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showInkAnnotation="0" codeName="ThisWorkbook" defaultThemeVersion="124226"/>
  <mc:AlternateContent xmlns:mc="http://schemas.openxmlformats.org/markup-compatibility/2006">
    <mc:Choice Requires="x15">
      <x15ac:absPath xmlns:x15ac="http://schemas.microsoft.com/office/spreadsheetml/2010/11/ac" url="\\icbf.gov.co\fs_OCI\49.5 INF A ORG Y ENTIDADES NLES\PLAN_ANTICORRUPCION\2019\III Cuatrimestre\"/>
    </mc:Choice>
  </mc:AlternateContent>
  <bookViews>
    <workbookView xWindow="0" yWindow="0" windowWidth="28800" windowHeight="12210" tabRatio="601" firstSheet="2" activeTab="2"/>
  </bookViews>
  <sheets>
    <sheet name="Inicio" sheetId="1" state="hidden" r:id="rId1"/>
    <sheet name="Comp1 " sheetId="19" state="hidden" r:id="rId2"/>
    <sheet name="PAAC versión imprimible" sheetId="9" r:id="rId3"/>
    <sheet name="Comp 2" sheetId="3" r:id="rId4"/>
    <sheet name="Comp3 " sheetId="20" state="hidden" r:id="rId5"/>
    <sheet name="Comp4 " sheetId="23" state="hidden" r:id="rId6"/>
    <sheet name="Comp5 " sheetId="22" state="hidden" r:id="rId7"/>
    <sheet name="Comp 6 _PPC" sheetId="24" r:id="rId8"/>
    <sheet name="Matriz de riesgos " sheetId="21"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xlnm._FilterDatabase" localSheetId="7" hidden="1">'Comp 6 _PPC'!$A$3:$DA$3</definedName>
    <definedName name="_xlnm._FilterDatabase" localSheetId="6" hidden="1">'Comp5 '!$A$11:$JA$11</definedName>
    <definedName name="_xlnm._FilterDatabase" localSheetId="8" hidden="1">'Matriz de riesgos '!$A$6:$AL$21</definedName>
    <definedName name="ANEXO" localSheetId="7">#REF!</definedName>
    <definedName name="ANEXO" localSheetId="5">#REF!</definedName>
    <definedName name="ANEXO" localSheetId="8">'[1]Matriz de Riesgos Nueva Metodol'!#REF!</definedName>
    <definedName name="ANEXO">#REF!</definedName>
    <definedName name="ANEXOS" localSheetId="7">#REF!</definedName>
    <definedName name="ANEXOS" localSheetId="5">#REF!</definedName>
    <definedName name="ANEXOS" localSheetId="8">'[1]Matriz de Riesgos Nueva Metodol'!#REF!</definedName>
    <definedName name="ANEXOS">#REF!</definedName>
    <definedName name="_xlnm.Print_Area" localSheetId="1">'Comp1 '!$A$1:$X$31</definedName>
    <definedName name="_xlnm.Print_Area" localSheetId="4">'Comp3 '!$A$1:$X$46</definedName>
    <definedName name="_xlnm.Print_Area" localSheetId="5">'Comp4 '!$A$1:$X$29</definedName>
    <definedName name="_xlnm.Print_Area" localSheetId="6">'Comp5 '!$A$1:$X$43</definedName>
    <definedName name="ATLANTICO" localSheetId="7">#REF!</definedName>
    <definedName name="ATLANTICO" localSheetId="5">#REF!</definedName>
    <definedName name="ATLANTICO" localSheetId="8">'[1]Matriz de Riesgos Nueva Metodol'!#REF!</definedName>
    <definedName name="ATLANTICO">#REF!</definedName>
    <definedName name="BOGOTÁ" localSheetId="7">#REF!</definedName>
    <definedName name="BOGOTÁ" localSheetId="5">#REF!</definedName>
    <definedName name="BOGOTÁ" localSheetId="8">'[1]Matriz de Riesgos Nueva Metodol'!#REF!</definedName>
    <definedName name="BOGOTÁ">#REF!</definedName>
    <definedName name="BOLÍVAR" localSheetId="7">#REF!</definedName>
    <definedName name="BOLÍVAR" localSheetId="5">#REF!</definedName>
    <definedName name="BOLÍVAR" localSheetId="8">'[1]Matriz de Riesgos Nueva Metodol'!#REF!</definedName>
    <definedName name="BOLÍVAR">#REF!</definedName>
    <definedName name="BOYACÁ" localSheetId="7">#REF!</definedName>
    <definedName name="BOYACÁ" localSheetId="5">#REF!</definedName>
    <definedName name="BOYACÁ" localSheetId="8">'[1]Matriz de Riesgos Nueva Metodol'!#REF!</definedName>
    <definedName name="BOYACÁ">#REF!</definedName>
    <definedName name="bvxbv">[2]Hoja1!$A$1:$A$6</definedName>
    <definedName name="CALDAS" localSheetId="7">#REF!</definedName>
    <definedName name="CALDAS" localSheetId="5">#REF!</definedName>
    <definedName name="CALDAS" localSheetId="8">'[1]Matriz de Riesgos Nueva Metodol'!#REF!</definedName>
    <definedName name="CALDAS">#REF!</definedName>
    <definedName name="Califica" localSheetId="7">[17]Hoja1!$A$1:$A$6</definedName>
    <definedName name="Califica" localSheetId="1">[3]Hoja1!$A$1:$A$6</definedName>
    <definedName name="Califica" localSheetId="4">[3]Hoja1!$A$1:$A$6</definedName>
    <definedName name="Califica" localSheetId="5">[4]Hoja1!$A$1:$A$6</definedName>
    <definedName name="Califica" localSheetId="6">[5]Hoja1!$A$1:$A$6</definedName>
    <definedName name="Califica" localSheetId="8">[3]Hoja1!$A$1:$A$6</definedName>
    <definedName name="Califica">Hoja1!$A$1:$A$6</definedName>
    <definedName name="Califica2" localSheetId="7">[17]Hoja1!$A$9:$A$11</definedName>
    <definedName name="Califica2" localSheetId="1">[3]Hoja1!$A$9:$A$11</definedName>
    <definedName name="Califica2" localSheetId="4">[3]Hoja1!$A$9:$A$11</definedName>
    <definedName name="Califica2" localSheetId="5">[4]Hoja1!$A$9:$A$11</definedName>
    <definedName name="Califica2" localSheetId="6">[5]Hoja1!$A$9:$A$11</definedName>
    <definedName name="Califica2" localSheetId="8">[3]Hoja1!$A$9:$A$11</definedName>
    <definedName name="Califica2">Hoja1!$A$9:$A$11</definedName>
    <definedName name="CAQUETÁ" localSheetId="7">#REF!</definedName>
    <definedName name="CAQUETÁ" localSheetId="5">#REF!</definedName>
    <definedName name="CAQUETÁ" localSheetId="8">'[1]Matriz de Riesgos Nueva Metodol'!#REF!</definedName>
    <definedName name="CAQUETÁ">#REF!</definedName>
    <definedName name="CASANARE" localSheetId="7">#REF!</definedName>
    <definedName name="CASANARE" localSheetId="5">#REF!</definedName>
    <definedName name="CASANARE" localSheetId="8">'[1]Matriz de Riesgos Nueva Metodol'!#REF!</definedName>
    <definedName name="CASANARE">#REF!</definedName>
    <definedName name="CAUCA" localSheetId="7">#REF!</definedName>
    <definedName name="CAUCA" localSheetId="5">#REF!</definedName>
    <definedName name="CAUCA" localSheetId="8">'[1]Matriz de Riesgos Nueva Metodol'!#REF!</definedName>
    <definedName name="CAUCA">#REF!</definedName>
    <definedName name="CESAR" localSheetId="7">#REF!</definedName>
    <definedName name="CESAR" localSheetId="5">#REF!</definedName>
    <definedName name="CESAR" localSheetId="8">'[1]Matriz de Riesgos Nueva Metodol'!#REF!</definedName>
    <definedName name="CESAR">#REF!</definedName>
    <definedName name="CHOCO" localSheetId="7">#REF!</definedName>
    <definedName name="CHOCO" localSheetId="5">#REF!</definedName>
    <definedName name="CHOCO" localSheetId="8">'[1]Matriz de Riesgos Nueva Metodol'!#REF!</definedName>
    <definedName name="CHOCO">#REF!</definedName>
    <definedName name="CONSECUENCIAS" localSheetId="7">#REF!</definedName>
    <definedName name="CONSECUENCIAS" localSheetId="5">#REF!</definedName>
    <definedName name="CONSECUENCIAS" localSheetId="8">'[1]Matriz de Riesgos Nueva Metodol'!#REF!</definedName>
    <definedName name="CONSECUENCIAS">#REF!</definedName>
    <definedName name="CONTROL" localSheetId="7">#REF!</definedName>
    <definedName name="CONTROL" localSheetId="5">#REF!</definedName>
    <definedName name="CONTROL" localSheetId="8">'[1]Matriz de Riesgos Nueva Metodol'!#REF!</definedName>
    <definedName name="CONTROL">#REF!</definedName>
    <definedName name="CONTROL_DOCUMENTADO">[1]DATOS!$AS$33:$AS$35</definedName>
    <definedName name="CONTROL_EFECTIVIDAD">[1]DATOS!$AS$43:$AS$45</definedName>
    <definedName name="CONTROL_EJECUCION">[1]DATOS!$AS$38:$AS$40</definedName>
    <definedName name="CONTROL_NATURALEZA">[1]DATOS!$AS$27:$AS$30</definedName>
    <definedName name="CONTROL_TIPO">[1]DATOS!$AS$23:$AS$26</definedName>
    <definedName name="CONTROLES_FRECUENCIA">[1]DATOS!$AV$31:$AV$39</definedName>
    <definedName name="CONTROLES_IMPACTO">[1]DATOS!$AS$77:$AS$78</definedName>
    <definedName name="CONTROLES_PROBABILIDAD">[1]DATOS!$AR$77:$AR$78</definedName>
    <definedName name="CÓRDOBA" localSheetId="7">#REF!</definedName>
    <definedName name="CÓRDOBA" localSheetId="5">#REF!</definedName>
    <definedName name="CÓRDOBA" localSheetId="8">'[1]Matriz de Riesgos Nueva Metodol'!#REF!</definedName>
    <definedName name="CÓRDOBA">#REF!</definedName>
    <definedName name="_xlnm.Criteria" localSheetId="7">#REF!</definedName>
    <definedName name="_xlnm.Criteria" localSheetId="5">#REF!</definedName>
    <definedName name="_xlnm.Criteria" localSheetId="8">'[1]Matriz de Riesgos Nueva Metodol'!#REF!</definedName>
    <definedName name="_xlnm.Criteria">#REF!</definedName>
    <definedName name="CUNDINAMARCA" localSheetId="7">#REF!</definedName>
    <definedName name="CUNDINAMARCA" localSheetId="5">#REF!</definedName>
    <definedName name="CUNDINAMARCA" localSheetId="8">'[1]Matriz de Riesgos Nueva Metodol'!#REF!</definedName>
    <definedName name="CUNDINAMARCA">#REF!</definedName>
    <definedName name="DatosContextoInterno" localSheetId="7">#REF!</definedName>
    <definedName name="DatosContextoInterno" localSheetId="5">#REF!</definedName>
    <definedName name="DatosContextoInterno" localSheetId="9">'[6]Matriz Riesgos Corrupción 2016'!#REF!</definedName>
    <definedName name="DatosContextoInterno" localSheetId="8">#REF!</definedName>
    <definedName name="DatosContextoInterno">#REF!</definedName>
    <definedName name="dfsdfa">[7]Hoja1!$A$1:$A$6</definedName>
    <definedName name="EJE">[1]DATOS!$BL$2:$BL$3</definedName>
    <definedName name="festivos">OFFSET([8]Listas!$V$2,0,0,COUNTA([8]Listas!$V:$V)-1,1)</definedName>
    <definedName name="FUENTE" localSheetId="7">#REF!</definedName>
    <definedName name="FUENTE" localSheetId="5">#REF!</definedName>
    <definedName name="FUENTE" localSheetId="8">'[1]Matriz de Riesgos Nueva Metodol'!#REF!</definedName>
    <definedName name="FUENTE">#REF!</definedName>
    <definedName name="GUAINIA" localSheetId="7">#REF!</definedName>
    <definedName name="GUAINIA" localSheetId="5">#REF!</definedName>
    <definedName name="GUAINIA" localSheetId="8">'[1]Matriz de Riesgos Nueva Metodol'!#REF!</definedName>
    <definedName name="GUAINIA">#REF!</definedName>
    <definedName name="GUAVIARE" localSheetId="7">#REF!</definedName>
    <definedName name="GUAVIARE" localSheetId="5">#REF!</definedName>
    <definedName name="GUAVIARE" localSheetId="8">'[1]Matriz de Riesgos Nueva Metodol'!#REF!</definedName>
    <definedName name="GUAVIARE">#REF!</definedName>
    <definedName name="HUILA" localSheetId="7">#REF!</definedName>
    <definedName name="HUILA" localSheetId="5">#REF!</definedName>
    <definedName name="HUILA" localSheetId="8">'[1]Matriz de Riesgos Nueva Metodol'!#REF!</definedName>
    <definedName name="HUILA">#REF!</definedName>
    <definedName name="IDENTIFICACION_RIESGO" localSheetId="7">#REF!</definedName>
    <definedName name="IDENTIFICACION_RIESGO" localSheetId="5">#REF!</definedName>
    <definedName name="IDENTIFICACION_RIESGO" localSheetId="8">#REF!</definedName>
    <definedName name="IDENTIFICACION_RIESGO">#REF!</definedName>
    <definedName name="IMPACTO" localSheetId="7">#REF!</definedName>
    <definedName name="IMPACTO" localSheetId="5">#REF!</definedName>
    <definedName name="IMPACTO" localSheetId="8">'[1]Matriz de Riesgos Nueva Metodol'!#REF!</definedName>
    <definedName name="IMPACTO">#REF!</definedName>
    <definedName name="LA_GUAJIRA" localSheetId="7">#REF!</definedName>
    <definedName name="LA_GUAJIRA" localSheetId="5">#REF!</definedName>
    <definedName name="LA_GUAJIRA" localSheetId="8">'[1]Matriz de Riesgos Nueva Metodol'!#REF!</definedName>
    <definedName name="LA_GUAJIRA">#REF!</definedName>
    <definedName name="Lista_Fase">OFFSET([8]Listas!$K$2,0,0,COUNTA([8]Listas!$K:$K)-1,1)</definedName>
    <definedName name="lista2">OFFSET([8]Listas!$K$2,0,0,COUNTA([8]Listas!$K:$K)-1,2)</definedName>
    <definedName name="MAGDALENA" localSheetId="7">#REF!</definedName>
    <definedName name="MAGDALENA" localSheetId="5">#REF!</definedName>
    <definedName name="MAGDALENA" localSheetId="8">'[1]Matriz de Riesgos Nueva Metodol'!#REF!</definedName>
    <definedName name="MAGDALENA">#REF!</definedName>
    <definedName name="MATRIZ_RIESGOS" localSheetId="9">[9]DATOS!$BD$5:$BH$9</definedName>
    <definedName name="MATRIZ_RIESGOS">[1]DATOS!$BD$5:$BH$9</definedName>
    <definedName name="MATRIZ_RIESGOS_CORRUPCION" localSheetId="9">[9]DATOS!$BD$18:$BF$22</definedName>
    <definedName name="MATRIZ_RIESGOS_CORRUPCION">[10]DATOS!$BD$18:$BF$22</definedName>
    <definedName name="META" localSheetId="7">#REF!</definedName>
    <definedName name="META" localSheetId="5">#REF!</definedName>
    <definedName name="META" localSheetId="8">'[1]Matriz de Riesgos Nueva Metodol'!#REF!</definedName>
    <definedName name="META">#REF!</definedName>
    <definedName name="N_SANTANDER" localSheetId="7">#REF!</definedName>
    <definedName name="N_SANTANDER" localSheetId="5">#REF!</definedName>
    <definedName name="N_SANTANDER" localSheetId="8">'[1]Matriz de Riesgos Nueva Metodol'!#REF!</definedName>
    <definedName name="N_SANTANDER">#REF!</definedName>
    <definedName name="NACIONAL" localSheetId="7">#REF!</definedName>
    <definedName name="NACIONAL" localSheetId="5">#REF!</definedName>
    <definedName name="NACIONAL" localSheetId="8">'[1]Matriz de Riesgos Nueva Metodol'!#REF!</definedName>
    <definedName name="NACIONAL">#REF!</definedName>
    <definedName name="NARIÑO" localSheetId="7">#REF!</definedName>
    <definedName name="NARIÑO" localSheetId="5">#REF!</definedName>
    <definedName name="NARIÑO" localSheetId="8">'[1]Matriz de Riesgos Nueva Metodol'!#REF!</definedName>
    <definedName name="NARIÑO">#REF!</definedName>
    <definedName name="OBJETIVOS" localSheetId="7">#REF!</definedName>
    <definedName name="OBJETIVOS" localSheetId="5">#REF!</definedName>
    <definedName name="OBJETIVOS" localSheetId="8">'[1]Matriz de Riesgos Nueva Metodol'!#REF!</definedName>
    <definedName name="OBJETIVOS">#REF!</definedName>
    <definedName name="PROBABILIDAD" localSheetId="7">#REF!</definedName>
    <definedName name="PROBABILIDAD" localSheetId="5">#REF!</definedName>
    <definedName name="PROBABILIDAD" localSheetId="8">'[1]Matriz de Riesgos Nueva Metodol'!#REF!</definedName>
    <definedName name="PROBABILIDAD">#REF!</definedName>
    <definedName name="PUTUMAYO" localSheetId="7">#REF!</definedName>
    <definedName name="PUTUMAYO" localSheetId="5">#REF!</definedName>
    <definedName name="PUTUMAYO" localSheetId="8">'[1]Matriz de Riesgos Nueva Metodol'!#REF!</definedName>
    <definedName name="PUTUMAYO">#REF!</definedName>
    <definedName name="QUINDIO" localSheetId="7">#REF!</definedName>
    <definedName name="QUINDIO" localSheetId="5">#REF!</definedName>
    <definedName name="QUINDIO" localSheetId="8">'[1]Matriz de Riesgos Nueva Metodol'!#REF!</definedName>
    <definedName name="QUINDIO">#REF!</definedName>
    <definedName name="REGIONAL" localSheetId="7">#REF!</definedName>
    <definedName name="REGIONAL" localSheetId="5">#REF!</definedName>
    <definedName name="REGIONAL" localSheetId="8">'[1]Matriz de Riesgos Nueva Metodol'!#REF!</definedName>
    <definedName name="REGIONAL">#REF!</definedName>
    <definedName name="Regionales" localSheetId="7">#REF!</definedName>
    <definedName name="Regionales" localSheetId="5">#REF!</definedName>
    <definedName name="Regionales" localSheetId="8">'[1]Matriz de Riesgos Nueva Metodol'!#REF!</definedName>
    <definedName name="Regionales">#REF!</definedName>
    <definedName name="RISARALDA" localSheetId="7">#REF!</definedName>
    <definedName name="RISARALDA" localSheetId="5">#REF!</definedName>
    <definedName name="RISARALDA" localSheetId="8">'[1]Matriz de Riesgos Nueva Metodol'!#REF!</definedName>
    <definedName name="RISARALDA">#REF!</definedName>
    <definedName name="SAN_ANDRES" localSheetId="7">#REF!</definedName>
    <definedName name="SAN_ANDRES" localSheetId="5">#REF!</definedName>
    <definedName name="SAN_ANDRES" localSheetId="8">'[1]Matriz de Riesgos Nueva Metodol'!#REF!</definedName>
    <definedName name="SAN_ANDRES">#REF!</definedName>
    <definedName name="SANTANDER" localSheetId="7">#REF!</definedName>
    <definedName name="SANTANDER" localSheetId="5">#REF!</definedName>
    <definedName name="SANTANDER" localSheetId="8">'[1]Matriz de Riesgos Nueva Metodol'!#REF!</definedName>
    <definedName name="SANTANDER">#REF!</definedName>
    <definedName name="SEDE_NACIONAL" localSheetId="7">#REF!</definedName>
    <definedName name="SEDE_NACIONAL" localSheetId="5">#REF!</definedName>
    <definedName name="SEDE_NACIONAL" localSheetId="8">'[1]Matriz de Riesgos Nueva Metodol'!#REF!</definedName>
    <definedName name="SEDE_NACIONAL">#REF!</definedName>
    <definedName name="SUCRE" localSheetId="7">#REF!</definedName>
    <definedName name="SUCRE" localSheetId="5">#REF!</definedName>
    <definedName name="SUCRE" localSheetId="8">'[1]Matriz de Riesgos Nueva Metodol'!#REF!</definedName>
    <definedName name="SUCRE">#REF!</definedName>
    <definedName name="Tipos">OFFSET([8]Listas!$Q$2,0,0,COUNTA([8]Listas!$Q:$Q)-1,2)</definedName>
    <definedName name="_xlnm.Print_Titles" localSheetId="1">'Comp1 '!$2:$8</definedName>
    <definedName name="_xlnm.Print_Titles" localSheetId="4">'Comp3 '!$2:$8</definedName>
    <definedName name="_xlnm.Print_Titles" localSheetId="5">'Comp4 '!$2:$8</definedName>
    <definedName name="_xlnm.Print_Titles" localSheetId="6">'Comp5 '!$2:$8</definedName>
    <definedName name="_xlnm.Print_Titles" localSheetId="8">'Matriz de riesgos '!$4:$6</definedName>
    <definedName name="_xlnm.Print_Titles" localSheetId="2">'PAAC versión imprimible'!$2:$8</definedName>
    <definedName name="TOLIMA" localSheetId="7">#REF!</definedName>
    <definedName name="TOLIMA" localSheetId="5">#REF!</definedName>
    <definedName name="TOLIMA" localSheetId="8">'[1]Matriz de Riesgos Nueva Metodol'!#REF!</definedName>
    <definedName name="TOLIMA">#REF!</definedName>
    <definedName name="VALLE" localSheetId="7">#REF!</definedName>
    <definedName name="VALLE" localSheetId="5">#REF!</definedName>
    <definedName name="VALLE" localSheetId="8">'[1]Matriz de Riesgos Nueva Metodol'!#REF!</definedName>
    <definedName name="VALLE">#REF!</definedName>
    <definedName name="VAUPES" localSheetId="7">#REF!</definedName>
    <definedName name="VAUPES" localSheetId="5">#REF!</definedName>
    <definedName name="VAUPES" localSheetId="8">'[1]Matriz de Riesgos Nueva Metodol'!#REF!</definedName>
    <definedName name="VAUPES">#REF!</definedName>
    <definedName name="VICHADA" localSheetId="7">#REF!</definedName>
    <definedName name="VICHADA" localSheetId="5">#REF!</definedName>
    <definedName name="VICHADA" localSheetId="8">'[1]Matriz de Riesgos Nueva Metodol'!#REF!</definedName>
    <definedName name="VICHADA">#REF!</definedName>
    <definedName name="Z_071506DA_266B_4D33_97E0_D576C70FE271_.wvu.FilterData" localSheetId="8" hidden="1">'Matriz de riesgos '!$A$6:$AI$21</definedName>
    <definedName name="Z_13CE4E0B_6D7C_47AC_BA40_02AD9E229BD1_.wvu.Cols" localSheetId="3" hidden="1">'Comp 2'!$AH:$XFD</definedName>
    <definedName name="Z_13CE4E0B_6D7C_47AC_BA40_02AD9E229BD1_.wvu.Cols" localSheetId="1" hidden="1">'Comp1 '!$Z:$XFD</definedName>
    <definedName name="Z_13CE4E0B_6D7C_47AC_BA40_02AD9E229BD1_.wvu.Cols" localSheetId="4" hidden="1">'Comp3 '!$Z:$XFD</definedName>
    <definedName name="Z_13CE4E0B_6D7C_47AC_BA40_02AD9E229BD1_.wvu.Cols" localSheetId="5" hidden="1">'Comp4 '!$Z:$XFD</definedName>
    <definedName name="Z_13CE4E0B_6D7C_47AC_BA40_02AD9E229BD1_.wvu.Cols" localSheetId="6" hidden="1">'Comp5 '!$Z:$XFD</definedName>
    <definedName name="Z_13CE4E0B_6D7C_47AC_BA40_02AD9E229BD1_.wvu.Cols" localSheetId="0" hidden="1">Inicio!$S:$XFD</definedName>
    <definedName name="Z_13CE4E0B_6D7C_47AC_BA40_02AD9E229BD1_.wvu.Cols" localSheetId="2" hidden="1">'PAAC versión imprimible'!$Y:$XFD</definedName>
    <definedName name="Z_13CE4E0B_6D7C_47AC_BA40_02AD9E229BD1_.wvu.PrintArea" localSheetId="1" hidden="1">'Comp1 '!$A$1:$X$31</definedName>
    <definedName name="Z_13CE4E0B_6D7C_47AC_BA40_02AD9E229BD1_.wvu.PrintArea" localSheetId="4" hidden="1">'Comp3 '!$A$1:$X$46</definedName>
    <definedName name="Z_13CE4E0B_6D7C_47AC_BA40_02AD9E229BD1_.wvu.PrintArea" localSheetId="5" hidden="1">'Comp4 '!$A$1:$X$29</definedName>
    <definedName name="Z_13CE4E0B_6D7C_47AC_BA40_02AD9E229BD1_.wvu.PrintArea" localSheetId="6" hidden="1">'Comp5 '!$A$1:$X$42</definedName>
    <definedName name="Z_13CE4E0B_6D7C_47AC_BA40_02AD9E229BD1_.wvu.PrintArea" localSheetId="2" hidden="1">'PAAC versión imprimible'!$A$1:$X$120</definedName>
    <definedName name="Z_13CE4E0B_6D7C_47AC_BA40_02AD9E229BD1_.wvu.PrintTitles" localSheetId="1" hidden="1">'Comp1 '!$2:$8</definedName>
    <definedName name="Z_13CE4E0B_6D7C_47AC_BA40_02AD9E229BD1_.wvu.PrintTitles" localSheetId="4" hidden="1">'Comp3 '!$2:$8</definedName>
    <definedName name="Z_13CE4E0B_6D7C_47AC_BA40_02AD9E229BD1_.wvu.PrintTitles" localSheetId="5" hidden="1">'Comp4 '!$2:$8</definedName>
    <definedName name="Z_13CE4E0B_6D7C_47AC_BA40_02AD9E229BD1_.wvu.PrintTitles" localSheetId="6" hidden="1">'Comp5 '!$2:$8</definedName>
    <definedName name="Z_13CE4E0B_6D7C_47AC_BA40_02AD9E229BD1_.wvu.PrintTitles" localSheetId="2" hidden="1">'PAAC versión imprimible'!$2:$8</definedName>
    <definedName name="Z_13CE4E0B_6D7C_47AC_BA40_02AD9E229BD1_.wvu.Rows" localSheetId="3" hidden="1">'Comp 2'!$20:$1048576</definedName>
    <definedName name="Z_13CE4E0B_6D7C_47AC_BA40_02AD9E229BD1_.wvu.Rows" localSheetId="1" hidden="1">'Comp1 '!$131:$1048576,'Comp1 '!$32:$130</definedName>
    <definedName name="Z_13CE4E0B_6D7C_47AC_BA40_02AD9E229BD1_.wvu.Rows" localSheetId="4" hidden="1">'Comp3 '!$135:$1048576,'Comp3 '!$47:$134</definedName>
    <definedName name="Z_13CE4E0B_6D7C_47AC_BA40_02AD9E229BD1_.wvu.Rows" localSheetId="5" hidden="1">'Comp4 '!$128:$1048576,'Comp4 '!$31:$127</definedName>
    <definedName name="Z_13CE4E0B_6D7C_47AC_BA40_02AD9E229BD1_.wvu.Rows" localSheetId="6" hidden="1">'Comp5 '!$133:$1048576,'Comp5 '!$45:$132</definedName>
    <definedName name="Z_13CE4E0B_6D7C_47AC_BA40_02AD9E229BD1_.wvu.Rows" localSheetId="0" hidden="1">Inicio!$23:$1048576,Inicio!$1:$1,Inicio!$9:$9,Inicio!$19:$22</definedName>
    <definedName name="Z_36940B96_A6B6_4814_AFB4_2B48F6A6F875_.wvu.FilterData" localSheetId="8" hidden="1">'Matriz de riesgos '!$A$6:$AI$21</definedName>
    <definedName name="Z_6B512399_5852_489A_AE70_B870F9F5D564_.wvu.FilterData" localSheetId="8" hidden="1">'Matriz de riesgos '!$A$6:$AI$21</definedName>
    <definedName name="Z_6D2BA85D_D74C_43B1_8902_8D962B9088DF_.wvu.FilterData" localSheetId="8" hidden="1">'Matriz de riesgos '!$A$6:$AI$21</definedName>
    <definedName name="Z_8DCE9345_9BCF_4BE9_B3B7_1C4F31CF51EB_.wvu.FilterData" localSheetId="8" hidden="1">'Matriz de riesgos '!$A$6:$AI$21</definedName>
    <definedName name="Z_9728FE42_F28A_47D7_A884_EEAE45169F97_.wvu.FilterData" localSheetId="8" hidden="1">'Matriz de riesgos '!$A$6:$AI$21</definedName>
    <definedName name="Z_9C7ECB6F_BDD4_49E8_904E_40F4AF87BFA1_.wvu.FilterData" localSheetId="8" hidden="1">'Matriz de riesgos '!$A$6:$AI$21</definedName>
    <definedName name="Z_A18BB86E_DB44_47F1_B842_D73307AB453F_.wvu.Cols" localSheetId="3" hidden="1">'Comp 2'!$AH:$XFD</definedName>
    <definedName name="Z_A18BB86E_DB44_47F1_B842_D73307AB453F_.wvu.Cols" localSheetId="1" hidden="1">'Comp1 '!$Z:$XFD</definedName>
    <definedName name="Z_A18BB86E_DB44_47F1_B842_D73307AB453F_.wvu.Cols" localSheetId="4" hidden="1">'Comp3 '!$Z:$XFD</definedName>
    <definedName name="Z_A18BB86E_DB44_47F1_B842_D73307AB453F_.wvu.Cols" localSheetId="5" hidden="1">'Comp4 '!$Z:$XFD</definedName>
    <definedName name="Z_A18BB86E_DB44_47F1_B842_D73307AB453F_.wvu.Cols" localSheetId="6" hidden="1">'Comp5 '!$Z:$XFD</definedName>
    <definedName name="Z_A18BB86E_DB44_47F1_B842_D73307AB453F_.wvu.Cols" localSheetId="0" hidden="1">Inicio!$S:$XFD</definedName>
    <definedName name="Z_A18BB86E_DB44_47F1_B842_D73307AB453F_.wvu.Cols" localSheetId="2" hidden="1">'PAAC versión imprimible'!$Y:$XFD</definedName>
    <definedName name="Z_A18BB86E_DB44_47F1_B842_D73307AB453F_.wvu.PrintArea" localSheetId="1" hidden="1">'Comp1 '!$A$1:$X$31</definedName>
    <definedName name="Z_A18BB86E_DB44_47F1_B842_D73307AB453F_.wvu.PrintArea" localSheetId="4" hidden="1">'Comp3 '!$A$1:$X$46</definedName>
    <definedName name="Z_A18BB86E_DB44_47F1_B842_D73307AB453F_.wvu.PrintArea" localSheetId="5" hidden="1">'Comp4 '!$A$1:$X$29</definedName>
    <definedName name="Z_A18BB86E_DB44_47F1_B842_D73307AB453F_.wvu.PrintArea" localSheetId="6" hidden="1">'Comp5 '!$A$1:$X$42</definedName>
    <definedName name="Z_A18BB86E_DB44_47F1_B842_D73307AB453F_.wvu.PrintArea" localSheetId="2" hidden="1">'PAAC versión imprimible'!$A$1:$X$120</definedName>
    <definedName name="Z_A18BB86E_DB44_47F1_B842_D73307AB453F_.wvu.PrintTitles" localSheetId="1" hidden="1">'Comp1 '!$2:$8</definedName>
    <definedName name="Z_A18BB86E_DB44_47F1_B842_D73307AB453F_.wvu.PrintTitles" localSheetId="4" hidden="1">'Comp3 '!$2:$8</definedName>
    <definedName name="Z_A18BB86E_DB44_47F1_B842_D73307AB453F_.wvu.PrintTitles" localSheetId="5" hidden="1">'Comp4 '!$2:$8</definedName>
    <definedName name="Z_A18BB86E_DB44_47F1_B842_D73307AB453F_.wvu.PrintTitles" localSheetId="6" hidden="1">'Comp5 '!$2:$8</definedName>
    <definedName name="Z_A18BB86E_DB44_47F1_B842_D73307AB453F_.wvu.PrintTitles" localSheetId="2" hidden="1">'PAAC versión imprimible'!$2:$8</definedName>
    <definedName name="Z_A18BB86E_DB44_47F1_B842_D73307AB453F_.wvu.Rows" localSheetId="3" hidden="1">'Comp 2'!$20:$1048576</definedName>
    <definedName name="Z_A18BB86E_DB44_47F1_B842_D73307AB453F_.wvu.Rows" localSheetId="1" hidden="1">'Comp1 '!$131:$1048576,'Comp1 '!$32:$130</definedName>
    <definedName name="Z_A18BB86E_DB44_47F1_B842_D73307AB453F_.wvu.Rows" localSheetId="4" hidden="1">'Comp3 '!$135:$1048576,'Comp3 '!$47:$134</definedName>
    <definedName name="Z_A18BB86E_DB44_47F1_B842_D73307AB453F_.wvu.Rows" localSheetId="5" hidden="1">'Comp4 '!$128:$1048576,'Comp4 '!$31:$127</definedName>
    <definedName name="Z_A18BB86E_DB44_47F1_B842_D73307AB453F_.wvu.Rows" localSheetId="6" hidden="1">'Comp5 '!$133:$1048576,'Comp5 '!$45:$132</definedName>
    <definedName name="Z_A18BB86E_DB44_47F1_B842_D73307AB453F_.wvu.Rows" localSheetId="0" hidden="1">Inicio!$23:$1048576,Inicio!$1:$1,Inicio!$9:$9,Inicio!$19:$22</definedName>
    <definedName name="Z_E379DA83_1DAB_4F92_BADF_F6A465991AC4_.wvu.FilterData" localSheetId="8" hidden="1">'Matriz de riesgos '!$A$6:$AI$21</definedName>
    <definedName name="ZONA_RIESGOS">[1]DATOS!$BN$2:$BN$21</definedName>
  </definedNames>
  <calcPr calcId="171027" iterate="1"/>
  <customWorkbookViews>
    <customWorkbookView name="Claudia Marcela Lopez Serrato - Vista personalizada" guid="{A18BB86E-DB44-47F1-B842-D73307AB453F}" mergeInterval="0" personalView="1" maximized="1" xWindow="-8" yWindow="-8" windowWidth="1936" windowHeight="1056" tabRatio="601" activeSheetId="9"/>
    <customWorkbookView name="Andres Fernando Muñoz Salazar - Vista personalizada" guid="{13CE4E0B-6D7C-47AC-BA40-02AD9E229BD1}" mergeInterval="0" personalView="1" maximized="1" xWindow="-8" yWindow="-8" windowWidth="1382" windowHeight="744" tabRatio="601" activeSheetId="8"/>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88" i="9" l="1"/>
  <c r="V67" i="9"/>
  <c r="V10" i="9"/>
  <c r="V32" i="9"/>
  <c r="F30" i="9"/>
  <c r="E30" i="9"/>
  <c r="F29" i="9"/>
  <c r="E29" i="9"/>
  <c r="C30" i="9"/>
  <c r="B30" i="9"/>
  <c r="C29" i="9"/>
  <c r="B29" i="9"/>
  <c r="F27" i="9"/>
  <c r="E27" i="9"/>
  <c r="D27" i="9"/>
  <c r="C27" i="9"/>
  <c r="B27" i="9"/>
  <c r="F26" i="9"/>
  <c r="E26" i="9"/>
  <c r="D26" i="9"/>
  <c r="C26" i="9"/>
  <c r="B26" i="9"/>
  <c r="F25" i="9"/>
  <c r="E25" i="9"/>
  <c r="D25" i="9"/>
  <c r="C25" i="9"/>
  <c r="B25" i="9"/>
  <c r="F24" i="9"/>
  <c r="E24" i="9"/>
  <c r="D24" i="9"/>
  <c r="C24" i="9"/>
  <c r="B24" i="9"/>
  <c r="D29" i="9"/>
  <c r="X30" i="9"/>
  <c r="W30" i="9"/>
  <c r="V30" i="9"/>
  <c r="U30" i="9"/>
  <c r="T30" i="9"/>
  <c r="X29" i="9"/>
  <c r="W29" i="9"/>
  <c r="V29" i="9"/>
  <c r="U29" i="9"/>
  <c r="T29" i="9"/>
  <c r="X28" i="9"/>
  <c r="W28" i="9"/>
  <c r="V28" i="9"/>
  <c r="U28" i="9"/>
  <c r="T28" i="9"/>
  <c r="X27" i="9"/>
  <c r="W27" i="9"/>
  <c r="V27" i="9"/>
  <c r="U27" i="9"/>
  <c r="T27" i="9"/>
  <c r="X26" i="9"/>
  <c r="W26" i="9"/>
  <c r="V26" i="9"/>
  <c r="U26" i="9"/>
  <c r="T26" i="9"/>
  <c r="X25" i="9"/>
  <c r="W25" i="9"/>
  <c r="V25" i="9"/>
  <c r="U25" i="9"/>
  <c r="T25" i="9"/>
  <c r="X24" i="9"/>
  <c r="W24" i="9"/>
  <c r="V24" i="9"/>
  <c r="U24" i="9"/>
  <c r="T24" i="9"/>
  <c r="X23" i="9"/>
  <c r="W23" i="9"/>
  <c r="V23" i="9"/>
  <c r="U23" i="9"/>
  <c r="T23" i="9"/>
  <c r="U39" i="22"/>
  <c r="T39" i="22"/>
  <c r="T117" i="9" s="1"/>
  <c r="X117" i="9"/>
  <c r="W117" i="9"/>
  <c r="U117" i="9"/>
  <c r="X115" i="9"/>
  <c r="W115" i="9"/>
  <c r="V115" i="9"/>
  <c r="U115" i="9"/>
  <c r="T115" i="9"/>
  <c r="X111" i="9"/>
  <c r="W111" i="9"/>
  <c r="V111" i="9"/>
  <c r="U111" i="9"/>
  <c r="T111" i="9"/>
  <c r="U26" i="22"/>
  <c r="V26" i="22" s="1"/>
  <c r="V104" i="9" s="1"/>
  <c r="T26" i="22"/>
  <c r="T104" i="9"/>
  <c r="X104" i="9"/>
  <c r="W104" i="9"/>
  <c r="X102" i="9"/>
  <c r="W102" i="9"/>
  <c r="V102" i="9"/>
  <c r="U102" i="9"/>
  <c r="T102" i="9"/>
  <c r="X90" i="9"/>
  <c r="W90" i="9"/>
  <c r="V90" i="9"/>
  <c r="U90" i="9"/>
  <c r="T90" i="9"/>
  <c r="X84" i="9"/>
  <c r="W84" i="9"/>
  <c r="V84" i="9"/>
  <c r="U84" i="9"/>
  <c r="T84" i="9"/>
  <c r="X80" i="9"/>
  <c r="W80" i="9"/>
  <c r="V80" i="9"/>
  <c r="U80" i="9"/>
  <c r="T80" i="9"/>
  <c r="X78" i="9"/>
  <c r="W78" i="9"/>
  <c r="V78" i="9"/>
  <c r="U78" i="9"/>
  <c r="T78" i="9"/>
  <c r="X71" i="9"/>
  <c r="W71" i="9"/>
  <c r="V71" i="9"/>
  <c r="U71" i="9"/>
  <c r="T71" i="9"/>
  <c r="X69" i="9"/>
  <c r="W69" i="9"/>
  <c r="V69" i="9"/>
  <c r="U69" i="9"/>
  <c r="T69" i="9"/>
  <c r="X61" i="9"/>
  <c r="W61" i="9"/>
  <c r="V61" i="9"/>
  <c r="U61" i="9"/>
  <c r="T61" i="9"/>
  <c r="X55" i="9"/>
  <c r="W55" i="9"/>
  <c r="V55" i="9"/>
  <c r="U55" i="9"/>
  <c r="T55" i="9"/>
  <c r="X51" i="9"/>
  <c r="W51" i="9"/>
  <c r="V51" i="9"/>
  <c r="U51" i="9"/>
  <c r="T51" i="9"/>
  <c r="X45" i="9"/>
  <c r="W45" i="9"/>
  <c r="V45" i="9"/>
  <c r="U45" i="9"/>
  <c r="T45" i="9"/>
  <c r="X34" i="9"/>
  <c r="W34" i="9"/>
  <c r="V34" i="9"/>
  <c r="U34" i="9"/>
  <c r="T34" i="9"/>
  <c r="X121" i="9"/>
  <c r="W121" i="9"/>
  <c r="V121" i="9"/>
  <c r="U121" i="9"/>
  <c r="T121" i="9"/>
  <c r="S121" i="9"/>
  <c r="R121" i="9"/>
  <c r="Q121" i="9"/>
  <c r="P121" i="9"/>
  <c r="O121" i="9"/>
  <c r="N121" i="9"/>
  <c r="M121" i="9"/>
  <c r="L121" i="9"/>
  <c r="K121" i="9"/>
  <c r="J121" i="9"/>
  <c r="I121" i="9"/>
  <c r="H121" i="9"/>
  <c r="G121" i="9"/>
  <c r="F121" i="9"/>
  <c r="E121" i="9"/>
  <c r="D121" i="9"/>
  <c r="C121" i="9"/>
  <c r="B121" i="9"/>
  <c r="X120" i="9"/>
  <c r="W120" i="9"/>
  <c r="V120" i="9"/>
  <c r="U120" i="9"/>
  <c r="T120" i="9"/>
  <c r="S120" i="9"/>
  <c r="R120" i="9"/>
  <c r="Q120" i="9"/>
  <c r="P120" i="9"/>
  <c r="O120" i="9"/>
  <c r="N120" i="9"/>
  <c r="M120" i="9"/>
  <c r="L120" i="9"/>
  <c r="K120" i="9"/>
  <c r="J120" i="9"/>
  <c r="I120" i="9"/>
  <c r="H120" i="9"/>
  <c r="G120" i="9"/>
  <c r="F120" i="9"/>
  <c r="E120" i="9"/>
  <c r="D120" i="9"/>
  <c r="C120" i="9"/>
  <c r="B120" i="9"/>
  <c r="X119" i="9"/>
  <c r="W119" i="9"/>
  <c r="V119" i="9"/>
  <c r="U119" i="9"/>
  <c r="T119" i="9"/>
  <c r="S119" i="9"/>
  <c r="R119" i="9"/>
  <c r="Q119" i="9"/>
  <c r="P119" i="9"/>
  <c r="O119" i="9"/>
  <c r="N119" i="9"/>
  <c r="M119" i="9"/>
  <c r="L119" i="9"/>
  <c r="K119" i="9"/>
  <c r="J119" i="9"/>
  <c r="I119" i="9"/>
  <c r="H119" i="9"/>
  <c r="G119" i="9"/>
  <c r="F119" i="9"/>
  <c r="E119" i="9"/>
  <c r="D119" i="9"/>
  <c r="C119" i="9"/>
  <c r="B119" i="9"/>
  <c r="X118" i="9"/>
  <c r="W118" i="9"/>
  <c r="V118" i="9"/>
  <c r="U118" i="9"/>
  <c r="T118" i="9"/>
  <c r="S118" i="9"/>
  <c r="R118" i="9"/>
  <c r="Q118" i="9"/>
  <c r="P118" i="9"/>
  <c r="O118" i="9"/>
  <c r="N118" i="9"/>
  <c r="M118" i="9"/>
  <c r="L118" i="9"/>
  <c r="K118" i="9"/>
  <c r="J118" i="9"/>
  <c r="I118" i="9"/>
  <c r="H118" i="9"/>
  <c r="G118" i="9"/>
  <c r="F118" i="9"/>
  <c r="E118" i="9"/>
  <c r="D118" i="9"/>
  <c r="C118" i="9"/>
  <c r="B118" i="9"/>
  <c r="X116" i="9"/>
  <c r="W116" i="9"/>
  <c r="V116" i="9"/>
  <c r="U116" i="9"/>
  <c r="T116" i="9"/>
  <c r="S116" i="9"/>
  <c r="R116" i="9"/>
  <c r="Q116" i="9"/>
  <c r="P116" i="9"/>
  <c r="O116" i="9"/>
  <c r="N116" i="9"/>
  <c r="M116" i="9"/>
  <c r="L116" i="9"/>
  <c r="K116" i="9"/>
  <c r="J116" i="9"/>
  <c r="I116" i="9"/>
  <c r="H116" i="9"/>
  <c r="G116" i="9"/>
  <c r="F116" i="9"/>
  <c r="E116" i="9"/>
  <c r="D116" i="9"/>
  <c r="C116" i="9"/>
  <c r="B116" i="9"/>
  <c r="X112" i="9"/>
  <c r="W112" i="9"/>
  <c r="V112" i="9"/>
  <c r="U112" i="9"/>
  <c r="T112" i="9"/>
  <c r="S112" i="9"/>
  <c r="R112" i="9"/>
  <c r="Q112" i="9"/>
  <c r="P112" i="9"/>
  <c r="O112" i="9"/>
  <c r="N112" i="9"/>
  <c r="M112" i="9"/>
  <c r="L112" i="9"/>
  <c r="K112" i="9"/>
  <c r="J112" i="9"/>
  <c r="I112" i="9"/>
  <c r="H112" i="9"/>
  <c r="G112" i="9"/>
  <c r="F112" i="9"/>
  <c r="E112" i="9"/>
  <c r="D112" i="9"/>
  <c r="C112" i="9"/>
  <c r="B112" i="9"/>
  <c r="X110" i="9"/>
  <c r="W110" i="9"/>
  <c r="V110" i="9"/>
  <c r="U110" i="9"/>
  <c r="T110" i="9"/>
  <c r="S110" i="9"/>
  <c r="R110" i="9"/>
  <c r="Q110" i="9"/>
  <c r="P110" i="9"/>
  <c r="O110" i="9"/>
  <c r="N110" i="9"/>
  <c r="M110" i="9"/>
  <c r="L110" i="9"/>
  <c r="K110" i="9"/>
  <c r="J110" i="9"/>
  <c r="I110" i="9"/>
  <c r="H110" i="9"/>
  <c r="G110" i="9"/>
  <c r="F110" i="9"/>
  <c r="E110" i="9"/>
  <c r="D110" i="9"/>
  <c r="C110" i="9"/>
  <c r="B110" i="9"/>
  <c r="X109" i="9"/>
  <c r="W109" i="9"/>
  <c r="V109" i="9"/>
  <c r="U109" i="9"/>
  <c r="T109" i="9"/>
  <c r="S109" i="9"/>
  <c r="R109" i="9"/>
  <c r="Q109" i="9"/>
  <c r="P109" i="9"/>
  <c r="O109" i="9"/>
  <c r="N109" i="9"/>
  <c r="M109" i="9"/>
  <c r="L109" i="9"/>
  <c r="K109" i="9"/>
  <c r="J109" i="9"/>
  <c r="I109" i="9"/>
  <c r="H109" i="9"/>
  <c r="G109" i="9"/>
  <c r="F109" i="9"/>
  <c r="E109" i="9"/>
  <c r="D109" i="9"/>
  <c r="C109" i="9"/>
  <c r="B109" i="9"/>
  <c r="X108" i="9"/>
  <c r="W108" i="9"/>
  <c r="V108" i="9"/>
  <c r="U108" i="9"/>
  <c r="T108" i="9"/>
  <c r="S108" i="9"/>
  <c r="R108" i="9"/>
  <c r="Q108" i="9"/>
  <c r="P108" i="9"/>
  <c r="O108" i="9"/>
  <c r="N108" i="9"/>
  <c r="M108" i="9"/>
  <c r="L108" i="9"/>
  <c r="K108" i="9"/>
  <c r="J108" i="9"/>
  <c r="I108" i="9"/>
  <c r="H108" i="9"/>
  <c r="G108" i="9"/>
  <c r="F108" i="9"/>
  <c r="E108" i="9"/>
  <c r="D108" i="9"/>
  <c r="C108" i="9"/>
  <c r="B108" i="9"/>
  <c r="X107" i="9"/>
  <c r="W107" i="9"/>
  <c r="V107" i="9"/>
  <c r="U107" i="9"/>
  <c r="T107" i="9"/>
  <c r="S107" i="9"/>
  <c r="R107" i="9"/>
  <c r="Q107" i="9"/>
  <c r="P107" i="9"/>
  <c r="O107" i="9"/>
  <c r="N107" i="9"/>
  <c r="M107" i="9"/>
  <c r="L107" i="9"/>
  <c r="K107" i="9"/>
  <c r="J107" i="9"/>
  <c r="I107" i="9"/>
  <c r="H107" i="9"/>
  <c r="G107" i="9"/>
  <c r="F107" i="9"/>
  <c r="E107" i="9"/>
  <c r="D107" i="9"/>
  <c r="C107" i="9"/>
  <c r="B107" i="9"/>
  <c r="X106" i="9"/>
  <c r="W106" i="9"/>
  <c r="V106" i="9"/>
  <c r="U106" i="9"/>
  <c r="T106" i="9"/>
  <c r="S106" i="9"/>
  <c r="R106" i="9"/>
  <c r="Q106" i="9"/>
  <c r="P106" i="9"/>
  <c r="O106" i="9"/>
  <c r="N106" i="9"/>
  <c r="M106" i="9"/>
  <c r="L106" i="9"/>
  <c r="K106" i="9"/>
  <c r="J106" i="9"/>
  <c r="I106" i="9"/>
  <c r="H106" i="9"/>
  <c r="G106" i="9"/>
  <c r="F106" i="9"/>
  <c r="E106" i="9"/>
  <c r="D106" i="9"/>
  <c r="C106" i="9"/>
  <c r="B106" i="9"/>
  <c r="X105" i="9"/>
  <c r="W105" i="9"/>
  <c r="V105" i="9"/>
  <c r="U105" i="9"/>
  <c r="T105" i="9"/>
  <c r="S105" i="9"/>
  <c r="R105" i="9"/>
  <c r="Q105" i="9"/>
  <c r="P105" i="9"/>
  <c r="O105" i="9"/>
  <c r="N105" i="9"/>
  <c r="M105" i="9"/>
  <c r="L105" i="9"/>
  <c r="K105" i="9"/>
  <c r="J105" i="9"/>
  <c r="I105" i="9"/>
  <c r="H105" i="9"/>
  <c r="G105" i="9"/>
  <c r="F105" i="9"/>
  <c r="E105" i="9"/>
  <c r="D105" i="9"/>
  <c r="C105" i="9"/>
  <c r="B105" i="9"/>
  <c r="X103" i="9"/>
  <c r="W103" i="9"/>
  <c r="V103" i="9"/>
  <c r="U103" i="9"/>
  <c r="T103" i="9"/>
  <c r="S103" i="9"/>
  <c r="R103" i="9"/>
  <c r="Q103" i="9"/>
  <c r="P103" i="9"/>
  <c r="O103" i="9"/>
  <c r="N103" i="9"/>
  <c r="M103" i="9"/>
  <c r="L103" i="9"/>
  <c r="K103" i="9"/>
  <c r="J103" i="9"/>
  <c r="I103" i="9"/>
  <c r="H103" i="9"/>
  <c r="G103" i="9"/>
  <c r="F103" i="9"/>
  <c r="E103" i="9"/>
  <c r="D103" i="9"/>
  <c r="C103" i="9"/>
  <c r="B103" i="9"/>
  <c r="X99" i="9"/>
  <c r="W99" i="9"/>
  <c r="V99" i="9"/>
  <c r="U99" i="9"/>
  <c r="T99" i="9"/>
  <c r="S99" i="9"/>
  <c r="R99" i="9"/>
  <c r="Q99" i="9"/>
  <c r="P99" i="9"/>
  <c r="O99" i="9"/>
  <c r="N99" i="9"/>
  <c r="M99" i="9"/>
  <c r="L99" i="9"/>
  <c r="K99" i="9"/>
  <c r="J99" i="9"/>
  <c r="I99" i="9"/>
  <c r="H99" i="9"/>
  <c r="G99" i="9"/>
  <c r="F99" i="9"/>
  <c r="E99" i="9"/>
  <c r="D99" i="9"/>
  <c r="C99" i="9"/>
  <c r="B99" i="9"/>
  <c r="X98" i="9"/>
  <c r="W98" i="9"/>
  <c r="V98" i="9"/>
  <c r="U98" i="9"/>
  <c r="T98" i="9"/>
  <c r="S98" i="9"/>
  <c r="R98" i="9"/>
  <c r="Q98" i="9"/>
  <c r="P98" i="9"/>
  <c r="O98" i="9"/>
  <c r="N98" i="9"/>
  <c r="M98" i="9"/>
  <c r="L98" i="9"/>
  <c r="K98" i="9"/>
  <c r="J98" i="9"/>
  <c r="I98" i="9"/>
  <c r="H98" i="9"/>
  <c r="G98" i="9"/>
  <c r="F98" i="9"/>
  <c r="E98" i="9"/>
  <c r="D98" i="9"/>
  <c r="C98" i="9"/>
  <c r="B98" i="9"/>
  <c r="X97" i="9"/>
  <c r="W97" i="9"/>
  <c r="V97" i="9"/>
  <c r="U97" i="9"/>
  <c r="T97" i="9"/>
  <c r="S97" i="9"/>
  <c r="R97" i="9"/>
  <c r="Q97" i="9"/>
  <c r="P97" i="9"/>
  <c r="O97" i="9"/>
  <c r="N97" i="9"/>
  <c r="M97" i="9"/>
  <c r="L97" i="9"/>
  <c r="K97" i="9"/>
  <c r="J97" i="9"/>
  <c r="I97" i="9"/>
  <c r="H97" i="9"/>
  <c r="G97" i="9"/>
  <c r="F97" i="9"/>
  <c r="E97" i="9"/>
  <c r="D97" i="9"/>
  <c r="C97" i="9"/>
  <c r="B97" i="9"/>
  <c r="X96" i="9"/>
  <c r="W96" i="9"/>
  <c r="V96" i="9"/>
  <c r="U96" i="9"/>
  <c r="T96" i="9"/>
  <c r="S96" i="9"/>
  <c r="R96" i="9"/>
  <c r="Q96" i="9"/>
  <c r="P96" i="9"/>
  <c r="O96" i="9"/>
  <c r="N96" i="9"/>
  <c r="M96" i="9"/>
  <c r="L96" i="9"/>
  <c r="K96" i="9"/>
  <c r="J96" i="9"/>
  <c r="I96" i="9"/>
  <c r="H96" i="9"/>
  <c r="G96" i="9"/>
  <c r="F96" i="9"/>
  <c r="E96" i="9"/>
  <c r="D96" i="9"/>
  <c r="C96" i="9"/>
  <c r="B96" i="9"/>
  <c r="X95" i="9"/>
  <c r="W95" i="9"/>
  <c r="V95" i="9"/>
  <c r="U95" i="9"/>
  <c r="T95" i="9"/>
  <c r="S95" i="9"/>
  <c r="R95" i="9"/>
  <c r="Q95" i="9"/>
  <c r="P95" i="9"/>
  <c r="O95" i="9"/>
  <c r="N95" i="9"/>
  <c r="M95" i="9"/>
  <c r="L95" i="9"/>
  <c r="K95" i="9"/>
  <c r="J95" i="9"/>
  <c r="I95" i="9"/>
  <c r="H95" i="9"/>
  <c r="G95" i="9"/>
  <c r="F95" i="9"/>
  <c r="E95" i="9"/>
  <c r="D95" i="9"/>
  <c r="C95" i="9"/>
  <c r="B95" i="9"/>
  <c r="X94" i="9"/>
  <c r="W94" i="9"/>
  <c r="V94" i="9"/>
  <c r="U94" i="9"/>
  <c r="T94" i="9"/>
  <c r="S94" i="9"/>
  <c r="R94" i="9"/>
  <c r="Q94" i="9"/>
  <c r="P94" i="9"/>
  <c r="O94" i="9"/>
  <c r="N94" i="9"/>
  <c r="M94" i="9"/>
  <c r="L94" i="9"/>
  <c r="K94" i="9"/>
  <c r="J94" i="9"/>
  <c r="I94" i="9"/>
  <c r="H94" i="9"/>
  <c r="G94" i="9"/>
  <c r="F94" i="9"/>
  <c r="E94" i="9"/>
  <c r="D94" i="9"/>
  <c r="C94" i="9"/>
  <c r="B94" i="9"/>
  <c r="X93" i="9"/>
  <c r="W93" i="9"/>
  <c r="V93" i="9"/>
  <c r="U93" i="9"/>
  <c r="T93" i="9"/>
  <c r="S93" i="9"/>
  <c r="R93" i="9"/>
  <c r="Q93" i="9"/>
  <c r="P93" i="9"/>
  <c r="O93" i="9"/>
  <c r="N93" i="9"/>
  <c r="M93" i="9"/>
  <c r="L93" i="9"/>
  <c r="K93" i="9"/>
  <c r="J93" i="9"/>
  <c r="I93" i="9"/>
  <c r="H93" i="9"/>
  <c r="G93" i="9"/>
  <c r="F93" i="9"/>
  <c r="E93" i="9"/>
  <c r="D93" i="9"/>
  <c r="C93" i="9"/>
  <c r="B93" i="9"/>
  <c r="X92" i="9"/>
  <c r="W92" i="9"/>
  <c r="V92" i="9"/>
  <c r="U92" i="9"/>
  <c r="T92" i="9"/>
  <c r="S92" i="9"/>
  <c r="R92" i="9"/>
  <c r="Q92" i="9"/>
  <c r="P92" i="9"/>
  <c r="O92" i="9"/>
  <c r="N92" i="9"/>
  <c r="M92" i="9"/>
  <c r="L92" i="9"/>
  <c r="K92" i="9"/>
  <c r="J92" i="9"/>
  <c r="I92" i="9"/>
  <c r="H92" i="9"/>
  <c r="G92" i="9"/>
  <c r="F92" i="9"/>
  <c r="E92" i="9"/>
  <c r="D92" i="9"/>
  <c r="C92" i="9"/>
  <c r="B92" i="9"/>
  <c r="X91" i="9"/>
  <c r="W91" i="9"/>
  <c r="V91" i="9"/>
  <c r="U91" i="9"/>
  <c r="T91" i="9"/>
  <c r="S91" i="9"/>
  <c r="R91" i="9"/>
  <c r="Q91" i="9"/>
  <c r="P91" i="9"/>
  <c r="O91" i="9"/>
  <c r="N91" i="9"/>
  <c r="M91" i="9"/>
  <c r="L91" i="9"/>
  <c r="K91" i="9"/>
  <c r="J91" i="9"/>
  <c r="I91" i="9"/>
  <c r="H91" i="9"/>
  <c r="G91" i="9"/>
  <c r="F91" i="9"/>
  <c r="E91" i="9"/>
  <c r="D91" i="9"/>
  <c r="C91" i="9"/>
  <c r="B91" i="9"/>
  <c r="X86" i="9"/>
  <c r="W86" i="9"/>
  <c r="V86" i="9"/>
  <c r="U86" i="9"/>
  <c r="T86" i="9"/>
  <c r="S86" i="9"/>
  <c r="R86" i="9"/>
  <c r="Q86" i="9"/>
  <c r="P86" i="9"/>
  <c r="O86" i="9"/>
  <c r="N86" i="9"/>
  <c r="M86" i="9"/>
  <c r="L86" i="9"/>
  <c r="K86" i="9"/>
  <c r="J86" i="9"/>
  <c r="I86" i="9"/>
  <c r="H86" i="9"/>
  <c r="G86" i="9"/>
  <c r="F86" i="9"/>
  <c r="E86" i="9"/>
  <c r="D86" i="9"/>
  <c r="C86" i="9"/>
  <c r="B86" i="9"/>
  <c r="X85" i="9"/>
  <c r="W85" i="9"/>
  <c r="V85" i="9"/>
  <c r="U85" i="9"/>
  <c r="T85" i="9"/>
  <c r="S85" i="9"/>
  <c r="R85" i="9"/>
  <c r="Q85" i="9"/>
  <c r="P85" i="9"/>
  <c r="O85" i="9"/>
  <c r="N85" i="9"/>
  <c r="M85" i="9"/>
  <c r="L85" i="9"/>
  <c r="K85" i="9"/>
  <c r="J85" i="9"/>
  <c r="I85" i="9"/>
  <c r="H85" i="9"/>
  <c r="G85" i="9"/>
  <c r="F85" i="9"/>
  <c r="E85" i="9"/>
  <c r="D85" i="9"/>
  <c r="C85" i="9"/>
  <c r="B85" i="9"/>
  <c r="X81" i="9"/>
  <c r="W81" i="9"/>
  <c r="V81" i="9"/>
  <c r="U81" i="9"/>
  <c r="T81" i="9"/>
  <c r="S81" i="9"/>
  <c r="R81" i="9"/>
  <c r="Q81" i="9"/>
  <c r="P81" i="9"/>
  <c r="O81" i="9"/>
  <c r="N81" i="9"/>
  <c r="M81" i="9"/>
  <c r="L81" i="9"/>
  <c r="K81" i="9"/>
  <c r="J81" i="9"/>
  <c r="I81" i="9"/>
  <c r="H81" i="9"/>
  <c r="G81" i="9"/>
  <c r="F81" i="9"/>
  <c r="E81" i="9"/>
  <c r="D81" i="9"/>
  <c r="C81" i="9"/>
  <c r="B81" i="9"/>
  <c r="X79" i="9"/>
  <c r="W79" i="9"/>
  <c r="V79" i="9"/>
  <c r="U79" i="9"/>
  <c r="T79" i="9"/>
  <c r="S79" i="9"/>
  <c r="R79" i="9"/>
  <c r="Q79" i="9"/>
  <c r="P79" i="9"/>
  <c r="O79" i="9"/>
  <c r="N79" i="9"/>
  <c r="M79" i="9"/>
  <c r="L79" i="9"/>
  <c r="K79" i="9"/>
  <c r="J79" i="9"/>
  <c r="I79" i="9"/>
  <c r="H79" i="9"/>
  <c r="G79" i="9"/>
  <c r="F79" i="9"/>
  <c r="E79" i="9"/>
  <c r="D79" i="9"/>
  <c r="C79" i="9"/>
  <c r="B79" i="9"/>
  <c r="X73" i="9"/>
  <c r="W73" i="9"/>
  <c r="V73" i="9"/>
  <c r="U73" i="9"/>
  <c r="T73" i="9"/>
  <c r="S73" i="9"/>
  <c r="R73" i="9"/>
  <c r="Q73" i="9"/>
  <c r="P73" i="9"/>
  <c r="O73" i="9"/>
  <c r="N73" i="9"/>
  <c r="M73" i="9"/>
  <c r="L73" i="9"/>
  <c r="K73" i="9"/>
  <c r="J73" i="9"/>
  <c r="I73" i="9"/>
  <c r="H73" i="9"/>
  <c r="G73" i="9"/>
  <c r="F73" i="9"/>
  <c r="E73" i="9"/>
  <c r="D73" i="9"/>
  <c r="C73" i="9"/>
  <c r="B73" i="9"/>
  <c r="X72" i="9"/>
  <c r="W72" i="9"/>
  <c r="V72" i="9"/>
  <c r="U72" i="9"/>
  <c r="T72" i="9"/>
  <c r="S72" i="9"/>
  <c r="R72" i="9"/>
  <c r="Q72" i="9"/>
  <c r="P72" i="9"/>
  <c r="O72" i="9"/>
  <c r="N72" i="9"/>
  <c r="M72" i="9"/>
  <c r="L72" i="9"/>
  <c r="K72" i="9"/>
  <c r="J72" i="9"/>
  <c r="I72" i="9"/>
  <c r="H72" i="9"/>
  <c r="G72" i="9"/>
  <c r="F72" i="9"/>
  <c r="E72" i="9"/>
  <c r="D72" i="9"/>
  <c r="C72" i="9"/>
  <c r="B72" i="9"/>
  <c r="X70" i="9"/>
  <c r="W70" i="9"/>
  <c r="V70" i="9"/>
  <c r="U70" i="9"/>
  <c r="T70" i="9"/>
  <c r="S70" i="9"/>
  <c r="R70" i="9"/>
  <c r="Q70" i="9"/>
  <c r="P70" i="9"/>
  <c r="O70" i="9"/>
  <c r="N70" i="9"/>
  <c r="M70" i="9"/>
  <c r="L70" i="9"/>
  <c r="K70" i="9"/>
  <c r="J70" i="9"/>
  <c r="I70" i="9"/>
  <c r="H70" i="9"/>
  <c r="G70" i="9"/>
  <c r="F70" i="9"/>
  <c r="E70" i="9"/>
  <c r="D70" i="9"/>
  <c r="C70" i="9"/>
  <c r="B70" i="9"/>
  <c r="X64" i="9"/>
  <c r="W64" i="9"/>
  <c r="V64" i="9"/>
  <c r="U64" i="9"/>
  <c r="T64" i="9"/>
  <c r="S64" i="9"/>
  <c r="R64" i="9"/>
  <c r="Q64" i="9"/>
  <c r="P64" i="9"/>
  <c r="O64" i="9"/>
  <c r="N64" i="9"/>
  <c r="M64" i="9"/>
  <c r="L64" i="9"/>
  <c r="K64" i="9"/>
  <c r="J64" i="9"/>
  <c r="I64" i="9"/>
  <c r="H64" i="9"/>
  <c r="G64" i="9"/>
  <c r="F64" i="9"/>
  <c r="E64" i="9"/>
  <c r="D64" i="9"/>
  <c r="C64" i="9"/>
  <c r="B64" i="9"/>
  <c r="X63" i="9"/>
  <c r="W63" i="9"/>
  <c r="V63" i="9"/>
  <c r="U63" i="9"/>
  <c r="T63" i="9"/>
  <c r="S63" i="9"/>
  <c r="R63" i="9"/>
  <c r="Q63" i="9"/>
  <c r="P63" i="9"/>
  <c r="O63" i="9"/>
  <c r="N63" i="9"/>
  <c r="M63" i="9"/>
  <c r="L63" i="9"/>
  <c r="K63" i="9"/>
  <c r="J63" i="9"/>
  <c r="I63" i="9"/>
  <c r="H63" i="9"/>
  <c r="G63" i="9"/>
  <c r="F63" i="9"/>
  <c r="E63" i="9"/>
  <c r="D63" i="9"/>
  <c r="C63" i="9"/>
  <c r="B63" i="9"/>
  <c r="X62" i="9"/>
  <c r="W62" i="9"/>
  <c r="V62" i="9"/>
  <c r="U62" i="9"/>
  <c r="T62" i="9"/>
  <c r="S62" i="9"/>
  <c r="R62" i="9"/>
  <c r="Q62" i="9"/>
  <c r="P62" i="9"/>
  <c r="O62" i="9"/>
  <c r="N62" i="9"/>
  <c r="M62" i="9"/>
  <c r="L62" i="9"/>
  <c r="K62" i="9"/>
  <c r="J62" i="9"/>
  <c r="I62" i="9"/>
  <c r="H62" i="9"/>
  <c r="G62" i="9"/>
  <c r="F62" i="9"/>
  <c r="E62" i="9"/>
  <c r="D62" i="9"/>
  <c r="C62" i="9"/>
  <c r="B62" i="9"/>
  <c r="X58" i="9"/>
  <c r="W58" i="9"/>
  <c r="V58" i="9"/>
  <c r="U58" i="9"/>
  <c r="T58" i="9"/>
  <c r="S58" i="9"/>
  <c r="R58" i="9"/>
  <c r="Q58" i="9"/>
  <c r="P58" i="9"/>
  <c r="O58" i="9"/>
  <c r="N58" i="9"/>
  <c r="M58" i="9"/>
  <c r="L58" i="9"/>
  <c r="K58" i="9"/>
  <c r="J58" i="9"/>
  <c r="I58" i="9"/>
  <c r="H58" i="9"/>
  <c r="G58" i="9"/>
  <c r="F58" i="9"/>
  <c r="E58" i="9"/>
  <c r="D58" i="9"/>
  <c r="C58" i="9"/>
  <c r="B58" i="9"/>
  <c r="X57" i="9"/>
  <c r="W57" i="9"/>
  <c r="V57" i="9"/>
  <c r="U57" i="9"/>
  <c r="T57" i="9"/>
  <c r="S57" i="9"/>
  <c r="R57" i="9"/>
  <c r="Q57" i="9"/>
  <c r="P57" i="9"/>
  <c r="O57" i="9"/>
  <c r="N57" i="9"/>
  <c r="M57" i="9"/>
  <c r="L57" i="9"/>
  <c r="K57" i="9"/>
  <c r="J57" i="9"/>
  <c r="I57" i="9"/>
  <c r="H57" i="9"/>
  <c r="G57" i="9"/>
  <c r="F57" i="9"/>
  <c r="E57" i="9"/>
  <c r="D57" i="9"/>
  <c r="C57" i="9"/>
  <c r="B57" i="9"/>
  <c r="X56" i="9"/>
  <c r="W56" i="9"/>
  <c r="V56" i="9"/>
  <c r="U56" i="9"/>
  <c r="T56" i="9"/>
  <c r="S56" i="9"/>
  <c r="R56" i="9"/>
  <c r="Q56" i="9"/>
  <c r="P56" i="9"/>
  <c r="O56" i="9"/>
  <c r="N56" i="9"/>
  <c r="M56" i="9"/>
  <c r="L56" i="9"/>
  <c r="K56" i="9"/>
  <c r="J56" i="9"/>
  <c r="I56" i="9"/>
  <c r="H56" i="9"/>
  <c r="G56" i="9"/>
  <c r="F56" i="9"/>
  <c r="E56" i="9"/>
  <c r="D56" i="9"/>
  <c r="C56" i="9"/>
  <c r="B56" i="9"/>
  <c r="X53" i="9"/>
  <c r="W53" i="9"/>
  <c r="V53" i="9"/>
  <c r="U53" i="9"/>
  <c r="T53" i="9"/>
  <c r="S53" i="9"/>
  <c r="R53" i="9"/>
  <c r="Q53" i="9"/>
  <c r="P53" i="9"/>
  <c r="O53" i="9"/>
  <c r="N53" i="9"/>
  <c r="M53" i="9"/>
  <c r="L53" i="9"/>
  <c r="K53" i="9"/>
  <c r="J53" i="9"/>
  <c r="I53" i="9"/>
  <c r="H53" i="9"/>
  <c r="G53" i="9"/>
  <c r="F53" i="9"/>
  <c r="E53" i="9"/>
  <c r="D53" i="9"/>
  <c r="C53" i="9"/>
  <c r="B53" i="9"/>
  <c r="X52" i="9"/>
  <c r="W52" i="9"/>
  <c r="V52" i="9"/>
  <c r="U52" i="9"/>
  <c r="T52" i="9"/>
  <c r="S52" i="9"/>
  <c r="R52" i="9"/>
  <c r="Q52" i="9"/>
  <c r="P52" i="9"/>
  <c r="O52" i="9"/>
  <c r="N52" i="9"/>
  <c r="M52" i="9"/>
  <c r="L52" i="9"/>
  <c r="K52" i="9"/>
  <c r="J52" i="9"/>
  <c r="I52" i="9"/>
  <c r="H52" i="9"/>
  <c r="G52" i="9"/>
  <c r="F52" i="9"/>
  <c r="E52" i="9"/>
  <c r="D52" i="9"/>
  <c r="C52" i="9"/>
  <c r="B52" i="9"/>
  <c r="X47" i="9"/>
  <c r="W47" i="9"/>
  <c r="V47" i="9"/>
  <c r="U47" i="9"/>
  <c r="T47" i="9"/>
  <c r="S47" i="9"/>
  <c r="R47" i="9"/>
  <c r="Q47" i="9"/>
  <c r="P47" i="9"/>
  <c r="O47" i="9"/>
  <c r="N47" i="9"/>
  <c r="M47" i="9"/>
  <c r="L47" i="9"/>
  <c r="K47" i="9"/>
  <c r="J47" i="9"/>
  <c r="I47" i="9"/>
  <c r="H47" i="9"/>
  <c r="G47" i="9"/>
  <c r="F47" i="9"/>
  <c r="E47" i="9"/>
  <c r="D47" i="9"/>
  <c r="C47" i="9"/>
  <c r="B47" i="9"/>
  <c r="X46" i="9"/>
  <c r="W46" i="9"/>
  <c r="V46" i="9"/>
  <c r="U46" i="9"/>
  <c r="T46" i="9"/>
  <c r="S46" i="9"/>
  <c r="R46" i="9"/>
  <c r="Q46" i="9"/>
  <c r="P46" i="9"/>
  <c r="O46" i="9"/>
  <c r="N46" i="9"/>
  <c r="M46" i="9"/>
  <c r="L46" i="9"/>
  <c r="K46" i="9"/>
  <c r="J46" i="9"/>
  <c r="I46" i="9"/>
  <c r="H46" i="9"/>
  <c r="G46" i="9"/>
  <c r="F46" i="9"/>
  <c r="E46" i="9"/>
  <c r="D46" i="9"/>
  <c r="C46" i="9"/>
  <c r="B46" i="9"/>
  <c r="X44" i="9"/>
  <c r="W44" i="9"/>
  <c r="V44" i="9"/>
  <c r="U44" i="9"/>
  <c r="T44" i="9"/>
  <c r="S44" i="9"/>
  <c r="R44" i="9"/>
  <c r="Q44" i="9"/>
  <c r="P44" i="9"/>
  <c r="O44" i="9"/>
  <c r="N44" i="9"/>
  <c r="M44" i="9"/>
  <c r="L44" i="9"/>
  <c r="K44" i="9"/>
  <c r="J44" i="9"/>
  <c r="I44" i="9"/>
  <c r="H44" i="9"/>
  <c r="G44" i="9"/>
  <c r="F44" i="9"/>
  <c r="E44" i="9"/>
  <c r="D44" i="9"/>
  <c r="C44" i="9"/>
  <c r="B44" i="9"/>
  <c r="X43" i="9"/>
  <c r="W43" i="9"/>
  <c r="V43" i="9"/>
  <c r="U43" i="9"/>
  <c r="T43" i="9"/>
  <c r="S43" i="9"/>
  <c r="R43" i="9"/>
  <c r="Q43" i="9"/>
  <c r="P43" i="9"/>
  <c r="O43" i="9"/>
  <c r="N43" i="9"/>
  <c r="M43" i="9"/>
  <c r="L43" i="9"/>
  <c r="K43" i="9"/>
  <c r="J43" i="9"/>
  <c r="I43" i="9"/>
  <c r="H43" i="9"/>
  <c r="G43" i="9"/>
  <c r="F43" i="9"/>
  <c r="E43" i="9"/>
  <c r="D43" i="9"/>
  <c r="C43" i="9"/>
  <c r="B43" i="9"/>
  <c r="X42" i="9"/>
  <c r="W42" i="9"/>
  <c r="V42" i="9"/>
  <c r="U42" i="9"/>
  <c r="T42" i="9"/>
  <c r="S42" i="9"/>
  <c r="R42" i="9"/>
  <c r="Q42" i="9"/>
  <c r="P42" i="9"/>
  <c r="O42" i="9"/>
  <c r="N42" i="9"/>
  <c r="M42" i="9"/>
  <c r="L42" i="9"/>
  <c r="K42" i="9"/>
  <c r="J42" i="9"/>
  <c r="I42" i="9"/>
  <c r="H42" i="9"/>
  <c r="G42" i="9"/>
  <c r="F42" i="9"/>
  <c r="E42" i="9"/>
  <c r="D42" i="9"/>
  <c r="C42" i="9"/>
  <c r="B42" i="9"/>
  <c r="X41" i="9"/>
  <c r="W41" i="9"/>
  <c r="V41" i="9"/>
  <c r="U41" i="9"/>
  <c r="T41" i="9"/>
  <c r="S41" i="9"/>
  <c r="R41" i="9"/>
  <c r="Q41" i="9"/>
  <c r="P41" i="9"/>
  <c r="O41" i="9"/>
  <c r="N41" i="9"/>
  <c r="M41" i="9"/>
  <c r="L41" i="9"/>
  <c r="K41" i="9"/>
  <c r="J41" i="9"/>
  <c r="I41" i="9"/>
  <c r="H41" i="9"/>
  <c r="G41" i="9"/>
  <c r="F41" i="9"/>
  <c r="E41" i="9"/>
  <c r="D41" i="9"/>
  <c r="C41" i="9"/>
  <c r="B41" i="9"/>
  <c r="X40" i="9"/>
  <c r="W40" i="9"/>
  <c r="V40" i="9"/>
  <c r="U40" i="9"/>
  <c r="T40" i="9"/>
  <c r="S40" i="9"/>
  <c r="R40" i="9"/>
  <c r="Q40" i="9"/>
  <c r="P40" i="9"/>
  <c r="O40" i="9"/>
  <c r="N40" i="9"/>
  <c r="M40" i="9"/>
  <c r="L40" i="9"/>
  <c r="K40" i="9"/>
  <c r="J40" i="9"/>
  <c r="I40" i="9"/>
  <c r="H40" i="9"/>
  <c r="G40" i="9"/>
  <c r="F40" i="9"/>
  <c r="E40" i="9"/>
  <c r="D40" i="9"/>
  <c r="C40" i="9"/>
  <c r="B40" i="9"/>
  <c r="X39" i="9"/>
  <c r="W39" i="9"/>
  <c r="V39" i="9"/>
  <c r="U39" i="9"/>
  <c r="T39" i="9"/>
  <c r="S39" i="9"/>
  <c r="R39" i="9"/>
  <c r="Q39" i="9"/>
  <c r="P39" i="9"/>
  <c r="O39" i="9"/>
  <c r="N39" i="9"/>
  <c r="M39" i="9"/>
  <c r="L39" i="9"/>
  <c r="K39" i="9"/>
  <c r="J39" i="9"/>
  <c r="I39" i="9"/>
  <c r="H39" i="9"/>
  <c r="G39" i="9"/>
  <c r="F39" i="9"/>
  <c r="E39" i="9"/>
  <c r="D39" i="9"/>
  <c r="C39" i="9"/>
  <c r="B39" i="9"/>
  <c r="X38" i="9"/>
  <c r="W38" i="9"/>
  <c r="V38" i="9"/>
  <c r="U38" i="9"/>
  <c r="T38" i="9"/>
  <c r="S38" i="9"/>
  <c r="R38" i="9"/>
  <c r="Q38" i="9"/>
  <c r="P38" i="9"/>
  <c r="O38" i="9"/>
  <c r="N38" i="9"/>
  <c r="M38" i="9"/>
  <c r="L38" i="9"/>
  <c r="K38" i="9"/>
  <c r="J38" i="9"/>
  <c r="I38" i="9"/>
  <c r="H38" i="9"/>
  <c r="G38" i="9"/>
  <c r="F38" i="9"/>
  <c r="E38" i="9"/>
  <c r="D38" i="9"/>
  <c r="C38" i="9"/>
  <c r="B38" i="9"/>
  <c r="X37" i="9"/>
  <c r="W37" i="9"/>
  <c r="V37" i="9"/>
  <c r="U37" i="9"/>
  <c r="T37" i="9"/>
  <c r="S37" i="9"/>
  <c r="R37" i="9"/>
  <c r="Q37" i="9"/>
  <c r="P37" i="9"/>
  <c r="O37" i="9"/>
  <c r="N37" i="9"/>
  <c r="M37" i="9"/>
  <c r="L37" i="9"/>
  <c r="K37" i="9"/>
  <c r="J37" i="9"/>
  <c r="I37" i="9"/>
  <c r="H37" i="9"/>
  <c r="G37" i="9"/>
  <c r="F37" i="9"/>
  <c r="E37" i="9"/>
  <c r="D37" i="9"/>
  <c r="C37" i="9"/>
  <c r="B37" i="9"/>
  <c r="X36" i="9"/>
  <c r="W36" i="9"/>
  <c r="V36" i="9"/>
  <c r="U36" i="9"/>
  <c r="T36" i="9"/>
  <c r="S36" i="9"/>
  <c r="R36" i="9"/>
  <c r="Q36" i="9"/>
  <c r="P36" i="9"/>
  <c r="O36" i="9"/>
  <c r="N36" i="9"/>
  <c r="M36" i="9"/>
  <c r="L36" i="9"/>
  <c r="K36" i="9"/>
  <c r="J36" i="9"/>
  <c r="I36" i="9"/>
  <c r="H36" i="9"/>
  <c r="G36" i="9"/>
  <c r="F36" i="9"/>
  <c r="E36" i="9"/>
  <c r="D36" i="9"/>
  <c r="C36" i="9"/>
  <c r="B36" i="9"/>
  <c r="X35" i="9"/>
  <c r="W35" i="9"/>
  <c r="V35" i="9"/>
  <c r="U35" i="9"/>
  <c r="T35" i="9"/>
  <c r="S35" i="9"/>
  <c r="R35" i="9"/>
  <c r="Q35" i="9"/>
  <c r="P35" i="9"/>
  <c r="O35" i="9"/>
  <c r="N35" i="9"/>
  <c r="M35" i="9"/>
  <c r="L35" i="9"/>
  <c r="K35" i="9"/>
  <c r="J35" i="9"/>
  <c r="I35" i="9"/>
  <c r="H35" i="9"/>
  <c r="G35" i="9"/>
  <c r="F35" i="9"/>
  <c r="E35" i="9"/>
  <c r="D35" i="9"/>
  <c r="C35" i="9"/>
  <c r="B35" i="9"/>
  <c r="S30" i="9"/>
  <c r="R30" i="9"/>
  <c r="Q30" i="9"/>
  <c r="P30" i="9"/>
  <c r="O30" i="9"/>
  <c r="N30" i="9"/>
  <c r="M30" i="9"/>
  <c r="L30" i="9"/>
  <c r="K30" i="9"/>
  <c r="J30" i="9"/>
  <c r="I30" i="9"/>
  <c r="H30" i="9"/>
  <c r="D30" i="9"/>
  <c r="S29" i="9"/>
  <c r="R29" i="9"/>
  <c r="Q29" i="9"/>
  <c r="P29" i="9"/>
  <c r="O29" i="9"/>
  <c r="N29" i="9"/>
  <c r="M29" i="9"/>
  <c r="L29" i="9"/>
  <c r="K29" i="9"/>
  <c r="J29" i="9"/>
  <c r="I29" i="9"/>
  <c r="H29" i="9"/>
  <c r="S27" i="9"/>
  <c r="R27" i="9"/>
  <c r="Q27" i="9"/>
  <c r="P27" i="9"/>
  <c r="O27" i="9"/>
  <c r="N27" i="9"/>
  <c r="M27" i="9"/>
  <c r="L27" i="9"/>
  <c r="K27" i="9"/>
  <c r="J27" i="9"/>
  <c r="I27" i="9"/>
  <c r="H27" i="9"/>
  <c r="S26" i="9"/>
  <c r="R26" i="9"/>
  <c r="Q26" i="9"/>
  <c r="P26" i="9"/>
  <c r="O26" i="9"/>
  <c r="N26" i="9"/>
  <c r="M26" i="9"/>
  <c r="L26" i="9"/>
  <c r="K26" i="9"/>
  <c r="J26" i="9"/>
  <c r="I26" i="9"/>
  <c r="H26" i="9"/>
  <c r="S25" i="9"/>
  <c r="R25" i="9"/>
  <c r="Q25" i="9"/>
  <c r="P25" i="9"/>
  <c r="O25" i="9"/>
  <c r="N25" i="9"/>
  <c r="M25" i="9"/>
  <c r="L25" i="9"/>
  <c r="K25" i="9"/>
  <c r="J25" i="9"/>
  <c r="I25" i="9"/>
  <c r="H25" i="9"/>
  <c r="S24" i="9"/>
  <c r="R24" i="9"/>
  <c r="Q24" i="9"/>
  <c r="P24" i="9"/>
  <c r="O24" i="9"/>
  <c r="N24" i="9"/>
  <c r="M24" i="9"/>
  <c r="L24" i="9"/>
  <c r="K24" i="9"/>
  <c r="J24" i="9"/>
  <c r="I24" i="9"/>
  <c r="H24" i="9"/>
  <c r="X22" i="9"/>
  <c r="W22" i="9"/>
  <c r="V22" i="9"/>
  <c r="U22" i="9"/>
  <c r="T22" i="9"/>
  <c r="S22" i="9"/>
  <c r="R22" i="9"/>
  <c r="Q22" i="9"/>
  <c r="P22" i="9"/>
  <c r="O22" i="9"/>
  <c r="N22" i="9"/>
  <c r="M22" i="9"/>
  <c r="L22" i="9"/>
  <c r="K22" i="9"/>
  <c r="J22" i="9"/>
  <c r="I22" i="9"/>
  <c r="H22" i="9"/>
  <c r="F22" i="9"/>
  <c r="E22" i="9"/>
  <c r="D22" i="9"/>
  <c r="C22" i="9"/>
  <c r="B22" i="9"/>
  <c r="X21" i="9"/>
  <c r="W21" i="9"/>
  <c r="V21" i="9"/>
  <c r="U21" i="9"/>
  <c r="T21" i="9"/>
  <c r="S21" i="9"/>
  <c r="R21" i="9"/>
  <c r="Q21" i="9"/>
  <c r="P21" i="9"/>
  <c r="O21" i="9"/>
  <c r="N21" i="9"/>
  <c r="M21" i="9"/>
  <c r="L21" i="9"/>
  <c r="K21" i="9"/>
  <c r="J21" i="9"/>
  <c r="I21" i="9"/>
  <c r="H21" i="9"/>
  <c r="F21" i="9"/>
  <c r="E21" i="9"/>
  <c r="D21" i="9"/>
  <c r="C21" i="9"/>
  <c r="B21" i="9"/>
  <c r="X20" i="9"/>
  <c r="W20" i="9"/>
  <c r="V20" i="9"/>
  <c r="U20" i="9"/>
  <c r="T20" i="9"/>
  <c r="S20" i="9"/>
  <c r="R20" i="9"/>
  <c r="Q20" i="9"/>
  <c r="P20" i="9"/>
  <c r="O20" i="9"/>
  <c r="N20" i="9"/>
  <c r="M20" i="9"/>
  <c r="L20" i="9"/>
  <c r="K20" i="9"/>
  <c r="J20" i="9"/>
  <c r="I20" i="9"/>
  <c r="H20" i="9"/>
  <c r="F20" i="9"/>
  <c r="E20" i="9"/>
  <c r="D20" i="9"/>
  <c r="C20" i="9"/>
  <c r="B20" i="9"/>
  <c r="X18" i="9"/>
  <c r="W18" i="9"/>
  <c r="V18" i="9"/>
  <c r="U18" i="9"/>
  <c r="T18" i="9"/>
  <c r="S18" i="9"/>
  <c r="R18" i="9"/>
  <c r="Q18" i="9"/>
  <c r="P18" i="9"/>
  <c r="O18" i="9"/>
  <c r="N18" i="9"/>
  <c r="M18" i="9"/>
  <c r="L18" i="9"/>
  <c r="K18" i="9"/>
  <c r="J18" i="9"/>
  <c r="I18" i="9"/>
  <c r="H18" i="9"/>
  <c r="F18" i="9"/>
  <c r="E18" i="9"/>
  <c r="D18" i="9"/>
  <c r="C18" i="9"/>
  <c r="B18" i="9"/>
  <c r="X17" i="9"/>
  <c r="W17" i="9"/>
  <c r="V17" i="9"/>
  <c r="U17" i="9"/>
  <c r="T17" i="9"/>
  <c r="S17" i="9"/>
  <c r="R17" i="9"/>
  <c r="Q17" i="9"/>
  <c r="P17" i="9"/>
  <c r="O17" i="9"/>
  <c r="N17" i="9"/>
  <c r="M17" i="9"/>
  <c r="L17" i="9"/>
  <c r="K17" i="9"/>
  <c r="J17" i="9"/>
  <c r="I17" i="9"/>
  <c r="H17" i="9"/>
  <c r="F17" i="9"/>
  <c r="E17" i="9"/>
  <c r="D17" i="9"/>
  <c r="C17" i="9"/>
  <c r="B17" i="9"/>
  <c r="X16" i="9"/>
  <c r="W16" i="9"/>
  <c r="V16" i="9"/>
  <c r="U16" i="9"/>
  <c r="T16" i="9"/>
  <c r="S16" i="9"/>
  <c r="R16" i="9"/>
  <c r="Q16" i="9"/>
  <c r="P16" i="9"/>
  <c r="O16" i="9"/>
  <c r="N16" i="9"/>
  <c r="M16" i="9"/>
  <c r="L16" i="9"/>
  <c r="K16" i="9"/>
  <c r="J16" i="9"/>
  <c r="I16" i="9"/>
  <c r="H16" i="9"/>
  <c r="F16" i="9"/>
  <c r="E16" i="9"/>
  <c r="D16" i="9"/>
  <c r="C16" i="9"/>
  <c r="B16" i="9"/>
  <c r="X15" i="9"/>
  <c r="W15" i="9"/>
  <c r="V15" i="9"/>
  <c r="U15" i="9"/>
  <c r="T15" i="9"/>
  <c r="S15" i="9"/>
  <c r="R15" i="9"/>
  <c r="Q15" i="9"/>
  <c r="P15" i="9"/>
  <c r="O15" i="9"/>
  <c r="N15" i="9"/>
  <c r="M15" i="9"/>
  <c r="L15" i="9"/>
  <c r="K15" i="9"/>
  <c r="J15" i="9"/>
  <c r="I15" i="9"/>
  <c r="H15" i="9"/>
  <c r="F15" i="9"/>
  <c r="E15" i="9"/>
  <c r="D15" i="9"/>
  <c r="C15" i="9"/>
  <c r="B15" i="9"/>
  <c r="T13" i="9"/>
  <c r="F13" i="9"/>
  <c r="E13" i="9"/>
  <c r="D13" i="9"/>
  <c r="C13" i="9"/>
  <c r="B13" i="9"/>
  <c r="X19" i="9"/>
  <c r="W19" i="9"/>
  <c r="V19" i="9"/>
  <c r="U19" i="9"/>
  <c r="T19" i="9"/>
  <c r="X14" i="9"/>
  <c r="W14" i="9"/>
  <c r="V14" i="9"/>
  <c r="U14" i="9"/>
  <c r="T14" i="9"/>
  <c r="U13" i="9"/>
  <c r="V13" i="9"/>
  <c r="W13" i="9"/>
  <c r="X13" i="9"/>
  <c r="U12" i="9"/>
  <c r="V12" i="9"/>
  <c r="W12" i="9"/>
  <c r="X12" i="9"/>
  <c r="T12" i="9"/>
  <c r="V12" i="23"/>
  <c r="V14" i="23"/>
  <c r="V21" i="23"/>
  <c r="V27" i="23"/>
  <c r="V23" i="23"/>
  <c r="AD16" i="3"/>
  <c r="T12" i="19"/>
  <c r="AF4" i="24"/>
  <c r="AH4" i="24" s="1"/>
  <c r="AX4" i="24"/>
  <c r="AZ4" i="24"/>
  <c r="BP4" i="24"/>
  <c r="BR4" i="24" s="1"/>
  <c r="EI4" i="24"/>
  <c r="AF5" i="24"/>
  <c r="AH5" i="24" s="1"/>
  <c r="AX5" i="24"/>
  <c r="AZ5" i="24"/>
  <c r="BP5" i="24"/>
  <c r="BR5" i="24" s="1"/>
  <c r="EI5" i="24"/>
  <c r="AF6" i="24"/>
  <c r="AH6" i="24"/>
  <c r="AX6" i="24"/>
  <c r="AZ6" i="24" s="1"/>
  <c r="BP6" i="24"/>
  <c r="BR6" i="24"/>
  <c r="EI6" i="24"/>
  <c r="AF7" i="24"/>
  <c r="AH7" i="24"/>
  <c r="AX7" i="24"/>
  <c r="AZ7" i="24" s="1"/>
  <c r="BP7" i="24"/>
  <c r="BR7" i="24"/>
  <c r="EI7" i="24"/>
  <c r="AF8" i="24"/>
  <c r="AH8" i="24" s="1"/>
  <c r="AX8" i="24"/>
  <c r="AZ8" i="24"/>
  <c r="BP8" i="24"/>
  <c r="BR8" i="24" s="1"/>
  <c r="EI8" i="24"/>
  <c r="AF9" i="24"/>
  <c r="AH9" i="24" s="1"/>
  <c r="AX9" i="24"/>
  <c r="AZ9" i="24"/>
  <c r="BP9" i="24"/>
  <c r="BR9" i="24" s="1"/>
  <c r="EI9" i="24"/>
  <c r="AF10" i="24"/>
  <c r="AH10" i="24"/>
  <c r="AX10" i="24"/>
  <c r="AZ10" i="24" s="1"/>
  <c r="BP10" i="24"/>
  <c r="BR10" i="24"/>
  <c r="CY10" i="24"/>
  <c r="EI10" i="24"/>
  <c r="AF11" i="24"/>
  <c r="AH11" i="24"/>
  <c r="AX11" i="24"/>
  <c r="AZ11" i="24" s="1"/>
  <c r="BP11" i="24"/>
  <c r="BR11" i="24"/>
  <c r="EI11" i="24"/>
  <c r="AF12" i="24"/>
  <c r="AH12" i="24" s="1"/>
  <c r="AX12" i="24"/>
  <c r="AZ12" i="24" s="1"/>
  <c r="BP12" i="24"/>
  <c r="BR12" i="24"/>
  <c r="EI12" i="24"/>
  <c r="AF13" i="24"/>
  <c r="AH13" i="24" s="1"/>
  <c r="AX13" i="24"/>
  <c r="AZ13" i="24"/>
  <c r="BP13" i="24"/>
  <c r="BR13" i="24" s="1"/>
  <c r="EI13" i="24"/>
  <c r="AF14" i="24"/>
  <c r="AH14" i="24" s="1"/>
  <c r="AX14" i="24"/>
  <c r="AZ14" i="24"/>
  <c r="BP14" i="24"/>
  <c r="BR14" i="24" s="1"/>
  <c r="EI14" i="24"/>
  <c r="AF15" i="24"/>
  <c r="AH15" i="24"/>
  <c r="AX15" i="24"/>
  <c r="AZ15" i="24" s="1"/>
  <c r="BP15" i="24"/>
  <c r="BR15" i="24"/>
  <c r="EI15" i="24"/>
  <c r="AF16" i="24"/>
  <c r="AH16" i="24"/>
  <c r="AX16" i="24"/>
  <c r="AZ16" i="24" s="1"/>
  <c r="BP16" i="24"/>
  <c r="BR16" i="24"/>
  <c r="EI16" i="24"/>
  <c r="AF17" i="24"/>
  <c r="AH17" i="24" s="1"/>
  <c r="AX17" i="24"/>
  <c r="AZ17" i="24"/>
  <c r="BP17" i="24"/>
  <c r="BR17" i="24" s="1"/>
  <c r="EI18" i="24"/>
  <c r="AF20" i="24"/>
  <c r="AH20" i="24" s="1"/>
  <c r="AX20" i="24"/>
  <c r="AZ20" i="24" s="1"/>
  <c r="BP20" i="24"/>
  <c r="BR20" i="24" s="1"/>
  <c r="EI20" i="24"/>
  <c r="AF21" i="24"/>
  <c r="AH21" i="24"/>
  <c r="AX21" i="24"/>
  <c r="AZ21" i="24" s="1"/>
  <c r="BP21" i="24"/>
  <c r="BR21" i="24"/>
  <c r="EI21" i="24"/>
  <c r="AF22" i="24"/>
  <c r="AH22" i="24" s="1"/>
  <c r="AX22" i="24"/>
  <c r="AZ22" i="24" s="1"/>
  <c r="BP22" i="24"/>
  <c r="BR22" i="24" s="1"/>
  <c r="EH22" i="24"/>
  <c r="AF23" i="24"/>
  <c r="AH23" i="24" s="1"/>
  <c r="AX23" i="24"/>
  <c r="AZ23" i="24"/>
  <c r="BP23" i="24"/>
  <c r="BR23" i="24" s="1"/>
  <c r="EI23" i="24"/>
  <c r="AF24" i="24"/>
  <c r="AH24" i="24" s="1"/>
  <c r="AX24" i="24"/>
  <c r="AZ24" i="24" s="1"/>
  <c r="BP24" i="24"/>
  <c r="BR24" i="24" s="1"/>
  <c r="EI24" i="24"/>
  <c r="AF25" i="24"/>
  <c r="AH25" i="24"/>
  <c r="AX25" i="24"/>
  <c r="AZ25" i="24" s="1"/>
  <c r="BP25" i="24"/>
  <c r="BR25" i="24"/>
  <c r="EI25" i="24"/>
  <c r="AF26" i="24"/>
  <c r="AH26" i="24" s="1"/>
  <c r="AX26" i="24"/>
  <c r="AZ26" i="24" s="1"/>
  <c r="BP26" i="24"/>
  <c r="BR26" i="24" s="1"/>
  <c r="EI26" i="24"/>
  <c r="U104" i="9" l="1"/>
  <c r="BR27" i="24"/>
  <c r="AH27" i="24"/>
  <c r="AZ27" i="24"/>
  <c r="H12" i="23" l="1"/>
  <c r="I12" i="23"/>
  <c r="J12" i="23" s="1"/>
  <c r="O12" i="23"/>
  <c r="P12" i="23" s="1"/>
  <c r="T12" i="23"/>
  <c r="U12" i="23"/>
  <c r="H14" i="23"/>
  <c r="J14" i="23" s="1"/>
  <c r="I14" i="23"/>
  <c r="O14" i="23"/>
  <c r="P14" i="23"/>
  <c r="T14" i="23"/>
  <c r="U14" i="23"/>
  <c r="H21" i="23"/>
  <c r="I21" i="23"/>
  <c r="J21" i="23" s="1"/>
  <c r="O21" i="23"/>
  <c r="P21" i="23" s="1"/>
  <c r="T21" i="23"/>
  <c r="U21" i="23"/>
  <c r="H23" i="23"/>
  <c r="I23" i="23"/>
  <c r="J23" i="23"/>
  <c r="O23" i="23"/>
  <c r="P23" i="23"/>
  <c r="T23" i="23"/>
  <c r="U23" i="23"/>
  <c r="H27" i="23"/>
  <c r="I27" i="23"/>
  <c r="J27" i="23" s="1"/>
  <c r="O27" i="23"/>
  <c r="P27" i="23" s="1"/>
  <c r="T27" i="23"/>
  <c r="U27" i="23"/>
  <c r="I12" i="22" l="1"/>
  <c r="J12" i="22" s="1"/>
  <c r="O12" i="22"/>
  <c r="P12" i="22"/>
  <c r="T12" i="22"/>
  <c r="V12" i="22" s="1"/>
  <c r="U12" i="22"/>
  <c r="I24" i="22"/>
  <c r="J24" i="22" s="1"/>
  <c r="O24" i="22"/>
  <c r="P24" i="22" s="1"/>
  <c r="T24" i="22"/>
  <c r="U24" i="22"/>
  <c r="I26" i="22"/>
  <c r="J26" i="22"/>
  <c r="O26" i="22"/>
  <c r="P26" i="22" s="1"/>
  <c r="I33" i="22"/>
  <c r="J33" i="22"/>
  <c r="O33" i="22"/>
  <c r="P33" i="22" s="1"/>
  <c r="T33" i="22"/>
  <c r="U33" i="22"/>
  <c r="I37" i="22"/>
  <c r="J37" i="22"/>
  <c r="O37" i="22"/>
  <c r="P37" i="22" s="1"/>
  <c r="T37" i="22"/>
  <c r="V37" i="22" s="1"/>
  <c r="U37" i="22"/>
  <c r="I39" i="22"/>
  <c r="J39" i="22" s="1"/>
  <c r="O39" i="22"/>
  <c r="P39" i="22"/>
  <c r="V39" i="22" l="1"/>
  <c r="V117" i="9" s="1"/>
  <c r="V33" i="22"/>
  <c r="V24" i="22"/>
  <c r="I12" i="20"/>
  <c r="J12" i="20" s="1"/>
  <c r="O12" i="20"/>
  <c r="P12" i="20"/>
  <c r="T12" i="20"/>
  <c r="V12" i="20" s="1"/>
  <c r="U12" i="20"/>
  <c r="I25" i="20"/>
  <c r="J25" i="20" s="1"/>
  <c r="O25" i="20"/>
  <c r="P25" i="20" s="1"/>
  <c r="T25" i="20"/>
  <c r="U25" i="20"/>
  <c r="H31" i="20"/>
  <c r="I31" i="20"/>
  <c r="J31" i="20" s="1"/>
  <c r="O31" i="20"/>
  <c r="P31" i="20" s="1"/>
  <c r="T31" i="20"/>
  <c r="U31" i="20"/>
  <c r="I35" i="20"/>
  <c r="J35" i="20"/>
  <c r="O35" i="20"/>
  <c r="P35" i="20" s="1"/>
  <c r="T35" i="20"/>
  <c r="U35" i="20"/>
  <c r="H41" i="20"/>
  <c r="I41" i="20"/>
  <c r="J41" i="20" s="1"/>
  <c r="O41" i="20"/>
  <c r="P41" i="20" s="1"/>
  <c r="T41" i="20"/>
  <c r="U41" i="20"/>
  <c r="H12" i="19"/>
  <c r="I12" i="19"/>
  <c r="J12" i="19" s="1"/>
  <c r="O12" i="19"/>
  <c r="P12" i="19" s="1"/>
  <c r="U12" i="19"/>
  <c r="V12" i="19"/>
  <c r="I14" i="19"/>
  <c r="J14" i="19"/>
  <c r="O14" i="19"/>
  <c r="P14" i="19"/>
  <c r="T14" i="19"/>
  <c r="U14" i="19"/>
  <c r="I19" i="19"/>
  <c r="J19" i="19" s="1"/>
  <c r="O19" i="19"/>
  <c r="P19" i="19" s="1"/>
  <c r="T19" i="19"/>
  <c r="U19" i="19"/>
  <c r="H23" i="19"/>
  <c r="I23" i="19"/>
  <c r="J23" i="19" s="1"/>
  <c r="O23" i="19"/>
  <c r="P23" i="19" s="1"/>
  <c r="T23" i="19"/>
  <c r="U23" i="19"/>
  <c r="H28" i="19"/>
  <c r="I28" i="19"/>
  <c r="J28" i="19" s="1"/>
  <c r="O28" i="19"/>
  <c r="P28" i="19" s="1"/>
  <c r="T28" i="19"/>
  <c r="V28" i="19" s="1"/>
  <c r="U28" i="19"/>
  <c r="V41" i="20" l="1"/>
  <c r="V35" i="20"/>
  <c r="V31" i="20"/>
  <c r="V25" i="20"/>
  <c r="V14" i="19"/>
  <c r="V23" i="19"/>
  <c r="V19" i="19"/>
  <c r="R13" i="9" l="1"/>
  <c r="Q13" i="9"/>
  <c r="P13" i="9"/>
  <c r="H19" i="9" l="1"/>
  <c r="K19" i="9"/>
  <c r="L19" i="9"/>
  <c r="H14" i="9"/>
  <c r="K14" i="9"/>
  <c r="L14" i="9"/>
  <c r="I13" i="9"/>
  <c r="H13" i="9"/>
  <c r="K13" i="9" l="1"/>
  <c r="F114" i="9" l="1"/>
  <c r="E114" i="9"/>
  <c r="D114" i="9"/>
  <c r="C114" i="9"/>
  <c r="B114" i="9"/>
  <c r="F113" i="9"/>
  <c r="E113" i="9"/>
  <c r="D113" i="9"/>
  <c r="C113" i="9"/>
  <c r="B113" i="9"/>
  <c r="F101" i="9"/>
  <c r="E101" i="9"/>
  <c r="D101" i="9"/>
  <c r="C101" i="9"/>
  <c r="B101" i="9"/>
  <c r="F100" i="9"/>
  <c r="E100" i="9"/>
  <c r="D100" i="9"/>
  <c r="C100" i="9"/>
  <c r="B100" i="9"/>
  <c r="F83" i="9"/>
  <c r="E83" i="9"/>
  <c r="D83" i="9"/>
  <c r="C83" i="9"/>
  <c r="B83" i="9"/>
  <c r="F82" i="9"/>
  <c r="E82" i="9"/>
  <c r="D82" i="9"/>
  <c r="C82" i="9"/>
  <c r="B82" i="9"/>
  <c r="C77" i="9" l="1"/>
  <c r="C75" i="9"/>
  <c r="F77" i="9"/>
  <c r="E77" i="9"/>
  <c r="D77" i="9"/>
  <c r="B77" i="9"/>
  <c r="F76" i="9"/>
  <c r="E76" i="9"/>
  <c r="D76" i="9"/>
  <c r="C76" i="9"/>
  <c r="B76" i="9"/>
  <c r="F75" i="9"/>
  <c r="E75" i="9"/>
  <c r="D75" i="9"/>
  <c r="B75" i="9"/>
  <c r="F74" i="9"/>
  <c r="E74" i="9"/>
  <c r="D74" i="9"/>
  <c r="C74" i="9"/>
  <c r="B74" i="9"/>
  <c r="F65" i="9"/>
  <c r="E65" i="9"/>
  <c r="D65" i="9"/>
  <c r="C65" i="9"/>
  <c r="B65" i="9"/>
  <c r="F60" i="9"/>
  <c r="E60" i="9"/>
  <c r="D60" i="9"/>
  <c r="C60" i="9"/>
  <c r="B60" i="9"/>
  <c r="F59" i="9"/>
  <c r="E59" i="9"/>
  <c r="D59" i="9"/>
  <c r="C59" i="9"/>
  <c r="B59" i="9"/>
  <c r="F54" i="9"/>
  <c r="E54" i="9"/>
  <c r="D54" i="9"/>
  <c r="C54" i="9"/>
  <c r="B54" i="9"/>
  <c r="F50" i="9"/>
  <c r="E50" i="9"/>
  <c r="D50" i="9"/>
  <c r="C50" i="9"/>
  <c r="B50" i="9"/>
  <c r="F49" i="9"/>
  <c r="E49" i="9"/>
  <c r="D49" i="9"/>
  <c r="C49" i="9"/>
  <c r="B49" i="9"/>
  <c r="F48" i="9"/>
  <c r="E48" i="9"/>
  <c r="D48" i="9"/>
  <c r="C48" i="9"/>
  <c r="B48" i="9"/>
  <c r="S15" i="14" l="1"/>
  <c r="U15" i="14"/>
  <c r="S16" i="14"/>
  <c r="U16" i="14"/>
  <c r="S17" i="14"/>
  <c r="U17" i="14"/>
  <c r="S18" i="14"/>
  <c r="U18" i="14"/>
  <c r="G19" i="14"/>
  <c r="H15" i="14" s="1"/>
  <c r="N19" i="14"/>
  <c r="O15" i="14" s="1"/>
  <c r="N49" i="13"/>
  <c r="S19" i="14" l="1"/>
  <c r="T17" i="14" s="1"/>
  <c r="O18" i="14"/>
  <c r="O16" i="14"/>
  <c r="O19" i="14"/>
  <c r="H17" i="14"/>
  <c r="H18" i="14"/>
  <c r="H16" i="14"/>
  <c r="U19" i="14"/>
  <c r="V15" i="14" s="1"/>
  <c r="H19" i="14"/>
  <c r="O17" i="14"/>
  <c r="T16" i="14" l="1"/>
  <c r="T15" i="14"/>
  <c r="T18" i="14"/>
  <c r="V16" i="14"/>
  <c r="V18" i="14"/>
  <c r="V17" i="14"/>
  <c r="O13" i="9" l="1"/>
  <c r="W16" i="3" l="1"/>
  <c r="V16" i="3"/>
  <c r="Q16" i="3"/>
  <c r="P16" i="3"/>
  <c r="X16" i="3" l="1"/>
  <c r="R16" i="3"/>
  <c r="S34" i="9" l="1"/>
  <c r="R34" i="9"/>
  <c r="Q34" i="9"/>
  <c r="M34" i="9"/>
  <c r="L34" i="9"/>
  <c r="K34" i="9"/>
  <c r="O34" i="9"/>
  <c r="N34" i="9"/>
  <c r="I34" i="9"/>
  <c r="H34" i="9"/>
  <c r="S117" i="9"/>
  <c r="R117" i="9"/>
  <c r="Q117" i="9"/>
  <c r="P117" i="9"/>
  <c r="M117" i="9"/>
  <c r="L117" i="9"/>
  <c r="K117" i="9"/>
  <c r="J117" i="9"/>
  <c r="S115" i="9"/>
  <c r="R115" i="9"/>
  <c r="Q115" i="9"/>
  <c r="M115" i="9"/>
  <c r="L115" i="9"/>
  <c r="K115" i="9"/>
  <c r="X114" i="9"/>
  <c r="W114" i="9"/>
  <c r="V114" i="9"/>
  <c r="U114" i="9"/>
  <c r="T114" i="9"/>
  <c r="S114" i="9"/>
  <c r="R114" i="9"/>
  <c r="Q114" i="9"/>
  <c r="P114" i="9"/>
  <c r="O114" i="9"/>
  <c r="N114" i="9"/>
  <c r="M114" i="9"/>
  <c r="L114" i="9"/>
  <c r="K114" i="9"/>
  <c r="J114" i="9"/>
  <c r="I114" i="9"/>
  <c r="H114" i="9"/>
  <c r="X113" i="9"/>
  <c r="W113" i="9"/>
  <c r="V113" i="9"/>
  <c r="U113" i="9"/>
  <c r="T113" i="9"/>
  <c r="S113" i="9"/>
  <c r="R113" i="9"/>
  <c r="Q113" i="9"/>
  <c r="P113" i="9"/>
  <c r="O113" i="9"/>
  <c r="N113" i="9"/>
  <c r="M113" i="9"/>
  <c r="L113" i="9"/>
  <c r="K113" i="9"/>
  <c r="J113" i="9"/>
  <c r="I113" i="9"/>
  <c r="H113" i="9"/>
  <c r="S111" i="9"/>
  <c r="R111" i="9"/>
  <c r="Q111" i="9"/>
  <c r="M111" i="9"/>
  <c r="L111" i="9"/>
  <c r="K111" i="9"/>
  <c r="S104" i="9"/>
  <c r="R104" i="9"/>
  <c r="Q104" i="9"/>
  <c r="M104" i="9"/>
  <c r="L104" i="9"/>
  <c r="K104" i="9"/>
  <c r="S102" i="9"/>
  <c r="R102" i="9"/>
  <c r="Q102" i="9"/>
  <c r="M102" i="9"/>
  <c r="L102" i="9"/>
  <c r="K102" i="9"/>
  <c r="X101" i="9"/>
  <c r="W101" i="9"/>
  <c r="V101" i="9"/>
  <c r="U101" i="9"/>
  <c r="T101" i="9"/>
  <c r="S101" i="9"/>
  <c r="R101" i="9"/>
  <c r="Q101" i="9"/>
  <c r="P101" i="9"/>
  <c r="O101" i="9"/>
  <c r="N101" i="9"/>
  <c r="M101" i="9"/>
  <c r="L101" i="9"/>
  <c r="K101" i="9"/>
  <c r="J101" i="9"/>
  <c r="I101" i="9"/>
  <c r="H101" i="9"/>
  <c r="X100" i="9"/>
  <c r="W100" i="9"/>
  <c r="V100" i="9"/>
  <c r="U100" i="9"/>
  <c r="T100" i="9"/>
  <c r="S100" i="9"/>
  <c r="R100" i="9"/>
  <c r="Q100" i="9"/>
  <c r="P100" i="9"/>
  <c r="O100" i="9"/>
  <c r="N100" i="9"/>
  <c r="M100" i="9"/>
  <c r="L100" i="9"/>
  <c r="K100" i="9"/>
  <c r="J100" i="9"/>
  <c r="I100" i="9"/>
  <c r="H100" i="9"/>
  <c r="S90" i="9"/>
  <c r="R90" i="9"/>
  <c r="Q90" i="9"/>
  <c r="M90" i="9"/>
  <c r="L90" i="9"/>
  <c r="K90" i="9"/>
  <c r="S84" i="9"/>
  <c r="R84" i="9"/>
  <c r="Q84" i="9"/>
  <c r="M84" i="9"/>
  <c r="L84" i="9"/>
  <c r="K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S80" i="9"/>
  <c r="R80" i="9"/>
  <c r="Q80" i="9"/>
  <c r="M80" i="9"/>
  <c r="L80" i="9"/>
  <c r="K80" i="9"/>
  <c r="S78" i="9"/>
  <c r="R78" i="9"/>
  <c r="Q78" i="9"/>
  <c r="M78" i="9"/>
  <c r="L78" i="9"/>
  <c r="K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U75" i="9"/>
  <c r="T75" i="9"/>
  <c r="S75" i="9"/>
  <c r="R75" i="9"/>
  <c r="Q75" i="9"/>
  <c r="P75" i="9"/>
  <c r="O75" i="9"/>
  <c r="N75" i="9"/>
  <c r="M75" i="9"/>
  <c r="L75" i="9"/>
  <c r="K75" i="9"/>
  <c r="J75" i="9"/>
  <c r="I75" i="9"/>
  <c r="H75" i="9"/>
  <c r="X74" i="9"/>
  <c r="W74" i="9"/>
  <c r="V74" i="9"/>
  <c r="U74" i="9"/>
  <c r="T74" i="9"/>
  <c r="S74" i="9"/>
  <c r="R74" i="9"/>
  <c r="Q74" i="9"/>
  <c r="P74" i="9"/>
  <c r="O74" i="9"/>
  <c r="N74" i="9"/>
  <c r="M74" i="9"/>
  <c r="L74" i="9"/>
  <c r="K74" i="9"/>
  <c r="J74" i="9"/>
  <c r="I74" i="9"/>
  <c r="H74" i="9"/>
  <c r="S71" i="9"/>
  <c r="R71" i="9"/>
  <c r="Q71" i="9"/>
  <c r="M71" i="9"/>
  <c r="L71" i="9"/>
  <c r="K71" i="9"/>
  <c r="S69" i="9"/>
  <c r="R69" i="9"/>
  <c r="Q69" i="9"/>
  <c r="M69" i="9"/>
  <c r="L69" i="9"/>
  <c r="K69" i="9"/>
  <c r="X65" i="9"/>
  <c r="W65" i="9"/>
  <c r="V65" i="9"/>
  <c r="U65" i="9"/>
  <c r="T65" i="9"/>
  <c r="S65" i="9"/>
  <c r="R65" i="9"/>
  <c r="Q65" i="9"/>
  <c r="P65" i="9"/>
  <c r="O65" i="9"/>
  <c r="N65" i="9"/>
  <c r="M65" i="9"/>
  <c r="L65" i="9"/>
  <c r="K65" i="9"/>
  <c r="J65" i="9"/>
  <c r="I65" i="9"/>
  <c r="H65" i="9"/>
  <c r="S61" i="9"/>
  <c r="R61" i="9"/>
  <c r="Q61" i="9"/>
  <c r="M61" i="9"/>
  <c r="L61" i="9"/>
  <c r="K61" i="9"/>
  <c r="H61" i="9"/>
  <c r="X60" i="9"/>
  <c r="W60" i="9"/>
  <c r="V60" i="9"/>
  <c r="U60" i="9"/>
  <c r="T60" i="9"/>
  <c r="S60" i="9"/>
  <c r="R60" i="9"/>
  <c r="Q60" i="9"/>
  <c r="P60" i="9"/>
  <c r="O60" i="9"/>
  <c r="N60" i="9"/>
  <c r="M60" i="9"/>
  <c r="L60" i="9"/>
  <c r="K60" i="9"/>
  <c r="J60" i="9"/>
  <c r="I60" i="9"/>
  <c r="H60" i="9"/>
  <c r="X59" i="9"/>
  <c r="W59" i="9"/>
  <c r="V59" i="9"/>
  <c r="U59" i="9"/>
  <c r="T59" i="9"/>
  <c r="S59" i="9"/>
  <c r="R59" i="9"/>
  <c r="Q59" i="9"/>
  <c r="P59" i="9"/>
  <c r="O59" i="9"/>
  <c r="N59" i="9"/>
  <c r="M59" i="9"/>
  <c r="L59" i="9"/>
  <c r="K59" i="9"/>
  <c r="J59" i="9"/>
  <c r="I59" i="9"/>
  <c r="H59" i="9"/>
  <c r="S55" i="9"/>
  <c r="R55" i="9"/>
  <c r="Q55" i="9"/>
  <c r="M55" i="9"/>
  <c r="L55" i="9"/>
  <c r="K55" i="9"/>
  <c r="X54" i="9"/>
  <c r="W54" i="9"/>
  <c r="V54" i="9"/>
  <c r="U54" i="9"/>
  <c r="T54" i="9"/>
  <c r="S54" i="9"/>
  <c r="R54" i="9"/>
  <c r="Q54" i="9"/>
  <c r="P54" i="9"/>
  <c r="O54" i="9"/>
  <c r="N54" i="9"/>
  <c r="M54" i="9"/>
  <c r="L54" i="9"/>
  <c r="K54" i="9"/>
  <c r="J54" i="9"/>
  <c r="I54" i="9"/>
  <c r="H54" i="9"/>
  <c r="S51" i="9"/>
  <c r="R51" i="9"/>
  <c r="Q51" i="9"/>
  <c r="M51" i="9"/>
  <c r="L51" i="9"/>
  <c r="K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S45" i="9"/>
  <c r="R45" i="9"/>
  <c r="Q45" i="9"/>
  <c r="M45" i="9"/>
  <c r="L45" i="9"/>
  <c r="K45" i="9"/>
  <c r="H45" i="9"/>
  <c r="S28" i="9"/>
  <c r="R28" i="9"/>
  <c r="Q28" i="9"/>
  <c r="M28" i="9"/>
  <c r="L28" i="9"/>
  <c r="K28" i="9"/>
  <c r="H28" i="9"/>
  <c r="S23" i="9"/>
  <c r="R23" i="9"/>
  <c r="Q23" i="9"/>
  <c r="M23" i="9"/>
  <c r="L23" i="9"/>
  <c r="K23" i="9"/>
  <c r="H23" i="9"/>
  <c r="S19" i="9"/>
  <c r="R19" i="9"/>
  <c r="Q19" i="9"/>
  <c r="M19" i="9"/>
  <c r="I19" i="9"/>
  <c r="S14" i="9"/>
  <c r="R14" i="9"/>
  <c r="Q14" i="9"/>
  <c r="M14" i="9"/>
  <c r="S13" i="9"/>
  <c r="N13" i="9"/>
  <c r="M13" i="9"/>
  <c r="L13" i="9"/>
  <c r="J13" i="9"/>
  <c r="S12" i="9"/>
  <c r="R12" i="9"/>
  <c r="Q12" i="9"/>
  <c r="M12" i="9"/>
  <c r="L12" i="9"/>
  <c r="K12" i="9"/>
  <c r="I12" i="9"/>
  <c r="O117" i="9"/>
  <c r="N117" i="9"/>
  <c r="I117" i="9"/>
  <c r="H117" i="9"/>
  <c r="O115" i="9"/>
  <c r="I115" i="9"/>
  <c r="H115" i="9"/>
  <c r="O111" i="9"/>
  <c r="N111" i="9"/>
  <c r="H111" i="9"/>
  <c r="O104" i="9"/>
  <c r="N104" i="9"/>
  <c r="I104" i="9"/>
  <c r="H104" i="9"/>
  <c r="O102" i="9"/>
  <c r="N102" i="9"/>
  <c r="I102" i="9"/>
  <c r="H102" i="9"/>
  <c r="N90" i="9"/>
  <c r="I90" i="9"/>
  <c r="O84" i="9"/>
  <c r="H84" i="9"/>
  <c r="N80" i="9"/>
  <c r="H80" i="9"/>
  <c r="O78" i="9"/>
  <c r="H78" i="9"/>
  <c r="N71" i="9"/>
  <c r="I71" i="9"/>
  <c r="N69" i="9"/>
  <c r="H69" i="9"/>
  <c r="O61" i="9"/>
  <c r="N61" i="9"/>
  <c r="I61" i="9"/>
  <c r="O55" i="9"/>
  <c r="N55" i="9"/>
  <c r="I55" i="9"/>
  <c r="H55" i="9"/>
  <c r="O51" i="9"/>
  <c r="O45" i="9"/>
  <c r="N45" i="9"/>
  <c r="I45" i="9"/>
  <c r="O28" i="9"/>
  <c r="N28" i="9"/>
  <c r="I28" i="9"/>
  <c r="N23" i="9"/>
  <c r="O19" i="9"/>
  <c r="N19" i="9"/>
  <c r="N14" i="9"/>
  <c r="I14" i="9"/>
  <c r="N12" i="9"/>
  <c r="H12" i="9"/>
  <c r="O12" i="9" l="1"/>
  <c r="O14" i="9"/>
  <c r="P14" i="9"/>
  <c r="O90" i="9"/>
  <c r="P90" i="9"/>
  <c r="N78" i="9"/>
  <c r="P78" i="9"/>
  <c r="O69" i="9"/>
  <c r="P69" i="9"/>
  <c r="I80" i="9"/>
  <c r="J80" i="9"/>
  <c r="I69" i="9"/>
  <c r="J69" i="9"/>
  <c r="O71" i="9"/>
  <c r="P71" i="9"/>
  <c r="I78" i="9"/>
  <c r="J78" i="9"/>
  <c r="O80" i="9"/>
  <c r="P80" i="9"/>
  <c r="I84" i="9"/>
  <c r="J84" i="9"/>
  <c r="N115" i="9"/>
  <c r="P115" i="9"/>
  <c r="H71" i="9"/>
  <c r="J71" i="9"/>
  <c r="N84" i="9"/>
  <c r="P84" i="9"/>
  <c r="H90" i="9"/>
  <c r="J90" i="9"/>
  <c r="J51" i="9"/>
  <c r="P23" i="9"/>
  <c r="J14" i="9"/>
  <c r="P12" i="9"/>
  <c r="P55" i="9"/>
  <c r="P34" i="9"/>
  <c r="P28" i="9"/>
  <c r="P45" i="9"/>
  <c r="P51" i="9"/>
  <c r="J23" i="9"/>
  <c r="J19" i="9"/>
  <c r="J111" i="9"/>
  <c r="J115" i="9"/>
  <c r="P102" i="9"/>
  <c r="P111" i="9"/>
  <c r="I23" i="9"/>
  <c r="J34" i="9"/>
  <c r="J12" i="9"/>
  <c r="J55" i="9"/>
  <c r="N51" i="9"/>
  <c r="I111" i="9"/>
  <c r="J104" i="9"/>
  <c r="P19" i="9"/>
  <c r="P61" i="9"/>
  <c r="J102" i="9"/>
  <c r="P104" i="9"/>
  <c r="O23" i="9"/>
  <c r="J45" i="9"/>
  <c r="I51" i="9"/>
  <c r="J61" i="9"/>
  <c r="J28" i="9"/>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9" authorId="0" shapeId="0">
      <text>
        <r>
          <rPr>
            <b/>
            <sz val="9"/>
            <color indexed="81"/>
            <rFont val="Tahoma"/>
            <family val="2"/>
          </rPr>
          <t>Seleccionar una calificación</t>
        </r>
      </text>
    </comment>
    <comment ref="O19" authorId="0" shapeId="0">
      <text>
        <r>
          <rPr>
            <b/>
            <sz val="9"/>
            <color indexed="81"/>
            <rFont val="Tahoma"/>
            <family val="2"/>
          </rPr>
          <t>Seleccionar una calificación</t>
        </r>
      </text>
    </comment>
    <comment ref="U19"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8" authorId="0" shapeId="0">
      <text>
        <r>
          <rPr>
            <b/>
            <sz val="9"/>
            <color indexed="81"/>
            <rFont val="Tahoma"/>
            <family val="2"/>
          </rPr>
          <t>Seleccionar una calificación</t>
        </r>
      </text>
    </comment>
    <comment ref="O28" authorId="0" shapeId="0">
      <text>
        <r>
          <rPr>
            <b/>
            <sz val="9"/>
            <color indexed="81"/>
            <rFont val="Tahoma"/>
            <family val="2"/>
          </rPr>
          <t>Seleccionar una calificación</t>
        </r>
      </text>
    </comment>
    <comment ref="U28" authorId="0" shapeId="0">
      <text>
        <r>
          <rPr>
            <b/>
            <sz val="9"/>
            <color indexed="81"/>
            <rFont val="Tahoma"/>
            <family val="2"/>
          </rPr>
          <t>Seleccionar una calificación</t>
        </r>
      </text>
    </comment>
  </commentList>
</comments>
</file>

<file path=xl/comments2.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O20" authorId="1" shapeId="0">
      <text>
        <r>
          <rPr>
            <sz val="9"/>
            <color indexed="81"/>
            <rFont val="Tahoma"/>
            <family val="2"/>
          </rPr>
          <t>Actividad realizada totalmente y en el plazo indicado.</t>
        </r>
      </text>
    </comment>
    <comment ref="U20" authorId="1" shapeId="0">
      <text>
        <r>
          <rPr>
            <sz val="9"/>
            <color indexed="81"/>
            <rFont val="Tahoma"/>
            <family val="2"/>
          </rPr>
          <t>Seleccionar una calificación</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O22" authorId="1" shapeId="0">
      <text>
        <r>
          <rPr>
            <sz val="9"/>
            <color indexed="81"/>
            <rFont val="Tahoma"/>
            <family val="2"/>
          </rPr>
          <t>Actividad iniciada y dentro de los términos.</t>
        </r>
      </text>
    </comment>
    <comment ref="U22" authorId="1" shapeId="0">
      <text>
        <r>
          <rPr>
            <sz val="9"/>
            <color indexed="81"/>
            <rFont val="Tahoma"/>
            <family val="2"/>
          </rPr>
          <t>Seleccionar una calificación</t>
        </r>
      </text>
    </comment>
    <comment ref="O23" authorId="1" shapeId="0">
      <text>
        <r>
          <rPr>
            <sz val="9"/>
            <color indexed="81"/>
            <rFont val="Tahoma"/>
            <family val="2"/>
          </rPr>
          <t>Seleccionar una calificación</t>
        </r>
      </text>
    </comment>
    <comment ref="U23" authorId="1" shapeId="0">
      <text>
        <r>
          <rPr>
            <sz val="9"/>
            <color indexed="81"/>
            <rFont val="Tahoma"/>
            <family val="2"/>
          </rPr>
          <t>Seleccionar una calificación</t>
        </r>
      </text>
    </comment>
    <comment ref="O24" authorId="1" shapeId="0">
      <text>
        <r>
          <rPr>
            <sz val="9"/>
            <color indexed="81"/>
            <rFont val="Tahoma"/>
            <family val="2"/>
          </rPr>
          <t>Actividad iniciada y dentro de los términos.</t>
        </r>
      </text>
    </comment>
    <comment ref="U24" authorId="1" shapeId="0">
      <text>
        <r>
          <rPr>
            <sz val="9"/>
            <color indexed="81"/>
            <rFont val="Tahoma"/>
            <family val="2"/>
          </rPr>
          <t>Seleccionar una calificación</t>
        </r>
      </text>
    </comment>
    <comment ref="O25" authorId="1" shapeId="0">
      <text>
        <r>
          <rPr>
            <sz val="9"/>
            <color indexed="81"/>
            <rFont val="Tahoma"/>
            <family val="2"/>
          </rPr>
          <t>Actividad iniciada y dentro de los términos.</t>
        </r>
      </text>
    </comment>
    <comment ref="U25" authorId="1" shapeId="0">
      <text>
        <r>
          <rPr>
            <sz val="9"/>
            <color indexed="81"/>
            <rFont val="Tahoma"/>
            <family val="2"/>
          </rPr>
          <t>Seleccionar una calificación</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O29" authorId="1" shapeId="0">
      <text>
        <r>
          <rPr>
            <sz val="9"/>
            <color indexed="81"/>
            <rFont val="Tahoma"/>
            <family val="2"/>
          </rPr>
          <t>Actividad realizada totalmente y en el plazo indicado.</t>
        </r>
      </text>
    </comment>
    <comment ref="U29" authorId="1" shapeId="0">
      <text>
        <r>
          <rPr>
            <sz val="9"/>
            <color indexed="81"/>
            <rFont val="Tahoma"/>
            <family val="2"/>
          </rPr>
          <t>Seleccionar una calificación</t>
        </r>
      </text>
    </comment>
    <comment ref="O30" authorId="1" shapeId="0">
      <text>
        <r>
          <rPr>
            <sz val="9"/>
            <color indexed="81"/>
            <rFont val="Tahoma"/>
            <family val="2"/>
          </rPr>
          <t>Actividad realizada totalmente y en el plazo indicado.</t>
        </r>
      </text>
    </comment>
    <comment ref="U30" authorId="1" shapeId="0">
      <text>
        <r>
          <rPr>
            <sz val="9"/>
            <color indexed="81"/>
            <rFont val="Tahoma"/>
            <family val="2"/>
          </rPr>
          <t>Seleccionar una calificación</t>
        </r>
      </text>
    </comment>
    <comment ref="O31" authorId="1" shapeId="0">
      <text>
        <r>
          <rPr>
            <sz val="9"/>
            <color indexed="81"/>
            <rFont val="Tahoma"/>
            <family val="2"/>
          </rPr>
          <t>Seleccionar una calificación</t>
        </r>
      </text>
    </comment>
    <comment ref="U31" authorId="1" shapeId="0">
      <text>
        <r>
          <rPr>
            <sz val="9"/>
            <color indexed="81"/>
            <rFont val="Tahoma"/>
            <family val="2"/>
          </rPr>
          <t>Seleccionar una calificación</t>
        </r>
      </text>
    </comment>
    <comment ref="O32" authorId="1" shapeId="0">
      <text>
        <r>
          <rPr>
            <sz val="9"/>
            <color indexed="81"/>
            <rFont val="Tahoma"/>
            <family val="2"/>
          </rPr>
          <t>Seleccionar una calificación</t>
        </r>
      </text>
    </comment>
    <comment ref="U32" authorId="1" shapeId="0">
      <text>
        <r>
          <rPr>
            <sz val="9"/>
            <color indexed="81"/>
            <rFont val="Tahoma"/>
            <family val="2"/>
          </rPr>
          <t>Seleccionar una calificación</t>
        </r>
      </text>
    </comment>
    <comment ref="B33" authorId="0" shapeId="0">
      <text>
        <r>
          <rPr>
            <b/>
            <sz val="9"/>
            <color indexed="81"/>
            <rFont val="Tahoma"/>
            <family val="2"/>
          </rPr>
          <t>Precise los objetivos que la entidad desea lograr en la vigencia y Enuncie una a una las actividades que se realizarán  al logro de cada objetivo planteado.</t>
        </r>
      </text>
    </comment>
    <comment ref="O33" authorId="1" shapeId="0">
      <text>
        <r>
          <rPr>
            <sz val="9"/>
            <color indexed="81"/>
            <rFont val="Tahoma"/>
            <family val="2"/>
          </rPr>
          <t>Seleccionar una calificación</t>
        </r>
      </text>
    </comment>
    <comment ref="U33"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O35" authorId="1" shapeId="0">
      <text>
        <r>
          <rPr>
            <sz val="9"/>
            <color indexed="81"/>
            <rFont val="Tahoma"/>
            <family val="2"/>
          </rPr>
          <t>Actividad realizada totalmente y en el plazo indicado.</t>
        </r>
      </text>
    </comment>
    <comment ref="U35" authorId="1" shapeId="0">
      <text>
        <r>
          <rPr>
            <sz val="9"/>
            <color indexed="81"/>
            <rFont val="Tahoma"/>
            <family val="2"/>
          </rPr>
          <t>Seleccionar una calificación</t>
        </r>
      </text>
    </comment>
    <comment ref="O36" authorId="1" shapeId="0">
      <text>
        <r>
          <rPr>
            <sz val="9"/>
            <color indexed="81"/>
            <rFont val="Tahoma"/>
            <family val="2"/>
          </rPr>
          <t>Actividad realizada totalmente y en el plazo indicado.</t>
        </r>
      </text>
    </comment>
    <comment ref="U36" authorId="1" shapeId="0">
      <text>
        <r>
          <rPr>
            <sz val="9"/>
            <color indexed="81"/>
            <rFont val="Tahoma"/>
            <family val="2"/>
          </rPr>
          <t>Seleccionar una calificación</t>
        </r>
      </text>
    </comment>
    <comment ref="O37" authorId="1" shapeId="0">
      <text>
        <r>
          <rPr>
            <sz val="9"/>
            <color indexed="81"/>
            <rFont val="Tahoma"/>
            <family val="2"/>
          </rPr>
          <t>Actividad realizada totalmente y en el plazo indicado.</t>
        </r>
      </text>
    </comment>
    <comment ref="U37" authorId="1" shapeId="0">
      <text>
        <r>
          <rPr>
            <sz val="9"/>
            <color indexed="81"/>
            <rFont val="Tahoma"/>
            <family val="2"/>
          </rPr>
          <t>Seleccionar una calificación</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O39" authorId="1" shapeId="0">
      <text>
        <r>
          <rPr>
            <sz val="9"/>
            <color indexed="81"/>
            <rFont val="Tahoma"/>
            <family val="2"/>
          </rPr>
          <t>Actividad no realizada y dentro de los términos.</t>
        </r>
      </text>
    </comment>
    <comment ref="U39" authorId="1" shapeId="0">
      <text>
        <r>
          <rPr>
            <sz val="9"/>
            <color indexed="81"/>
            <rFont val="Tahoma"/>
            <family val="2"/>
          </rPr>
          <t>Seleccionar una calificación</t>
        </r>
      </text>
    </comment>
    <comment ref="O40" authorId="1" shapeId="0">
      <text>
        <r>
          <rPr>
            <sz val="9"/>
            <color indexed="81"/>
            <rFont val="Tahoma"/>
            <family val="2"/>
          </rPr>
          <t>Actividad no realizada y dentro de los términos.</t>
        </r>
      </text>
    </comment>
    <comment ref="U40" authorId="1" shapeId="0">
      <text>
        <r>
          <rPr>
            <sz val="9"/>
            <color indexed="81"/>
            <rFont val="Tahoma"/>
            <family val="2"/>
          </rPr>
          <t>Seleccionar una calificación</t>
        </r>
      </text>
    </comment>
    <comment ref="O41" authorId="1" shapeId="0">
      <text>
        <r>
          <rPr>
            <sz val="9"/>
            <color indexed="81"/>
            <rFont val="Tahoma"/>
            <family val="2"/>
          </rPr>
          <t>Actividad no realizada y dentro de los términos.</t>
        </r>
      </text>
    </comment>
    <comment ref="O42" authorId="1" shapeId="0">
      <text>
        <r>
          <rPr>
            <sz val="9"/>
            <color indexed="81"/>
            <rFont val="Tahoma"/>
            <family val="2"/>
          </rPr>
          <t>Actividad no realizada y dentro de los términos.</t>
        </r>
      </text>
    </comment>
    <comment ref="O43" authorId="1" shapeId="0">
      <text>
        <r>
          <rPr>
            <sz val="9"/>
            <color indexed="81"/>
            <rFont val="Tahoma"/>
            <family val="2"/>
          </rPr>
          <t>Actividad no realizada y dentro de los términos.</t>
        </r>
      </text>
    </comment>
    <comment ref="U43" authorId="1" shapeId="0">
      <text>
        <r>
          <rPr>
            <sz val="9"/>
            <color indexed="81"/>
            <rFont val="Tahoma"/>
            <family val="2"/>
          </rPr>
          <t>Seleccionar una calificación</t>
        </r>
      </text>
    </comment>
    <comment ref="O44" authorId="1" shapeId="0">
      <text>
        <r>
          <rPr>
            <sz val="9"/>
            <color indexed="81"/>
            <rFont val="Tahoma"/>
            <family val="2"/>
          </rPr>
          <t>Actividad no realizada y dentro de los términos.</t>
        </r>
      </text>
    </comment>
    <comment ref="U44" authorId="1" shapeId="0">
      <text>
        <r>
          <rPr>
            <sz val="9"/>
            <color indexed="81"/>
            <rFont val="Tahoma"/>
            <family val="2"/>
          </rPr>
          <t>Seleccionar una calificación</t>
        </r>
      </text>
    </comment>
    <comment ref="O45" authorId="1" shapeId="0">
      <text>
        <r>
          <rPr>
            <sz val="9"/>
            <color indexed="81"/>
            <rFont val="Tahoma"/>
            <family val="2"/>
          </rPr>
          <t>Seleccionar una calificación</t>
        </r>
      </text>
    </comment>
    <comment ref="U45" authorId="1" shapeId="0">
      <text>
        <r>
          <rPr>
            <sz val="9"/>
            <color indexed="81"/>
            <rFont val="Tahoma"/>
            <family val="2"/>
          </rPr>
          <t>Seleccionar una calificación</t>
        </r>
      </text>
    </comment>
    <comment ref="O46" authorId="1" shapeId="0">
      <text>
        <r>
          <rPr>
            <sz val="9"/>
            <color indexed="81"/>
            <rFont val="Tahoma"/>
            <family val="2"/>
          </rPr>
          <t>Actividad iniciada y dentro de los términos.</t>
        </r>
      </text>
    </comment>
    <comment ref="U46" authorId="1" shapeId="0">
      <text>
        <r>
          <rPr>
            <sz val="9"/>
            <color indexed="81"/>
            <rFont val="Tahoma"/>
            <family val="2"/>
          </rPr>
          <t>Seleccionar una calificación</t>
        </r>
      </text>
    </comment>
    <comment ref="O47" authorId="1" shapeId="0">
      <text>
        <r>
          <rPr>
            <sz val="9"/>
            <color indexed="81"/>
            <rFont val="Tahoma"/>
            <family val="2"/>
          </rPr>
          <t>Actividad iniciada y dentro de los términos.</t>
        </r>
      </text>
    </comment>
    <comment ref="U47" authorId="1" shapeId="0">
      <text>
        <r>
          <rPr>
            <sz val="9"/>
            <color indexed="81"/>
            <rFont val="Tahoma"/>
            <family val="2"/>
          </rPr>
          <t>Seleccionar una calificación</t>
        </r>
      </text>
    </comment>
    <comment ref="O48" authorId="1" shapeId="0">
      <text>
        <r>
          <rPr>
            <sz val="9"/>
            <color indexed="81"/>
            <rFont val="Tahoma"/>
            <family val="2"/>
          </rPr>
          <t>Seleccionar una calificación</t>
        </r>
      </text>
    </comment>
    <comment ref="U48" authorId="1" shapeId="0">
      <text>
        <r>
          <rPr>
            <sz val="9"/>
            <color indexed="81"/>
            <rFont val="Tahoma"/>
            <family val="2"/>
          </rPr>
          <t>Seleccionar una calificación</t>
        </r>
      </text>
    </comment>
    <comment ref="O49" authorId="1" shapeId="0">
      <text>
        <r>
          <rPr>
            <sz val="9"/>
            <color indexed="81"/>
            <rFont val="Tahoma"/>
            <family val="2"/>
          </rPr>
          <t>Seleccionar una calificación</t>
        </r>
      </text>
    </comment>
    <comment ref="U49" authorId="1" shapeId="0">
      <text>
        <r>
          <rPr>
            <sz val="9"/>
            <color indexed="81"/>
            <rFont val="Tahoma"/>
            <family val="2"/>
          </rPr>
          <t>Seleccionar una calificación</t>
        </r>
      </text>
    </comment>
    <comment ref="O50" authorId="1" shapeId="0">
      <text>
        <r>
          <rPr>
            <sz val="9"/>
            <color indexed="81"/>
            <rFont val="Tahoma"/>
            <family val="2"/>
          </rPr>
          <t>Seleccionar una calificación</t>
        </r>
      </text>
    </comment>
    <comment ref="U50" authorId="1" shapeId="0">
      <text>
        <r>
          <rPr>
            <sz val="9"/>
            <color indexed="81"/>
            <rFont val="Tahoma"/>
            <family val="2"/>
          </rPr>
          <t>Seleccionar una calificación</t>
        </r>
      </text>
    </comment>
    <comment ref="O51" authorId="1" shapeId="0">
      <text>
        <r>
          <rPr>
            <sz val="9"/>
            <color indexed="81"/>
            <rFont val="Tahoma"/>
            <family val="2"/>
          </rPr>
          <t>Seleccionar una calificación</t>
        </r>
      </text>
    </comment>
    <comment ref="U51" authorId="1" shapeId="0">
      <text>
        <r>
          <rPr>
            <sz val="9"/>
            <color indexed="81"/>
            <rFont val="Tahoma"/>
            <family val="2"/>
          </rPr>
          <t>Seleccionar una calificación</t>
        </r>
      </text>
    </comment>
    <comment ref="O52" authorId="1" shapeId="0">
      <text>
        <r>
          <rPr>
            <sz val="9"/>
            <color indexed="81"/>
            <rFont val="Tahoma"/>
            <family val="2"/>
          </rPr>
          <t>Actividad iniciada y dentro de los términos.</t>
        </r>
      </text>
    </comment>
    <comment ref="U52" authorId="1" shapeId="0">
      <text>
        <r>
          <rPr>
            <sz val="9"/>
            <color indexed="81"/>
            <rFont val="Tahoma"/>
            <family val="2"/>
          </rPr>
          <t>Seleccionar una calificación</t>
        </r>
      </text>
    </comment>
    <comment ref="O53" authorId="1" shapeId="0">
      <text>
        <r>
          <rPr>
            <sz val="9"/>
            <color indexed="81"/>
            <rFont val="Tahoma"/>
            <family val="2"/>
          </rPr>
          <t>Actividad iniciada y dentro de los términos.</t>
        </r>
      </text>
    </comment>
    <comment ref="U53" authorId="1" shapeId="0">
      <text>
        <r>
          <rPr>
            <sz val="9"/>
            <color indexed="81"/>
            <rFont val="Tahoma"/>
            <family val="2"/>
          </rPr>
          <t>Seleccionar una calificación</t>
        </r>
      </text>
    </comment>
    <comment ref="O54" authorId="1" shapeId="0">
      <text>
        <r>
          <rPr>
            <sz val="9"/>
            <color indexed="81"/>
            <rFont val="Tahoma"/>
            <family val="2"/>
          </rPr>
          <t>Seleccionar una calificación</t>
        </r>
      </text>
    </comment>
    <comment ref="U54" authorId="1" shapeId="0">
      <text>
        <r>
          <rPr>
            <sz val="9"/>
            <color indexed="81"/>
            <rFont val="Tahoma"/>
            <family val="2"/>
          </rPr>
          <t>Seleccionar una calificación</t>
        </r>
      </text>
    </comment>
    <comment ref="O55" authorId="1" shapeId="0">
      <text>
        <r>
          <rPr>
            <sz val="9"/>
            <color indexed="81"/>
            <rFont val="Tahoma"/>
            <family val="2"/>
          </rPr>
          <t>Seleccionar una calificación</t>
        </r>
      </text>
    </comment>
    <comment ref="U55" authorId="1" shapeId="0">
      <text>
        <r>
          <rPr>
            <sz val="9"/>
            <color indexed="81"/>
            <rFont val="Tahoma"/>
            <family val="2"/>
          </rPr>
          <t>Seleccionar una calificación</t>
        </r>
      </text>
    </comment>
    <comment ref="O56" authorId="1" shapeId="0">
      <text>
        <r>
          <rPr>
            <sz val="9"/>
            <color indexed="81"/>
            <rFont val="Tahoma"/>
            <family val="2"/>
          </rPr>
          <t>Actividad iniciada y dentro de los términos.</t>
        </r>
      </text>
    </comment>
    <comment ref="U56" authorId="1" shapeId="0">
      <text>
        <r>
          <rPr>
            <sz val="9"/>
            <color indexed="81"/>
            <rFont val="Tahoma"/>
            <family val="2"/>
          </rPr>
          <t>Seleccionar una calificación</t>
        </r>
      </text>
    </comment>
    <comment ref="O57" authorId="1" shapeId="0">
      <text>
        <r>
          <rPr>
            <sz val="9"/>
            <color indexed="81"/>
            <rFont val="Tahoma"/>
            <family val="2"/>
          </rPr>
          <t>Actividad iniciada y dentro de los términos.</t>
        </r>
      </text>
    </comment>
    <comment ref="U57" authorId="1" shapeId="0">
      <text>
        <r>
          <rPr>
            <sz val="9"/>
            <color indexed="81"/>
            <rFont val="Tahoma"/>
            <family val="2"/>
          </rPr>
          <t>Seleccionar una calificación</t>
        </r>
      </text>
    </comment>
    <comment ref="O58" authorId="1" shapeId="0">
      <text>
        <r>
          <rPr>
            <sz val="9"/>
            <color indexed="81"/>
            <rFont val="Tahoma"/>
            <family val="2"/>
          </rPr>
          <t>Actividad iniciada y dentro de los términos.</t>
        </r>
      </text>
    </comment>
    <comment ref="U58" authorId="1" shapeId="0">
      <text>
        <r>
          <rPr>
            <sz val="9"/>
            <color indexed="81"/>
            <rFont val="Tahoma"/>
            <family val="2"/>
          </rPr>
          <t>Seleccionar una calificación</t>
        </r>
      </text>
    </comment>
    <comment ref="O59" authorId="1" shapeId="0">
      <text>
        <r>
          <rPr>
            <sz val="9"/>
            <color indexed="81"/>
            <rFont val="Tahoma"/>
            <family val="2"/>
          </rPr>
          <t>Seleccionar una calificación</t>
        </r>
      </text>
    </comment>
    <comment ref="U59" authorId="1" shapeId="0">
      <text>
        <r>
          <rPr>
            <sz val="9"/>
            <color indexed="81"/>
            <rFont val="Tahoma"/>
            <family val="2"/>
          </rPr>
          <t>Seleccionar una calificación</t>
        </r>
      </text>
    </comment>
    <comment ref="O60" authorId="1" shapeId="0">
      <text>
        <r>
          <rPr>
            <sz val="9"/>
            <color indexed="81"/>
            <rFont val="Tahoma"/>
            <family val="2"/>
          </rPr>
          <t>Seleccionar una calificación</t>
        </r>
      </text>
    </comment>
    <comment ref="U60" authorId="1" shapeId="0">
      <text>
        <r>
          <rPr>
            <sz val="9"/>
            <color indexed="81"/>
            <rFont val="Tahoma"/>
            <family val="2"/>
          </rPr>
          <t>Seleccionar una calificación</t>
        </r>
      </text>
    </comment>
    <comment ref="O61" authorId="1" shapeId="0">
      <text>
        <r>
          <rPr>
            <sz val="9"/>
            <color indexed="81"/>
            <rFont val="Tahoma"/>
            <family val="2"/>
          </rPr>
          <t>Seleccionar una calificación</t>
        </r>
      </text>
    </comment>
    <comment ref="U61" authorId="1" shapeId="0">
      <text>
        <r>
          <rPr>
            <sz val="9"/>
            <color indexed="81"/>
            <rFont val="Tahoma"/>
            <family val="2"/>
          </rPr>
          <t>Seleccionar una calificación</t>
        </r>
      </text>
    </comment>
    <comment ref="O62" authorId="1" shapeId="0">
      <text>
        <r>
          <rPr>
            <sz val="9"/>
            <color indexed="81"/>
            <rFont val="Tahoma"/>
            <family val="2"/>
          </rPr>
          <t>Actividad iniciada y dentro de los términos.</t>
        </r>
      </text>
    </comment>
    <comment ref="U62" authorId="1" shapeId="0">
      <text>
        <r>
          <rPr>
            <sz val="9"/>
            <color indexed="81"/>
            <rFont val="Tahoma"/>
            <family val="2"/>
          </rPr>
          <t>Seleccionar una calificación</t>
        </r>
      </text>
    </comment>
    <comment ref="O63" authorId="1" shapeId="0">
      <text>
        <r>
          <rPr>
            <sz val="9"/>
            <color indexed="81"/>
            <rFont val="Tahoma"/>
            <family val="2"/>
          </rPr>
          <t>Actividad iniciada y dentro de los términos.</t>
        </r>
      </text>
    </comment>
    <comment ref="U63" authorId="1" shapeId="0">
      <text>
        <r>
          <rPr>
            <sz val="9"/>
            <color indexed="81"/>
            <rFont val="Tahoma"/>
            <family val="2"/>
          </rPr>
          <t>Seleccionar una calificación</t>
        </r>
      </text>
    </comment>
    <comment ref="O64" authorId="1" shapeId="0">
      <text>
        <r>
          <rPr>
            <sz val="9"/>
            <color indexed="81"/>
            <rFont val="Tahoma"/>
            <family val="2"/>
          </rPr>
          <t>Actividad iniciada y dentro de los términos.</t>
        </r>
      </text>
    </comment>
    <comment ref="U64" authorId="1" shapeId="0">
      <text>
        <r>
          <rPr>
            <sz val="9"/>
            <color indexed="81"/>
            <rFont val="Tahoma"/>
            <family val="2"/>
          </rPr>
          <t>Seleccionar una calificación</t>
        </r>
      </text>
    </comment>
    <comment ref="O65" authorId="1" shapeId="0">
      <text>
        <r>
          <rPr>
            <sz val="9"/>
            <color indexed="81"/>
            <rFont val="Tahoma"/>
            <family val="2"/>
          </rPr>
          <t>Seleccionar una calificación</t>
        </r>
      </text>
    </comment>
    <comment ref="U65" authorId="1" shapeId="0">
      <text>
        <r>
          <rPr>
            <sz val="9"/>
            <color indexed="81"/>
            <rFont val="Tahoma"/>
            <family val="2"/>
          </rPr>
          <t>Seleccionar una calificación</t>
        </r>
      </text>
    </comment>
    <comment ref="O66" authorId="1" shapeId="0">
      <text>
        <r>
          <rPr>
            <sz val="9"/>
            <color indexed="81"/>
            <rFont val="Tahoma"/>
            <family val="2"/>
          </rPr>
          <t>Seleccionar una calificación</t>
        </r>
      </text>
    </comment>
    <comment ref="U66" authorId="1" shapeId="0">
      <text>
        <r>
          <rPr>
            <sz val="9"/>
            <color indexed="81"/>
            <rFont val="Tahoma"/>
            <family val="2"/>
          </rPr>
          <t>Seleccionar una calificación</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B68" authorId="0" shapeId="0">
      <text>
        <r>
          <rPr>
            <b/>
            <sz val="9"/>
            <color indexed="81"/>
            <rFont val="Tahoma"/>
            <family val="2"/>
          </rPr>
          <t>Precise los objetivos que la entidad desea lograr en la vigencia y Enuncie una a una las actividades que se realizarán  al logro de cada objetivo planteado.</t>
        </r>
      </text>
    </comment>
    <comment ref="O68" authorId="1" shapeId="0">
      <text>
        <r>
          <rPr>
            <sz val="9"/>
            <color indexed="81"/>
            <rFont val="Tahoma"/>
            <family val="2"/>
          </rPr>
          <t>Seleccionar una calificación</t>
        </r>
      </text>
    </comment>
    <comment ref="U68" authorId="1" shapeId="0">
      <text>
        <r>
          <rPr>
            <sz val="9"/>
            <color indexed="81"/>
            <rFont val="Tahoma"/>
            <family val="2"/>
          </rPr>
          <t>Seleccionar una calificación</t>
        </r>
      </text>
    </comment>
    <comment ref="O69" authorId="1" shapeId="0">
      <text>
        <r>
          <rPr>
            <sz val="9"/>
            <color indexed="81"/>
            <rFont val="Tahoma"/>
            <family val="2"/>
          </rPr>
          <t>Seleccionar una calificación</t>
        </r>
      </text>
    </comment>
    <comment ref="U69" authorId="1" shapeId="0">
      <text>
        <r>
          <rPr>
            <sz val="9"/>
            <color indexed="81"/>
            <rFont val="Tahoma"/>
            <family val="2"/>
          </rPr>
          <t>Seleccionar una calificación</t>
        </r>
      </text>
    </comment>
    <comment ref="O70" authorId="1" shapeId="0">
      <text>
        <r>
          <rPr>
            <sz val="9"/>
            <color indexed="81"/>
            <rFont val="Tahoma"/>
            <family val="2"/>
          </rPr>
          <t>Actividad iniciada y dentro de los términos.</t>
        </r>
      </text>
    </comment>
    <comment ref="U70" authorId="1" shapeId="0">
      <text>
        <r>
          <rPr>
            <sz val="9"/>
            <color indexed="81"/>
            <rFont val="Tahoma"/>
            <family val="2"/>
          </rPr>
          <t>Seleccionar una calificación</t>
        </r>
      </text>
    </comment>
    <comment ref="O71" authorId="1" shapeId="0">
      <text>
        <r>
          <rPr>
            <sz val="9"/>
            <color indexed="81"/>
            <rFont val="Tahoma"/>
            <family val="2"/>
          </rPr>
          <t>Actividad iniciada y dentro de los términos.</t>
        </r>
      </text>
    </comment>
    <comment ref="U71" authorId="1" shapeId="0">
      <text>
        <r>
          <rPr>
            <sz val="9"/>
            <color indexed="81"/>
            <rFont val="Tahoma"/>
            <family val="2"/>
          </rPr>
          <t>Seleccionar una calificación</t>
        </r>
      </text>
    </comment>
    <comment ref="O72" authorId="1" shapeId="0">
      <text>
        <r>
          <rPr>
            <sz val="9"/>
            <color indexed="81"/>
            <rFont val="Tahoma"/>
            <family val="2"/>
          </rPr>
          <t>Actividad iniciada y dentro de los términos.</t>
        </r>
      </text>
    </comment>
    <comment ref="U72" authorId="1" shapeId="0">
      <text>
        <r>
          <rPr>
            <sz val="9"/>
            <color indexed="81"/>
            <rFont val="Tahoma"/>
            <family val="2"/>
          </rPr>
          <t>Seleccionar una calificación</t>
        </r>
      </text>
    </comment>
    <comment ref="O73" authorId="1" shapeId="0">
      <text>
        <r>
          <rPr>
            <sz val="9"/>
            <color indexed="81"/>
            <rFont val="Tahoma"/>
            <family val="2"/>
          </rPr>
          <t>Actividad iniciada y dentro de los términos.</t>
        </r>
      </text>
    </comment>
    <comment ref="U73"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O76" authorId="1" shapeId="0">
      <text>
        <r>
          <rPr>
            <sz val="9"/>
            <color indexed="81"/>
            <rFont val="Tahoma"/>
            <family val="2"/>
          </rPr>
          <t>Seleccionar una calificación</t>
        </r>
      </text>
    </comment>
    <comment ref="U76" authorId="1" shapeId="0">
      <text>
        <r>
          <rPr>
            <sz val="9"/>
            <color indexed="81"/>
            <rFont val="Tahoma"/>
            <family val="2"/>
          </rPr>
          <t>Seleccionar una calificación</t>
        </r>
      </text>
    </comment>
    <comment ref="O77" authorId="1" shapeId="0">
      <text>
        <r>
          <rPr>
            <sz val="9"/>
            <color indexed="81"/>
            <rFont val="Tahoma"/>
            <family val="2"/>
          </rPr>
          <t>Seleccionar una calificación</t>
        </r>
      </text>
    </comment>
    <comment ref="U77" authorId="1" shapeId="0">
      <text>
        <r>
          <rPr>
            <sz val="9"/>
            <color indexed="81"/>
            <rFont val="Tahoma"/>
            <family val="2"/>
          </rPr>
          <t>Seleccionar una calificación</t>
        </r>
      </text>
    </comment>
    <comment ref="O78" authorId="1" shapeId="0">
      <text>
        <r>
          <rPr>
            <sz val="9"/>
            <color indexed="81"/>
            <rFont val="Tahoma"/>
            <family val="2"/>
          </rPr>
          <t>Seleccionar una calificación</t>
        </r>
      </text>
    </comment>
    <comment ref="U78" authorId="1" shapeId="0">
      <text>
        <r>
          <rPr>
            <sz val="9"/>
            <color indexed="81"/>
            <rFont val="Tahoma"/>
            <family val="2"/>
          </rPr>
          <t>Seleccionar una calificación</t>
        </r>
      </text>
    </comment>
    <comment ref="O79" authorId="1" shapeId="0">
      <text>
        <r>
          <rPr>
            <sz val="9"/>
            <color indexed="81"/>
            <rFont val="Tahoma"/>
            <family val="2"/>
          </rPr>
          <t>Actividad iniciada y dentro de los términos.</t>
        </r>
      </text>
    </comment>
    <comment ref="U79" authorId="1" shapeId="0">
      <text>
        <r>
          <rPr>
            <sz val="9"/>
            <color indexed="81"/>
            <rFont val="Tahoma"/>
            <family val="2"/>
          </rPr>
          <t>Seleccionar una calificación</t>
        </r>
      </text>
    </comment>
    <comment ref="O80" authorId="1" shapeId="0">
      <text>
        <r>
          <rPr>
            <sz val="9"/>
            <color indexed="81"/>
            <rFont val="Tahoma"/>
            <family val="2"/>
          </rPr>
          <t>Actividad iniciada y dentro de los términos.</t>
        </r>
      </text>
    </comment>
    <comment ref="U80" authorId="1" shapeId="0">
      <text>
        <r>
          <rPr>
            <sz val="9"/>
            <color indexed="81"/>
            <rFont val="Tahoma"/>
            <family val="2"/>
          </rPr>
          <t>Seleccionar una calificación</t>
        </r>
      </text>
    </comment>
    <comment ref="O81" authorId="1" shapeId="0">
      <text>
        <r>
          <rPr>
            <sz val="9"/>
            <color indexed="81"/>
            <rFont val="Tahoma"/>
            <family val="2"/>
          </rPr>
          <t>Actividad iniciada y dentro de los términos.</t>
        </r>
      </text>
    </comment>
    <comment ref="U81" authorId="1" shapeId="0">
      <text>
        <r>
          <rPr>
            <sz val="9"/>
            <color indexed="81"/>
            <rFont val="Tahoma"/>
            <family val="2"/>
          </rPr>
          <t>Seleccionar una calificación</t>
        </r>
      </text>
    </comment>
    <comment ref="O82" authorId="1" shapeId="0">
      <text>
        <r>
          <rPr>
            <sz val="9"/>
            <color indexed="81"/>
            <rFont val="Tahoma"/>
            <family val="2"/>
          </rPr>
          <t>Seleccionar una calificación</t>
        </r>
      </text>
    </comment>
    <comment ref="U82"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O85" authorId="1" shapeId="0">
      <text>
        <r>
          <rPr>
            <sz val="9"/>
            <color indexed="81"/>
            <rFont val="Tahoma"/>
            <family val="2"/>
          </rPr>
          <t>Actividad iniciada y dentro de los términos.</t>
        </r>
      </text>
    </comment>
    <comment ref="U85" authorId="1" shapeId="0">
      <text>
        <r>
          <rPr>
            <sz val="9"/>
            <color indexed="81"/>
            <rFont val="Tahoma"/>
            <family val="2"/>
          </rPr>
          <t>Seleccionar una calificación</t>
        </r>
      </text>
    </comment>
    <comment ref="O86" authorId="1" shapeId="0">
      <text>
        <r>
          <rPr>
            <sz val="9"/>
            <color indexed="81"/>
            <rFont val="Tahoma"/>
            <family val="2"/>
          </rPr>
          <t>Actividad iniciada y dentro de los términos.</t>
        </r>
      </text>
    </comment>
    <comment ref="U86" authorId="1" shapeId="0">
      <text>
        <r>
          <rPr>
            <sz val="9"/>
            <color indexed="81"/>
            <rFont val="Tahoma"/>
            <family val="2"/>
          </rPr>
          <t>Seleccionar una calificación</t>
        </r>
      </text>
    </comment>
    <comment ref="O87" authorId="1" shapeId="0">
      <text>
        <r>
          <rPr>
            <sz val="9"/>
            <color indexed="81"/>
            <rFont val="Tahoma"/>
            <family val="2"/>
          </rPr>
          <t>Seleccionar una calificación</t>
        </r>
      </text>
    </comment>
    <comment ref="U87" authorId="1" shapeId="0">
      <text>
        <r>
          <rPr>
            <sz val="9"/>
            <color indexed="81"/>
            <rFont val="Tahoma"/>
            <family val="2"/>
          </rPr>
          <t>Seleccionar una calificación</t>
        </r>
      </text>
    </comment>
    <comment ref="O88" authorId="1" shapeId="0">
      <text>
        <r>
          <rPr>
            <sz val="9"/>
            <color indexed="81"/>
            <rFont val="Tahoma"/>
            <family val="2"/>
          </rPr>
          <t>Seleccionar una calificación</t>
        </r>
      </text>
    </comment>
    <comment ref="U88" authorId="1" shapeId="0">
      <text>
        <r>
          <rPr>
            <sz val="9"/>
            <color indexed="81"/>
            <rFont val="Tahoma"/>
            <family val="2"/>
          </rPr>
          <t>Seleccionar una calificación</t>
        </r>
      </text>
    </comment>
    <comment ref="B89" authorId="0" shapeId="0">
      <text>
        <r>
          <rPr>
            <b/>
            <sz val="9"/>
            <color indexed="81"/>
            <rFont val="Tahoma"/>
            <family val="2"/>
          </rPr>
          <t>Precise los objetivos que la entidad desea lograr en la vigencia y Enuncie una a una las actividades que se realizarán  al logro de cada objetivo planteado.</t>
        </r>
      </text>
    </comment>
    <comment ref="O89" authorId="1" shapeId="0">
      <text>
        <r>
          <rPr>
            <sz val="9"/>
            <color indexed="81"/>
            <rFont val="Tahoma"/>
            <family val="2"/>
          </rPr>
          <t>Seleccionar una calificación</t>
        </r>
      </text>
    </comment>
    <comment ref="U89" authorId="1" shapeId="0">
      <text>
        <r>
          <rPr>
            <sz val="9"/>
            <color indexed="81"/>
            <rFont val="Tahoma"/>
            <family val="2"/>
          </rPr>
          <t>Seleccionar una calificación</t>
        </r>
      </text>
    </comment>
    <comment ref="O90" authorId="1" shapeId="0">
      <text>
        <r>
          <rPr>
            <sz val="9"/>
            <color indexed="81"/>
            <rFont val="Tahoma"/>
            <family val="2"/>
          </rPr>
          <t>Seleccionar una calificación</t>
        </r>
      </text>
    </comment>
    <comment ref="U90" authorId="1" shapeId="0">
      <text>
        <r>
          <rPr>
            <sz val="9"/>
            <color indexed="81"/>
            <rFont val="Tahoma"/>
            <family val="2"/>
          </rPr>
          <t>Seleccionar una calificación</t>
        </r>
      </text>
    </comment>
    <comment ref="O91" authorId="1" shapeId="0">
      <text>
        <r>
          <rPr>
            <sz val="9"/>
            <color indexed="81"/>
            <rFont val="Tahoma"/>
            <family val="2"/>
          </rPr>
          <t>Actividad realizada totalmente y en el plazo indicado.</t>
        </r>
      </text>
    </comment>
    <comment ref="U91" authorId="1" shapeId="0">
      <text>
        <r>
          <rPr>
            <sz val="9"/>
            <color indexed="81"/>
            <rFont val="Tahoma"/>
            <family val="2"/>
          </rPr>
          <t>Seleccionar una calificación</t>
        </r>
      </text>
    </comment>
    <comment ref="O92" authorId="1" shapeId="0">
      <text>
        <r>
          <rPr>
            <sz val="9"/>
            <color indexed="81"/>
            <rFont val="Tahoma"/>
            <family val="2"/>
          </rPr>
          <t>Actividad realizada totalmente y en el plazo indicado.</t>
        </r>
      </text>
    </comment>
    <comment ref="U92" authorId="1" shapeId="0">
      <text>
        <r>
          <rPr>
            <sz val="9"/>
            <color indexed="81"/>
            <rFont val="Tahoma"/>
            <family val="2"/>
          </rPr>
          <t>Seleccionar una calificación</t>
        </r>
      </text>
    </comment>
    <comment ref="O93" authorId="1" shapeId="0">
      <text>
        <r>
          <rPr>
            <sz val="9"/>
            <color indexed="81"/>
            <rFont val="Tahoma"/>
            <family val="2"/>
          </rPr>
          <t>Actividad realizada totalmente y en el plazo indicado.</t>
        </r>
      </text>
    </comment>
    <comment ref="U93" authorId="1" shapeId="0">
      <text>
        <r>
          <rPr>
            <sz val="9"/>
            <color indexed="81"/>
            <rFont val="Tahoma"/>
            <family val="2"/>
          </rPr>
          <t>Seleccionar una calificación</t>
        </r>
      </text>
    </comment>
    <comment ref="O94" authorId="1" shapeId="0">
      <text>
        <r>
          <rPr>
            <sz val="9"/>
            <color indexed="81"/>
            <rFont val="Tahoma"/>
            <family val="2"/>
          </rPr>
          <t>Actividad realizada totalmente y en el plazo indicado.</t>
        </r>
      </text>
    </comment>
    <comment ref="U94" authorId="1" shapeId="0">
      <text>
        <r>
          <rPr>
            <sz val="9"/>
            <color indexed="81"/>
            <rFont val="Tahoma"/>
            <family val="2"/>
          </rPr>
          <t>Seleccionar una calificación</t>
        </r>
      </text>
    </comment>
    <comment ref="O95" authorId="1" shapeId="0">
      <text>
        <r>
          <rPr>
            <sz val="9"/>
            <color indexed="81"/>
            <rFont val="Tahoma"/>
            <family val="2"/>
          </rPr>
          <t>Actividad realizada totalmente y en el plazo indicado.</t>
        </r>
      </text>
    </comment>
    <comment ref="U95" authorId="1" shapeId="0">
      <text>
        <r>
          <rPr>
            <sz val="9"/>
            <color indexed="81"/>
            <rFont val="Tahoma"/>
            <family val="2"/>
          </rPr>
          <t>Seleccionar una calificación</t>
        </r>
      </text>
    </comment>
    <comment ref="O96" authorId="1" shapeId="0">
      <text>
        <r>
          <rPr>
            <sz val="9"/>
            <color indexed="81"/>
            <rFont val="Tahoma"/>
            <family val="2"/>
          </rPr>
          <t>Actividad realizada totalmente y en el plazo indicado.</t>
        </r>
      </text>
    </comment>
    <comment ref="U96" authorId="1" shapeId="0">
      <text>
        <r>
          <rPr>
            <sz val="9"/>
            <color indexed="81"/>
            <rFont val="Tahoma"/>
            <family val="2"/>
          </rPr>
          <t>Seleccionar una calificación</t>
        </r>
      </text>
    </comment>
    <comment ref="O97" authorId="1" shapeId="0">
      <text>
        <r>
          <rPr>
            <sz val="9"/>
            <color indexed="81"/>
            <rFont val="Tahoma"/>
            <family val="2"/>
          </rPr>
          <t>Actividad realizada totalmente y en el plazo indicado.</t>
        </r>
      </text>
    </comment>
    <comment ref="U97" authorId="1" shapeId="0">
      <text>
        <r>
          <rPr>
            <sz val="9"/>
            <color indexed="81"/>
            <rFont val="Tahoma"/>
            <family val="2"/>
          </rPr>
          <t>Seleccionar una calificación</t>
        </r>
      </text>
    </comment>
    <comment ref="O98" authorId="1" shapeId="0">
      <text>
        <r>
          <rPr>
            <sz val="9"/>
            <color indexed="81"/>
            <rFont val="Tahoma"/>
            <family val="2"/>
          </rPr>
          <t>Actividad realizada totalmente y en el plazo indicado.</t>
        </r>
      </text>
    </comment>
    <comment ref="U98" authorId="1" shapeId="0">
      <text>
        <r>
          <rPr>
            <sz val="9"/>
            <color indexed="81"/>
            <rFont val="Tahoma"/>
            <family val="2"/>
          </rPr>
          <t>Seleccionar una calificación</t>
        </r>
      </text>
    </comment>
    <comment ref="O99" authorId="1" shapeId="0">
      <text>
        <r>
          <rPr>
            <sz val="9"/>
            <color indexed="81"/>
            <rFont val="Tahoma"/>
            <family val="2"/>
          </rPr>
          <t>Actividad realizada totalmente y en el plazo indicado.</t>
        </r>
      </text>
    </comment>
    <comment ref="U99"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O103" authorId="1" shapeId="0">
      <text>
        <r>
          <rPr>
            <sz val="9"/>
            <color indexed="81"/>
            <rFont val="Tahoma"/>
            <family val="2"/>
          </rPr>
          <t>Actividad realizada totalmente y en el plazo indicado.</t>
        </r>
      </text>
    </comment>
    <comment ref="U103" authorId="1" shapeId="0">
      <text>
        <r>
          <rPr>
            <sz val="9"/>
            <color indexed="81"/>
            <rFont val="Tahoma"/>
            <family val="2"/>
          </rPr>
          <t>Seleccionar una calificación</t>
        </r>
      </text>
    </comment>
    <comment ref="O104" authorId="1" shapeId="0">
      <text>
        <r>
          <rPr>
            <sz val="9"/>
            <color indexed="81"/>
            <rFont val="Tahoma"/>
            <family val="2"/>
          </rPr>
          <t>Actividad realizada totalmente pero no en el plazo indicado.</t>
        </r>
      </text>
    </comment>
    <comment ref="U104" authorId="1" shapeId="0">
      <text>
        <r>
          <rPr>
            <sz val="9"/>
            <color indexed="81"/>
            <rFont val="Tahoma"/>
            <family val="2"/>
          </rPr>
          <t>Seleccionar una calificación</t>
        </r>
      </text>
    </comment>
    <comment ref="O105" authorId="1" shapeId="0">
      <text>
        <r>
          <rPr>
            <sz val="9"/>
            <color indexed="81"/>
            <rFont val="Tahoma"/>
            <family val="2"/>
          </rPr>
          <t>Actividad realizada totalmente y en el plazo indicado.</t>
        </r>
      </text>
    </comment>
    <comment ref="U105" authorId="1" shapeId="0">
      <text>
        <r>
          <rPr>
            <sz val="9"/>
            <color indexed="81"/>
            <rFont val="Tahoma"/>
            <family val="2"/>
          </rPr>
          <t>Seleccionar una calificación</t>
        </r>
      </text>
    </comment>
    <comment ref="O106" authorId="1" shapeId="0">
      <text>
        <r>
          <rPr>
            <sz val="9"/>
            <color indexed="81"/>
            <rFont val="Tahoma"/>
            <family val="2"/>
          </rPr>
          <t>Actividad realizada totalmente y en el plazo indicado.</t>
        </r>
      </text>
    </comment>
    <comment ref="U106" authorId="1" shapeId="0">
      <text>
        <r>
          <rPr>
            <sz val="9"/>
            <color indexed="81"/>
            <rFont val="Tahoma"/>
            <family val="2"/>
          </rPr>
          <t>Seleccionar una calificación</t>
        </r>
      </text>
    </comment>
    <comment ref="O107" authorId="1" shapeId="0">
      <text>
        <r>
          <rPr>
            <sz val="9"/>
            <color indexed="81"/>
            <rFont val="Tahoma"/>
            <family val="2"/>
          </rPr>
          <t>Actividad realizada totalmente y en el plazo indicado.</t>
        </r>
      </text>
    </comment>
    <comment ref="U107" authorId="1" shapeId="0">
      <text>
        <r>
          <rPr>
            <sz val="9"/>
            <color indexed="81"/>
            <rFont val="Tahoma"/>
            <family val="2"/>
          </rPr>
          <t>Seleccionar una calificación</t>
        </r>
      </text>
    </comment>
    <comment ref="O108" authorId="1" shapeId="0">
      <text>
        <r>
          <rPr>
            <sz val="9"/>
            <color indexed="81"/>
            <rFont val="Tahoma"/>
            <family val="2"/>
          </rPr>
          <t>Actividad realizada totalmente y en el plazo indicado.</t>
        </r>
      </text>
    </comment>
    <comment ref="U108" authorId="1" shapeId="0">
      <text>
        <r>
          <rPr>
            <sz val="9"/>
            <color indexed="81"/>
            <rFont val="Tahoma"/>
            <family val="2"/>
          </rPr>
          <t>Seleccionar una calificación</t>
        </r>
      </text>
    </comment>
    <comment ref="O109" authorId="1" shapeId="0">
      <text>
        <r>
          <rPr>
            <sz val="9"/>
            <color indexed="81"/>
            <rFont val="Tahoma"/>
            <family val="2"/>
          </rPr>
          <t>Actividad realizada totalmente y en el plazo indicado.</t>
        </r>
      </text>
    </comment>
    <comment ref="U109" authorId="1" shapeId="0">
      <text>
        <r>
          <rPr>
            <sz val="9"/>
            <color indexed="81"/>
            <rFont val="Tahoma"/>
            <family val="2"/>
          </rPr>
          <t>Seleccionar una calificación</t>
        </r>
      </text>
    </comment>
    <comment ref="O110" authorId="1" shapeId="0">
      <text>
        <r>
          <rPr>
            <sz val="9"/>
            <color indexed="81"/>
            <rFont val="Tahoma"/>
            <family val="2"/>
          </rPr>
          <t>Actividad realizada totalmente y en el plazo indicado.</t>
        </r>
      </text>
    </comment>
    <comment ref="U110" authorId="1" shapeId="0">
      <text>
        <r>
          <rPr>
            <sz val="9"/>
            <color indexed="81"/>
            <rFont val="Tahoma"/>
            <family val="2"/>
          </rPr>
          <t>Seleccionar una calificación</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O112" authorId="1" shapeId="0">
      <text>
        <r>
          <rPr>
            <sz val="9"/>
            <color indexed="81"/>
            <rFont val="Tahoma"/>
            <family val="2"/>
          </rPr>
          <t>Actividad realizada totalmente y en el plazo indicado.</t>
        </r>
      </text>
    </comment>
    <comment ref="U112" authorId="1" shapeId="0">
      <text>
        <r>
          <rPr>
            <sz val="9"/>
            <color indexed="81"/>
            <rFont val="Tahoma"/>
            <family val="2"/>
          </rPr>
          <t>Seleccionar una calificación</t>
        </r>
      </text>
    </comment>
    <comment ref="O113" authorId="1" shapeId="0">
      <text>
        <r>
          <rPr>
            <sz val="9"/>
            <color indexed="81"/>
            <rFont val="Tahoma"/>
            <family val="2"/>
          </rPr>
          <t>Seleccionar una calificación</t>
        </r>
      </text>
    </comment>
    <comment ref="U113"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O115" authorId="1" shapeId="0">
      <text>
        <r>
          <rPr>
            <sz val="9"/>
            <color indexed="81"/>
            <rFont val="Tahoma"/>
            <family val="2"/>
          </rPr>
          <t>Seleccionar una calificación</t>
        </r>
      </text>
    </comment>
    <comment ref="U115" authorId="1" shapeId="0">
      <text>
        <r>
          <rPr>
            <sz val="9"/>
            <color indexed="81"/>
            <rFont val="Tahoma"/>
            <family val="2"/>
          </rPr>
          <t>Seleccionar una calificación</t>
        </r>
      </text>
    </comment>
    <comment ref="O116" authorId="1" shapeId="0">
      <text>
        <r>
          <rPr>
            <sz val="9"/>
            <color indexed="81"/>
            <rFont val="Tahoma"/>
            <family val="2"/>
          </rPr>
          <t>Actividad realizada totalmente y en el plazo indicado.</t>
        </r>
      </text>
    </comment>
    <comment ref="U116" authorId="1" shapeId="0">
      <text>
        <r>
          <rPr>
            <sz val="9"/>
            <color indexed="81"/>
            <rFont val="Tahoma"/>
            <family val="2"/>
          </rPr>
          <t>Seleccionar una calificación</t>
        </r>
      </text>
    </comment>
    <comment ref="O117" authorId="1" shapeId="0">
      <text>
        <r>
          <rPr>
            <sz val="9"/>
            <color indexed="81"/>
            <rFont val="Tahoma"/>
            <family val="2"/>
          </rPr>
          <t>Actividad iniciada y dentro de los términos.</t>
        </r>
      </text>
    </comment>
    <comment ref="U117" authorId="1" shapeId="0">
      <text>
        <r>
          <rPr>
            <sz val="9"/>
            <color indexed="81"/>
            <rFont val="Tahoma"/>
            <family val="2"/>
          </rPr>
          <t>Seleccionar una calificación</t>
        </r>
      </text>
    </comment>
    <comment ref="O118" authorId="1" shapeId="0">
      <text>
        <r>
          <rPr>
            <sz val="9"/>
            <color indexed="81"/>
            <rFont val="Tahoma"/>
            <family val="2"/>
          </rPr>
          <t>Actividad realizada totalmente y en el plazo indicado.</t>
        </r>
      </text>
    </comment>
    <comment ref="U118" authorId="1" shapeId="0">
      <text>
        <r>
          <rPr>
            <sz val="9"/>
            <color indexed="81"/>
            <rFont val="Tahoma"/>
            <family val="2"/>
          </rPr>
          <t>Seleccionar una calificación</t>
        </r>
      </text>
    </comment>
    <comment ref="O119" authorId="1" shapeId="0">
      <text>
        <r>
          <rPr>
            <sz val="9"/>
            <color indexed="81"/>
            <rFont val="Tahoma"/>
            <family val="2"/>
          </rPr>
          <t>Actividad realizada totalmente y en el plazo indicado.</t>
        </r>
      </text>
    </comment>
    <comment ref="U119" authorId="1" shapeId="0">
      <text>
        <r>
          <rPr>
            <sz val="9"/>
            <color indexed="81"/>
            <rFont val="Tahoma"/>
            <family val="2"/>
          </rPr>
          <t>Seleccionar una calificación</t>
        </r>
      </text>
    </comment>
    <comment ref="O120" authorId="1" shapeId="0">
      <text>
        <r>
          <rPr>
            <sz val="9"/>
            <color indexed="81"/>
            <rFont val="Tahoma"/>
            <family val="2"/>
          </rPr>
          <t>Actividad realizada totalmente y en el plazo indicado.</t>
        </r>
      </text>
    </comment>
    <comment ref="U120" authorId="1" shapeId="0">
      <text>
        <r>
          <rPr>
            <sz val="9"/>
            <color indexed="81"/>
            <rFont val="Tahoma"/>
            <family val="2"/>
          </rPr>
          <t>Seleccionar una calificación</t>
        </r>
      </text>
    </comment>
    <comment ref="O121" authorId="1" shapeId="0">
      <text>
        <r>
          <rPr>
            <sz val="9"/>
            <color indexed="81"/>
            <rFont val="Tahoma"/>
            <family val="2"/>
          </rPr>
          <t>Actividad realizada totalmente y en el plazo indicado.</t>
        </r>
      </text>
    </comment>
    <comment ref="U121" authorId="1" shapeId="0">
      <text>
        <r>
          <rPr>
            <sz val="9"/>
            <color indexed="81"/>
            <rFont val="Tahoma"/>
            <family val="2"/>
          </rPr>
          <t>Seleccionar una calificación</t>
        </r>
      </text>
    </comment>
    <comment ref="O122" authorId="1" shapeId="0">
      <text>
        <r>
          <rPr>
            <sz val="9"/>
            <color indexed="81"/>
            <rFont val="Tahoma"/>
            <family val="2"/>
          </rPr>
          <t>Seleccionar una calificación</t>
        </r>
      </text>
    </comment>
    <comment ref="U122" authorId="1"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9" authorId="0" shapeId="0">
      <text>
        <r>
          <rPr>
            <sz val="9"/>
            <color indexed="81"/>
            <rFont val="Tahoma"/>
            <family val="2"/>
          </rPr>
          <t>Seleccionar una calificación</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b/>
            <sz val="9"/>
            <color indexed="81"/>
            <rFont val="Tahoma"/>
            <family val="2"/>
          </rPr>
          <t>Seleccionar una calificación</t>
        </r>
      </text>
    </comment>
    <comment ref="O41" authorId="0" shapeId="0">
      <text>
        <r>
          <rPr>
            <b/>
            <sz val="9"/>
            <color indexed="81"/>
            <rFont val="Tahoma"/>
            <family val="2"/>
          </rPr>
          <t>Seleccionar una calificación</t>
        </r>
      </text>
    </comment>
    <comment ref="U41" authorId="0" shapeId="0">
      <text>
        <r>
          <rPr>
            <b/>
            <sz val="9"/>
            <color indexed="81"/>
            <rFont val="Tahoma"/>
            <family val="2"/>
          </rPr>
          <t>Seleccionar una calificación</t>
        </r>
      </text>
    </comment>
    <comment ref="I45" authorId="0" shapeId="0">
      <text>
        <r>
          <rPr>
            <sz val="9"/>
            <color indexed="81"/>
            <rFont val="Tahoma"/>
            <family val="2"/>
          </rPr>
          <t>Seleccionar una calificación</t>
        </r>
      </text>
    </comment>
    <comment ref="O45" authorId="0" shapeId="0">
      <text>
        <r>
          <rPr>
            <sz val="9"/>
            <color indexed="81"/>
            <rFont val="Tahoma"/>
            <family val="2"/>
          </rPr>
          <t>Seleccionar una calificación</t>
        </r>
      </text>
    </comment>
    <comment ref="U45" authorId="0" shapeId="0">
      <text>
        <r>
          <rPr>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7" authorId="0" shapeId="0">
      <text>
        <r>
          <rPr>
            <sz val="9"/>
            <color indexed="81"/>
            <rFont val="Tahoma"/>
            <family val="2"/>
          </rPr>
          <t>Seleccionar una calificación</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Seleccionar una calificación</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5" authorId="0" shapeId="0">
      <text>
        <r>
          <rPr>
            <sz val="9"/>
            <color indexed="81"/>
            <rFont val="Tahoma"/>
            <family val="2"/>
          </rPr>
          <t>Seleccionar una calificación</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b/>
            <sz val="9"/>
            <color indexed="81"/>
            <rFont val="Tahoma"/>
            <family val="2"/>
          </rPr>
          <t>Seleccionar una calificación</t>
        </r>
      </text>
    </comment>
    <comment ref="O27" authorId="0" shapeId="0">
      <text>
        <r>
          <rPr>
            <b/>
            <sz val="9"/>
            <color indexed="81"/>
            <rFont val="Tahoma"/>
            <family val="2"/>
          </rPr>
          <t>Seleccionar una calificación</t>
        </r>
      </text>
    </comment>
    <comment ref="U27" authorId="0" shapeId="0">
      <text>
        <r>
          <rPr>
            <b/>
            <sz val="9"/>
            <color indexed="81"/>
            <rFont val="Tahoma"/>
            <family val="2"/>
          </rPr>
          <t>Seleccionar una calificación</t>
        </r>
      </text>
    </comment>
  </commentList>
</comments>
</file>

<file path=xl/comments6.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6" authorId="0" shapeId="0">
      <text>
        <r>
          <rPr>
            <b/>
            <sz val="9"/>
            <color indexed="81"/>
            <rFont val="Tahoma"/>
            <family val="2"/>
          </rPr>
          <t>Seleccionar una calificación</t>
        </r>
      </text>
    </comment>
    <comment ref="O26" authorId="0" shapeId="0">
      <text>
        <r>
          <rPr>
            <b/>
            <sz val="9"/>
            <color indexed="81"/>
            <rFont val="Tahoma"/>
            <family val="2"/>
          </rPr>
          <t>Seleccionar una calificación</t>
        </r>
      </text>
    </comment>
    <comment ref="U26" authorId="0" shapeId="0">
      <text>
        <r>
          <rPr>
            <b/>
            <sz val="9"/>
            <color indexed="81"/>
            <rFont val="Tahoma"/>
            <family val="2"/>
          </rPr>
          <t>Seleccionar una calificación</t>
        </r>
      </text>
    </comment>
    <comment ref="I33" authorId="0" shapeId="0">
      <text>
        <r>
          <rPr>
            <b/>
            <sz val="9"/>
            <color indexed="81"/>
            <rFont val="Tahoma"/>
            <family val="2"/>
          </rPr>
          <t>Seleccionar una calificación</t>
        </r>
      </text>
    </comment>
    <comment ref="O33" authorId="0" shapeId="0">
      <text>
        <r>
          <rPr>
            <b/>
            <sz val="9"/>
            <color indexed="81"/>
            <rFont val="Tahoma"/>
            <family val="2"/>
          </rPr>
          <t>Seleccionar una calificación</t>
        </r>
      </text>
    </comment>
    <comment ref="U33" authorId="0" shapeId="0">
      <text>
        <r>
          <rPr>
            <b/>
            <sz val="9"/>
            <color indexed="81"/>
            <rFont val="Tahoma"/>
            <family val="2"/>
          </rPr>
          <t>Seleccionar una calificación</t>
        </r>
      </text>
    </comment>
    <comment ref="I35" authorId="0" shapeId="0">
      <text>
        <r>
          <rPr>
            <sz val="9"/>
            <color indexed="81"/>
            <rFont val="Tahoma"/>
            <family val="2"/>
          </rPr>
          <t>Seleccionar una calificación</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b/>
            <sz val="9"/>
            <color indexed="81"/>
            <rFont val="Tahoma"/>
            <family val="2"/>
          </rPr>
          <t>Seleccionar una calificación</t>
        </r>
      </text>
    </comment>
    <comment ref="O37" authorId="0" shapeId="0">
      <text>
        <r>
          <rPr>
            <b/>
            <sz val="9"/>
            <color indexed="81"/>
            <rFont val="Tahoma"/>
            <family val="2"/>
          </rPr>
          <t>Seleccionar una calificación</t>
        </r>
      </text>
    </comment>
    <comment ref="U37" authorId="0" shapeId="0">
      <text>
        <r>
          <rPr>
            <b/>
            <sz val="9"/>
            <color indexed="81"/>
            <rFont val="Tahoma"/>
            <family val="2"/>
          </rPr>
          <t>Seleccionar una calificación</t>
        </r>
      </text>
    </comment>
    <comment ref="I39" authorId="0" shapeId="0">
      <text>
        <r>
          <rPr>
            <b/>
            <sz val="9"/>
            <color indexed="81"/>
            <rFont val="Tahoma"/>
            <family val="2"/>
          </rPr>
          <t>Actividad iniciada y dentro de los términos.</t>
        </r>
      </text>
    </comment>
    <comment ref="O39" authorId="0" shapeId="0">
      <text>
        <r>
          <rPr>
            <b/>
            <sz val="9"/>
            <color indexed="81"/>
            <rFont val="Tahoma"/>
            <family val="2"/>
          </rPr>
          <t>Actividad iniciada y dentro de los términos.</t>
        </r>
      </text>
    </comment>
    <comment ref="U39" authorId="0" shapeId="0">
      <text>
        <r>
          <rPr>
            <b/>
            <sz val="9"/>
            <color indexed="81"/>
            <rFont val="Tahoma"/>
            <family val="2"/>
          </rPr>
          <t>Seleccionar una calificación</t>
        </r>
      </text>
    </comment>
  </commentList>
</comments>
</file>

<file path=xl/comments7.xml><?xml version="1.0" encoding="utf-8"?>
<comments xmlns="http://schemas.openxmlformats.org/spreadsheetml/2006/main">
  <authors>
    <author>Sandra Isabel Anaya Florez</author>
  </authors>
  <commentList>
    <comment ref="S13" authorId="0" shapeId="0">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List>
</comments>
</file>

<file path=xl/sharedStrings.xml><?xml version="1.0" encoding="utf-8"?>
<sst xmlns="http://schemas.openxmlformats.org/spreadsheetml/2006/main" count="4528" uniqueCount="1926">
  <si>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</si>
  <si>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</si>
  <si>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</si>
  <si>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</si>
  <si>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</si>
  <si>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</si>
  <si>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</si>
  <si>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</si>
  <si>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</si>
  <si>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</si>
  <si>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</si>
  <si>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</si>
  <si>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</si>
  <si>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</si>
  <si>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</si>
  <si>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Responsable</t>
  </si>
  <si>
    <t>Oficina de Control Interno</t>
  </si>
  <si>
    <t xml:space="preserve">Socializar y visibilizar la información </t>
  </si>
  <si>
    <t>1.4</t>
  </si>
  <si>
    <t>4.3</t>
  </si>
  <si>
    <t>3.1</t>
  </si>
  <si>
    <t>3.2</t>
  </si>
  <si>
    <t>3.3</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</si>
  <si>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</si>
  <si>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</si>
  <si>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</si>
  <si>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</si>
  <si>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</si>
  <si>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</si>
  <si>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</si>
  <si>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</si>
  <si>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</si>
  <si>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</si>
  <si>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</si>
  <si>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</si>
  <si>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</si>
  <si>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</si>
  <si>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</si>
  <si>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</si>
  <si>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</si>
  <si>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</si>
  <si>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</si>
  <si>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</si>
  <si>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</si>
  <si>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</si>
  <si>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3.4</t>
  </si>
  <si>
    <t>4.1</t>
  </si>
  <si>
    <t>4.2</t>
  </si>
  <si>
    <t>4.4</t>
  </si>
  <si>
    <t>5.1</t>
  </si>
  <si>
    <t>5.2</t>
  </si>
  <si>
    <t>1.5</t>
  </si>
  <si>
    <t>1.6</t>
  </si>
  <si>
    <t>1.7</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</si>
  <si>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</si>
  <si>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</si>
  <si>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</si>
  <si>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</si>
  <si>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</si>
  <si>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</si>
  <si>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</si>
  <si>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</si>
  <si>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</si>
  <si>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</si>
  <si>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</si>
  <si>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</si>
  <si>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</si>
  <si>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</si>
  <si>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</si>
  <si>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</si>
  <si>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</si>
  <si>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</si>
  <si>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</si>
  <si>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</si>
  <si>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</si>
  <si>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</si>
  <si>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</si>
  <si>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</si>
  <si>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</si>
  <si>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</si>
  <si>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</si>
  <si>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</si>
  <si>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</si>
  <si>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3.5</t>
  </si>
  <si>
    <t>Lideres de Proceso
Subdirección de Mejoramiento Organizacional</t>
  </si>
  <si>
    <t>Elaborar informe de seguimiento a la gestión de riesgos de corrupción</t>
  </si>
  <si>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</si>
  <si>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</si>
  <si>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</si>
  <si>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</si>
  <si>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</si>
  <si>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</si>
  <si>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</si>
  <si>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</si>
  <si>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</si>
  <si>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</si>
  <si>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</si>
  <si>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</si>
  <si>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</si>
  <si>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</si>
  <si>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</si>
  <si>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</si>
  <si>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</si>
  <si>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</si>
  <si>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</si>
  <si>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</si>
  <si>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</si>
  <si>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t>ACCIONES DE RACIONALIZACIÓN A DESARROLLAR</t>
  </si>
  <si>
    <t>Fecha
final
racionalización</t>
  </si>
  <si>
    <t>I. Fase de alistamiento</t>
  </si>
  <si>
    <t>3.6</t>
  </si>
  <si>
    <t>(1) Inventario de activos de información actualizado.</t>
  </si>
  <si>
    <t>(1) Índice de Información clasificada y reservada actualizado.</t>
  </si>
  <si>
    <t>Promover videos institucionales en lenguaje de señas</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</si>
  <si>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</si>
  <si>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</si>
  <si>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</si>
  <si>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</si>
  <si>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</si>
  <si>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</si>
  <si>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</si>
  <si>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</si>
  <si>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</si>
  <si>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</si>
  <si>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</si>
  <si>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</si>
  <si>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</si>
  <si>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</si>
  <si>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</si>
  <si>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</si>
  <si>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</si>
  <si>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</si>
  <si>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</si>
  <si>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</si>
  <si>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</si>
  <si>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</si>
  <si>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</si>
  <si>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</si>
  <si>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</si>
  <si>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</si>
  <si>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</si>
  <si>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</si>
  <si>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</si>
  <si>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</si>
  <si>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</si>
  <si>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</si>
  <si>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</si>
  <si>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</si>
  <si>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</si>
  <si>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</si>
  <si>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</si>
  <si>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</si>
  <si>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</si>
  <si>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</si>
  <si>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</si>
  <si>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</si>
  <si>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Conflicto de intereses</t>
  </si>
  <si>
    <t>Marcela López</t>
  </si>
  <si>
    <t>Blanco</t>
  </si>
  <si>
    <t>Actividad con inicio posterior a la fecha de corte.</t>
  </si>
  <si>
    <t>N/A</t>
  </si>
  <si>
    <t>SEGUIMIENTO 31 DE DICIEMBRE DE 2018
(Oficina de Control Interno)</t>
  </si>
  <si>
    <t>Dirección Financiera</t>
  </si>
  <si>
    <t xml:space="preserve">Recursos para logística garantizados </t>
  </si>
  <si>
    <t xml:space="preserve">Subdirección de  Monitoreo y Evaluación </t>
  </si>
  <si>
    <t>Desarrollar y promover el curso del Proceso de Relacionamiento con el Ciudadano entre los colaboradores de servicios y atención, en el Aula Virtual</t>
  </si>
  <si>
    <t xml:space="preserve">Dirección de Servicios y Atención </t>
  </si>
  <si>
    <t xml:space="preserve">Promover la oferta de Servicios del Instituto, dirigida a comunidades étnicas en lenguas nativas o dialectos oficiales </t>
  </si>
  <si>
    <t xml:space="preserve">Documento de Caracterización </t>
  </si>
  <si>
    <t xml:space="preserve"> Acciones de Mejora formuladas en ISOLUCION</t>
  </si>
  <si>
    <t>Información institucional y de funcionarios actualizada en el Portal Web de la Entidad.</t>
  </si>
  <si>
    <t>Planes de Mejoramiento de auditorias de los Órganos  de control actualizados en el Portal Web de la Entidad.</t>
  </si>
  <si>
    <t xml:space="preserve"> Tablas de Retención documental aplicadas y socializadas </t>
  </si>
  <si>
    <t>Elaborar Tablas de Valoración Documental - TVD.</t>
  </si>
  <si>
    <t>Tablas de Valoración Documental - TVD definidas</t>
  </si>
  <si>
    <t>(5)Videos institucionales en lenguaje de señas promovido</t>
  </si>
  <si>
    <t>POSIBLE</t>
  </si>
  <si>
    <t>X</t>
  </si>
  <si>
    <t>EI4</t>
  </si>
  <si>
    <t>BAJA 10</t>
  </si>
  <si>
    <t>MODERADO</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</si>
  <si>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</si>
  <si>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</si>
  <si>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</si>
  <si>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</si>
  <si>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</si>
  <si>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MODERADA 20</t>
  </si>
  <si>
    <t>MAYOR</t>
  </si>
  <si>
    <t>IMPROBABLE</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</si>
  <si>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</si>
  <si>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</si>
  <si>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PROBABLE </t>
  </si>
  <si>
    <t>EI1</t>
  </si>
  <si>
    <t>Moderado</t>
  </si>
  <si>
    <t>Probable</t>
  </si>
  <si>
    <t>IV2+</t>
  </si>
  <si>
    <t>Mayor</t>
  </si>
  <si>
    <t>Posible</t>
  </si>
  <si>
    <t>IV1</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</si>
  <si>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</si>
  <si>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</si>
  <si>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</si>
  <si>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</si>
  <si>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FUERTE</t>
  </si>
  <si>
    <t>Menor</t>
  </si>
  <si>
    <t>MS1</t>
  </si>
  <si>
    <t>GF8</t>
  </si>
  <si>
    <t>GF7</t>
  </si>
  <si>
    <t>GF6</t>
  </si>
  <si>
    <t>GF2</t>
  </si>
  <si>
    <t>Gestión Financiera</t>
  </si>
  <si>
    <t>SA4</t>
  </si>
  <si>
    <t>CATASTROFICO</t>
  </si>
  <si>
    <t>SA3</t>
  </si>
  <si>
    <t>SA2</t>
  </si>
  <si>
    <t>CASI SEGURO</t>
  </si>
  <si>
    <t>SA1+</t>
  </si>
  <si>
    <t>GJ3</t>
  </si>
  <si>
    <t>GJ2</t>
  </si>
  <si>
    <t>GJ1</t>
  </si>
  <si>
    <t>Gestión Jurídica</t>
  </si>
  <si>
    <t>TH11</t>
  </si>
  <si>
    <t>TH10</t>
  </si>
  <si>
    <t>ALTA 40</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</si>
  <si>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</si>
  <si>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</si>
  <si>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</si>
  <si>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</si>
  <si>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</si>
  <si>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</si>
  <si>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</si>
  <si>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</si>
  <si>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AB6+</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</si>
  <si>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</si>
  <si>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</si>
  <si>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</si>
  <si>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AB4</t>
  </si>
  <si>
    <t>AB3</t>
  </si>
  <si>
    <t>AB2</t>
  </si>
  <si>
    <t>AB1</t>
  </si>
  <si>
    <t>RC5</t>
  </si>
  <si>
    <t>RC4</t>
  </si>
  <si>
    <t>RC3</t>
  </si>
  <si>
    <t>RC2</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</si>
  <si>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</si>
  <si>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</si>
  <si>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</si>
  <si>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</si>
  <si>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</si>
  <si>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PP15</t>
  </si>
  <si>
    <t>PP14</t>
  </si>
  <si>
    <t>PP13</t>
  </si>
  <si>
    <t>PP12</t>
  </si>
  <si>
    <t>PP9</t>
  </si>
  <si>
    <t>PP7</t>
  </si>
  <si>
    <t>PP6+</t>
  </si>
  <si>
    <t>PP5</t>
  </si>
  <si>
    <t>PP4</t>
  </si>
  <si>
    <t>PP3</t>
  </si>
  <si>
    <t>RARA VEZ</t>
  </si>
  <si>
    <t>PR7</t>
  </si>
  <si>
    <t xml:space="preserve">
Excluir en los comités de adopciones familias ya aprobadas para adopción, favoreciendo a otras, sin tener en cuenta los criterios de selección para la posible asignación de un niño, niña y adolescente.</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</si>
  <si>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</si>
  <si>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</si>
  <si>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</si>
  <si>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</si>
  <si>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</si>
  <si>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</si>
  <si>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</si>
  <si>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</si>
  <si>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</si>
  <si>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Incumplimientos legales 
Pérdida de Credibilidad 
Sanciones legales 
Vulneración de derechos de los niños, niñas y adolescentes</t>
  </si>
  <si>
    <t>La  Defensoría de Familia adopta decisiones que no responde a la realidad probatoria y fáctica.</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</si>
  <si>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</si>
  <si>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</si>
  <si>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</si>
  <si>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</si>
  <si>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</si>
  <si>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</si>
  <si>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</si>
  <si>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</si>
  <si>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</si>
  <si>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</si>
  <si>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</si>
  <si>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</si>
  <si>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</si>
  <si>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</si>
  <si>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</si>
  <si>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</si>
  <si>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</si>
  <si>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</si>
  <si>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</si>
  <si>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</si>
  <si>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</si>
  <si>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</si>
  <si>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</si>
  <si>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</si>
  <si>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</si>
  <si>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</si>
  <si>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</si>
  <si>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</si>
  <si>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</si>
  <si>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SOLIDEZ DE LOS CONTROLES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</si>
  <si>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</si>
  <si>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</si>
  <si>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</si>
  <si>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</si>
  <si>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</si>
  <si>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</si>
  <si>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</si>
  <si>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</si>
  <si>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</si>
  <si>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</si>
  <si>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</si>
  <si>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</si>
  <si>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</si>
  <si>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</si>
  <si>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</si>
  <si>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</si>
  <si>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</si>
  <si>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</si>
  <si>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</si>
  <si>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</si>
  <si>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</si>
  <si>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</si>
  <si>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</si>
  <si>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</si>
  <si>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</si>
  <si>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</si>
  <si>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</si>
  <si>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</si>
  <si>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</si>
  <si>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</si>
  <si>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</si>
  <si>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</si>
  <si>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</si>
  <si>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</si>
  <si>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</si>
  <si>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</si>
  <si>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</si>
  <si>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</si>
  <si>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</si>
  <si>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</si>
  <si>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</si>
  <si>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</si>
  <si>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</si>
  <si>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</si>
  <si>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</si>
  <si>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</si>
  <si>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</si>
  <si>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</si>
  <si>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</si>
  <si>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</si>
  <si>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</si>
  <si>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</si>
  <si>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</si>
  <si>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</si>
  <si>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</si>
  <si>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</si>
  <si>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</si>
  <si>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</si>
  <si>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</si>
  <si>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</si>
  <si>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</si>
  <si>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</si>
  <si>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</si>
  <si>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</si>
  <si>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</si>
  <si>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</si>
  <si>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</si>
  <si>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</si>
  <si>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OBSERVACIONES OCI PRIMER CUATRIMESTRE</t>
  </si>
  <si>
    <t>Dirección  de Planeación y Control de Gestión</t>
  </si>
  <si>
    <t>Generar boletín  de  análisis de PQRS</t>
  </si>
  <si>
    <t xml:space="preserve">Publicar boletín con análisis de PQRS </t>
  </si>
  <si>
    <t>Insignificante</t>
  </si>
  <si>
    <t>6.4</t>
  </si>
  <si>
    <t>Sensibilización y capacitación a los aliados clave como multiplicadores y promotores de las prácticas de ética e integridad en la entidad.</t>
  </si>
  <si>
    <t xml:space="preserve">Videoconferencia a los referentes de Bienestar Social </t>
  </si>
  <si>
    <t>OBSERVACIONES OCI SEGUNDO CUATRIMESTRE</t>
  </si>
  <si>
    <t>Uso indebido de los alimentos de alto valor nutricional.
NUTRICIÓN</t>
  </si>
  <si>
    <t xml:space="preserve">1. Fortalecimiento a la Supervisión e Interventoría a la entrega de Alimentos de Alto Valor Nutricional a través de Asistencia Técnica y el servicio de Interventoría. </t>
  </si>
  <si>
    <t>OBSERVACIONES OCI TERCER CUATRIMESTRE</t>
  </si>
  <si>
    <t>A1.1.PL1.DE</t>
  </si>
  <si>
    <t>VERSIÓN 1</t>
  </si>
  <si>
    <t>Pag 1 de 1</t>
  </si>
  <si>
    <t>Clasificación de la Información:
Pública</t>
  </si>
  <si>
    <t>5. MONITOREO Y REPORTE MENSUAL RIESGOS DE CORRUPCIÓN</t>
  </si>
  <si>
    <t>CONTROLES EXISTENTES</t>
  </si>
  <si>
    <t>ENE</t>
  </si>
  <si>
    <t>FEB</t>
  </si>
  <si>
    <t>MAR</t>
  </si>
  <si>
    <t>ABR</t>
  </si>
  <si>
    <t>MAY</t>
  </si>
  <si>
    <t>JUN</t>
  </si>
  <si>
    <t>JUL</t>
  </si>
  <si>
    <t>AGO</t>
  </si>
  <si>
    <t>SEP</t>
  </si>
  <si>
    <t>OCT</t>
  </si>
  <si>
    <t>NOV</t>
  </si>
  <si>
    <t>DIC</t>
  </si>
  <si>
    <t>El abuso del poder público para beneficio personal y/o privado, o  la influencia que pueden emplear los directivos con cierto nivel jerárquico en la Sede de la Dirección General, los Directores Regionales o los Coordinadores de Centros Zonales para lograr beneficios propios o a terceros.</t>
  </si>
  <si>
    <t>Seguimiento al Componente 1 del PAAC.</t>
  </si>
  <si>
    <t xml:space="preserve">1. Fortalecer el seguimiento a los componentes del PAAC
2. Definir e implementar acciones encaminadas a fortalecer los temas de transparencia en los tres niveles de la organización.
</t>
  </si>
  <si>
    <t>Sede Nacional
1. 14/01/2019
2. 14/01/2019
Regional
2. 05/04/2019
Centro Zonal
2. 05/04/2019</t>
  </si>
  <si>
    <t>Sede Nacional
1. 15/12/2019
2. 31/08/2019
Regional
1. 15/12/2019
Centro Zonal
1. 15/12/2019</t>
  </si>
  <si>
    <t>Sede nacional :
1.Dirección de Planeación y Control de Gestión
Regional:
1. Director Regional
Centro Zonal
1.  Coordinador de Centro Zonal</t>
  </si>
  <si>
    <t>Sede nacional :
1. Evidencia PAAC
2. Actas de reunión
Regional:
1. Actas de Reunión
Centro Zonal
1. Actas de Reunión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</si>
  <si>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</si>
  <si>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 xml:space="preserve">Decisiones no correspondientes al acervo probatorio
RESTABLECIMIENTO DE DERECHOS 
Coordinación de Autoridades Administrativas  </t>
  </si>
  <si>
    <t>PR1+</t>
  </si>
  <si>
    <t>•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t>
  </si>
  <si>
    <t>Centro Zonal
Sede Nacional
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</si>
  <si>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Centro zonal
Sede Nacional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t>
  </si>
  <si>
    <t>Centro Zonal
1. 01/01/2019
2. 01/01/2019
3. 01/03/2019
4. 01/01/2019
5. 01/01/2019C</t>
  </si>
  <si>
    <t>Centro Zonal
1. 28/02/2019
2. 20/02/2019
3. 30/11/2019
4. 30/11/2019
5. 30/12/2019</t>
  </si>
  <si>
    <t>1. Coordinación de 
Centro Zonal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t>
  </si>
  <si>
    <t>1.Cronograma
2.  Informes de necesidades y temas 
3.  Listados de asistencia 
4.  Actas
5.  Comunicación oficial emitida por Control Interno</t>
  </si>
  <si>
    <t>PR4+</t>
  </si>
  <si>
    <t>.- Amenaza de los derechos de los niños, niñas y adolescentes.
- Vulneración de los derechos de las familias adoptantes que cumplen con los requisitos.
- Pérdida de Credibilidad
- Perdida de Imagen y reputación 
- Incumplimientos legales 
- Sanciones legales</t>
  </si>
  <si>
    <t>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t>
  </si>
  <si>
    <t>Sensibilización a los Comités de Adopciones frente a la importancia de realizar revisión permanente a las solitudes de adopción en proceso de preparación y evaluación para el cumplimiento de todos los requisitos</t>
  </si>
  <si>
    <t xml:space="preserve">Sede 
1. 01/03/2019
Regional
1. 01/03/2019
</t>
  </si>
  <si>
    <t xml:space="preserve">Sede 
1. 30/11/2019
Regional
1. 30/11/2019
</t>
  </si>
  <si>
    <t xml:space="preserve">Sede 
1. Equipo de enlaces regionales de la Subdirección de Adopciones 
Regional 
1. Comité de adopciones
</t>
  </si>
  <si>
    <t xml:space="preserve">Sede 
1. Acta de Comité de adopciones
Regional
1. Acta de Comité de adopciones
</t>
  </si>
  <si>
    <t>.- Vulneración de los derechos de las familias adoptantes 
- Pérdida de Credibilidad
- Perdida de Imagen y reputación 
- Violación al debido proceso</t>
  </si>
  <si>
    <t>Implementación de reporte automático de cruces nacionales y seguimiento a las familias residentes en Colombia y en el exterior. 
Comité de Adopciones con la participación de manera virtual como invitada el Enlace Regional de LA Subdirección Adopciones</t>
  </si>
  <si>
    <t>Sensibilización a los Comités de Adopciones frente a la importancia de llevar el control del número de familias aprobadas por rango de edad que tiene la regional</t>
  </si>
  <si>
    <t xml:space="preserve"> Sede:
1. Realizar sesión de sensibilización a los Comités de Adopciones regionales 
Regional:
1. Realizar seguimiento a los reportes de cruces nacionales</t>
  </si>
  <si>
    <t>Sede
1. Equipo de enlaces regionales de la Subdirección de Adopciones 
Regional 
1. Comité de adopciones</t>
  </si>
  <si>
    <t xml:space="preserve">Sede 
1. Acta de Comité de adopciones
Regional
1. Acta de Comité de adopciones
</t>
  </si>
  <si>
    <t>Liderar de manera articulada el diseño y desarrollo de planes, programas, proyectos y modalidades para la promoción de derechos y la prevención de vulneraciones en el marco de un enfoque integral para la población objetivo del ICBF</t>
  </si>
  <si>
    <t>PP4+</t>
  </si>
  <si>
    <t xml:space="preserve">Potencial comercialización de los alimentos de alto valor nutricional que produce y entrega el ICBF a los puntos de entrega y/o beneficiarios.
Utilización de los alimentos a favor de terceros.
</t>
  </si>
  <si>
    <t>Inapropiado uso de los recursos
Sanciones y/o investigaciones por entes externos.
Disminución del impacto de los programas, modalidades , estrategias y acciones en  los NNA y familias
Niñas, Niñas adolescentes  con derechos vulnerados, amenazados e inobservados</t>
  </si>
  <si>
    <t>EXTREMA 80</t>
  </si>
  <si>
    <t>Mejoramiento de los esquemas de control y seguimiento a la entrega de AAVN</t>
  </si>
  <si>
    <t>1.1 Priorizar y programar visitas excepcionales a los puntos de entrega según sea el caso. (Mensual)
1. 2 Realizar seguimiento a las novedades presentadas y tomar acciones de acuerdo con el seguimiento (Mensual)
1.3 Sensibilizaciones relacionadas con el correcto uso de los AAVN (Trimestral)</t>
  </si>
  <si>
    <t>1.1  01/02/19
1.2 01/02/19
1.3 01/03/19</t>
  </si>
  <si>
    <t>1.1 15/12/19
1.2 15/12/19
1.3 15/12/19</t>
  </si>
  <si>
    <t>1.1 Plan de visitas
1.2 Matriz de seguimientos a las novedades
1.3 Actas de videoconferencias, informes, cartillas, ayudas audiovisuales.</t>
  </si>
  <si>
    <t>Acercar el ICBF a la ciudadanía, a través del acceso a la información, los servicios y el impulso a la participación ciudadana.</t>
  </si>
  <si>
    <t>Seguimiento a las denuncias de presuntos actos de corrupción asociados a el uso indebido de la información reservada y clasificada.
Revisión de peticiones negadas</t>
  </si>
  <si>
    <t>Promover la identificación de la información clasificada y reservada de la entidad entre los colaboradores de la Entidad como estrategia de mitigación del riesgo de Uso Indebido de la Información Reservada y Clasificada</t>
  </si>
  <si>
    <t xml:space="preserve">Sede Nacional
1. 01-09-19
2. 01-03-19
3. 02-01-19
</t>
  </si>
  <si>
    <t xml:space="preserve">Sede Nacional
1.  20-12-19
2.  30-06-19
3.  20-12-19
</t>
  </si>
  <si>
    <t>Sede Nacional 
Directora de Servicios y Atención</t>
  </si>
  <si>
    <t>Adquirir los Bienes y servicios que requiere la entidad para el cumplimiento de su misión institucional, con criterios de calidad, eficiencia y oportunidad bajo los parámetros de ley establecidos.</t>
  </si>
  <si>
    <t>Celebración y legalización de contratos sin el cumplimiento de requisitos.</t>
  </si>
  <si>
    <t>AB2+</t>
  </si>
  <si>
    <t>Incumplimiento de los requisitos de orden legal para la celebración de contratos y /o el inicio de su ejecución.</t>
  </si>
  <si>
    <t>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t>
  </si>
  <si>
    <t>1. Socialización a regionales de los procedimientos sobre  gestión contractual (etapa precontractual) .
2. Capacitación en temas precontractuales (principalmente  estudios previos, pliegos de condiciones)
3.Comité de Contratación para los procesos de selección que aplique.</t>
  </si>
  <si>
    <t>Interés indebido en procesos de selección y celebración de contratos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</si>
  <si>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t>
  </si>
  <si>
    <t>Interés indebido en la  supervisión de contratos</t>
  </si>
  <si>
    <t>Guía de Supervisión
Aplicación de los procedimientos para la correcta y oportuna liquidación de los contratos.</t>
  </si>
  <si>
    <t xml:space="preserve">
1. Realizar capacitaciones y socializaciones en lo que respecta a la etapa de supervisión de contratos.
2. Capacitaciones en temas relacionados con la liquidación de contratos de Primera Infancia.</t>
  </si>
  <si>
    <t>Atraer, vincular y desarrollar al mejor talento humano garantizando la aplicación de las normas que rigen a los colaboradores para lograr el cumplimiento de los objetivos institucionales.</t>
  </si>
  <si>
    <t>TH6+</t>
  </si>
  <si>
    <t>Emitir la decisión que no corresponde en derecho conforme las evidencias o  no solicitar la práctica de las pruebas conducentes y pertinentes para constatar los hechos denunciados.</t>
  </si>
  <si>
    <t>Operativo</t>
  </si>
  <si>
    <t>1.1 01-02-19
1.2 01-02-19
2.1 01-02-19
2.2. 01-02-19
3.1 01-03-19</t>
  </si>
  <si>
    <t>1.1 15/12/19
1.2 15/12/19
2.1 15/12/19
2.2 15/12/19
3.1 30-06-19</t>
  </si>
  <si>
    <t>1.1 Jefe OCID
1.2 Coordinadores de Grupo OCID
2.1 Coordinadores de Grupo OCID
2.2 Profesionales Abogados de la OCID
Coordinadora Grupo Especial de Actuación Inmediata.</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</si>
  <si>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</si>
  <si>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t>
  </si>
  <si>
    <t>Interés indebido en procesos judiciales en contra de los intereses del ICBF</t>
  </si>
  <si>
    <t>GJ7+</t>
  </si>
  <si>
    <t>• Detrimento Patrimonial del ICBF, pérdida de los recursos
•Pérdida de imagen Institucional.
•Procesos sancionatorios, disciplinarios, fiscales y penales.</t>
  </si>
  <si>
    <t>1. Actualizar los procedimientos del proceso de Gestión Jurídica.
2. Socializar los procedimientos del proceso de Gestión Jurídica.
REGIONAL
3. Socializar los procedimientos del proceso de Gestión Jurídica.</t>
  </si>
  <si>
    <t>1. 01/01/2019
2. 15/03/2019
REGIONAL
3. 15/04/2019</t>
  </si>
  <si>
    <t>1. 15/12/2019
2. 15/12/2019
REGIONAL
3. 15/12/2019</t>
  </si>
  <si>
    <t>1. Ultima versión procedimientos cargada en el SIGE.
2. Actas de asistencia, videos, fotos.
REGIONAL
3. Actas de asistencia, videos, fotos.</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</si>
  <si>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</si>
  <si>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Fortalecer el Sistema Integral de Monitoreo y Evaluación Institucional  - SIMEI</t>
  </si>
  <si>
    <t>Actualizar y desarrollar nuevos módulos en el SIMEI para el manejo oportuno y adecuado de la información de la gestión institucional</t>
  </si>
  <si>
    <t>Subdirectora de Monitoreo y Evaluación</t>
  </si>
  <si>
    <t>FORMATO REQUERIMIENTO DE CAMBIOS INFORMÁTICOS (RFC) DE INFRAESTRUCTURA TECNOLÓGICA Y SISTEMAS DE INFORMACIÓN - F1.P4.GTI</t>
  </si>
  <si>
    <t>Los profesionales del proceso de IVC no verifican estrictamente lo definido, tanto en las normas, procedimientos, instrumentos y formatos correspondientes.
Interpretación diferente del alcance de los requisitos de los trámites por parte de los profesionales del proceso. 
Relaciones de amiguismo, negligencia, conflicto de intereses por parte de algunos  profesionales. 
No usar herramientas de trabajo (instrumentos -listas de chequeo) actualizados.</t>
  </si>
  <si>
    <t>Afectación del servicio público  del bienestar familiar por acciones de  inspección, vigilancia y control sin el rigor técnico, administrativo, financiero y legal requerido.</t>
  </si>
  <si>
    <t>Prestación de servicios a los niños, niñas y adolescentes sin las condiciones mínimas requeridas.
Medidas legales y disciplinarias en contra de la entidad contratista y de los funcionarios públicos involucrados.
Afectación de la imagen Institucional.
Posible vulneración de Derechos ante la falta de aplicación de normatividad vigente.</t>
  </si>
  <si>
    <t>1. Realizar auditorias cruzadas internas entre el grupo de auditorías y el grupo de licencias de funcionamiento.
2. Formular y desarrollar una campaña al interior de la dependencia y en las Direcciones Regionales, para promover acciones anticorrupción en el desarrollo del proceso de IVC.</t>
  </si>
  <si>
    <t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t>
  </si>
  <si>
    <t>1. Jefe de la oficina de Aseguramiento de la Calidad
2.1 Profesional EPICO
2.2 Coordinadoras de grupos de Licencias de Funcionamiento y Auditorías.</t>
  </si>
  <si>
    <t>Actas 
Listados de asistencia
Presentaciones
registro fotográfico</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</si>
  <si>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</si>
  <si>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 xml:space="preserve">* Colaboradores de Control Interno relacionados directa o indirectamente con el proceso, o que mantienen lazos de amistad, enemistad o familiares con las personas auditadas o externas vinculadas con la prestación del servicio.
* Falta de conocimiento u omisión de las causales de inhabilidad.
* Errores en la asignación del personal auditor bien por desconocimiento u omisión de las causales de inhabilidad. </t>
  </si>
  <si>
    <t>Pérdida de confiabilidad en el resultado de la auditoría.
Manipulación del resultado de la auditoría.
No contribución a la mejora.
Pérdida imagen institucional.
Investigaciones disciplinarias.
Investigaciones penales.</t>
  </si>
  <si>
    <t>1. Socialización normatividad relacionada con conflicto de interés. 
2. Validación de la apropiación del Código de Ética del Auditor Interno</t>
  </si>
  <si>
    <t>1.1. Realizar socialización de normatividad relacionada con conflicto de interés. (una vez por semestre)
2.1. Aplicar encuesta que permita determinar el nivel de apropiación del Código de Ética del Auditor Interno por parte del equipo encargado (una vez por semestre)</t>
  </si>
  <si>
    <t>1.1. 15/01/2019
2.1  15/01/2019</t>
  </si>
  <si>
    <t>1.1. 31/12/2019
2.1. 31/12/2019</t>
  </si>
  <si>
    <t xml:space="preserve">
1.1. Coordinadores Oficina de Control Interno.
2.1. Coordinadores Oficina de Control Interno.</t>
  </si>
  <si>
    <t>1.1. Listados de asistencia a la socialización
2.1. Cuadro de resultados de la encuesta de apropiación</t>
  </si>
  <si>
    <t>Suscripción del Compromiso de Confidencialidad</t>
  </si>
  <si>
    <t xml:space="preserve">1. Socialización normatividad relacionada con reserva de la información y vulneración del principio de confidencialidad. 
2. Validación de la apropiación de la normatividad relacionada con reserva de la información y vulneración del principio de confidencialidad.  </t>
  </si>
  <si>
    <t>Divulgar y socializar la Política de riesgos aprobada por el Comité Institucional de Coordinación de Control Interno.</t>
  </si>
  <si>
    <t xml:space="preserve"> 2 socializaciones de la política de riesgos de corrupción en la sede de la dirección general y regionales. Así como su divulgación a todos los colaboradores de la entidad</t>
  </si>
  <si>
    <t xml:space="preserve">Subdirección de Mejoramiento Organizacional. </t>
  </si>
  <si>
    <t>30-03-19
30-08-19</t>
  </si>
  <si>
    <t>Consolidar la Matriz de Riesgos de Corrupción para la vigencia 2019.</t>
  </si>
  <si>
    <t xml:space="preserve">Matriz de Riesgos de Corrupción consolidada. </t>
  </si>
  <si>
    <t xml:space="preserve">Aprobar la Matriz de Riesgos de Corrupción para la vigencia 2019. </t>
  </si>
  <si>
    <t>Matriz de Riesgos de Corrupción aprobada por Comité</t>
  </si>
  <si>
    <t>Realizar mesas de trabajo con los líderes de proceso para la validación y/o actualización de los riesgos de corrupción definidos</t>
  </si>
  <si>
    <t>Actas de aprobación de las matrices de riesgos de calidad y corrupción por procesos en la sede de la Dirección General  para la vigencia 2020.</t>
  </si>
  <si>
    <t>Implementación de la herramienta tecnológica para la gestión de riesgos de corrupción para la Sede de la Dirección General</t>
  </si>
  <si>
    <t>Comité Institucional de Gestión y Desempeño / Dirección de Planeación y Control de Gestión</t>
  </si>
  <si>
    <t>3.1.</t>
  </si>
  <si>
    <t>Publicar la Matriz de Riesgos de Corrupción vigencia 2019.</t>
  </si>
  <si>
    <t>Matriz de Riesgos de Corrupción Publicada</t>
  </si>
  <si>
    <t>Publicar y divulgar la Política de Riesgos Actualizada.</t>
  </si>
  <si>
    <t>Política de Riesgos publicada y divulgada.</t>
  </si>
  <si>
    <t>Divulgar información sobre  riesgos de corrupción de la Entidad a las partes interesadas</t>
  </si>
  <si>
    <t>Piezas de Divulgación de información en la WEB y en el Boletín</t>
  </si>
  <si>
    <t>4.1.</t>
  </si>
  <si>
    <t>Realizar seguimiento y monitoreo a la gestión de riesgos de corrupción</t>
  </si>
  <si>
    <t xml:space="preserve">Reporte del seguimiento realizado. </t>
  </si>
  <si>
    <t>Realizar monitoreo a la  materialización de riesgos de corrupción y verificar de ser necesario las acciones correctivas derivadas</t>
  </si>
  <si>
    <t xml:space="preserve">Realizar monitoreo a los controles definidos en las matrices de riesgos de corrupción </t>
  </si>
  <si>
    <t>Consolidar el indicador de riesgos</t>
  </si>
  <si>
    <t>Indicador de riesgos informado a los lideres de proceso</t>
  </si>
  <si>
    <t>30-05-19
30-09-19
27-12-19</t>
  </si>
  <si>
    <t>30-05-19
30-09-19
30-01-20</t>
  </si>
  <si>
    <t>Verificar evidencias de la gestión de riesgos de corrupción</t>
  </si>
  <si>
    <t>3 Informes de seguimiento a la gestión de riesgos de corrupción</t>
  </si>
  <si>
    <t xml:space="preserve">Oficina de Control Interno </t>
  </si>
  <si>
    <t>16-01-19
15-05-19
13-09-19</t>
  </si>
  <si>
    <t>SEGUIMIENTO 31 DE AGOSTO DE 2019
(Oficina de Control Interno)</t>
  </si>
  <si>
    <t>SEGUIMIENTO 30 DE ABRILDE 2019
(Oficina de Control Interno)</t>
  </si>
  <si>
    <t>Adopción de un niño, niña o adolescente por persona, cónyuges o compañeros permanentes residentes en Colombia</t>
  </si>
  <si>
    <t>La solicitud actual del trámite se realiza presencialmente</t>
  </si>
  <si>
    <t>Tecnológica</t>
  </si>
  <si>
    <t>Automatización</t>
  </si>
  <si>
    <t>Regulación internacional de visitas.</t>
  </si>
  <si>
    <t>Análisis y diseño del trámite de Regulación internacional de visitas para su automatización parcial con el fin de que el ciudadano pueda solicitar su trámite en línea mediante el cargue de la documentación requerida por medio web</t>
  </si>
  <si>
    <t>Restitución internacional.</t>
  </si>
  <si>
    <t>Análisis y diseño del trámite de Restitución internacional, para su automatización parcial con el fin de que el ciudadano pueda solicitar su trámite en línea mediante el cargue de la documentación requerida por medio web</t>
  </si>
  <si>
    <t>Diagnosticar si los espacios de diálogo y  los canales de publicación y divulgación de información que empleó la entidad para ejecutar las actividades de rendición de cuentas en 2018, responde a las características de los ciudadanos, usuarios y grupos de interés</t>
  </si>
  <si>
    <t>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t>
  </si>
  <si>
    <t>Identificar y documentar las debilidades y fortalezas de la entidad para promover la participación  en la implementación de los ejercicios de rendición de cuentas con base en fuentes externas. (FURAG_INT_EDI)</t>
  </si>
  <si>
    <t>Análisis requerido, basados en el FURAG, EDI e INT.</t>
  </si>
  <si>
    <t>Definir directrices de Mesas Publicas y Rendición Publica de Cuentas 2019.</t>
  </si>
  <si>
    <t>Directrices 2019 para Mesas Públicas y Rendición Pública de Cuentas</t>
  </si>
  <si>
    <t>Definir roles a nivel nacional, regional y zonal en el procedimiento Rendición de Cuentas y Mesas Públicas</t>
  </si>
  <si>
    <t>Procedimiento Rendición de Cuentas y Mesas Públicas con roles definidos a nivel nacional, regional y zonal.</t>
  </si>
  <si>
    <t>Ajustar los instrumentos de acuerdo a las directrices definidas</t>
  </si>
  <si>
    <t>Formatos relacionados con el Procedimiento Rendición Pública de Cuentas y Mesas Públicas ajustados</t>
  </si>
  <si>
    <t>Socializar directrices de Mesas Publicas y Rendición Publica de Cuentas 2019.</t>
  </si>
  <si>
    <t>Directrices e instrumentos socializados</t>
  </si>
  <si>
    <t>Disponer los recursos para la logística de realización o divulgación de Rendición Pública de Cuentas y Mesas Públicas.</t>
  </si>
  <si>
    <t>Definir temática de la Mesa Publica</t>
  </si>
  <si>
    <t>Temas definidos para dialogar con la comunidad en Mesas Públicas</t>
  </si>
  <si>
    <t>Actualizar y publicar el time line de mesas públicas y rendición pública de cuentas de la entidad  en la pagina WEB de la entidad.</t>
  </si>
  <si>
    <t>Calendario de eventos de mesas públicas y rendición pública de cuentas publicado en la pagina WEB de la entidad.</t>
  </si>
  <si>
    <t>Dirección de Abastecimiento</t>
  </si>
  <si>
    <t>Producir la información que se utilizara en Rendición Pública de Cuentas y Mesas Publicas de cada Regional / CZ</t>
  </si>
  <si>
    <t>Información en su medio de soporte construida para la Rendición Pública de Cuentas y Mesas Públicas en cada Regional / CZ</t>
  </si>
  <si>
    <t>Publicar en la pagina WEB la información correspondiente a cada Rendición Pública de Cuentas y Mesas Públicas.</t>
  </si>
  <si>
    <t>Documentos en pagina WEB institucional</t>
  </si>
  <si>
    <t>Convocar a las partes interesadas</t>
  </si>
  <si>
    <t>Actores involucrados convocados e invitados a participar en las Mesas Públicas y Rendición Pública de Cuentas verificable a partir de oficios, correos electrónicos e imágenes de invitaciones dispuestas en carteleras físicas.</t>
  </si>
  <si>
    <t>Realizar audiencias publicas participativas</t>
  </si>
  <si>
    <t>Mesas Públicas y Rendición Pública de Cuentas realizadas</t>
  </si>
  <si>
    <t>Fortalecer la temática Rendición de Cuentas en el Aula Virtual Estrategia de Transparencia, Participación y Buen Gobierno</t>
  </si>
  <si>
    <t>Aula virtual con información actualizada</t>
  </si>
  <si>
    <t xml:space="preserve">Estrategia de Comunicación: de transparencia verificable a partir de boletines ICBF, correos electrónicos o mensajes en redes sociales. </t>
  </si>
  <si>
    <t>Emitir directrices para uso de la información generada en las Mesas Públicas (compromisos adquiridos en el nivel zonal) para uso en la Rendición Pública de Cuentas (Nivel Regional).</t>
  </si>
  <si>
    <t>Directrices emitidas</t>
  </si>
  <si>
    <t>Realizar seguimiento a la gestión de los eventos de Rendición Pública de Cuentas y Mesas Públicas</t>
  </si>
  <si>
    <t xml:space="preserve">(4) Informe trimestral de Rendición de Cuentas y Mesas Públicas realizadas </t>
  </si>
  <si>
    <t>Realizar encuestas de evaluación del evento en cada una de las actividades de Rendición Pública de Cuentas y Mesas Públicas</t>
  </si>
  <si>
    <t>Encuestas de evaluación del evento</t>
  </si>
  <si>
    <t>Realizar seguimiento a los compromisos adquiridos con las comunidades en el desarrollo de las mesas públicas.</t>
  </si>
  <si>
    <t>Reporte indicador PA 98</t>
  </si>
  <si>
    <t xml:space="preserve">Aplicación del curso del aula virtual, logrando la certificacion del  20%  de los inscritos </t>
  </si>
  <si>
    <t>Análisis de los reportes de tiempos de espera y de atención de los Sistemas Electrónicos de Asignación de Turnos</t>
  </si>
  <si>
    <t>5 acciones de mejora registradas en ISOLUTION.</t>
  </si>
  <si>
    <t>2  Videos</t>
  </si>
  <si>
    <t>Fortalecimiento de los Canales de Atención</t>
  </si>
  <si>
    <t xml:space="preserve">Apropiar el conocimiento del personal vinculado al proceso de Relación con el Ciudadano. </t>
  </si>
  <si>
    <t>5 video conferencias y 2 valoraciones de conocimientos</t>
  </si>
  <si>
    <t>Socialización de los protocolos de atención actualizados en el 2018</t>
  </si>
  <si>
    <t>5 espacios de socialización</t>
  </si>
  <si>
    <t>Actualizar la caracterización de peticionarios ICBF</t>
  </si>
  <si>
    <t xml:space="preserve">Formular acciones de mejora con base en los resultados  obtenidos en la estrategia de medición de satisfacción 2018 </t>
  </si>
  <si>
    <t xml:space="preserve">Publicar  la información de planeación y gestión en el Portal Web de la Entidad, año 2019 </t>
  </si>
  <si>
    <t>(1) Informe de gestión publicado con histórico del informe de gestión. Del año anterior (2018)
(1) Proyectos de inversión para el 2019 publicados.
(1) Plan de acción 2019 publicado.
(1) Presupuesto en Ejercicio del ICBF
(1) Planes definidos en el Decreto 612 de 2018</t>
  </si>
  <si>
    <t xml:space="preserve">Informe de seguimiento  de contratos publicados en  SECOP I a nivel nacional </t>
  </si>
  <si>
    <t xml:space="preserve">Informe de seguimiento a la implementación Regional </t>
  </si>
  <si>
    <t>1.8</t>
  </si>
  <si>
    <t>Informe trimestral publicado en el Boletín de PQRS del ICBF.</t>
  </si>
  <si>
    <t>1.9</t>
  </si>
  <si>
    <t>Información institucional actualizada en el Portal Web de la Entidad.</t>
  </si>
  <si>
    <t xml:space="preserve">Oficina Asesora Jurídica </t>
  </si>
  <si>
    <t>Mejorar la experiencia de la sección de preguntas frecuentes del portal web de la entidad, con el fin de facilitar el acceso a la ciudadanía, a la información de mayor consulta.</t>
  </si>
  <si>
    <t>Crear enlace (Link) en la sección de transparencia del Portal Web de preguntas frecuentes con funcionalidades de búsqueda, filtro y consulta de información.</t>
  </si>
  <si>
    <t xml:space="preserve">Dirección de Servicios y Atención   </t>
  </si>
  <si>
    <t>(1) Esquema de Publicación actualizado a corte 31 de diciembre de 2019</t>
  </si>
  <si>
    <t>Dirección de Información y Tecnología</t>
  </si>
  <si>
    <t>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t>
  </si>
  <si>
    <t xml:space="preserve">Visualización gráfica que identifique la percepción de los colaboradores.
Plan de trabajo y cronograma de las estrategias de socialización del conjunto de valores que orienten a una conducta transparente y eficiente. </t>
  </si>
  <si>
    <t>Planes de trabajo con su respectivo cronograma donde se evidencia la planeación de la regional frente a las actividades a desarrollar sobre el código de integridad.</t>
  </si>
  <si>
    <t>Implementación y seguimiento de las actividades señaladas en el plan de trabajo de Código de Integridad por cada por regional y sede nacional.</t>
  </si>
  <si>
    <t>Elaboración de un Informe de seguimiento y un informe final en formato gráfico que evidencie el proceso realizado en el ICBF.</t>
  </si>
  <si>
    <t>Maritza Liliana Beltrán Albadán
Yaneth Burgos Duitama (Acompañamiento)</t>
  </si>
  <si>
    <t>INSTITUTO COLOMBIANO DE BIENESTAR FAMILIAR__</t>
  </si>
  <si>
    <t>Informe de implementación de la herramienta tecnológica para los riesgos de corrupción de la Sede de la Dirección General</t>
  </si>
  <si>
    <t xml:space="preserve">Correos electrónicos, archivo de Excel que evidencia el monitoreo a la materialización de riesgos de corrupción. </t>
  </si>
  <si>
    <t xml:space="preserve">Correos electrónicos, archivo de Excel que evidencia el monitoreo  a los controles de los riesgos de corrupción. </t>
  </si>
  <si>
    <r>
      <t xml:space="preserve">Mapa de riesgos de corrupción
Objetivo: </t>
    </r>
    <r>
      <rPr>
        <b/>
        <i/>
        <sz val="10"/>
        <color theme="1"/>
        <rFont val="Arial"/>
        <family val="2"/>
      </rPr>
      <t>Fortalecer la cultura de la prevención del riesgo de corrupción, identificando, analizando y controlando las causas de los posibles hechos generadores de corrupción.</t>
    </r>
  </si>
  <si>
    <r>
      <t xml:space="preserve">Teniendo en cuenta la actividad programada al primer cuatrimestre se encontró que  las evidencias dan cuenta de la aprobación y  socialización de la política de riesgos de corrupción.
</t>
    </r>
    <r>
      <rPr>
        <b/>
        <sz val="10"/>
        <color theme="1"/>
        <rFont val="Arial"/>
        <family val="2"/>
      </rPr>
      <t xml:space="preserve">Evidencia:
</t>
    </r>
    <r>
      <rPr>
        <sz val="10"/>
        <color theme="1"/>
        <rFont val="Arial"/>
        <family val="2"/>
      </rPr>
      <t>1. Aprobación de la política de gestión de riesgos. Acta 01 de 2019 sesión virtual del 04 y 05 de febrero  2019 en el comité CICCI</t>
    </r>
    <r>
      <rPr>
        <b/>
        <sz val="10"/>
        <color theme="1"/>
        <rFont val="Arial"/>
        <family val="2"/>
      </rPr>
      <t xml:space="preserve">
</t>
    </r>
    <r>
      <rPr>
        <sz val="10"/>
        <color theme="1"/>
        <rFont val="Arial"/>
        <family val="2"/>
      </rPr>
      <t xml:space="preserve">2. Listado de asistencia  socialización de la política 25/01/2019, 26/01/2019 
3. Boletín Vive  ICBF N° 53-2019  4 al 10 de febrero  
4, Publicación en la Intranet https://intranet.icbf.gov.co/sistema-integrado-de-gestion
5. Presentación política de gestión del Riesgo en  power point </t>
    </r>
  </si>
  <si>
    <r>
      <t xml:space="preserve">Se evidencia aprobación  por parte del comité de Gestión y Desempeño (sesión virtual del  30/01/2019).
</t>
    </r>
    <r>
      <rPr>
        <b/>
        <sz val="10"/>
        <color theme="1"/>
        <rFont val="Arial"/>
        <family val="2"/>
      </rPr>
      <t xml:space="preserve">Evidencia:
</t>
    </r>
    <r>
      <rPr>
        <sz val="10"/>
        <color theme="1"/>
        <rFont val="Arial"/>
        <family val="2"/>
      </rPr>
      <t xml:space="preserve">- Acta de reunión de sesión virtual del 30/01/2019.
</t>
    </r>
  </si>
  <si>
    <r>
      <t xml:space="preserve">Teniendo en cuenta la actividad programada al primer cuatrimestre se encontró que  las evidencias dan cuenta de la divulgación y publicación de la política de riesgos de corrupción.
</t>
    </r>
    <r>
      <rPr>
        <b/>
        <sz val="10"/>
        <color theme="1"/>
        <rFont val="Arial"/>
        <family val="2"/>
      </rPr>
      <t xml:space="preserve">Evidencia:
</t>
    </r>
    <r>
      <rPr>
        <sz val="10"/>
        <color theme="1"/>
        <rFont val="Arial"/>
        <family val="2"/>
      </rPr>
      <t xml:space="preserve">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t>
    </r>
  </si>
  <si>
    <r>
      <t xml:space="preserve">Se evidencia aprobación  por parte del comité de Gestión y Desempeño (sesión virtual del  30/01/2019) adicionalmente, se evidenció la publicación de la matriz al 31 de enero de 2019.
</t>
    </r>
    <r>
      <rPr>
        <b/>
        <sz val="10"/>
        <color theme="1"/>
        <rFont val="Arial"/>
        <family val="2"/>
      </rPr>
      <t xml:space="preserve">Evidencia:
</t>
    </r>
    <r>
      <rPr>
        <sz val="10"/>
        <color theme="1"/>
        <rFont val="Arial"/>
        <family val="2"/>
      </rPr>
      <t>- Acta de reunión de sesión virtual del 30/01/2019.
- https://www.icbf.gov.co/gestion-transparencia/transparencia/planeacion/plan-anticorrupcion</t>
    </r>
  </si>
  <si>
    <t xml:space="preserve">Elizabeth Castillo Rincón </t>
  </si>
  <si>
    <r>
      <t xml:space="preserve">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
Evidencia</t>
    </r>
    <r>
      <rPr>
        <sz val="10"/>
        <color theme="1"/>
        <rFont val="Arial"/>
        <family val="2"/>
      </rPr>
      <t xml:space="preserve">: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t>
    </r>
  </si>
  <si>
    <r>
      <t xml:space="preserve">Se observa avance y monitoreo a  la gestión de riesgo de corrupción para los meses de febrero y marzo de 2019. 
</t>
    </r>
    <r>
      <rPr>
        <b/>
        <sz val="10"/>
        <color theme="1"/>
        <rFont val="Arial"/>
        <family val="2"/>
      </rPr>
      <t xml:space="preserve">Evidencia </t>
    </r>
    <r>
      <rPr>
        <sz val="10"/>
        <color theme="1"/>
        <rFont val="Arial"/>
        <family val="2"/>
      </rPr>
      <t xml:space="preserve">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t>
    </r>
  </si>
  <si>
    <r>
      <t xml:space="preserve">A corte  de </t>
    </r>
    <r>
      <rPr>
        <sz val="10"/>
        <rFont val="Arial"/>
        <family val="2"/>
      </rPr>
      <t xml:space="preserve">30 de abril </t>
    </r>
    <r>
      <rPr>
        <sz val="10"/>
        <color theme="1"/>
        <rFont val="Arial"/>
        <family val="2"/>
      </rPr>
      <t xml:space="preserve">de 2019 no se presentan riesgos de corrupción materializados según soportes de monitoreo y seguimiento presentados. 
</t>
    </r>
    <r>
      <rPr>
        <b/>
        <sz val="10"/>
        <color theme="1"/>
        <rFont val="Arial"/>
        <family val="2"/>
      </rPr>
      <t xml:space="preserve">Evidencia 
</t>
    </r>
    <r>
      <rPr>
        <sz val="10"/>
        <color theme="1"/>
        <rFont val="Arial"/>
        <family val="2"/>
      </rPr>
      <t>1. Matriz de seguimiento de riesgo materializado 2019 con información de corte de seguimiento a 3</t>
    </r>
    <r>
      <rPr>
        <sz val="10"/>
        <rFont val="Arial"/>
        <family val="2"/>
      </rPr>
      <t>0 de marzo de 201</t>
    </r>
    <r>
      <rPr>
        <sz val="10"/>
        <color theme="1"/>
        <rFont val="Arial"/>
        <family val="2"/>
      </rPr>
      <t>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t>
    </r>
  </si>
  <si>
    <t>Fecha
Inicio</t>
  </si>
  <si>
    <t xml:space="preserve">
Para el primer cuatrimestre del 2019 en la racionalización de este trámite no se presento ningún avance, teniendo en cuenta que las actividades programadas inician a partir del mes Agosto de 2019 .
Sin embargo, en el mes de enero se realizo el registro del plan de racionalización de trámites vigencia 2019 en el aplicativo SUIT,</t>
  </si>
  <si>
    <t xml:space="preserve">Automatización parcial del trámite con el fin de que el ciudadano pueda solicitar su tramite en línea: 1. Agendamiento en línea charla legal de adopciones. 2. Formulario solicitud de adopción en línea. </t>
  </si>
  <si>
    <t>Dirección de Protección, Dirección de Tecnología, Dirección de Servicios y Atención, Dirección de Planeación</t>
  </si>
  <si>
    <r>
      <t xml:space="preserve">Rendición de cuentas
Objetivo: </t>
    </r>
    <r>
      <rPr>
        <b/>
        <i/>
        <sz val="10"/>
        <color theme="1"/>
        <rFont val="Arial"/>
        <family val="2"/>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</si>
  <si>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Ángela V. Parra
Iván Y. Lerma</t>
  </si>
  <si>
    <r>
      <t xml:space="preserve">Mecanismos para mejorar la atención al Ciudadano
Objetivo: </t>
    </r>
    <r>
      <rPr>
        <b/>
        <i/>
        <sz val="10"/>
        <color theme="1"/>
        <rFont val="Arial"/>
        <family val="2"/>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</si>
  <si>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t>
    </r>
    <r>
      <rPr>
        <b/>
        <sz val="10"/>
        <rFont val="Arial"/>
        <family val="2"/>
      </rPr>
      <t>EVIDENCIA</t>
    </r>
    <r>
      <rPr>
        <sz val="10"/>
        <rFont val="Arial"/>
        <family val="2"/>
      </rPr>
      <t xml:space="preserve">
Correo electrónico de fecha 22/02/2019 con asunto:  ¡URGENTE!!! INSCRIPCIONES ABIERTAS CURSO VIRTUAL "SERVICIOS Y ATENCIÓN"
Base de Datos "Inscritos convocatoria febrero"</t>
    </r>
  </si>
  <si>
    <r>
      <t>Se evidenció correo electrónico entre la Dirección de Servicios y Atención  y el Grupo Estadística y Gestión de Información - Dirección de Planeación y Control de Gestión para adelantar el ejercicio: "</t>
    </r>
    <r>
      <rPr>
        <i/>
        <sz val="10"/>
        <color theme="1"/>
        <rFont val="Arial"/>
        <family val="2"/>
      </rPr>
      <t>cruce habitual de nuestra base de datos de peticionarios con la RNEC y también con las bases de datos del SISBEN, UNIDOS, Víctimas y DANE</t>
    </r>
    <r>
      <rPr>
        <sz val="10"/>
        <color theme="1"/>
        <rFont val="Arial"/>
        <family val="2"/>
      </rPr>
      <t xml:space="preserve">", con el cual se da inicio a la actualización de la caracterización de peticionarios del ICBF.
</t>
    </r>
    <r>
      <rPr>
        <b/>
        <sz val="10"/>
        <color theme="1"/>
        <rFont val="Arial"/>
        <family val="2"/>
      </rPr>
      <t>EVIDENCIA</t>
    </r>
    <r>
      <rPr>
        <sz val="10"/>
        <color theme="1"/>
        <rFont val="Arial"/>
        <family val="2"/>
      </rPr>
      <t xml:space="preserve">
Correos electrónicos con Asunto: "Solicitud Cruce Documentos Identidad Peticionarios Vigencia 2018" de fechas 13/03/2019 y 10/04/2019.</t>
    </r>
  </si>
  <si>
    <r>
      <t xml:space="preserve">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t>
    </r>
    <r>
      <rPr>
        <b/>
        <sz val="10"/>
        <color theme="1"/>
        <rFont val="Arial"/>
        <family val="2"/>
      </rPr>
      <t>EVIDENCIA</t>
    </r>
    <r>
      <rPr>
        <sz val="10"/>
        <color theme="1"/>
        <rFont val="Arial"/>
        <family val="2"/>
      </rPr>
      <t xml:space="preserve">
</t>
    </r>
    <r>
      <rPr>
        <u/>
        <sz val="10"/>
        <color theme="1"/>
        <rFont val="Arial"/>
        <family val="2"/>
      </rPr>
      <t>1 Videoconferencia:</t>
    </r>
    <r>
      <rPr>
        <sz val="10"/>
        <color theme="1"/>
        <rFont val="Arial"/>
        <family val="2"/>
      </rPr>
      <t xml:space="preserve">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t>
    </r>
    <r>
      <rPr>
        <u/>
        <sz val="10"/>
        <color theme="1"/>
        <rFont val="Arial"/>
        <family val="2"/>
      </rPr>
      <t>2 Video conferencia:</t>
    </r>
    <r>
      <rPr>
        <sz val="10"/>
        <color theme="1"/>
        <rFont val="Arial"/>
        <family val="2"/>
      </rPr>
      <t xml:space="preserve">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t>
    </r>
  </si>
  <si>
    <r>
      <t xml:space="preserve">Se evidenciaron espacios de socialización sobre protocolo de atención.
</t>
    </r>
    <r>
      <rPr>
        <b/>
        <sz val="10"/>
        <color theme="1"/>
        <rFont val="Arial"/>
        <family val="2"/>
      </rPr>
      <t xml:space="preserve">
EVIDENCIAS
</t>
    </r>
    <r>
      <rPr>
        <sz val="10"/>
        <color theme="1"/>
        <rFont val="Arial"/>
        <family val="2"/>
      </rPr>
      <t>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t>
    </r>
  </si>
  <si>
    <t>Actualizar los Planes de Mejoramiento de auditorias de los Órganos  de control en Portal Web de la Entidad.</t>
  </si>
  <si>
    <t>Validar la relación de contratos publicados en SECOP (por modalidad) en relación a contratos informados por la entidad a Transparencia por Colombia - TPC.</t>
  </si>
  <si>
    <t>Publicar o divulgar de forma externa el Plan Anticorrupción y de Atención al Ciudadano del ICBF.</t>
  </si>
  <si>
    <t>Informe del estado de las denuncias de presuntos actos de corrupción recibidas por el ICBF.</t>
  </si>
  <si>
    <t xml:space="preserve">Mantener actualizada la información en el proceso presupuestal de la entidad, en lo concerniente al presupuesto general asignado, ejecución presupuestal y estados financieros. </t>
  </si>
  <si>
    <t>Lucerito Achury Carrion
Esteban Martinez Bueno</t>
  </si>
  <si>
    <r>
      <t xml:space="preserve">Transparencia y Acceso a la Información
Objetivo: </t>
    </r>
    <r>
      <rPr>
        <b/>
        <i/>
        <sz val="10"/>
        <color theme="1"/>
        <rFont val="Arial"/>
        <family val="2"/>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</si>
  <si>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Se evidenciaron las denuncias por presuntos actos de corrupción inmersos en los Informes PQRSD publicados de los meses de enero, febrero y marzo de 2019 en el portal web y en la intranet.
</t>
    </r>
    <r>
      <rPr>
        <b/>
        <sz val="10"/>
        <rFont val="Arial"/>
        <family val="2"/>
      </rPr>
      <t>Evidencia:</t>
    </r>
    <r>
      <rPr>
        <sz val="10"/>
        <rFont val="Arial"/>
        <family val="2"/>
      </rPr>
      <t xml:space="preserve">
Portal web ruta: https://www.icbf.gov.co/servicios/informes-boletines-pqrds
Intranet ruta: https://intranet.icbf.gov.co/secretaria-general/direccion-de-servicios-y-atencion/procesos-y-eventos.</t>
    </r>
  </si>
  <si>
    <r>
      <t xml:space="preserve">Formulación del  plan de trabajo de la vigencia 2019 por </t>
    </r>
    <r>
      <rPr>
        <sz val="10"/>
        <color indexed="8"/>
        <rFont val="Arial"/>
        <family val="2"/>
      </rPr>
      <t>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r>
  </si>
  <si>
    <r>
      <t xml:space="preserve">Se evidenciaron los siguientes mensajes internos sobre prevención de la corrupción y promoción de la transparencia en la Entidad:
</t>
    </r>
    <r>
      <rPr>
        <b/>
        <sz val="10"/>
        <rFont val="Arial"/>
        <family val="2"/>
      </rPr>
      <t>Evidencia:</t>
    </r>
    <r>
      <rPr>
        <sz val="10"/>
        <rFont val="Arial"/>
        <family val="2"/>
      </rPr>
      <t xml:space="preserve">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t>
    </r>
  </si>
  <si>
    <t>La periodicidad del reporte de esta actividad es "Único" sin detallar fecha de inicio.</t>
  </si>
  <si>
    <t>La periodicidad del reporte de esta actividad es "Cuatrimestral" sin detallar fecha de inicio.</t>
  </si>
  <si>
    <r>
      <t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t>
    </r>
    <r>
      <rPr>
        <b/>
        <sz val="10"/>
        <rFont val="Arial"/>
        <family val="2"/>
      </rPr>
      <t>Evidencias</t>
    </r>
    <r>
      <rPr>
        <sz val="10"/>
        <rFont val="Arial"/>
        <family val="2"/>
      </rPr>
      <t xml:space="preserve">
- Publicación Chocó: certificado_454_20181205_0; Archivo 53_000000454_20181205
- Publicación Guajira: certificado_454_20181214_0;- Archivo 53_000000454_20181214
</t>
    </r>
    <r>
      <rPr>
        <b/>
        <sz val="10"/>
        <rFont val="Arial"/>
        <family val="2"/>
      </rPr>
      <t>Recomendación:</t>
    </r>
    <r>
      <rPr>
        <sz val="10"/>
        <rFont val="Arial"/>
        <family val="2"/>
      </rPr>
      <t xml:space="preserve"> Publicar la fecha completa de publicación con el fin de tener la trazabilidad de la información.
</t>
    </r>
  </si>
  <si>
    <r>
      <t xml:space="preserve">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t>
    </r>
    <r>
      <rPr>
        <b/>
        <sz val="10"/>
        <color theme="1"/>
        <rFont val="Arial"/>
        <family val="2"/>
      </rPr>
      <t>Evidencias</t>
    </r>
    <r>
      <rPr>
        <sz val="10"/>
        <color theme="1"/>
        <rFont val="Arial"/>
        <family val="2"/>
      </rPr>
      <t xml:space="preserve">
</t>
    </r>
    <r>
      <rPr>
        <b/>
        <sz val="10"/>
        <color theme="1"/>
        <rFont val="Arial"/>
        <family val="2"/>
      </rPr>
      <t>Abril:</t>
    </r>
    <r>
      <rPr>
        <sz val="10"/>
        <color theme="1"/>
        <rFont val="Arial"/>
        <family val="2"/>
      </rPr>
      <t xml:space="preserve"> </t>
    </r>
    <r>
      <rPr>
        <i/>
        <sz val="10"/>
        <color theme="1"/>
        <rFont val="Arial"/>
        <family val="2"/>
      </rPr>
      <t>Archivos de Cesar</t>
    </r>
    <r>
      <rPr>
        <sz val="10"/>
        <color theme="1"/>
        <rFont val="Arial"/>
        <family val="2"/>
      </rPr>
      <t xml:space="preserve">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t>
    </r>
    <r>
      <rPr>
        <i/>
        <sz val="10"/>
        <color theme="1"/>
        <rFont val="Arial"/>
        <family val="2"/>
      </rPr>
      <t>archivos de Quindío</t>
    </r>
    <r>
      <rPr>
        <sz val="10"/>
        <color theme="1"/>
        <rFont val="Arial"/>
        <family val="2"/>
      </rPr>
      <t xml:space="preserve">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t>
    </r>
    <r>
      <rPr>
        <i/>
        <sz val="10"/>
        <color theme="1"/>
        <rFont val="Arial"/>
        <family val="2"/>
      </rPr>
      <t>Archivo de Gestión Humana</t>
    </r>
    <r>
      <rPr>
        <sz val="10"/>
        <color theme="1"/>
        <rFont val="Arial"/>
        <family val="2"/>
      </rPr>
      <t xml:space="preserve">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t>
    </r>
  </si>
  <si>
    <r>
      <t xml:space="preserve">Resultado de la verificación de la actividad se evidenciaron las publicaciones en la página web de los siguientes ítems.
</t>
    </r>
    <r>
      <rPr>
        <b/>
        <sz val="10"/>
        <rFont val="Arial"/>
        <family val="2"/>
      </rPr>
      <t>Evidencia:</t>
    </r>
    <r>
      <rPr>
        <sz val="10"/>
        <rFont val="Arial"/>
        <family val="2"/>
      </rPr>
      <t xml:space="preserve">
</t>
    </r>
    <r>
      <rPr>
        <b/>
        <sz val="10"/>
        <rFont val="Arial"/>
        <family val="2"/>
      </rPr>
      <t>- Informe de gestión publicado con histórico del informe de gestión. Del año anterior (2018</t>
    </r>
    <r>
      <rPr>
        <sz val="10"/>
        <rFont val="Arial"/>
        <family val="2"/>
      </rPr>
      <t xml:space="preserve">) publicado el 30/01/19: Ruta: https://www.icbf.gov.co/gestion-transparencia/transparencia/control/informes-gestion%20//
</t>
    </r>
    <r>
      <rPr>
        <b/>
        <sz val="10"/>
        <rFont val="Arial"/>
        <family val="2"/>
      </rPr>
      <t xml:space="preserve">
- Proyectos de inversión para el 2019 publicados</t>
    </r>
    <r>
      <rPr>
        <sz val="10"/>
        <rFont val="Arial"/>
        <family val="2"/>
      </rPr>
      <t xml:space="preserve">,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t>
    </r>
    <r>
      <rPr>
        <b/>
        <sz val="10"/>
        <rFont val="Arial"/>
        <family val="2"/>
      </rPr>
      <t>-  Plan de acción 2019</t>
    </r>
    <r>
      <rPr>
        <sz val="10"/>
        <rFont val="Arial"/>
        <family val="2"/>
      </rPr>
      <t xml:space="preserve"> publicado el 31/01/19. Ruta: https://www.icbf.gov.co/gestion-transparencia/transparencia/planeacion/plan-accion // 
</t>
    </r>
    <r>
      <rPr>
        <b/>
        <sz val="10"/>
        <rFont val="Arial"/>
        <family val="2"/>
      </rPr>
      <t xml:space="preserve">- Presupuesto en Ejercicio del ICBF </t>
    </r>
    <r>
      <rPr>
        <sz val="10"/>
        <rFont val="Arial"/>
        <family val="2"/>
      </rPr>
      <t xml:space="preserve">se evidenció publicación del documento Presupuesto Inicial ICBF 2019 versión </t>
    </r>
    <r>
      <rPr>
        <b/>
        <sz val="10"/>
        <rFont val="Arial"/>
        <family val="2"/>
      </rPr>
      <t>13/02/19</t>
    </r>
    <r>
      <rPr>
        <sz val="10"/>
        <rFont val="Arial"/>
        <family val="2"/>
      </rPr>
      <t xml:space="preserve">. Ruta: https://www.icbf.gov.co/gestion-transparencia/transparencia/presupuesto/general // 
</t>
    </r>
    <r>
      <rPr>
        <b/>
        <sz val="10"/>
        <rFont val="Arial"/>
        <family val="2"/>
      </rPr>
      <t>- Planes definidos en el Decreto 612 de 2018</t>
    </r>
    <r>
      <rPr>
        <sz val="10"/>
        <rFont val="Arial"/>
        <family val="2"/>
      </rPr>
      <t xml:space="preserve">. Se evidenció la publicación de: </t>
    </r>
    <r>
      <rPr>
        <b/>
        <sz val="10"/>
        <rFont val="Arial"/>
        <family val="2"/>
      </rPr>
      <t>Planes  Institucionales:</t>
    </r>
    <r>
      <rPr>
        <sz val="10"/>
        <rFont val="Arial"/>
        <family val="2"/>
      </rPr>
      <t xml:space="preserve">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t>
    </r>
    <r>
      <rPr>
        <b/>
        <sz val="10"/>
        <rFont val="Arial"/>
        <family val="2"/>
      </rPr>
      <t>Plan Anticorrupción y Atención al Ciudadano v:1</t>
    </r>
    <r>
      <rPr>
        <sz val="10"/>
        <rFont val="Arial"/>
        <family val="2"/>
      </rPr>
      <t xml:space="preserve"> publicado el 31/01/19 con los seis componentes.
-  </t>
    </r>
    <r>
      <rPr>
        <b/>
        <sz val="10"/>
        <rFont val="Arial"/>
        <family val="2"/>
      </rPr>
      <t>Plan Acción Institucional 2019 v1</t>
    </r>
    <r>
      <rPr>
        <sz val="10"/>
        <rFont val="Arial"/>
        <family val="2"/>
      </rPr>
      <t xml:space="preserve">, publicado el 31/01/19
</t>
    </r>
    <r>
      <rPr>
        <b/>
        <sz val="10"/>
        <rFont val="Arial"/>
        <family val="2"/>
      </rPr>
      <t xml:space="preserve">Recomendación: </t>
    </r>
    <r>
      <rPr>
        <sz val="10"/>
        <rFont val="Arial"/>
        <family val="2"/>
      </rPr>
      <t xml:space="preserve">Publicar la fecha completa de publicación con el fin de tener la trazabilidad de la información.
</t>
    </r>
    <r>
      <rPr>
        <b/>
        <sz val="10"/>
        <rFont val="Arial"/>
        <family val="2"/>
      </rPr>
      <t/>
    </r>
  </si>
  <si>
    <t xml:space="preserve">Mantener actualizada la información de la estructura orgánica, funciones y deberes del ICBF, así como la información de los perfiles y evaluaciones de los funcionarios en el portal web de la entidad </t>
  </si>
  <si>
    <r>
      <t xml:space="preserve">Se evidenció publicación de la siguiente información en el Portal Web de la Entidad:
</t>
    </r>
    <r>
      <rPr>
        <b/>
        <sz val="10"/>
        <color theme="1"/>
        <rFont val="Arial"/>
        <family val="2"/>
      </rPr>
      <t>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t>
    </r>
  </si>
  <si>
    <t>Promover mensajes de información institucional para la  prevención de la corrupción y promoción de la transparencia en la Entidad.</t>
  </si>
  <si>
    <t xml:space="preserve">Publicación o divulgación de mensajes en el boletín interno de  información institucional para la prevención de la corrupción y promoción de la transparencia en la Entidad </t>
  </si>
  <si>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t>
    </r>
    <r>
      <rPr>
        <b/>
        <sz val="10"/>
        <rFont val="Arial"/>
        <family val="2"/>
      </rPr>
      <t>Recomendación:</t>
    </r>
    <r>
      <rPr>
        <sz val="10"/>
        <rFont val="Arial"/>
        <family val="2"/>
      </rPr>
      <t xml:space="preserve">
Fortalecer la evidencia con la " relación a contratos informados por la entidad a Transparencia por Colombia - TPC."
</t>
    </r>
  </si>
  <si>
    <t>Realizar el seguimiento a la gestión de registro en el Sistema de Información y Trámite Contractual--SITCO al interior de la Entidad</t>
  </si>
  <si>
    <t xml:space="preserve">Publicación o divulgación de mensajes en redes sociales y/o correo masivo externo para la prevención de la corrupción y promoción de la transparencia en la Entidad </t>
  </si>
  <si>
    <r>
      <t xml:space="preserve">Se evidenciaron la publicaciones de los siguientes mensajes en redes sociales y correo masivo.
</t>
    </r>
    <r>
      <rPr>
        <b/>
        <sz val="10"/>
        <rFont val="Arial"/>
        <family val="2"/>
      </rPr>
      <t xml:space="preserve">Evidencia
</t>
    </r>
    <r>
      <rPr>
        <sz val="10"/>
        <rFont val="Arial"/>
        <family val="2"/>
      </rPr>
      <t xml:space="preserve">
</t>
    </r>
    <r>
      <rPr>
        <b/>
        <sz val="10"/>
        <rFont val="Arial"/>
        <family val="2"/>
      </rPr>
      <t>Twitter</t>
    </r>
    <r>
      <rPr>
        <sz val="10"/>
        <rFont val="Arial"/>
        <family val="2"/>
      </rPr>
      <t xml:space="preserve"> Transparencia 28 enero: post anticorrupción sobre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24 de febrero: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15 de marzo: La corrupción es un delito grave que frena el desarrollo económico y social en todas las sociedades
Anticorrupción </t>
    </r>
    <r>
      <rPr>
        <b/>
        <sz val="10"/>
        <rFont val="Arial"/>
        <family val="2"/>
      </rPr>
      <t>Twitter</t>
    </r>
    <r>
      <rPr>
        <sz val="10"/>
        <rFont val="Arial"/>
        <family val="2"/>
      </rPr>
      <t xml:space="preserve"> 25 de marzo: #ICBFesTransparencia y  Los recursos destinados a primera infancia son la mejor inversión que podemos dejar a los niños y niñas del país. Juntos podemos luchar contra la corrupción, denuncie en la línea 018000918080 opción 4
Anticorrupción_</t>
    </r>
    <r>
      <rPr>
        <b/>
        <sz val="10"/>
        <rFont val="Arial"/>
        <family val="2"/>
      </rPr>
      <t>Facebook y twitter_</t>
    </r>
    <r>
      <rPr>
        <sz val="10"/>
        <rFont val="Arial"/>
        <family val="2"/>
      </rPr>
      <t>25 de abril: #ICBFesTransparencia | Si conoces algún caso de corrupción donde se vean afectados los recursos destinados a la niñez y la adolescencia denuncia en la línea 018000918080 opción 4.
Anticorrupción y Transparencia_</t>
    </r>
    <r>
      <rPr>
        <b/>
        <sz val="10"/>
        <rFont val="Arial"/>
        <family val="2"/>
      </rPr>
      <t>Twitter</t>
    </r>
    <r>
      <rPr>
        <sz val="10"/>
        <rFont val="Arial"/>
        <family val="2"/>
      </rPr>
      <t xml:space="preserve">_ 29 de abril: #YoParticipoICBF | Fortalece tus conocimientos frente a la Ley de Transparencia y Estatuto Anticorrupción y su normativa. Participa mañana 30 de abril a las 11:00 am en nuestro Facebook LIVE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</si>
  <si>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Estados Financieros y Notas de los estados financieros de los meses de enero, febrero, marzo y abril de 2019 publicados el 10/05/19 en la ruta: https://www.icbf.gov.co/gestion-transparencia/transparencia/presupuesto/estados-financieros/archivo
</t>
    </r>
    <r>
      <rPr>
        <b/>
        <sz val="10"/>
        <rFont val="Arial"/>
        <family val="2"/>
      </rPr>
      <t>Recomendación:</t>
    </r>
    <r>
      <rPr>
        <sz val="10"/>
        <rFont val="Arial"/>
        <family val="2"/>
      </rPr>
      <t xml:space="preserve"> Publicar la fecha completa de publicación con el fin de tener la trazabilidad de la información.</t>
    </r>
  </si>
  <si>
    <r>
      <t>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t>
    </r>
    <r>
      <rPr>
        <b/>
        <sz val="10"/>
        <rFont val="Arial"/>
        <family val="2"/>
      </rPr>
      <t>videncia:</t>
    </r>
    <r>
      <rPr>
        <sz val="10"/>
        <rFont val="Arial"/>
        <family val="2"/>
      </rPr>
      <t xml:space="preserve">
- Se aportó evidencia correo de la DIT donde informa el aval de la Dirección de Servicios y Atención y la puesta en marcha desde el 13/03/19 del micrositio.
- Plan Anticorrupción - enlace a FAQS</t>
    </r>
  </si>
  <si>
    <r>
      <t>Para esta actividad se evidenció el avance en los siguientes aspectos:</t>
    </r>
    <r>
      <rPr>
        <sz val="10"/>
        <color rgb="FFFF0000"/>
        <rFont val="Arial"/>
        <family val="2"/>
      </rPr>
      <t xml:space="preserve">
</t>
    </r>
    <r>
      <rPr>
        <sz val="10"/>
        <color theme="1"/>
        <rFont val="Arial"/>
        <family val="2"/>
      </rPr>
      <t xml:space="preserve">
</t>
    </r>
    <r>
      <rPr>
        <b/>
        <sz val="10"/>
        <color theme="1"/>
        <rFont val="Arial"/>
        <family val="2"/>
      </rPr>
      <t>Enero:</t>
    </r>
    <r>
      <rPr>
        <sz val="10"/>
        <color theme="1"/>
        <rFont val="Arial"/>
        <family val="2"/>
      </rPr>
      <t xml:space="preserve"> la actualización Instrumento para el levantamiento de activos
Correo de socialización del Cronograma Gestión de Activos de Seguridad y Privacidad de la Información en SDG enviado el 29/01/2019.
</t>
    </r>
    <r>
      <rPr>
        <b/>
        <sz val="10"/>
        <color theme="1"/>
        <rFont val="Arial"/>
        <family val="2"/>
      </rPr>
      <t>Febrero:</t>
    </r>
    <r>
      <rPr>
        <sz val="10"/>
        <color theme="1"/>
        <rFont val="Arial"/>
        <family val="2"/>
      </rPr>
      <t xml:space="preserve"> socialización de las actividades para el proceso de levantamiento de activos de información procesos y regionales por correo electrónico enviado a los Ingenieros regionales  y enlaces de la DIT por parte del líder de Implementación del SGSI.
</t>
    </r>
    <r>
      <rPr>
        <b/>
        <sz val="10"/>
        <color theme="1"/>
        <rFont val="Arial"/>
        <family val="2"/>
      </rPr>
      <t>Marzo:</t>
    </r>
    <r>
      <rPr>
        <sz val="10"/>
        <color theme="1"/>
        <rFont val="Arial"/>
        <family val="2"/>
      </rPr>
      <t xml:space="preserve"> se evidenció correo Matrices Consolidadas X Proceso de la Sede de la Dirección General con instrucciones para remitirlos a los Épicos para la validación y aceptación de los mismos.
</t>
    </r>
    <r>
      <rPr>
        <b/>
        <sz val="10"/>
        <color theme="1"/>
        <rFont val="Arial"/>
        <family val="2"/>
      </rPr>
      <t>Abri</t>
    </r>
    <r>
      <rPr>
        <b/>
        <sz val="10"/>
        <rFont val="Arial"/>
        <family val="2"/>
      </rPr>
      <t>l:</t>
    </r>
    <r>
      <rPr>
        <sz val="10"/>
        <rFont val="Arial"/>
        <family val="2"/>
      </rPr>
      <t xml:space="preserve"> Levantamiento, actualización y validación de los activos de información de cada proceso en la Sede de la Dirección General  y Regional, los cuales fueron publicados en la Intranet por proceso. </t>
    </r>
    <r>
      <rPr>
        <sz val="10"/>
        <color theme="1"/>
        <rFont val="Arial"/>
        <family val="2"/>
      </rPr>
      <t xml:space="preserve">
</t>
    </r>
    <r>
      <rPr>
        <b/>
        <sz val="10"/>
        <color theme="1"/>
        <rFont val="Arial"/>
        <family val="2"/>
      </rPr>
      <t>Evidencia:</t>
    </r>
    <r>
      <rPr>
        <sz val="10"/>
        <color theme="1"/>
        <rFont val="Arial"/>
        <family val="2"/>
      </rPr>
      <t xml:space="preserve">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t>
    </r>
  </si>
  <si>
    <t>La periodicidad del reporte de esta actividad es bimestral a partir del mes de septiembre de 2019.</t>
  </si>
  <si>
    <t xml:space="preserve">Realizar seguimiento a la   aprobación de las tablas de retención documental por parte del Archivo General de la Nación - AGN, para su posterior socialización y aplicación. </t>
  </si>
  <si>
    <r>
      <t xml:space="preserve">Para esta actividad se evidenció el avance en los siguientes aspectos:
</t>
    </r>
    <r>
      <rPr>
        <b/>
        <sz val="10"/>
        <color theme="1"/>
        <rFont val="Arial"/>
        <family val="2"/>
      </rPr>
      <t>Enero:</t>
    </r>
    <r>
      <rPr>
        <sz val="10"/>
        <color theme="1"/>
        <rFont val="Arial"/>
        <family val="2"/>
      </rPr>
      <t xml:space="preserve">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t>
    </r>
    <r>
      <rPr>
        <b/>
        <sz val="10"/>
        <color theme="1"/>
        <rFont val="Arial"/>
        <family val="2"/>
      </rPr>
      <t>Febrero:</t>
    </r>
    <r>
      <rPr>
        <sz val="10"/>
        <color theme="1"/>
        <rFont val="Arial"/>
        <family val="2"/>
      </rPr>
      <t xml:space="preserve"> se observaron correos del Grupo de Gestión Documental donde realizaron las actividades correspondientes a realizar la revisión y correcciones de acuerdo con el concepto técnico del AGN.
</t>
    </r>
    <r>
      <rPr>
        <b/>
        <sz val="10"/>
        <color theme="1"/>
        <rFont val="Arial"/>
        <family val="2"/>
      </rPr>
      <t>Marzo:</t>
    </r>
    <r>
      <rPr>
        <sz val="10"/>
        <color theme="1"/>
        <rFont val="Arial"/>
        <family val="2"/>
      </rPr>
      <t xml:space="preserve">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t>
    </r>
    <r>
      <rPr>
        <b/>
        <sz val="10"/>
        <color theme="1"/>
        <rFont val="Arial"/>
        <family val="2"/>
      </rPr>
      <t>Abril:</t>
    </r>
    <r>
      <rPr>
        <sz val="10"/>
        <color theme="1"/>
        <rFont val="Arial"/>
        <family val="2"/>
      </rPr>
      <t xml:space="preserve"> El ICBF  se encuentra a la espera de la revisión de concepto técnico del AGN.</t>
    </r>
    <r>
      <rPr>
        <sz val="10"/>
        <color rgb="FFFF0000"/>
        <rFont val="Arial"/>
        <family val="2"/>
      </rPr>
      <t xml:space="preserve">
</t>
    </r>
    <r>
      <rPr>
        <b/>
        <sz val="10"/>
        <rFont val="Arial"/>
        <family val="2"/>
      </rPr>
      <t>Evidencias:</t>
    </r>
    <r>
      <rPr>
        <sz val="10"/>
        <rFont val="Arial"/>
        <family val="2"/>
      </rPr>
      <t xml:space="preserve">
- Rta AGN comité dic 2018  E-2019-028535-0101
- 15022019 TRD 2019
- Programación Sustentación
- Revisión 18022019
- Revisión 22022019
- Sustentación TRD
- Radicado AGN marzo 2019 No. S-2019-123699-0101</t>
    </r>
  </si>
  <si>
    <r>
      <t xml:space="preserve">Para esta actividad se evidenció el avance en los siguientes aspectos:
</t>
    </r>
    <r>
      <rPr>
        <b/>
        <sz val="10"/>
        <color theme="1"/>
        <rFont val="Arial"/>
        <family val="2"/>
      </rPr>
      <t>Febrero:</t>
    </r>
    <r>
      <rPr>
        <sz val="10"/>
        <color theme="1"/>
        <rFont val="Arial"/>
        <family val="2"/>
      </rPr>
      <t xml:space="preserve">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t>
    </r>
    <r>
      <rPr>
        <b/>
        <sz val="10"/>
        <color theme="1"/>
        <rFont val="Arial"/>
        <family val="2"/>
      </rPr>
      <t>Marzo:</t>
    </r>
    <r>
      <rPr>
        <sz val="10"/>
        <color theme="1"/>
        <rFont val="Arial"/>
        <family val="2"/>
      </rPr>
      <t xml:space="preserve">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t>
    </r>
    <r>
      <rPr>
        <b/>
        <sz val="10"/>
        <color theme="1"/>
        <rFont val="Arial"/>
        <family val="2"/>
      </rPr>
      <t>Abril:</t>
    </r>
    <r>
      <rPr>
        <sz val="10"/>
        <color theme="1"/>
        <rFont val="Arial"/>
        <family val="2"/>
      </rPr>
      <t xml:space="preserve"> Se inició la labor de identificación en la Bodega de Archivo Histórico de Funza de la documentación generada en el periodo correspondiente entre 1968 y 1994 con el fin de establecer si cuentan con el  inventario documental.
</t>
    </r>
    <r>
      <rPr>
        <b/>
        <sz val="10"/>
        <color theme="1"/>
        <rFont val="Arial"/>
        <family val="2"/>
      </rPr>
      <t>Evidencias:</t>
    </r>
    <r>
      <rPr>
        <sz val="10"/>
        <color theme="1"/>
        <rFont val="Arial"/>
        <family val="2"/>
      </rPr>
      <t xml:space="preserve">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t>
    </r>
  </si>
  <si>
    <t>Dar continuidad al programa de capacitación archivística</t>
  </si>
  <si>
    <t>Programa de capacitación archivística desarrollado</t>
  </si>
  <si>
    <r>
      <t xml:space="preserve">Para esta actividad se evidenció lo siguiente:
</t>
    </r>
    <r>
      <rPr>
        <b/>
        <sz val="10"/>
        <color theme="1"/>
        <rFont val="Arial"/>
        <family val="2"/>
      </rPr>
      <t>Enero:</t>
    </r>
    <r>
      <rPr>
        <sz val="10"/>
        <color theme="1"/>
        <rFont val="Arial"/>
        <family val="2"/>
      </rPr>
      <t xml:space="preserve">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t>
    </r>
    <r>
      <rPr>
        <b/>
        <sz val="10"/>
        <color theme="1"/>
        <rFont val="Arial"/>
        <family val="2"/>
      </rPr>
      <t>Febrero:</t>
    </r>
    <r>
      <rPr>
        <sz val="10"/>
        <color theme="1"/>
        <rFont val="Arial"/>
        <family val="2"/>
      </rPr>
      <t xml:space="preserve">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t>
    </r>
    <r>
      <rPr>
        <b/>
        <sz val="10"/>
        <color theme="1"/>
        <rFont val="Arial"/>
        <family val="2"/>
      </rPr>
      <t>Marzo:</t>
    </r>
    <r>
      <rPr>
        <sz val="10"/>
        <color theme="1"/>
        <rFont val="Arial"/>
        <family val="2"/>
      </rPr>
      <t xml:space="preserve">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
    </r>
    <r>
      <rPr>
        <i/>
        <sz val="10"/>
        <color theme="1"/>
        <rFont val="Arial"/>
        <family val="2"/>
      </rPr>
      <t>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t>
    </r>
    <r>
      <rPr>
        <sz val="10"/>
        <color theme="1"/>
        <rFont val="Arial"/>
        <family val="2"/>
      </rPr>
      <t xml:space="preserve">"
</t>
    </r>
    <r>
      <rPr>
        <b/>
        <sz val="10"/>
        <color theme="1"/>
        <rFont val="Arial"/>
        <family val="2"/>
      </rPr>
      <t>Abril:</t>
    </r>
    <r>
      <rPr>
        <sz val="10"/>
        <color theme="1"/>
        <rFont val="Arial"/>
        <family val="2"/>
      </rPr>
      <t xml:space="preserve">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t>
    </r>
    <r>
      <rPr>
        <b/>
        <sz val="10"/>
        <color theme="1"/>
        <rFont val="Arial"/>
        <family val="2"/>
      </rPr>
      <t>Evidencias:</t>
    </r>
    <r>
      <rPr>
        <sz val="10"/>
        <color theme="1"/>
        <rFont val="Arial"/>
        <family val="2"/>
      </rPr>
      <t xml:space="preserve">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t>
    </r>
  </si>
  <si>
    <r>
      <t xml:space="preserve">Durante el primer cuatrimestre se evidenciaron videos relacionados con lenguaje de señas, ubicados en Youtube y Twitter.
</t>
    </r>
    <r>
      <rPr>
        <b/>
        <sz val="10"/>
        <color theme="1"/>
        <rFont val="Arial"/>
        <family val="2"/>
      </rPr>
      <t xml:space="preserve">Evidencia:
</t>
    </r>
    <r>
      <rPr>
        <sz val="10"/>
        <color theme="1"/>
        <rFont val="Arial"/>
        <family val="2"/>
      </rPr>
      <t xml:space="preserve">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t>
    </r>
  </si>
  <si>
    <t xml:space="preserve"> Reporte de seguimiento en SIMEI, con su respectivo análisis cualitativo. </t>
  </si>
  <si>
    <r>
      <t xml:space="preserve">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0"/>
        <color theme="1"/>
        <rFont val="Arial"/>
        <family val="2"/>
      </rPr>
      <t>Enero:</t>
    </r>
    <r>
      <rPr>
        <sz val="10"/>
        <color theme="1"/>
        <rFont val="Arial"/>
        <family val="2"/>
      </rPr>
      <t xml:space="preserve">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t>
    </r>
    <r>
      <rPr>
        <b/>
        <sz val="10"/>
        <color theme="1"/>
        <rFont val="Arial"/>
        <family val="2"/>
      </rPr>
      <t>Febrero:</t>
    </r>
    <r>
      <rPr>
        <sz val="10"/>
        <color theme="1"/>
        <rFont val="Arial"/>
        <family val="2"/>
      </rPr>
      <t xml:space="preserve">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t>
    </r>
    <r>
      <rPr>
        <b/>
        <sz val="10"/>
        <color theme="1"/>
        <rFont val="Arial"/>
        <family val="2"/>
      </rPr>
      <t>Marzo:</t>
    </r>
    <r>
      <rPr>
        <sz val="10"/>
        <color theme="1"/>
        <rFont val="Arial"/>
        <family val="2"/>
      </rPr>
      <t xml:space="preserve"> Se evidenciaron correos electrónicos con el resultado de cargue, preliminar y definitivo de indicadores del proceso "Relación con el ciudadano", correos del 18 y 20-mar-2019 .
</t>
    </r>
    <r>
      <rPr>
        <b/>
        <sz val="10"/>
        <color theme="1"/>
        <rFont val="Arial"/>
        <family val="2"/>
      </rPr>
      <t>Abril:</t>
    </r>
    <r>
      <rPr>
        <sz val="10"/>
        <color theme="1"/>
        <rFont val="Arial"/>
        <family val="2"/>
      </rPr>
      <t xml:space="preserve">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t>
    </r>
  </si>
  <si>
    <r>
      <t xml:space="preserve">Se evidenciaron actividades de sensibilización y actividades participativas por parte de los colaboradores del ICBF sobre aspectos de la Integridad y el Código de Integridad:
</t>
    </r>
    <r>
      <rPr>
        <b/>
        <sz val="10"/>
        <color theme="1"/>
        <rFont val="Arial"/>
        <family val="2"/>
      </rPr>
      <t>Evidencias:</t>
    </r>
    <r>
      <rPr>
        <sz val="10"/>
        <color theme="1"/>
        <rFont val="Arial"/>
        <family val="2"/>
      </rPr>
      <t xml:space="preserve">
</t>
    </r>
    <r>
      <rPr>
        <b/>
        <sz val="10"/>
        <color theme="1"/>
        <rFont val="Arial"/>
        <family val="2"/>
      </rPr>
      <t xml:space="preserve">Enero: </t>
    </r>
    <r>
      <rPr>
        <sz val="10"/>
        <color theme="1"/>
        <rFont val="Arial"/>
        <family val="2"/>
      </rPr>
      <t xml:space="preserve">presentación sobre "HISTÓRICO DE VALORES ICBF". 
</t>
    </r>
    <r>
      <rPr>
        <b/>
        <sz val="10"/>
        <color theme="1"/>
        <rFont val="Arial"/>
        <family val="2"/>
      </rPr>
      <t xml:space="preserve">Febrero:  </t>
    </r>
    <r>
      <rPr>
        <sz val="10"/>
        <color theme="1"/>
        <rFont val="Arial"/>
        <family val="2"/>
      </rPr>
      <t>Reunión</t>
    </r>
    <r>
      <rPr>
        <b/>
        <sz val="10"/>
        <color theme="1"/>
        <rFont val="Arial"/>
        <family val="2"/>
      </rPr>
      <t xml:space="preserve"> </t>
    </r>
    <r>
      <rPr>
        <sz val="10"/>
        <color theme="1"/>
        <rFont val="Arial"/>
        <family val="2"/>
      </rPr>
      <t xml:space="preserve">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t>
    </r>
    <r>
      <rPr>
        <b/>
        <sz val="10"/>
        <color theme="1"/>
        <rFont val="Arial"/>
        <family val="2"/>
      </rPr>
      <t xml:space="preserve">Marzo: </t>
    </r>
    <r>
      <rPr>
        <sz val="10"/>
        <color theme="1"/>
        <rFont val="Arial"/>
        <family val="2"/>
      </rPr>
      <t xml:space="preserve">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t>
    </r>
    <r>
      <rPr>
        <b/>
        <sz val="10"/>
        <color theme="1"/>
        <rFont val="Arial"/>
        <family val="2"/>
      </rPr>
      <t xml:space="preserve">Abril: </t>
    </r>
    <r>
      <rPr>
        <sz val="10"/>
        <color theme="1"/>
        <rFont val="Arial"/>
        <family val="2"/>
      </rPr>
      <t>Se brinda acceso al resumen de la encuesta del código de integridad realizada. Se elaboró la ficha de condiciones  técnicas, en su numeral 6.1.27 se encuentra "Actividad Vivamos los valores"  y, el plan de trabajo.</t>
    </r>
  </si>
  <si>
    <r>
      <t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t>
    </r>
    <r>
      <rPr>
        <b/>
        <sz val="10"/>
        <rFont val="Arial"/>
        <family val="2"/>
      </rPr>
      <t>EVIDENCIA</t>
    </r>
    <r>
      <rPr>
        <sz val="10"/>
        <rFont val="Arial"/>
        <family val="2"/>
      </rPr>
      <t xml:space="preserve">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t>
    </r>
  </si>
  <si>
    <r>
      <rPr>
        <b/>
        <sz val="10"/>
        <rFont val="Arial"/>
        <family val="2"/>
      </rPr>
      <t>Sede Dirección General</t>
    </r>
    <r>
      <rPr>
        <sz val="10"/>
        <rFont val="Arial"/>
        <family val="2"/>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t>
    </r>
    <r>
      <rPr>
        <b/>
        <sz val="10"/>
        <rFont val="Arial"/>
        <family val="2"/>
      </rPr>
      <t xml:space="preserve">
Regional
</t>
    </r>
    <r>
      <rPr>
        <sz val="10"/>
        <rFont val="Arial"/>
        <family val="2"/>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t>
    </r>
    <r>
      <rPr>
        <b/>
        <sz val="10"/>
        <rFont val="Arial"/>
        <family val="2"/>
      </rPr>
      <t>2. Acciones  Dirección de Primera Infancia (Sede Dirección General)</t>
    </r>
    <r>
      <rPr>
        <sz val="10"/>
        <rFont val="Arial"/>
        <family val="2"/>
      </rPr>
      <t xml:space="preserve">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</si>
  <si>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Sede Dirección General</t>
    </r>
    <r>
      <rPr>
        <sz val="10"/>
        <rFont val="Arial"/>
        <family val="2"/>
      </rPr>
      <t xml:space="preserve">
1.1. 01/03/19
1.2 01/03/19
2.1 01/03/19
2.2 01/03/19
3. 01/03/2019
</t>
    </r>
    <r>
      <rPr>
        <b/>
        <sz val="10"/>
        <rFont val="Arial"/>
        <family val="2"/>
      </rPr>
      <t xml:space="preserve">Regional
</t>
    </r>
    <r>
      <rPr>
        <sz val="10"/>
        <rFont val="Arial"/>
        <family val="2"/>
      </rPr>
      <t xml:space="preserve">1. 01/03/19
2. 01/03/19
3. 01/03/19
</t>
    </r>
    <r>
      <rPr>
        <b/>
        <sz val="10"/>
        <rFont val="Arial"/>
        <family val="2"/>
      </rPr>
      <t>Primera Infancia Sede Dirección General</t>
    </r>
    <r>
      <rPr>
        <sz val="10"/>
        <rFont val="Arial"/>
        <family val="2"/>
      </rPr>
      <t xml:space="preserve">
2.1
02/01/2019
2.2
02/01/2019
2.3
02/01/2019</t>
    </r>
  </si>
  <si>
    <r>
      <rPr>
        <b/>
        <sz val="10"/>
        <rFont val="Arial"/>
        <family val="2"/>
      </rPr>
      <t>Sede Dirección General</t>
    </r>
    <r>
      <rPr>
        <sz val="10"/>
        <rFont val="Arial"/>
        <family val="2"/>
      </rPr>
      <t xml:space="preserve">
1.1 15/12/2019
1.2 15/12/2019
2.1 15/12/2019
2.2 15/12/2019
3. 15/12/2019
</t>
    </r>
    <r>
      <rPr>
        <b/>
        <sz val="10"/>
        <rFont val="Arial"/>
        <family val="2"/>
      </rPr>
      <t>Regional</t>
    </r>
    <r>
      <rPr>
        <sz val="10"/>
        <rFont val="Arial"/>
        <family val="2"/>
      </rPr>
      <t xml:space="preserve">
1. 15/12/2019
2. 15/12/2019
3. 15/12/2019
</t>
    </r>
    <r>
      <rPr>
        <b/>
        <sz val="10"/>
        <rFont val="Arial"/>
        <family val="2"/>
      </rPr>
      <t>Primera Infancia Sede Dirección General</t>
    </r>
    <r>
      <rPr>
        <sz val="10"/>
        <rFont val="Arial"/>
        <family val="2"/>
      </rPr>
      <t xml:space="preserve">
2.1
31/12/2019
2.2
31/12/2019
2.3
31/12/2019</t>
    </r>
  </si>
  <si>
    <r>
      <rPr>
        <b/>
        <sz val="10"/>
        <rFont val="Arial"/>
        <family val="2"/>
      </rPr>
      <t xml:space="preserve">Sede Dirección General 
</t>
    </r>
    <r>
      <rPr>
        <sz val="10"/>
        <rFont val="Arial"/>
        <family val="2"/>
      </rPr>
      <t xml:space="preserve">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t>
    </r>
    <r>
      <rPr>
        <b/>
        <sz val="10"/>
        <rFont val="Arial"/>
        <family val="2"/>
      </rPr>
      <t>Regional</t>
    </r>
    <r>
      <rPr>
        <sz val="10"/>
        <rFont val="Arial"/>
        <family val="2"/>
      </rPr>
      <t xml:space="preserve">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r>
      <rPr>
        <b/>
        <sz val="10"/>
        <rFont val="Arial"/>
        <family val="2"/>
      </rPr>
      <t xml:space="preserve">2. Acciones  Dirección de Primera Infancia Sede Nacional
</t>
    </r>
    <r>
      <rPr>
        <sz val="10"/>
        <rFont val="Arial"/>
        <family val="2"/>
      </rPr>
      <t>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</si>
  <si>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Dir Contratación SN</t>
    </r>
    <r>
      <rPr>
        <sz val="10"/>
        <rFont val="Arial"/>
        <family val="2"/>
      </rPr>
      <t xml:space="preserve">
1.1. 02/01/2019
1.2.  02/02/2019
2.1.  16/01/2019
</t>
    </r>
    <r>
      <rPr>
        <b/>
        <sz val="10"/>
        <rFont val="Arial"/>
        <family val="2"/>
      </rPr>
      <t xml:space="preserve">Regional
</t>
    </r>
    <r>
      <rPr>
        <sz val="10"/>
        <rFont val="Arial"/>
        <family val="2"/>
      </rPr>
      <t xml:space="preserve">1. 01/03/19
2. 01/03/19
</t>
    </r>
    <r>
      <rPr>
        <b/>
        <sz val="10"/>
        <rFont val="Arial"/>
        <family val="2"/>
      </rPr>
      <t xml:space="preserve">Primera Infancia SN
</t>
    </r>
    <r>
      <rPr>
        <sz val="10"/>
        <rFont val="Arial"/>
        <family val="2"/>
      </rPr>
      <t>2.1 02/01/2019
2.2 02/01/2019
2.3 02/01/2019</t>
    </r>
  </si>
  <si>
    <r>
      <rPr>
        <b/>
        <sz val="10"/>
        <rFont val="Arial"/>
        <family val="2"/>
      </rPr>
      <t>Dir Contratación SN</t>
    </r>
    <r>
      <rPr>
        <sz val="10"/>
        <rFont val="Arial"/>
        <family val="2"/>
      </rPr>
      <t xml:space="preserve">
1.1.  15/12/2019
1.2.  15/12/2019
2.1 15/12/2019
</t>
    </r>
    <r>
      <rPr>
        <b/>
        <sz val="10"/>
        <rFont val="Arial"/>
        <family val="2"/>
      </rPr>
      <t>Regional</t>
    </r>
    <r>
      <rPr>
        <sz val="10"/>
        <rFont val="Arial"/>
        <family val="2"/>
      </rPr>
      <t xml:space="preserve">
1 15/12/2019
2 15/12/2019
</t>
    </r>
    <r>
      <rPr>
        <b/>
        <sz val="10"/>
        <rFont val="Arial"/>
        <family val="2"/>
      </rPr>
      <t>Primera Infancia SN</t>
    </r>
    <r>
      <rPr>
        <sz val="10"/>
        <rFont val="Arial"/>
        <family val="2"/>
      </rPr>
      <t xml:space="preserve">
2.1 15/12/2019
2.2 15/12/2019
2.3 15/12/2019</t>
    </r>
  </si>
  <si>
    <r>
      <rPr>
        <b/>
        <sz val="10"/>
        <rFont val="Arial"/>
        <family val="2"/>
      </rPr>
      <t>Dir Contratación Sede Dirección General</t>
    </r>
    <r>
      <rPr>
        <sz val="10"/>
        <rFont val="Arial"/>
        <family val="2"/>
      </rPr>
      <t xml:space="preserve">
1.1.  15/12/2019
</t>
    </r>
    <r>
      <rPr>
        <b/>
        <sz val="10"/>
        <rFont val="Arial"/>
        <family val="2"/>
      </rPr>
      <t>Regional</t>
    </r>
    <r>
      <rPr>
        <sz val="10"/>
        <rFont val="Arial"/>
        <family val="2"/>
      </rPr>
      <t xml:space="preserve">
1.1.  15/12/2019
</t>
    </r>
    <r>
      <rPr>
        <b/>
        <sz val="10"/>
        <rFont val="Arial"/>
        <family val="2"/>
      </rPr>
      <t>Primera Infancia Sede Dirección General</t>
    </r>
    <r>
      <rPr>
        <sz val="10"/>
        <rFont val="Arial"/>
        <family val="2"/>
      </rPr>
      <t xml:space="preserve">
2.1.  
15/12/2019
2.2.  
15/12/2019
2.3.  
15/12/2019
2.4. 
15/12/2019</t>
    </r>
  </si>
  <si>
    <r>
      <rPr>
        <b/>
        <sz val="10"/>
        <rFont val="Arial"/>
        <family val="2"/>
      </rPr>
      <t>Dir Contratación Sede Dirección General</t>
    </r>
    <r>
      <rPr>
        <sz val="10"/>
        <rFont val="Arial"/>
        <family val="2"/>
      </rPr>
      <t xml:space="preserve">
1.1. Director de Contratación
</t>
    </r>
    <r>
      <rPr>
        <b/>
        <sz val="10"/>
        <rFont val="Arial"/>
        <family val="2"/>
      </rPr>
      <t>Regional</t>
    </r>
    <r>
      <rPr>
        <sz val="10"/>
        <rFont val="Arial"/>
        <family val="2"/>
      </rPr>
      <t xml:space="preserve">
1.1. Director de Contratación
</t>
    </r>
    <r>
      <rPr>
        <b/>
        <sz val="10"/>
        <rFont val="Arial"/>
        <family val="2"/>
      </rPr>
      <t xml:space="preserve">Primera Infancia Sede Dirección General
</t>
    </r>
    <r>
      <rPr>
        <sz val="10"/>
        <rFont val="Arial"/>
        <family val="2"/>
      </rPr>
      <t>2. Director de Primera Infancia</t>
    </r>
  </si>
  <si>
    <r>
      <rPr>
        <b/>
        <sz val="10"/>
        <rFont val="Arial"/>
        <family val="2"/>
      </rPr>
      <t>Antes de imprimir este documento… piense en el medio ambiente!</t>
    </r>
    <r>
      <rPr>
        <sz val="10"/>
        <rFont val="Arial"/>
        <family val="2"/>
      </rPr>
      <t xml:space="preserve">
Cualquier copia impresa de este documento se considera como COPIA NO CONTROLADA.</t>
    </r>
  </si>
  <si>
    <t>La periodicidad del reporte de esta actividad es cuatrimestral y se reportará desde el mes de mayo/19.</t>
  </si>
  <si>
    <t xml:space="preserve">
Para el primer cuatrimestre del 2019 en la racionalización de este trámite no se presentó ningún avance, teniendo en cuenta que las actividades programadas inician a partir del mes Agosto de 2019 .
Sin embargo, en el mes de enero se realizo el registro del plan de racionalización de trámites vigencia 2019 en el aplicativo SUIT,</t>
  </si>
  <si>
    <r>
      <t xml:space="preserve">Se evidenció que la entidad  ha publicado 3 boletines en el año enero, febrero y marzo  de 2019   y en  el mismo se realiza el análisis comparativo  de las PQRS
</t>
    </r>
    <r>
      <rPr>
        <b/>
        <sz val="10"/>
        <rFont val="Arial"/>
        <family val="2"/>
      </rPr>
      <t xml:space="preserve">
Evidencia 
</t>
    </r>
    <r>
      <rPr>
        <sz val="10"/>
        <rFont val="Arial"/>
        <family val="2"/>
      </rPr>
      <t xml:space="preserve">Boletines de los meses de enero-febrero -marzo en el siguiente link: https://www.icbf.gov.co/servicios/informes-boletines-pqrds
</t>
    </r>
  </si>
  <si>
    <t>La periodicidad del reporte de esta actividad es "Única" sin detallar fecha de inicio.</t>
  </si>
  <si>
    <r>
      <t xml:space="preserve">Se evidencia ajuste en los instrumentos y se publicaron como documentos de origen controlado.
</t>
    </r>
    <r>
      <rPr>
        <b/>
        <sz val="10"/>
        <rFont val="Arial"/>
        <family val="2"/>
      </rPr>
      <t xml:space="preserve">
Evidencia.
</t>
    </r>
    <r>
      <rPr>
        <sz val="10"/>
        <rFont val="Arial"/>
        <family val="2"/>
      </rPr>
      <t>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</si>
  <si>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r>
      <t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t>
    </r>
    <r>
      <rPr>
        <b/>
        <sz val="10"/>
        <rFont val="Arial"/>
        <family val="2"/>
      </rPr>
      <t xml:space="preserve">
EVIDENCIA
</t>
    </r>
    <r>
      <rPr>
        <sz val="10"/>
        <rFont val="Arial"/>
        <family val="2"/>
      </rPr>
      <t>Correo electrónico de fecha 03/04/2019 con Asunto: "Acción Correctiva 10712 - Proceso Relación con el Ciudadano", dirigido a Juan Pablo Angulo Salazar de D</t>
    </r>
    <r>
      <rPr>
        <i/>
        <sz val="10"/>
        <rFont val="Arial"/>
        <family val="2"/>
      </rPr>
      <t>irección de Familias y Comunidades</t>
    </r>
    <r>
      <rPr>
        <sz val="10"/>
        <rFont val="Arial"/>
        <family val="2"/>
      </rPr>
      <t xml:space="preserve">.
Correo electrónico de fecha 03/04/2019 con Asunto: "Acción Correctiva 10713 - Proceso Relación con el Ciudadano", dirigido a Natalia Velasco Castrillon de </t>
    </r>
    <r>
      <rPr>
        <i/>
        <sz val="10"/>
        <rFont val="Arial"/>
        <family val="2"/>
      </rPr>
      <t>Dirección de Niñez y Adolescenci</t>
    </r>
    <r>
      <rPr>
        <sz val="10"/>
        <rFont val="Arial"/>
        <family val="2"/>
      </rPr>
      <t xml:space="preserve">a.
Correo electrónico de fecha 03/04/2019 con Asunto: "Acción Correctiva 10714 - Proceso Relación con el Ciudadano", dirigido a Carlos Alberto Aparicio Patino de </t>
    </r>
    <r>
      <rPr>
        <i/>
        <sz val="10"/>
        <rFont val="Arial"/>
        <family val="2"/>
      </rPr>
      <t>Dirección de Primera Infancia</t>
    </r>
    <r>
      <rPr>
        <sz val="10"/>
        <rFont val="Arial"/>
        <family val="2"/>
      </rPr>
      <t xml:space="preserve">.
Correo electrónico de fecha 03/04/2019 con Asunto: "Acción Correctiva 10715 - Proceso Relación con el Ciudadano", dirigido a Carolina Villegas De Nubila de </t>
    </r>
    <r>
      <rPr>
        <i/>
        <sz val="10"/>
        <rFont val="Arial"/>
        <family val="2"/>
      </rPr>
      <t>Dirección de Nutrició</t>
    </r>
    <r>
      <rPr>
        <sz val="10"/>
        <rFont val="Arial"/>
        <family val="2"/>
      </rPr>
      <t xml:space="preserve">n.
Correo electrónico de fecha 03/04/2019 con Asunto: "Acción Correctiva 10716 - Proceso Relación con el Ciudadano", dirigido a Patricia Ochoa Restrepo de </t>
    </r>
    <r>
      <rPr>
        <i/>
        <sz val="10"/>
        <rFont val="Arial"/>
        <family val="2"/>
      </rPr>
      <t>Dirección de Servicios y Atenció</t>
    </r>
    <r>
      <rPr>
        <sz val="10"/>
        <rFont val="Arial"/>
        <family val="2"/>
      </rPr>
      <t xml:space="preserve">n.
Correo electrónico de fecha martes 07/05/2019 con Asunto: "Acciones Correctivas - Programas Medición de Satisfacción 2018".
</t>
    </r>
    <r>
      <rPr>
        <b/>
        <sz val="10"/>
        <rFont val="Arial"/>
        <family val="2"/>
      </rPr>
      <t xml:space="preserve">RECOMENDACIÓN OCI
</t>
    </r>
    <r>
      <rPr>
        <sz val="10"/>
        <rFont val="Arial"/>
        <family val="2"/>
      </rPr>
      <t xml:space="preserve">Es importante que desde la Dirección de Servicios y Atención se realice el ejercicio de seguimiento y monitoreo a las Acciones Correctivas y se deje evidencia de esta actuación. Lo anterior, en el marco de la mejora continua de los procesos del ICBF. 
</t>
    </r>
  </si>
  <si>
    <r>
      <t xml:space="preserve">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t>
    </r>
    <r>
      <rPr>
        <b/>
        <sz val="10"/>
        <rFont val="Arial"/>
        <family val="2"/>
      </rPr>
      <t>Evidencia:</t>
    </r>
    <r>
      <rPr>
        <sz val="10"/>
        <rFont val="Arial"/>
        <family val="2"/>
      </rPr>
      <t xml:space="preserve">
22 Cronogramas y planes de trabaja (Regionales y Sede de la Dirección General)
</t>
    </r>
    <r>
      <rPr>
        <sz val="10"/>
        <color rgb="FFFF0000"/>
        <rFont val="Arial"/>
        <family val="2"/>
      </rPr>
      <t xml:space="preserve">
</t>
    </r>
    <r>
      <rPr>
        <sz val="10"/>
        <rFont val="Arial"/>
        <family val="2"/>
      </rPr>
      <t>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t>
    </r>
  </si>
  <si>
    <t>La periodicidad del reporte de esta actividad es semestral e inicia a partir del 30 de junio 2019.</t>
  </si>
  <si>
    <t xml:space="preserve">Del plan de tratamiento se pudo evidenciar:
1 y 2. Ajuste de los procedimientos de representación, Asesoría Jurídica y estrategias constitucionales, los cuales se encuentran en revisión de la Jefe de la Oficina  Jurídica, con el fin de ser enviados para su protocolización por parte de la Oficina de Mejoramiento Organizacional (Se evidencia formato de solicitud y modificación de documentos en ISOLUCION). 
3. No se presentaron evidencias.  Verificar por cuanto en ISOLUCION no se relacionó esta acción. </t>
  </si>
  <si>
    <t>Sin avance de las actividades del plan de tratamiento.  Se recomienda que el avance registrado en el aplicativo ISOLUCION para el mes de abril contenga los soportes o que se adjunte en la ruta indicada  en el campo "Seguimiento " de dicho aplicativo.</t>
  </si>
  <si>
    <t xml:space="preserve"> Sede:
1. Realizar sesión de sensibilización a los Comités de Adopciones regionales 
Regional:
1. Realizar sesión de sensibilización a los centros zonales
</t>
  </si>
  <si>
    <t xml:space="preserve">Del plan de tratamiento se pudo evidenciar:
1 y 2 . Capacitación en los lineamientos de adopciones por parte de la Subdirección de Adopciones a la Regional Bolívar y sus centros Zonales.   Teniendo en cuenta que la capacitación va dirigida a los Comités de Adopciones es importante tener el registro de asistencia del Director Regional teniendo en cuenta que es miembro principal de dichos comités.
Se recomienda que el avance registrado en el aplicativo ISOLUCION para el mes de abril contenga los soportes o que se adjunte en la ruta indicada  en el campo "Seguimiento " de dicho aplicativo
</t>
  </si>
  <si>
    <t>Dirección de Nutrición</t>
  </si>
  <si>
    <r>
      <t xml:space="preserve">Del plan de tratamiento se pudo evidenciar:
1.1. Plan de visitas presentado por la Interventoría durante el  mes de febrero  de 2019 y memorando S2019-23926-01-01 del 06/03/2018 dirigido a C&amp;M consultores  respuesta presentación plan de visitas.  Abril:  Memorando validación del plan de visitas presentado por la interventoría para el mes de mayo de la dirección de Nutrición . </t>
    </r>
    <r>
      <rPr>
        <sz val="10"/>
        <rFont val="Arial"/>
        <family val="2"/>
      </rPr>
      <t>del 08/05/2019 
1.2.  Se evidencia "Matriz de seguimientos a las novedades", sin embargo esta no cuenta con el seguimiento que se realiza.  Se recomienda registrar en dicha matriz la trazabilidad de los correos de tal manera que se permita evidenciar el seguimiento a las novedades presentadas y a las acciones</t>
    </r>
    <r>
      <rPr>
        <sz val="10"/>
        <color theme="1"/>
        <rFont val="Arial"/>
        <family val="2"/>
      </rPr>
      <t xml:space="preserve">.
1.3  Pieza  audiovisual   "Prevenir y evitar el uso indebido de los Alimentos de Alto Valor Nutricional" y correo electrónico del 04/04/2019 </t>
    </r>
  </si>
  <si>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</si>
  <si>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 xml:space="preserve">Sede Nacional 
1. Mantener actualizado el índice de información clasificada y reservada. 
2. Socializar los Instrumentos de gestión de la información publica, especialmente el índice de información clasificada y reservada con los responsables de servicios y atención a nivel nacional.
3. Monitorear trimestralmente la gestión de las denuncias recibidas en la línea anticorrupción frente al tema de uso indebido de la información reservada y clasificada.
</t>
  </si>
  <si>
    <t>Sede Nacional
1.  Índice de información clasificada y reservada actualizado y publicado.
2.  Evidencias de socialización
3.  Publicación en Boletín de PQRS del seguimiento realizado a las denuncias de Presuntos Actos de Corrupción con el motivo Uso Indebido de la Información Reservada y Clasificada de la Entidad</t>
  </si>
  <si>
    <t>Del plan de tratamiento se pudo evidenciar:
2. Socialización al colaboradores de centro de contacto el 29/03/2019 , presentación power point, correo electrónico de citación del día  equipo de formadores del Centro de Contacto de ICBF, en instrumentos de gestión de información publica con énfasis en el índice de información clasificada y reservada 15/03/2019.  Listado de asistencia de video conferencia a los enlaces de SyA a nivel Regional y centro Zonal con respecto a la Gestión de información Pública del 24 y 25 de abril de 2019.
3. Boletín PQRSD de   Enero, febrero, marzo y abril en el cual se presenta el  informe de denuncias de presuntos actos de corrupción.  En el boletín de PQRSD del mes de febrero de 2019, se presentó una (1) denuncia de presunto acto de corrupción, por uso indebido de la información. Al mes de abril se registra un total de 44 denuncias de presuntos actos de corrupción de las cuales ninguna corresponde a la tipología: Uso indebido de la información clasificada y reservada”.</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</si>
  <si>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</si>
  <si>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r>
      <rPr>
        <b/>
        <sz val="10"/>
        <rFont val="Arial"/>
        <family val="2"/>
      </rPr>
      <t>Sede Dirección General</t>
    </r>
    <r>
      <rPr>
        <sz val="10"/>
        <rFont val="Arial"/>
        <family val="2"/>
      </rPr>
      <t xml:space="preserve">
1. Dirección de Contratación
2. Dirección de Contratación
3. Dirección de Contratación
</t>
    </r>
    <r>
      <rPr>
        <b/>
        <sz val="10"/>
        <rFont val="Arial"/>
        <family val="2"/>
      </rPr>
      <t xml:space="preserve">Regional
</t>
    </r>
    <r>
      <rPr>
        <sz val="10"/>
        <rFont val="Arial"/>
        <family val="2"/>
      </rPr>
      <t xml:space="preserve">1.  Grupo Jurídico
2.  Grupo Jurídico
3.  Grupo Jurídico
</t>
    </r>
    <r>
      <rPr>
        <b/>
        <sz val="10"/>
        <rFont val="Arial"/>
        <family val="2"/>
      </rPr>
      <t>Primera Infancia</t>
    </r>
    <r>
      <rPr>
        <sz val="10"/>
        <rFont val="Arial"/>
        <family val="2"/>
      </rPr>
      <t xml:space="preserve">
2.1 Subdirector(a) de Gestión  Técnica para la atención a la  Primera Infancia.
2.2 Subdirector(a) de Operación para la atención a la  Primera Infancia.
2.3 Subdirector(a) de Gestión  Técnica para la atención a la  Primera Infancia.</t>
    </r>
  </si>
  <si>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</si>
  <si>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r>
      <rPr>
        <b/>
        <sz val="10"/>
        <rFont val="Arial"/>
        <family val="2"/>
      </rPr>
      <t>Dir Contratación SN</t>
    </r>
    <r>
      <rPr>
        <sz val="10"/>
        <rFont val="Arial"/>
        <family val="2"/>
      </rPr>
      <t xml:space="preserve">
1.1.  Director de Contratación
1.2. Director de Contratación
2.1 Director de Contratación
</t>
    </r>
    <r>
      <rPr>
        <b/>
        <sz val="10"/>
        <rFont val="Arial"/>
        <family val="2"/>
      </rPr>
      <t>Regional</t>
    </r>
    <r>
      <rPr>
        <sz val="10"/>
        <rFont val="Arial"/>
        <family val="2"/>
      </rPr>
      <t xml:space="preserve">
1. Grupo Jurídico
2.  Grupo Jurídico
</t>
    </r>
    <r>
      <rPr>
        <b/>
        <sz val="10"/>
        <rFont val="Arial"/>
        <family val="2"/>
      </rPr>
      <t>Primera Infancia SN</t>
    </r>
    <r>
      <rPr>
        <sz val="10"/>
        <rFont val="Arial"/>
        <family val="2"/>
      </rPr>
      <t xml:space="preserve">
2.1 Director(a) de Primera Infancia
2.2 Director(a) de Primera Infancia
2.3 Director(a) de Primera Infancia</t>
    </r>
  </si>
  <si>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</si>
  <si>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</si>
  <si>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Incumplimiento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</si>
  <si>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r>
      <rPr>
        <b/>
        <sz val="10"/>
        <rFont val="Arial"/>
        <family val="2"/>
      </rPr>
      <t>Dirección de Contratación Sede Dirección General:</t>
    </r>
    <r>
      <rPr>
        <sz val="10"/>
        <rFont val="Arial"/>
        <family val="2"/>
      </rPr>
      <t xml:space="preserve">
1.1. Realizar capacitaciones dirigidas a los supervisores de las dependencias de la Sede de la Dirección General, respecto del ejercicio de supervisión.
</t>
    </r>
    <r>
      <rPr>
        <b/>
        <sz val="10"/>
        <rFont val="Arial"/>
        <family val="2"/>
      </rPr>
      <t xml:space="preserve">Regional
</t>
    </r>
    <r>
      <rPr>
        <sz val="10"/>
        <rFont val="Arial"/>
        <family val="2"/>
      </rPr>
      <t>1.1. Realizar socializaciones dirigidas a los supervisores de las Direcciones Regionales  General, respecto del ejercicio de supervisión.</t>
    </r>
    <r>
      <rPr>
        <b/>
        <sz val="10"/>
        <rFont val="Arial"/>
        <family val="2"/>
      </rPr>
      <t xml:space="preserve">
</t>
    </r>
    <r>
      <rPr>
        <sz val="10"/>
        <rFont val="Arial"/>
        <family val="2"/>
      </rPr>
      <t xml:space="preserve">
</t>
    </r>
    <r>
      <rPr>
        <b/>
        <sz val="10"/>
        <rFont val="Arial"/>
        <family val="2"/>
      </rPr>
      <t>Dirección de Primera Infancia Sede Dirección General</t>
    </r>
    <r>
      <rPr>
        <sz val="10"/>
        <rFont val="Arial"/>
        <family val="2"/>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r>
  </si>
  <si>
    <r>
      <rPr>
        <b/>
        <sz val="10"/>
        <rFont val="Arial"/>
        <family val="2"/>
      </rPr>
      <t>Dir Contratación Sede Dirección General</t>
    </r>
    <r>
      <rPr>
        <sz val="10"/>
        <rFont val="Arial"/>
        <family val="2"/>
      </rPr>
      <t xml:space="preserve">
1.1.Memorias y listas de asistencia y/o documento de constancia del al videoconferencia 
</t>
    </r>
    <r>
      <rPr>
        <b/>
        <sz val="10"/>
        <rFont val="Arial"/>
        <family val="2"/>
      </rPr>
      <t>Regional</t>
    </r>
    <r>
      <rPr>
        <sz val="10"/>
        <rFont val="Arial"/>
        <family val="2"/>
      </rPr>
      <t xml:space="preserve">
1.1. Memorias y listas de asistencia y/o documento de constancia de las socializaciones 
</t>
    </r>
    <r>
      <rPr>
        <b/>
        <sz val="10"/>
        <rFont val="Arial"/>
        <family val="2"/>
      </rPr>
      <t>Primera Infancia Sede Dirección General</t>
    </r>
    <r>
      <rPr>
        <sz val="10"/>
        <rFont val="Arial"/>
        <family val="2"/>
      </rPr>
      <t xml:space="preserve">
2. Director de Primera Infancia</t>
    </r>
  </si>
  <si>
    <t>Deterioro de la imagen institucional frente a las acciones, omisiones y extralimitaciones en funciones de los servidores y ex servidores de la Entidad
Acciones contra la Entidad y contra los servidores públicos.
Presentación de los recursos que la ley otorga por parte de los usuarios.</t>
  </si>
  <si>
    <t>1. Comités Primarios
2. Reuniones de Seguimiento de Coordinadores
3. Curso Sensibilización Falta Disciplinaria.</t>
  </si>
  <si>
    <t>1.1 Presentar en comité las debilidades identificas para generar planes de acción.
1.2 Seguimiento a los compromisos y planes de acción generados del comité.
2.1  Seguimiento a compromisos, metas, control de términos a las directrices establecidas por la Jefe de la Oficina.
2.2 Sensibilizaciones a los colabores del ICBF en tema relacionado con la falta disciplinaria.
3.1 Diseñar y desarrollar el contenido del curso.</t>
  </si>
  <si>
    <t>1.1 Acta y listados de asistencias al Comité
1.2 Actas de reunión con listados de asistencias y/o correos electrónicos.
2.1 Actas de reunión con listados de asistencias y/o correos electrónicos.
2.2 Actas de reunión con listados de asistencias y/o correos electrónicos.
3.1 Actas de reunión y/o correos electrónicos.</t>
  </si>
  <si>
    <t>Del plan de tratamiento se pudo evidenciar:
1.1 y 1.2  Acta y listado de asistencia  de  comité primario del día 28 de febrero de 2019. La reunión es bimestral.   Segundo Comité Primario - Abril 29 de 2019.  Actas de reunión Coordinadores de Grupo (25/04/2019)   
2.1 y 2.2  Se evidencia 4 reuniones de seguimiento a Coordinadores por grupos   de actuación administrativa, investigaciones, prevención y PQRDS. para los meses de enero y febrero y 3 de seguimiento para el mes de marzo (24/04/2019, 29/04/2019, 30/04/19).   Actas de reunión al interior de los Grupos Internos de Trabajo. Sensibilización Regional ICBF Cauca (11/04/2019)
3.1 Se evidencio que para le mes de marzo se realiza jornada de sensibilización en el centro zonal Turbaco.  Se rediseñó el contenido de la presentación de la sensibilización de la falta disciplinaria (Correo electrónico del 15/02/2019).</t>
  </si>
  <si>
    <t>Omisión o acción por parte de los abogados, en búsqueda de beneficios particulares o de terceros en detrimento de los intereses del ICBF.</t>
  </si>
  <si>
    <t>Establecimiento de perfiles para la selección del personal de la Oficina Asesora Jurídica 
Informes de ejecución de los procesos que gestionen los abogados de la Oficina Asesora Jurídica 
Informe de gestión presentado por el Secretario Técnico del Comité de Defensa Judicial Y conciliación 
Seguimiento a los Abogados externos de ICBF.</t>
  </si>
  <si>
    <t>Actualización permanente de la documentación del proceso de Gestión Jurídica.</t>
  </si>
  <si>
    <t>1. Jefe de la Oficina Asesora Jurídica/Épico de la Oficina Asesora Jurídica.
2. Jefe de la Oficina Asesora Jurídica/Épico de la Oficina Asesora Jurídica.
REGIONAL
3. Jefe de la Oficina Asesora Jurídica/Épico de la Oficina Asesora Jurídica.</t>
  </si>
  <si>
    <t xml:space="preserve">Alteración en los datos reportados de la gestión institucional del ICBF. </t>
  </si>
  <si>
    <t>Realizar e implementar los ajustes necesarios para el correcto funcionamiento del Sistema Integral de Monitoreo y Evaluación Institucional - SIMEI</t>
  </si>
  <si>
    <t>Se evidencia formato de requerimiento de cambios tecnológicos para los meses de febrero, marzo y abril de 2019.</t>
  </si>
  <si>
    <t>Realizar inspección vigilancia y control de la prestación de servicio publico de bienestar familiar para determinar las condiciones de cumplimiento de la normatividad vigente de acuerdo a la modalidad de servicio prestado</t>
  </si>
  <si>
    <t xml:space="preserve">
Posibilidad que se otorguen, cancelen, suspendan y/o renueven licencias de funcionamiento sin el cumplimiento de la totalidad de los requisitos establecidos en la normativa vigente, adicional al favorecimiento en los resultados de las acciones de inspección y procesos administrativos sancionatorios.</t>
  </si>
  <si>
    <t>Ejecución del plan de trabajo con regionales criticas en el tema de Licencias de Funcionamiento
Revisiones y avales periódicos de licencias de funcionamiento previos a procesos contractuales.</t>
  </si>
  <si>
    <r>
      <t xml:space="preserve">Dentro de las Acciones Asociadas al Proceso de Inspección Vigilancia y Control de la Oficina de Aseguramiento de la Calidad, están las de:
</t>
    </r>
    <r>
      <rPr>
        <b/>
        <sz val="11"/>
        <rFont val="Calibri"/>
        <family val="2"/>
        <scheme val="minor"/>
      </rPr>
      <t xml:space="preserve">1. </t>
    </r>
    <r>
      <rPr>
        <sz val="11"/>
        <rFont val="Calibri"/>
        <family val="2"/>
        <scheme val="minor"/>
      </rPr>
      <t xml:space="preserve">Programar y desarrollar dos auditorías internas cruzadas en cada vigencia, entre los procedimientos de la Oficina de Aseguramiento de la Calidad: Se evidencia correo electrónico del 27 de marzo de 2019, por medio del cual y por instrucciones de la Jefatura de esta Oficina de Aseguramiento de la Calidad y dando cumplimiento al plan de tratamiento y mapa de riesgos 2019  y en especial para la actividad IV2+ 1.de programaron dos auditorías internas cruzadas en cada vigencia, entre los procedimientos de la Oficina de Aseguramiento de la Calidad”, las cuales serán desarrolladas en dos jornadas, una por semestre; los días 15 al 16 de mayo y  23 al 24 de octubre de 2019.  En Isolución se evidencia para el mes de abril acta de Reunión de planificación de las auditorias cruzadas del primer semestre 2019.
</t>
    </r>
    <r>
      <rPr>
        <b/>
        <sz val="11"/>
        <rFont val="Calibri"/>
        <family val="2"/>
        <scheme val="minor"/>
      </rPr>
      <t xml:space="preserve">2.1 </t>
    </r>
    <r>
      <rPr>
        <sz val="11"/>
        <rFont val="Calibri"/>
        <family val="2"/>
        <scheme val="minor"/>
      </rPr>
      <t xml:space="preserve">Comunicar permanentemente tips sobre acciones anticorrupción: Tanto en el mes de febrero, marzo y abril se evidencia la comunicación  permanentemente de tips sobre acciones anticorrupción. "abrí l en Isolucion"
</t>
    </r>
    <r>
      <rPr>
        <b/>
        <sz val="11"/>
        <rFont val="Calibri"/>
        <family val="2"/>
        <scheme val="minor"/>
      </rPr>
      <t>2.2</t>
    </r>
    <r>
      <rPr>
        <sz val="11"/>
        <rFont val="Calibri"/>
        <family val="2"/>
        <scheme val="minor"/>
      </rPr>
      <t xml:space="preserve"> Realizar gestión del conocimiento al interior de la dependencia con el fin de unificar criterios en la evaluación de requisitos. En caso de ser necesario se solicitará apoyo a Direcciones Misionales para ello: Se evidencian en los meses de febrero y marzo  lo siguiente: 
</t>
    </r>
    <r>
      <rPr>
        <b/>
        <sz val="11"/>
        <rFont val="Calibri"/>
        <family val="2"/>
        <scheme val="minor"/>
      </rPr>
      <t>2.2.1</t>
    </r>
    <r>
      <rPr>
        <sz val="11"/>
        <rFont val="Calibri"/>
        <family val="2"/>
        <scheme val="minor"/>
      </rPr>
      <t xml:space="preserve">. Frente a la ejecución de las Acciones Asociadas al Proceso de Inspección Vigilancia Y Control por parte de la </t>
    </r>
    <r>
      <rPr>
        <b/>
        <sz val="11"/>
        <rFont val="Calibri"/>
        <family val="2"/>
        <scheme val="minor"/>
      </rPr>
      <t>Oficina de Aseguramiento de la Calidad</t>
    </r>
    <r>
      <rPr>
        <sz val="11"/>
        <rFont val="Calibri"/>
        <family val="2"/>
        <scheme val="minor"/>
      </rPr>
      <t>, se evidencia para el mes de</t>
    </r>
    <r>
      <rPr>
        <b/>
        <sz val="11"/>
        <rFont val="Calibri"/>
        <family val="2"/>
        <scheme val="minor"/>
      </rPr>
      <t xml:space="preserve"> FEBRERO:</t>
    </r>
    <r>
      <rPr>
        <sz val="11"/>
        <rFont val="Calibri"/>
        <family val="2"/>
        <scheme val="minor"/>
      </rPr>
      <t xml:space="preserve">
</t>
    </r>
    <r>
      <rPr>
        <b/>
        <sz val="11"/>
        <rFont val="Calibri"/>
        <family val="2"/>
        <scheme val="minor"/>
      </rPr>
      <t xml:space="preserve">
1.</t>
    </r>
    <r>
      <rPr>
        <sz val="11"/>
        <rFont val="Calibri"/>
        <family val="2"/>
        <scheme val="minor"/>
      </rPr>
      <t xml:space="preserve"> Acta de asistencia Video Conferencia  - Socialización de Lineamientos Subdirección de Restablecimiento de derechos, con Regionales Fecha 14 de Febrero de 2019.</t>
    </r>
    <r>
      <rPr>
        <b/>
        <sz val="11"/>
        <rFont val="Calibri"/>
        <family val="2"/>
        <scheme val="minor"/>
      </rPr>
      <t xml:space="preserve">
2</t>
    </r>
    <r>
      <rPr>
        <sz val="11"/>
        <rFont val="Calibri"/>
        <family val="2"/>
        <scheme val="minor"/>
      </rPr>
      <t>. Acta de asistencia Video Conferencia  - Socialización de Lineamientos Subdirección de Restablecimiento de derechos, con Regionales Fecha 22 de Febrero de 2019.</t>
    </r>
    <r>
      <rPr>
        <b/>
        <sz val="11"/>
        <rFont val="Calibri"/>
        <family val="2"/>
        <scheme val="minor"/>
      </rPr>
      <t xml:space="preserve">
3. </t>
    </r>
    <r>
      <rPr>
        <sz val="11"/>
        <rFont val="Calibri"/>
        <family val="2"/>
        <scheme val="minor"/>
      </rPr>
      <t xml:space="preserve">Acta de Reunión Mesa de Trabajo Grupo Financiero - Fecha 01 de Febrero de 2019.
</t>
    </r>
    <r>
      <rPr>
        <b/>
        <sz val="11"/>
        <rFont val="Calibri"/>
        <family val="2"/>
        <scheme val="minor"/>
      </rPr>
      <t>4.</t>
    </r>
    <r>
      <rPr>
        <sz val="11"/>
        <rFont val="Calibri"/>
        <family val="2"/>
        <scheme val="minor"/>
      </rPr>
      <t xml:space="preserve"> Acta de Reunión Mesa de Trabajo Grupo Financiero - Fecha </t>
    </r>
    <r>
      <rPr>
        <sz val="11"/>
        <color theme="1"/>
        <rFont val="Calibri"/>
        <family val="2"/>
        <scheme val="minor"/>
      </rPr>
      <t>06 de Febrero de 2019.</t>
    </r>
    <r>
      <rPr>
        <b/>
        <sz val="11"/>
        <color theme="1"/>
        <rFont val="Calibri"/>
        <family val="2"/>
        <scheme val="minor"/>
      </rPr>
      <t xml:space="preserve">
5. </t>
    </r>
    <r>
      <rPr>
        <sz val="11"/>
        <color theme="1"/>
        <rFont val="Calibri"/>
        <family val="2"/>
        <scheme val="minor"/>
      </rPr>
      <t>Acta de Reunión Mesa de Trabajo Grupo Financiero - Fecha 22 de Febrero de 2019.</t>
    </r>
    <r>
      <rPr>
        <b/>
        <sz val="11"/>
        <color theme="1"/>
        <rFont val="Calibri"/>
        <family val="2"/>
        <scheme val="minor"/>
      </rPr>
      <t xml:space="preserve">
6. </t>
    </r>
    <r>
      <rPr>
        <sz val="11"/>
        <color theme="1"/>
        <rFont val="Calibri"/>
        <family val="2"/>
        <scheme val="minor"/>
      </rPr>
      <t xml:space="preserve">Acta de Reunión Mesa de Trabajo Grupo Financiero - Fecha 26 de Febrero de 2019.
</t>
    </r>
    <r>
      <rPr>
        <b/>
        <sz val="11"/>
        <color theme="1"/>
        <rFont val="Calibri"/>
        <family val="2"/>
        <scheme val="minor"/>
      </rPr>
      <t>2.2.2.</t>
    </r>
    <r>
      <rPr>
        <sz val="11"/>
        <color theme="1"/>
        <rFont val="Calibri"/>
        <family val="2"/>
        <scheme val="minor"/>
      </rPr>
      <t xml:space="preserve"> Para el mes de </t>
    </r>
    <r>
      <rPr>
        <b/>
        <sz val="11"/>
        <color theme="1"/>
        <rFont val="Calibri"/>
        <family val="2"/>
        <scheme val="minor"/>
      </rPr>
      <t xml:space="preserve">MARZO: </t>
    </r>
    <r>
      <rPr>
        <sz val="11"/>
        <color theme="1"/>
        <rFont val="Calibri"/>
        <family val="2"/>
        <scheme val="minor"/>
      </rPr>
      <t xml:space="preserve">
</t>
    </r>
    <r>
      <rPr>
        <b/>
        <sz val="11"/>
        <color theme="1"/>
        <rFont val="Calibri"/>
        <family val="2"/>
        <scheme val="minor"/>
      </rPr>
      <t>1</t>
    </r>
    <r>
      <rPr>
        <b/>
        <sz val="11"/>
        <rFont val="Calibri"/>
        <family val="2"/>
        <scheme val="minor"/>
      </rPr>
      <t xml:space="preserve">). </t>
    </r>
    <r>
      <rPr>
        <sz val="11"/>
        <rFont val="Calibri"/>
        <family val="2"/>
        <scheme val="minor"/>
      </rPr>
      <t xml:space="preserve">Las evidencias relacionadas para el Grupo de Licencias y Personerías Jurídicas, se observan incorporadas dentro de la Carpeta NAS "\\icbf.gov.co\fs_dpc\DPC\Monitoreo Plan Anticorrupción\ ": </t>
    </r>
    <r>
      <rPr>
        <sz val="11"/>
        <color theme="1"/>
        <rFont val="Calibri"/>
        <family val="2"/>
        <scheme val="minor"/>
      </rPr>
      <t xml:space="preserve">
</t>
    </r>
    <r>
      <rPr>
        <b/>
        <sz val="11"/>
        <color theme="1"/>
        <rFont val="Calibri"/>
        <family val="2"/>
        <scheme val="minor"/>
      </rPr>
      <t>2).</t>
    </r>
    <r>
      <rPr>
        <sz val="11"/>
        <color theme="1"/>
        <rFont val="Calibri"/>
        <family val="2"/>
        <scheme val="minor"/>
      </rPr>
      <t xml:space="preserve"> No es posible identificar algunos de los archivos incorporados en el avance del mes de marzo, con ocasión a que el nombre dado a los mismos no guarda relación con el señalado en el columna de avances de esta matriz.  
</t>
    </r>
    <r>
      <rPr>
        <b/>
        <sz val="11"/>
        <color theme="1"/>
        <rFont val="Calibri"/>
        <family val="2"/>
        <scheme val="minor"/>
      </rPr>
      <t xml:space="preserve">2.2.3. Para el mes de ABRIL:  
</t>
    </r>
    <r>
      <rPr>
        <sz val="11"/>
        <color theme="1"/>
        <rFont val="Calibri"/>
        <family val="2"/>
        <scheme val="minor"/>
      </rPr>
      <t xml:space="preserve">1. Acta de reunión de planificación de las auditorias cruzadas del primer semestre 2019.
2. Tip anticorrupción correspondiente al mes de abril.
3. La Socialización de los componentes de los manuales operativos de la Dirección de Primera Infancia – Grupo de Licencias.
4. La socialización de la ruta de atención de población con consumo de sustancias Psicoactivas – Grupo de Licencias.
5. La socialización de los componentes de los manuales operativos de la Dirección de Primera Infancia en 2 archivos – Grupo de Auditorias.
6. La socialización de la ruta de atención de población con consumo de sustancias Psicoactivas - Grupo de Auditorias.
De acuerdo con lo anterior  la Oficina de Control Interno evidencia se  las acciones se encuentran en </t>
    </r>
    <r>
      <rPr>
        <b/>
        <sz val="11"/>
        <color theme="1"/>
        <rFont val="Calibri"/>
        <family val="2"/>
        <scheme val="minor"/>
      </rPr>
      <t>AVANCE.</t>
    </r>
    <r>
      <rPr>
        <sz val="11"/>
        <color theme="1"/>
        <rFont val="Calibri"/>
        <family val="2"/>
        <scheme val="minor"/>
      </rPr>
      <t xml:space="preserve">
Adicionalmente </t>
    </r>
    <r>
      <rPr>
        <b/>
        <sz val="11"/>
        <color theme="1"/>
        <rFont val="Calibri"/>
        <family val="2"/>
        <scheme val="minor"/>
      </rPr>
      <t xml:space="preserve">RECOMENDAMOS </t>
    </r>
    <r>
      <rPr>
        <sz val="11"/>
        <color theme="1"/>
        <rFont val="Calibri"/>
        <family val="2"/>
        <scheme val="minor"/>
      </rPr>
      <t xml:space="preserve">a la  Oficina de Aseguramiento de la Calidad, en procura de buscar la optimización en el cumplimiento de las acciones:
</t>
    </r>
    <r>
      <rPr>
        <b/>
        <sz val="11"/>
        <color theme="1"/>
        <rFont val="Calibri"/>
        <family val="2"/>
        <scheme val="minor"/>
      </rPr>
      <t xml:space="preserve">1). </t>
    </r>
    <r>
      <rPr>
        <sz val="11"/>
        <color theme="1"/>
        <rFont val="Calibri"/>
        <family val="2"/>
        <scheme val="minor"/>
      </rPr>
      <t xml:space="preserve">Identificar todos y cada uno de los archivos incorporados en las carpetas de avance mes a mes,  de acuerdo con el nombre dado a las evidencias  señaladas en la columna de avances de esta matriz, a fin de que guarden relación </t>
    </r>
    <r>
      <rPr>
        <i/>
        <sz val="11"/>
        <color theme="1"/>
        <rFont val="Calibri"/>
        <family val="2"/>
        <scheme val="minor"/>
      </rPr>
      <t>(archivo carpeta NAS e identificación del archivo en la columna de avances de esta matriz).</t>
    </r>
  </si>
  <si>
    <t>Socialización del Código de Ética del Auditor Interno
Suscripción del Compromiso de Confidencialidad
Suscripción de la Declaración de Cumplimiento del Código de Ética</t>
  </si>
  <si>
    <t>Del plan de tratamiento se pudo evidenciar:
1,1 Producto de la reunión llevada a cabo con los coordinadores Misional y de Apoyo de la OCI, se define un documento que soporta los temas de la sensibilización. \\icbf.gov.co\FS_DPC\SMO\mc\Gestion de Riesgos\SDG\2019\16. Evaluación Independiente\Seguimiento Riesgos\EI2 y EI3 (Correo electrónico 26/04/2019).
2.1. A la fecha no presenta avance.</t>
  </si>
  <si>
    <t xml:space="preserve">* Desconocimiento del Código de Ética por parte de los colaboradores de la OCI y auditores externos de apoyo. </t>
  </si>
  <si>
    <t>1.1. Realizar socialización de normatividad relacionada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t>
  </si>
  <si>
    <t>Concentración de poder y de decisión en ciertas actividades  a un solo funcionario.
Falta de Ética Profesional.
Intereses personales.</t>
  </si>
  <si>
    <t>Deficiente prestación del servicio
Incumplimiento de normas legales o fallos judiciales y requisitos establecidos por la Organización.
Pérdida de confianza y credibilidad de la sociedad en el ICBF.
Incumplimiento de metas estratégicas.</t>
  </si>
  <si>
    <t>Sede Nacional
1. Realizar seguimiento al PAAC y generar alertas tempranas en caso de ser requerido.
2. Definir e implementar acciones encaminadas a fortalecer los temas de transparencia en los tres niveles de la organización.
Regional
2. Implementar acciones encaminadas a fortalecer los temas de transparencia a nivel Regional
Centro Zonal
2. Implementar acciones encaminadas a fortalecer los temas de transparencia a nivel Zonal</t>
  </si>
  <si>
    <r>
      <t xml:space="preserve">Del plan de tratamiento se pudo evidenciar:
1y 2. 
- Primera sesión mesa de transparencia. Acta del 04/02/2019 
-Socialización Indiciador PAAC  Acta del 12/02/2019 
-Correo electrónico a enlaces _Componente 5. “Transparencia y Acceso a la Información  solicitando ingreso al repositorio NAS.
- Mesa de trabajo Componente 5. “Transparencia y Acceso a la Información  Acta 12/02/2019 
-Correo electrónico PRIMER REPORTE -INDICADOR PAAC 2019 del 13/03/2019 dirigido a  los enlaces 
- Correo Electrónico Se realizó el seguimiento al indicador del PAAC con corte marzo - abril, y se generó la alerta de reporte bimestral el cual deberá ser reportado en el aplicativo SIMEI para el mes de Mayo. 
- Correo electrónico SEGUNDO REPORTE -INDICADOR PAAC 2019-SEGUIMIENTO CORTE MARZO Y ABRIL
Datos adjuntos: Matriz_Act_PAAC.xlsx del 02/05/2018 
-SEGUIMIENTO ACTIVIDADES COMPONENTE 5- PAAC 2019- CORTE ABRIL del 2 de abril de 2019 
- Tips de transparencia: Vive ICBF No. 57 (4-10 de marzo): https://intranet.icbf.gov.co/vive-icbf-no-57
Vive ICBF No. 58 (11-17 de marzo): https://intranet.icbf.gov.co/vive-icbf-no-58
Vive ICBF,
Vive ICBF No. 58 (11-17 de marzo): https://intranet.icbf.gov.co/vive-icbf-no-58
Vive ICBF No. 59 (18-25 de marzo): https://intranet.icbf.gov.co/vive-icbf-no-59
_Conferencia transparencia  y anticorrupción para los colaboradores 30/04/2019
</t>
    </r>
    <r>
      <rPr>
        <b/>
        <sz val="10"/>
        <color theme="1"/>
        <rFont val="Arial"/>
        <family val="2"/>
      </rPr>
      <t xml:space="preserve">Recomendación:  </t>
    </r>
    <r>
      <rPr>
        <sz val="10"/>
        <color theme="1"/>
        <rFont val="Arial"/>
        <family val="2"/>
      </rPr>
      <t>Fortalecer evidencia para las acciones en el nivel zonal.</t>
    </r>
  </si>
  <si>
    <t>PROCESO DIRECCIONAMIENTO ESTRATÉGICO
MATRIZ DE RIESGOS DE CORRUPCIÓN VIGENCIA 2019</t>
  </si>
  <si>
    <r>
      <t xml:space="preserve">Frente a la ejecución de las Acciones Asociadas al Proceso de Adquisición de Bienes y Servicios por parte de la  Dirección de Contratación, se evidencia:
1.1. Realizar capacitaciones dirigidas a los supervisores de las dependencias de la Sede de la Dirección General, respecto del ejercicio de supervisión.
Se evidencian memorias en Power Point de "Como Liquidar una orden de Compra", en 13 diapositivas.
Se observan 3 listas de asistencia de fecha 19 de marzo de 2019, de las Regionales Antioquia, Guaviare y Caldas
1.1. Realizar socializaciones dirigidas a los supervisores de las Direcciones Regionales  General, respecto del ejercicio de supervisión.
Se evidencian memorias en Power Point en relación con la  "Presentación SITCO videoconferencia 2019-marzo", que contiene 16 diapositivas.
Por lo antes mencionado se evidencia que las actividades se encuentran en </t>
    </r>
    <r>
      <rPr>
        <b/>
        <sz val="11"/>
        <color theme="1"/>
        <rFont val="Calibri"/>
        <family val="2"/>
        <scheme val="minor"/>
      </rPr>
      <t>avance.</t>
    </r>
    <r>
      <rPr>
        <sz val="11"/>
        <color theme="1"/>
        <rFont val="Calibri"/>
        <family val="2"/>
        <scheme val="minor"/>
      </rPr>
      <t xml:space="preserve"> 
Se evidencia  que la </t>
    </r>
    <r>
      <rPr>
        <b/>
        <sz val="11"/>
        <color theme="1"/>
        <rFont val="Calibri"/>
        <family val="2"/>
        <scheme val="minor"/>
      </rPr>
      <t xml:space="preserve">Dirección de Primera de Infancia </t>
    </r>
    <r>
      <rPr>
        <sz val="11"/>
        <color theme="1"/>
        <rFont val="Calibri"/>
        <family val="2"/>
        <scheme val="minor"/>
      </rPr>
      <t xml:space="preserve">presenta avance en las acciones 1,2,3 y 4 así:
</t>
    </r>
    <r>
      <rPr>
        <b/>
        <sz val="11"/>
        <color theme="1"/>
        <rFont val="Calibri"/>
        <family val="2"/>
        <scheme val="minor"/>
      </rPr>
      <t xml:space="preserve">1). </t>
    </r>
    <r>
      <rPr>
        <sz val="11"/>
        <color theme="1"/>
        <rFont val="Calibri"/>
        <family val="2"/>
        <scheme val="minor"/>
      </rPr>
      <t xml:space="preserve"> El reporte generado para el mes de marzo, no da cuenta del estado del trámite de la liquidación de los contratos, ni del área a que pertenece </t>
    </r>
    <r>
      <rPr>
        <i/>
        <sz val="11"/>
        <color theme="1"/>
        <rFont val="Calibri"/>
        <family val="2"/>
        <scheme val="minor"/>
      </rPr>
      <t>(Regional o Sede de la Dirección General).</t>
    </r>
    <r>
      <rPr>
        <sz val="11"/>
        <color theme="1"/>
        <rFont val="Calibri"/>
        <family val="2"/>
        <scheme val="minor"/>
      </rPr>
      <t xml:space="preserve">
</t>
    </r>
    <r>
      <rPr>
        <b/>
        <sz val="11"/>
        <color theme="1"/>
        <rFont val="Calibri"/>
        <family val="2"/>
        <scheme val="minor"/>
      </rPr>
      <t xml:space="preserve">2). </t>
    </r>
    <r>
      <rPr>
        <sz val="11"/>
        <color theme="1"/>
        <rFont val="Calibri"/>
        <family val="2"/>
        <scheme val="minor"/>
      </rPr>
      <t xml:space="preserve">Dentro de la carpeta "\\icbf.gov.co\fs_dpc\DPC\Monitoreo Plan Anticorrupción\  ", no se observan actividades de avance para el mes de abril del presente año.
Por lo anterior </t>
    </r>
    <r>
      <rPr>
        <b/>
        <sz val="11"/>
        <color theme="1"/>
        <rFont val="Calibri"/>
        <family val="2"/>
        <scheme val="minor"/>
      </rPr>
      <t xml:space="preserve">se recomienda </t>
    </r>
    <r>
      <rPr>
        <sz val="11"/>
        <color theme="1"/>
        <rFont val="Calibri"/>
        <family val="2"/>
        <scheme val="minor"/>
      </rPr>
      <t xml:space="preserve">fortalecer la matriz considerando crear campos adicionales que permita identificar el estado de la liquidación y el control de los tiempos de la liquidación.
</t>
    </r>
  </si>
  <si>
    <r>
      <t xml:space="preserve">Frente a la ejecución de las Acciones Asociadas al Proceso de Adquisición de Bienes y Servicios por parte de la  Dirección de Contratación, se evidencia:
1.1 Realizar socializaciones de procedimientos relacionados con la gestión contractual (etapa precontractual y 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Realización de capacitaciones. estudios previos y pliegos
Se evidencian memorias en Power Point en relación con la  "Presentación SITCO videoconferencia 2019-marzo", que contiene 16 diapositivas.
Por lo antes mencionado se evidencia que las actividades se encuentran en avance.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Se evidencia que las acciones (Dirección de Primera Infancia) se encuentran en </t>
    </r>
    <r>
      <rPr>
        <b/>
        <sz val="11"/>
        <color theme="1"/>
        <rFont val="Calibri"/>
        <family val="2"/>
        <scheme val="minor"/>
      </rPr>
      <t>AVANCE,</t>
    </r>
    <r>
      <rPr>
        <sz val="11"/>
        <color theme="1"/>
        <rFont val="Calibri"/>
        <family val="2"/>
        <scheme val="minor"/>
      </rPr>
      <t xml:space="preserve"> teniendo en cuenta:
</t>
    </r>
    <r>
      <rPr>
        <b/>
        <sz val="11"/>
        <color theme="1"/>
        <rFont val="Calibri"/>
        <family val="2"/>
        <scheme val="minor"/>
      </rPr>
      <t xml:space="preserve">2.1. </t>
    </r>
    <r>
      <rPr>
        <sz val="11"/>
        <color theme="1"/>
        <rFont val="Calibri"/>
        <family val="2"/>
        <scheme val="minor"/>
      </rPr>
      <t xml:space="preserve">Acta de Reunión de Seguimiento: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Muestra aleatoria de actas de comité técnico operativos:
Esta actividad no aplica para el periodo correspondiente toda vez que los comités técnicos operativos tienen como fecha de inicio el mes de abril de 2019.
</t>
    </r>
    <r>
      <rPr>
        <b/>
        <sz val="11"/>
        <color theme="1"/>
        <rFont val="Calibri"/>
        <family val="2"/>
        <scheme val="minor"/>
      </rPr>
      <t>2.3</t>
    </r>
    <r>
      <rPr>
        <sz val="11"/>
        <color theme="1"/>
        <rFont val="Calibri"/>
        <family val="2"/>
        <scheme val="minor"/>
      </rPr>
      <t xml:space="preserve"> Informe de resultado de visitas de supervisión realizadas a las modalidades de atención a la Primera Infancia:
El primer reporte de visitas realizadas y el resultado obtenido en el primer trimestre para el indicador se realizará a mediados del mes de abril de 2019. Con base en lo anterior, el resultado se estipulará en la matriz en el reporte a realizarse en el mes de mayo.</t>
    </r>
  </si>
  <si>
    <r>
      <t xml:space="preserve">Frente a la ejecución de las Acciones Asociadas al Proceso de Adquisición de Bienes y Servicios por parte de la  </t>
    </r>
    <r>
      <rPr>
        <b/>
        <sz val="11"/>
        <color theme="1"/>
        <rFont val="Calibri"/>
        <family val="2"/>
        <scheme val="minor"/>
      </rPr>
      <t>Dirección de Contratación</t>
    </r>
    <r>
      <rPr>
        <sz val="11"/>
        <color theme="1"/>
        <rFont val="Calibri"/>
        <family val="2"/>
        <scheme val="minor"/>
      </rPr>
      <t xml:space="preserve">, se evidencia:
1.1 Realizar socializaciones de procedimientos relacionados con la gestión contractual (etapa precontractual)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Programación de Capacitaciones en etapa precontractual
2.2 Realización de capacitaciones. estudios previos y pliegos
Se evidencian memorias en Power Point en relación con la  "Presentación SITCO videoconferencia 2019-marzo", que contiene 16 diapositivas.
3. Convocar y desarrollar los comités de contratación en los casos que aplique.
Pese que se han venido celebrando Comités de Contratación no se evidencian incorporadas como evidencias las actas de comités de contratación.
Por lo antes mencionado se evidencia que las actividades se encuentran en </t>
    </r>
    <r>
      <rPr>
        <b/>
        <sz val="11"/>
        <color theme="1"/>
        <rFont val="Calibri"/>
        <family val="2"/>
        <scheme val="minor"/>
      </rPr>
      <t>avance.</t>
    </r>
    <r>
      <rPr>
        <sz val="11"/>
        <color theme="1"/>
        <rFont val="Calibri"/>
        <family val="2"/>
        <scheme val="minor"/>
      </rPr>
      <t xml:space="preserv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3).  Identificar cada una de las evidencias en el avance con el número de la actividad relacionada en el Plan de Tratamiento. 
4). Se relacionen dentro de los avances, las actas de Comité de Contratación que  han venido celebrando mes a mes en el presente año.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t>
    </r>
    <r>
      <rPr>
        <b/>
        <sz val="11"/>
        <color theme="1"/>
        <rFont val="Calibri"/>
        <family val="2"/>
        <scheme val="minor"/>
      </rPr>
      <t xml:space="preserve">2.1. </t>
    </r>
    <r>
      <rPr>
        <sz val="11"/>
        <color theme="1"/>
        <rFont val="Calibri"/>
        <family val="2"/>
        <scheme val="minor"/>
      </rPr>
      <t xml:space="preserve">Durante el proceso de contratación de los servicios de Primera Infancia, realizar las reuniones de seguimiento con las Direcciones Regionales, para verificar la EAS que será asignadas para la prestación de los servicios a la Primera Infancia: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Realizar los comités técnicos operativos de acuerdo a lo estipulado en las minutas de los contratos de aporte, con el fin de validar los procesos y procedimientos requeridos para la adecuada prestación del servicio para la atención a la Primera Infancia.
Esta actividad no aplica para el periodo correspondiente toda vez que los comités técnicos operativos tienen como fecha de inicio el mes de abril de 2019.
</t>
    </r>
    <r>
      <rPr>
        <b/>
        <sz val="11"/>
        <color theme="1"/>
        <rFont val="Calibri"/>
        <family val="2"/>
        <scheme val="minor"/>
      </rPr>
      <t xml:space="preserve">2.3 </t>
    </r>
    <r>
      <rPr>
        <sz val="11"/>
        <color theme="1"/>
        <rFont val="Calibri"/>
        <family val="2"/>
        <scheme val="minor"/>
      </rPr>
      <t xml:space="preserve">Consolidar los resultados de la supervisión realizada por los grupos de la Sede Nacional, Regionales o Centros Zonales.
</t>
    </r>
    <r>
      <rPr>
        <sz val="11"/>
        <color rgb="FF0000FF"/>
        <rFont val="Calibri"/>
        <family val="2"/>
        <scheme val="minor"/>
      </rPr>
      <t xml:space="preserve"> </t>
    </r>
    <r>
      <rPr>
        <sz val="11"/>
        <color theme="1"/>
        <rFont val="Calibri"/>
        <family val="2"/>
        <scheme val="minor"/>
      </rPr>
      <t xml:space="preserve">El primer reporte de visitas realizadas y el resultado obtenido en el primer trimestre para el indicador se realizará a mediados del mes de abril de 2019. Con base en lo anterior, el resultado se estipulará en la matriz en el reporte a realizarse en el mes de mayo.
Se evidencia que las acciones (Dirección de Primera Infancia) se encuentran en </t>
    </r>
    <r>
      <rPr>
        <b/>
        <sz val="11"/>
        <color theme="1"/>
        <rFont val="Calibri"/>
        <family val="2"/>
        <scheme val="minor"/>
      </rPr>
      <t xml:space="preserve">AVANCE </t>
    </r>
    <r>
      <rPr>
        <sz val="11"/>
        <color theme="1"/>
        <rFont val="Calibri"/>
        <family val="2"/>
        <scheme val="minor"/>
      </rPr>
      <t xml:space="preserve">teniendo en cuenta que:
Por lo anterior, Recomendamos a la Dirección de Primera de Infancia, en procura de buscar la optimización en el cumplimiento de las acciones:
</t>
    </r>
    <r>
      <rPr>
        <b/>
        <sz val="11"/>
        <color theme="1"/>
        <rFont val="Calibri"/>
        <family val="2"/>
        <scheme val="minor"/>
      </rPr>
      <t>1.</t>
    </r>
    <r>
      <rPr>
        <sz val="11"/>
        <color theme="1"/>
        <rFont val="Calibri"/>
        <family val="2"/>
        <scheme val="minor"/>
      </rPr>
      <t xml:space="preserve"> Se incorporen las evidencias relacionadas con las acciones asociadas al control, no solo al  File Server de la Dirección de Primera Infancia, sino a otro acceso que permita a la OCI acceder más fácilmente a las evidencias.</t>
    </r>
  </si>
  <si>
    <r>
      <t xml:space="preserve">Mapa de riesgos de corrupción
Objetivo: </t>
    </r>
    <r>
      <rPr>
        <b/>
        <i/>
        <sz val="11"/>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</si>
  <si>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1"/>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</si>
  <si>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Mecanismos para mejorar la atención al Ciudadano
Objetivo: </t>
    </r>
    <r>
      <rPr>
        <b/>
        <i/>
        <sz val="11"/>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</si>
  <si>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</si>
  <si>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 xml:space="preserve">Maritza Liliana Beltrán Albadán
Yanet Burgos Duitama </t>
  </si>
  <si>
    <t xml:space="preserve"> </t>
  </si>
  <si>
    <r>
      <t xml:space="preserve">Se evidenció que la entidad  ha publicado los boletines de mayo, junio y julio de 2019.  En estos se evidencia el análisis comparativo de las PQRS.
</t>
    </r>
    <r>
      <rPr>
        <b/>
        <sz val="10"/>
        <rFont val="Arial"/>
        <family val="2"/>
      </rPr>
      <t xml:space="preserve">Evidencia:
</t>
    </r>
    <r>
      <rPr>
        <sz val="10"/>
        <rFont val="Arial"/>
        <family val="2"/>
      </rPr>
      <t xml:space="preserve">
Boletines de los meses de mayo, junio y julio de 2019 en el siguiente link: https://www.icbf.gov.co/servicios/informes-boletines-pqrds</t>
    </r>
    <r>
      <rPr>
        <b/>
        <sz val="10"/>
        <rFont val="Arial"/>
        <family val="2"/>
      </rPr>
      <t xml:space="preserve">
</t>
    </r>
  </si>
  <si>
    <t>Actividad Cumplida al 30 de abril 2019</t>
  </si>
  <si>
    <r>
      <rPr>
        <sz val="10"/>
        <rFont val="Arial"/>
        <family val="2"/>
      </rPr>
      <t xml:space="preserve">En el primer semestre de 2019 se construyen 106 informes (presentaciones) con la información sobre la gestión realizada, y el avance en la garantía de derechos del CZ, en el marco de las mesas públicas. 
</t>
    </r>
    <r>
      <rPr>
        <b/>
        <sz val="10"/>
        <rFont val="Arial"/>
        <family val="2"/>
      </rPr>
      <t xml:space="preserve">Evidencia
</t>
    </r>
    <r>
      <rPr>
        <sz val="10"/>
        <rFont val="Arial"/>
        <family val="2"/>
      </rPr>
      <t>Pantallazo de enlace con corte al 30 de junio de 2019 en el que se evidencian 106 informes.
https://www.icbf.gov.co/gestion-transparencia/transparencia/planeacion/rendicion-de-cuentas/regiones</t>
    </r>
  </si>
  <si>
    <r>
      <t xml:space="preserve">Teniendo en cuenta el informe y soportes cargados en la página Web de la entidad se verificó la realización de 48 mesas públicas a nivel nacional.
</t>
    </r>
    <r>
      <rPr>
        <b/>
        <sz val="10"/>
        <color theme="1"/>
        <rFont val="Arial"/>
        <family val="2"/>
      </rPr>
      <t>Evidencia</t>
    </r>
    <r>
      <rPr>
        <sz val="10"/>
        <color theme="1"/>
        <rFont val="Arial"/>
        <family val="2"/>
      </rPr>
      <t xml:space="preserve">
Informe Rendición de Cuentas y Mesas Públicas 2do Trimestre 2019
https://www.icbf.gov.co/gestion-transparencia/transparencia/planeacion/rendicion-de-cuentas/sede
https://www.icbf.gov.co/gestion-transparencia/transparencia/planeacion/rendicion-de-cuentas/regiones</t>
    </r>
  </si>
  <si>
    <t>Actividad Cumplida al 30 de abril/19</t>
  </si>
  <si>
    <t xml:space="preserve">Actividad Cumplida al 30 de abril/19
</t>
  </si>
  <si>
    <r>
      <t xml:space="preserve">Se evidencia el segundo informe trimestral de Rendición de Cuentas y Mesas Públicas realizadas, publicado en el mes de julio 2019 en el portal web ICBF.
</t>
    </r>
    <r>
      <rPr>
        <b/>
        <sz val="10"/>
        <color theme="1"/>
        <rFont val="Arial"/>
        <family val="2"/>
      </rPr>
      <t xml:space="preserve">Evidencia
</t>
    </r>
    <r>
      <rPr>
        <sz val="10"/>
        <color theme="1"/>
        <rFont val="Arial"/>
        <family val="2"/>
      </rPr>
      <t>- Micrositio Rendición de Cuentas. Link: https://www.icbf.gov.co/sites/default/files/2do_informe_rpc_y_mp_2019.pdf
- Informe Rendición de Cuentas y Mesas Públicas 2do Trimestre 2019 enlace https://www.icbf.gov.co/gestion-transparencia/transparencia/planeacion/rendicion-de-cuentas/sede</t>
    </r>
  </si>
  <si>
    <t>Actividad cumplida el 31/01/2019</t>
  </si>
  <si>
    <r>
      <t xml:space="preserve">
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Evidencia </t>
    </r>
    <r>
      <rPr>
        <sz val="10"/>
        <color theme="1"/>
        <rFont val="Arial"/>
        <family val="2"/>
      </rPr>
      <t xml:space="preserve">
Boletín:  Vive ICBF N° 70 del 12 al 18 de junio de 2019 
Boletín Vive ICBF N° 74 del 10  al 16  de julio  de 2019 
Boletín Vive ICBF Ni 77 del 31 de julio al 6 de agosto de 2019 
</t>
    </r>
  </si>
  <si>
    <r>
      <t xml:space="preserve">La herramienta ISOLUCION fue implementada para gestionar el plan de tratamiento de los riesgos de corrupción.
</t>
    </r>
    <r>
      <rPr>
        <b/>
        <sz val="11"/>
        <rFont val="Calibri"/>
        <family val="2"/>
        <scheme val="minor"/>
      </rPr>
      <t xml:space="preserve">Evidencia </t>
    </r>
    <r>
      <rPr>
        <sz val="11"/>
        <rFont val="Calibri"/>
        <family val="2"/>
        <scheme val="minor"/>
      </rPr>
      <t xml:space="preserve">
Presenta los siguientes soportes: 
Informe de Implementación de corrupción en la herramienta Isolución  
Link: http://isolucion.icbf.gov.co/IsolucionCalidad/frmHome.aspx
</t>
    </r>
  </si>
  <si>
    <t>Actividad cumplida al 31/01/2019.</t>
  </si>
  <si>
    <t xml:space="preserve">Actividad cumplida al 28/02/2019 </t>
  </si>
  <si>
    <t>Maritza Liliana Beltrán Albardán
Yaneth Burgos Duitama (Acompañamiento)</t>
  </si>
  <si>
    <r>
      <t xml:space="preserve">
Se evidenció asignación de colaborador para el análisis y diseño los temas "Restitución Internacional" y "Regulación Internacional de visitas".  Adicionalmente se evidencia creación en el SIM del motivo “Regulación internacional de visitas” . 
</t>
    </r>
    <r>
      <rPr>
        <b/>
        <sz val="10"/>
        <color theme="1"/>
        <rFont val="Arial"/>
        <family val="2"/>
      </rPr>
      <t xml:space="preserve">Evidencias </t>
    </r>
    <r>
      <rPr>
        <sz val="10"/>
        <color theme="1"/>
        <rFont val="Arial"/>
        <family val="2"/>
      </rPr>
      <t xml:space="preserve">
Correo electrónico 23 de julio de 2019  Informando asignación para el análisis y diseño de los temas "Restitución Internacional" y "Regulación Internacional de visitas".
</t>
    </r>
    <r>
      <rPr>
        <sz val="10"/>
        <color rgb="FF000000"/>
        <rFont val="Arial"/>
        <family val="2"/>
      </rPr>
      <t xml:space="preserve">
Correo Electrónico 15 de agosto de 2019 confirmando  la creación en SIM del motivo “Regulación internacional de visitas” </t>
    </r>
  </si>
  <si>
    <r>
      <t xml:space="preserve">Generación de formatos novedades de información y realización de solicitudes y asignación de los casos de uso.
</t>
    </r>
    <r>
      <rPr>
        <b/>
        <sz val="10"/>
        <color theme="1"/>
        <rFont val="Arial"/>
        <family val="2"/>
      </rPr>
      <t xml:space="preserve">Evidencias </t>
    </r>
    <r>
      <rPr>
        <sz val="10"/>
        <color theme="1"/>
        <rFont val="Arial"/>
        <family val="2"/>
      </rPr>
      <t xml:space="preserve">
-Formato novedades de Información. Solicitud requerimiento ajuste pantalla de formulario charla legal de adopciones.  Solicitado el 26/03/2019. 
-Formato novedades de Información. Solicitud requerimiento ajustar pantalla de ingreso del formulario de solicitud de adopción. Solicitado el 26/03/2019
-  2 Correos  electrónico 25/06/2019 informando que  el  desarrollo está disponible en el ambiente de pruebas de SEAC 
- Formato novedades de Información. Solicitud  mejorar la configuración de la interfaz del Sistema electrónico de solicitud   de citas. Solicitado 22/07/2019. 
- Correo electrónico 23 de julio de 2019 asignando responsable levantamiento de  casos de uso. 
</t>
    </r>
  </si>
  <si>
    <t>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electrónico 20/02/2019Rendición Pública de Cuentas y Mesas Públicas - directrices 2019.</t>
  </si>
  <si>
    <t xml:space="preserve">Se evidencia la construcción del primer informe trimestral de rendición de cuentas y mesas públicas realizadas  y su publicación en la pagina WEB.
Evidencia : 
-Informe  Rendición Informe Rendición de cuentas y mesas públicas  1er Trimestre de 2019 
-Publicación del informe en  el siguiente link https://www.icbf.gov.co/sites/default/files/1er_informe_rpc_y_mp_2019.pdf
</t>
  </si>
  <si>
    <t>La periodicidad del reporte de esta actividad es trimestral a partir del mes de junio de 2019</t>
  </si>
  <si>
    <r>
      <t xml:space="preserve">A corte junio 2019 realizaron 48 audiencias públicas participativas de las cuales se obtuvo la evidencia de aplicación de encuestas de evaluación de evento.
</t>
    </r>
    <r>
      <rPr>
        <b/>
        <sz val="10"/>
        <rFont val="Arial"/>
        <family val="2"/>
      </rPr>
      <t>Evidencia</t>
    </r>
    <r>
      <rPr>
        <sz val="10"/>
        <rFont val="Arial"/>
        <family val="2"/>
      </rPr>
      <t xml:space="preserve">
48 Encuestas de Evaluación de evento resultado de las mesas públicas adelantadas.</t>
    </r>
  </si>
  <si>
    <t>La periodicidad del reporte de esta actividad es bimestral a partir del mes de agosto de 2019.</t>
  </si>
  <si>
    <r>
      <t xml:space="preserve">Se evidencia que la actividad se llevó a cabo dentro de los términos establecidos 
</t>
    </r>
    <r>
      <rPr>
        <b/>
        <sz val="10"/>
        <color theme="1"/>
        <rFont val="Arial"/>
        <family val="2"/>
      </rPr>
      <t xml:space="preserve">
Evidencia</t>
    </r>
    <r>
      <rPr>
        <sz val="10"/>
        <color theme="1"/>
        <rFont val="Arial"/>
        <family val="2"/>
      </rPr>
      <t xml:space="preserve">   
Informe  Rendición de Cuentas 2018" de enero de 2019 .  Análisis de la respuesta a las preguntas # 2 y 8  publicado en la pagina web de la entidad https://www.icbf.gov.co/sites/default/files/informe_final_rpc_y_mp_2018_v2.pdf
</t>
    </r>
  </si>
  <si>
    <t xml:space="preserve">Se evidencia que se realizó el análisis requerido basado en los reportes FURAG; EDI e INT 
Evidencia   
Informe  Rendición de Cuentas 2018" de enero de 2019 .  Análisis de la respuesta a las preguntas # 6-11  publicado en la pagina web de la entidad https://www.icbf.gov.co/sites/default/files/informe_final_rpc_y_mp_2018_v2.pdf
</t>
  </si>
  <si>
    <r>
      <t xml:space="preserve">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t>
    </r>
    <r>
      <rPr>
        <b/>
        <sz val="10"/>
        <color theme="1"/>
        <rFont val="Arial"/>
        <family val="2"/>
      </rPr>
      <t xml:space="preserve"> Evidencia </t>
    </r>
    <r>
      <rPr>
        <sz val="10"/>
        <color theme="1"/>
        <rFont val="Arial"/>
        <family val="2"/>
      </rPr>
      <t xml:space="preserve">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electrónico 20/02/2019Rendición Pública de Cuentas y Mesas Públicas - directrices 2019.</t>
    </r>
  </si>
  <si>
    <r>
      <t xml:space="preserve">Se evidenció que se definieron los roles a nivel nacional, regional y zonal  mediante el diseño e implementación de un procedimiento.
</t>
    </r>
    <r>
      <rPr>
        <b/>
        <sz val="10"/>
        <rFont val="Arial"/>
        <family val="2"/>
      </rPr>
      <t xml:space="preserve">Evidencias 
</t>
    </r>
    <r>
      <rPr>
        <sz val="10"/>
        <rFont val="Arial"/>
        <family val="2"/>
      </rPr>
      <t xml:space="preserve">P2.MS PROCEDIMIENTO RENDICIÓN PÚBLICA DE CUENTAS Y MESAS PÚBLICAS v.2, ubicado en la página web institucional, ruta: www.icbf.gov.co / El Instituto / Modelo de Operación por Procesos / Monitoreo y Seguimiento a la Gestión. URL: https://www.icbf.gov.co/evaluacion/monitoreo-y-seguimiento-la-gestion
</t>
    </r>
  </si>
  <si>
    <r>
      <t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Rendición pública de cuentas ICBF.
</t>
    </r>
    <r>
      <rPr>
        <b/>
        <sz val="10"/>
        <rFont val="Arial"/>
        <family val="2"/>
      </rPr>
      <t xml:space="preserve">
 Evidencia</t>
    </r>
    <r>
      <rPr>
        <sz val="10"/>
        <rFont val="Arial"/>
        <family val="2"/>
      </rPr>
      <t xml:space="preserve">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electrónico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</si>
  <si>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t>La periodicidad del reporte de esta actividad es trimestral a partir del mes de junio.</t>
  </si>
  <si>
    <t>La periodicidad del reporte de esta actividad es "Único" a partir del mes de junio de 2019.</t>
  </si>
  <si>
    <t>La periodicidad del reporte de esta actividad es "Único" a partir del mes de octubre de 2019.</t>
  </si>
  <si>
    <t>La periodicidad del reporte de esta actividad es trimestral a partir del mes de junio de 2019.</t>
  </si>
  <si>
    <r>
      <t xml:space="preserve">Durante la revisión se observo que se vienen adelantando los contenidos, según correos electrónicos entre la Subdirección de Monitoreo y la Subdirección de mejoramiento organizacional sin embargo  no se evidenció la actualización de l información en el aula virtual.
</t>
    </r>
    <r>
      <rPr>
        <b/>
        <sz val="10"/>
        <color theme="1"/>
        <rFont val="Arial"/>
        <family val="2"/>
      </rPr>
      <t xml:space="preserve">Evidencia  
</t>
    </r>
    <r>
      <rPr>
        <sz val="10"/>
        <color theme="1"/>
        <rFont val="Arial"/>
        <family val="2"/>
      </rPr>
      <t xml:space="preserve">_Correos electrónicos de la Subdirección monitoreo a la Subdirección de mejoramiento organizacional de los días 01/03/2019 y 06/03/2019, con contenido de la información a actualizar 
- Correo electrónico de la Dirección de Gestión  humana del 29/03/2019 solicitando los contenidos . 
 </t>
    </r>
  </si>
  <si>
    <r>
      <t>Se evidencia curso virtual  "Aula virtual: transparencia y lucha contra la corrupción 2019- pacto por la legalidad-plan de desarrollo 2018-2022", el cual cuenta con el Mód</t>
    </r>
    <r>
      <rPr>
        <sz val="10"/>
        <rFont val="Arial"/>
        <family val="2"/>
      </rPr>
      <t>ulo Rendición de Cuentas co</t>
    </r>
    <r>
      <rPr>
        <sz val="10"/>
        <color theme="1"/>
        <rFont val="Arial"/>
        <family val="2"/>
      </rPr>
      <t xml:space="preserve">n información actualizada, curso que se encuentra en la oferta de la escuela virtual desde el 21 de mayo de 2019.  Según convocatoria emitida mediante correo electrónico De: Dirección de Gestión Humana; Enviado el: martes, 21 de mayo de 2019 17:24; Para: Colaboradores ICBF &lt;Colaboradores@icbf.gov.co&gt;; Asunto: Escuela del ICBF- Convocatoria de cursos virtuales- Mayo 
</t>
    </r>
    <r>
      <rPr>
        <b/>
        <sz val="10"/>
        <color theme="1"/>
        <rFont val="Arial"/>
        <family val="2"/>
      </rPr>
      <t xml:space="preserve">Evidencia
</t>
    </r>
    <r>
      <rPr>
        <sz val="10"/>
        <color theme="1"/>
        <rFont val="Arial"/>
        <family val="2"/>
      </rPr>
      <t>Correo electrónico enviado desde la Dirección de Gestión Humana al grupo "Colaboradores ICBF" del 21 de mayo de 2019 ofertando el curso en el Aula Virtual.</t>
    </r>
  </si>
  <si>
    <r>
      <t xml:space="preserve">Se evidenció correo electrónico del 05/09/2019 donde el Grupo Desarrollo del Talento Humano - Equipo Capacitación remitió a la Dirección de Servicios y Atención 2 bases de datos adicionales a la verificada en el mes de Abril, por lo cual la Oficina de Control Interno estima que a la fecha se cuenta con un total de 114 colaboradores de servicios y atención inscritos. De este total se deberá obtener el 20% para evaluar el cumplimiento de la meta propuesta. 
</t>
    </r>
    <r>
      <rPr>
        <sz val="10"/>
        <color rgb="FFFF0000"/>
        <rFont val="Arial"/>
        <family val="2"/>
      </rPr>
      <t xml:space="preserve">
</t>
    </r>
    <r>
      <rPr>
        <sz val="10"/>
        <rFont val="Arial"/>
        <family val="2"/>
      </rPr>
      <t xml:space="preserve">Se evidencian certificado obtenido por 24 colaboradores a la fecha; y se da continuidad a la actividad teniendo en cuenta que no se ha culminado el proceso de capacitación ni de inscripción y aún no se tiene un número exacto sobre el cual realizar el calculo de la meta.
</t>
    </r>
    <r>
      <rPr>
        <b/>
        <sz val="10"/>
        <rFont val="Arial"/>
        <family val="2"/>
      </rPr>
      <t>EVIDENCIA</t>
    </r>
    <r>
      <rPr>
        <sz val="10"/>
        <rFont val="Arial"/>
        <family val="2"/>
      </rPr>
      <t xml:space="preserve">
Correo electrónico del 05/09/2019 con asunto: "Informe convocatoria JULIO - AGOSTO- Curso Virtual : Servicio y Atención"
Bases de datos: sAJulio y saagosto
24 Certificados de Participación en el Curso Virtual</t>
    </r>
  </si>
  <si>
    <r>
      <t xml:space="preserve">Para este cuatrimestre se evidencian videoconferencias donde se tratan temas de protocolos de atención, las presentaciones de protocolos utilizadas en las videoconferencias relacionadas con ATENCIÓN PERSONAS DISCAP MENTAL y ATENCIÓN A PERSONAS DE TALLA BAJA, y participación en la inducción.
</t>
    </r>
    <r>
      <rPr>
        <b/>
        <sz val="10"/>
        <color theme="1"/>
        <rFont val="Arial"/>
        <family val="2"/>
      </rPr>
      <t>EVIDENCIAS</t>
    </r>
    <r>
      <rPr>
        <sz val="10"/>
        <color theme="1"/>
        <rFont val="Arial"/>
        <family val="2"/>
      </rPr>
      <t xml:space="preserve">
Correo electrónico del 22/05/2019 con asunto: VIDEOCONFERENCIAS MAYO 28 Y 29 DE 8:00am a 12:00m
Correo electrónico del 03/07/2019 con asunto: CONVOCATORIA INDUCCIÓN PRESENCIAL 17 Y 19 DE JULIO DE 2019
Correo electrónico del 18/07/2019 con asunto: AGENDA SEGUNDA INDUCCION PRESENCIAL
Correo electrónico del 26/07/2019 con asunto: VIDEOCONFERENCIA MARTES 30 DE JULIO DE 8:00am A 12:00m 
Correo electrónico del 29/07/2019 con asunto: TEMAS VIDEOCONFERENCIA 30 Y 31 DE JULIO
Correo electrónico del 23/08/2019 con asunto: VIDEOCONFERENCIA MIÉRCOLES 28 DE AGOSTO DE 8:00am A 12:00m 
Presentación PROTOCOLO ATENCIÓN PERSONAS DISCAP MENTAL
Presentación PROTOCOLO ATENCIÓN A PERSONAS DE TALLA BAJA 
</t>
    </r>
  </si>
  <si>
    <r>
      <t xml:space="preserve">Se evidenció borrador del documento "Caracterización de Peticionarios y Beneficiarios ICBF 2019"; por lo cual a la fecha del seguimiento se encuentra en construcción la caracterización. 
</t>
    </r>
    <r>
      <rPr>
        <b/>
        <sz val="10"/>
        <color theme="1"/>
        <rFont val="Arial"/>
        <family val="2"/>
      </rPr>
      <t>EVIDENCIA</t>
    </r>
    <r>
      <rPr>
        <sz val="10"/>
        <color theme="1"/>
        <rFont val="Arial"/>
        <family val="2"/>
      </rPr>
      <t xml:space="preserve">
Borrador "Caracterización de Peticionarios y Beneficiarios ICBF 2019". </t>
    </r>
  </si>
  <si>
    <r>
      <t xml:space="preserve">Actividad 1.1 En avance. culmina 15/12/19
</t>
    </r>
    <r>
      <rPr>
        <sz val="10"/>
        <color theme="1"/>
        <rFont val="Arial"/>
        <family val="2"/>
      </rPr>
      <t xml:space="preserve">- Acta de reunión comité primario 2 del 29 de abril de 2019. Acta sin firmas  y nombres de asistentes 
 - Presentación comité primario 2 </t>
    </r>
    <r>
      <rPr>
        <b/>
        <sz val="10"/>
        <color theme="1"/>
        <rFont val="Arial"/>
        <family val="2"/>
      </rPr>
      <t xml:space="preserve">
</t>
    </r>
    <r>
      <rPr>
        <sz val="10"/>
        <color theme="1"/>
        <rFont val="Arial"/>
        <family val="2"/>
      </rPr>
      <t xml:space="preserve">- Acta de reunión comité primario 3 .28 de junio de 2019  
- Acta comité primario  4 . 22 de agosto de 2019 
- Listado de asistencia 22 de agosto de 2019 
</t>
    </r>
    <r>
      <rPr>
        <b/>
        <sz val="10"/>
        <color theme="1"/>
        <rFont val="Arial"/>
        <family val="2"/>
      </rPr>
      <t xml:space="preserve">Actividad 1.2 En avance culmina 15/12/19
</t>
    </r>
    <r>
      <rPr>
        <sz val="10"/>
        <color theme="1"/>
        <rFont val="Arial"/>
        <family val="2"/>
      </rPr>
      <t xml:space="preserve">Actas de reunión Coordinadores de Grupo  del  13 de marzo de 2019, 28 de junio de 2019 y abril 25 de 2019 no se evidencia la trazabilidad entre las actas de comité y las actas de coordinación 
 Acta de reunión comité primario 3 .28 de junio de 2019  no se evidencia seguimiento a los compromisos de la reunión anterior 
- Acta comité primario  4 . 22 de agosto de 2019 no se evidencia seguimiento a los compromisos de la reunión anterior 
</t>
    </r>
    <r>
      <rPr>
        <b/>
        <sz val="10"/>
        <color theme="1"/>
        <rFont val="Arial"/>
        <family val="2"/>
      </rPr>
      <t xml:space="preserve">Actividad 2.1  En avance. culmina 15/12/19
- </t>
    </r>
    <r>
      <rPr>
        <sz val="10"/>
        <color theme="1"/>
        <rFont val="Arial"/>
        <family val="2"/>
      </rPr>
      <t xml:space="preserve">Acta reunión mensual ordinaria #042019 del 29 de abril de 2019. Seguimiento directrices grupos internos 
_acta 24 de abril de 2019. Coordinación grupo de investigaciones. Seguimiento grupos internos 
_ Acta #3 de 29 de marzo de 2019. Coordinación  grupo de prevención. Socialización , instrucción, revisión de procesos 
- Acta 30 de abril de 2019. Grupo de Quejas. Reunión mensual de abril </t>
    </r>
    <r>
      <rPr>
        <b/>
        <sz val="10"/>
        <color theme="1"/>
        <rFont val="Arial"/>
        <family val="2"/>
      </rPr>
      <t xml:space="preserve">
</t>
    </r>
    <r>
      <rPr>
        <sz val="10"/>
        <color theme="1"/>
        <rFont val="Arial"/>
        <family val="2"/>
      </rPr>
      <t xml:space="preserve">- Acta 28 de mayo de 2019 . Grupo de Quejas. Reunión mensual de Mayo 
_ Acta mayo 29 de 2019. Grupo Especial de actuación inmediata 
-Acta #6 del 17 de junio de 2019 . Coordinación grupo de prevención. Socialización, instrucciones y  revisión de procesos 
- Acta #5  Julio 25  de 2019  Coordinación grupo de  investigación inmediata. Reunión mes de julio 
- Acta #8 . 16 de agosto de 2019. Coordinación grupo de prevención. Reunión de agosto  
-Acta numero #7 del 13 de agosto de 2019 . grupo de quejas 
_Acta #8  del 29 de agosto de 2019 grupo especial de actuación inmediata. Reunión de agosto  
</t>
    </r>
    <r>
      <rPr>
        <b/>
        <sz val="10"/>
        <color theme="1"/>
        <rFont val="Arial"/>
        <family val="2"/>
      </rPr>
      <t xml:space="preserve">Actividad 2.2 En avance. culmina 15/12/19
</t>
    </r>
    <r>
      <rPr>
        <sz val="10"/>
        <color theme="1"/>
        <rFont val="Arial"/>
        <family val="2"/>
      </rPr>
      <t xml:space="preserve">Sensibilización en ley disciplinaria: 
-Listado de asistencia  del 11/04/2019  Regional Cauca. </t>
    </r>
    <r>
      <rPr>
        <b/>
        <sz val="10"/>
        <color theme="1"/>
        <rFont val="Arial"/>
        <family val="2"/>
      </rPr>
      <t xml:space="preserve">
</t>
    </r>
    <r>
      <rPr>
        <sz val="10"/>
        <color theme="1"/>
        <rFont val="Arial"/>
        <family val="2"/>
      </rPr>
      <t xml:space="preserve">-Listado de asistencia 31/05/2019  Regional Nariño.  
-Listado de asistencia 31/05/2019. Regional Nariño. CZ Remolino. Asistencia 1 persona. </t>
    </r>
    <r>
      <rPr>
        <b/>
        <sz val="10"/>
        <color theme="1"/>
        <rFont val="Arial"/>
        <family val="2"/>
      </rPr>
      <t xml:space="preserve">
Recomendación 
</t>
    </r>
    <r>
      <rPr>
        <sz val="10"/>
        <color theme="1"/>
        <rFont val="Arial"/>
        <family val="2"/>
      </rPr>
      <t>Hacer trazabilidad entre los compromisos de los comités primarios Vs las reuniones bimestrales de Coordinació</t>
    </r>
    <r>
      <rPr>
        <b/>
        <sz val="10"/>
        <color theme="1"/>
        <rFont val="Arial"/>
        <family val="2"/>
      </rPr>
      <t xml:space="preserve">n. </t>
    </r>
  </si>
  <si>
    <r>
      <t xml:space="preserve">
Actividad 3 
</t>
    </r>
    <r>
      <rPr>
        <sz val="10"/>
        <color theme="1"/>
        <rFont val="Arial"/>
        <family val="2"/>
      </rPr>
      <t xml:space="preserve">En herramienta ISOLUCION  no registra actividad "3  Socializar los procedimientos del proceso de Gestión Jurídica"  es una actividad a Nivel Regional. 
</t>
    </r>
    <r>
      <rPr>
        <b/>
        <sz val="10"/>
        <color theme="1"/>
        <rFont val="Arial"/>
        <family val="2"/>
      </rPr>
      <t xml:space="preserve">Recomendación: 
</t>
    </r>
    <r>
      <rPr>
        <sz val="10"/>
        <color theme="1"/>
        <rFont val="Arial"/>
        <family val="2"/>
      </rPr>
      <t xml:space="preserve">Se culmina actividad 1 y 2 sin embargo no se ven modificaciones en el mapa de riesgos en cuanto controles, mapa de calor y  solidez del conjunto de controles 
En la herramienta ISOLUCION  se sugiere incluir la actividad 2 a los otros niveles de la entidad teniendo en cuenta que los controles, mapas de calor y planes de tratamiento deberán ser diferentes según cada región y unificar en una única metodología 
</t>
    </r>
  </si>
  <si>
    <r>
      <t xml:space="preserve">Actividad 1.1 . Culmina 31/12/2019  En avance 
</t>
    </r>
    <r>
      <rPr>
        <sz val="10"/>
        <color theme="1"/>
        <rFont val="Arial"/>
        <family val="2"/>
      </rPr>
      <t xml:space="preserve">Documento de  soporte actividades de sensibilización del  código de ética correo electrónico con propuesta de temas a presentar en la actividad de sensibilización 26 /04/2019 
Material actividad de sensibilización </t>
    </r>
    <r>
      <rPr>
        <b/>
        <sz val="10"/>
        <color theme="1"/>
        <rFont val="Arial"/>
        <family val="2"/>
      </rPr>
      <t xml:space="preserve">
Activad 2.1 . 31/12/2019 En avance 
</t>
    </r>
    <r>
      <rPr>
        <sz val="10"/>
        <color theme="1"/>
        <rFont val="Arial"/>
        <family val="2"/>
      </rPr>
      <t xml:space="preserve">Correo electrónico 27/05/2019 despliegue de la evaluación colaboradores de OCI 
 Resultados de la Evaluación del  Estatuto de Auditoría Interna y el Código de Ética de Auditoría  </t>
    </r>
  </si>
  <si>
    <r>
      <rPr>
        <b/>
        <sz val="10"/>
        <color theme="1"/>
        <rFont val="Arial"/>
        <family val="2"/>
      </rPr>
      <t xml:space="preserve">Actividad 1.1 . Culmina 31/12/2019  En avance </t>
    </r>
    <r>
      <rPr>
        <sz val="10"/>
        <color theme="1"/>
        <rFont val="Arial"/>
        <family val="2"/>
      </rPr>
      <t xml:space="preserve">
Documento de  soporte actividades de sensibilización del  código de ética correo electrónico con propuesta de temas a presentar en la actividad de sensibilización 26 /04/2019 
Material actividad de sensibilización 
</t>
    </r>
    <r>
      <rPr>
        <b/>
        <sz val="10"/>
        <color theme="1"/>
        <rFont val="Arial"/>
        <family val="2"/>
      </rPr>
      <t xml:space="preserve">Activad 2.1 . 31/12/2019 En avance </t>
    </r>
    <r>
      <rPr>
        <sz val="10"/>
        <color theme="1"/>
        <rFont val="Arial"/>
        <family val="2"/>
      </rPr>
      <t xml:space="preserve">
Correo electrónico 27/05/2019 despliegue de la evaluación colaboradores de OCI 
 Resultados de la Evaluación del  Estatuto de Auditoría Interna y el Código de Ética de Auditoría  
</t>
    </r>
    <r>
      <rPr>
        <b/>
        <sz val="10"/>
        <color theme="1"/>
        <rFont val="Arial"/>
        <family val="2"/>
      </rPr>
      <t xml:space="preserve">Recomendación 
</t>
    </r>
    <r>
      <rPr>
        <sz val="10"/>
        <color theme="1"/>
        <rFont val="Arial"/>
        <family val="2"/>
      </rPr>
      <t xml:space="preserve">Se  sugiere revisar porque si las causas y el plan de tratamiento son iguales para la OCI estamos abordando el mismo riesgo </t>
    </r>
  </si>
  <si>
    <t>Lucerito Achury Carrion</t>
  </si>
  <si>
    <r>
      <t xml:space="preserve">Se evidenció publicación de la siguiente información en el Portal Web de la Entidad:
</t>
    </r>
    <r>
      <rPr>
        <b/>
        <sz val="10"/>
        <color theme="1"/>
        <rFont val="Arial"/>
        <family val="2"/>
      </rPr>
      <t xml:space="preserve">
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con corte a 29 de agosto de 2019: Ruta: https://www.icbf.gov.co/gestion-transparencia/transparencia/estructura-organica-talento-humano/evaluacion-desempeno</t>
    </r>
  </si>
  <si>
    <r>
      <t xml:space="preserve">Se evidenciaron los siguientes mensajes internos sobre prevención de la corrupción y promoción de la transparencia en la Entidad:
</t>
    </r>
    <r>
      <rPr>
        <b/>
        <sz val="10"/>
        <color theme="1"/>
        <rFont val="Arial"/>
        <family val="2"/>
      </rPr>
      <t xml:space="preserve">
Evidencia:</t>
    </r>
    <r>
      <rPr>
        <sz val="10"/>
        <color theme="1"/>
        <rFont val="Arial"/>
        <family val="2"/>
      </rPr>
      <t xml:space="preserve">
Boletín Vive ICBF #65_05 de mayo_Anticorrupción: mayo: haz parte de la lucha contra la corrupción
Boletín Vive ICBF #66_13 de mayo_Transparencia: mayo: informate sobre los trámites que tenemos dispuestos para el ciudadano en el ICBF.
Boletín Vive ICBF #67_20 de mayo_Anticorrupción: mayo: es muy importante saber que? Consecuencias que ocasionan los actos de corrupción...
Boletin 70 Anticorrupción - 12 de junio : Que es un riesgo de corrupción?
Vive ICBF No. 74 Anticorrupción_10 de julio: haz parte de nuestra lucha denuncia 018000918080, anticorrupcion@icbf.gov.co
Vive ICBF No. 76 Transparencia_ Boletín 76_el 24 de julio: tienes preguntas sobre el ICBF, 340 preguntas frecuentes.
Anticorrupción Boletin No 79_14 de agosto: Tips anticorrupción en el ICBF.</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</si>
  <si>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mayo, junio y julio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se evidenció lo siguiente:
estados_financieros_corte_31_mayo_2019.pdf y notas_a_los_estados_financieros_mayo_31_2019.pdf publicados el 05/Jul/2019
Estados Financieros y NOTAS A LOS ESTADOS FINANCIEROS 30 JUNIO 2019 corte 30 junio 2019 publicado el 05/Ago/2019
Estados Financieros corte 31 Julio 2019 publicado el 04/Sep/2019
NOTAS A LOS ESTADOS FINANCIEROS 31 JULIO 2019 publicado el 04/Sep/2019
Esta información se encuentra ubicada en la ruta: 
https://www.icbf.gov.co/gestion-transparencia/transparencia/presupuesto/estados-financieros/archivo
</t>
    </r>
    <r>
      <rPr>
        <sz val="10"/>
        <rFont val="Arial"/>
        <family val="2"/>
      </rPr>
      <t xml:space="preserve">
</t>
    </r>
    <r>
      <rPr>
        <b/>
        <sz val="10"/>
        <rFont val="Arial"/>
        <family val="2"/>
      </rPr>
      <t>Recomendación:</t>
    </r>
    <r>
      <rPr>
        <sz val="10"/>
        <rFont val="Arial"/>
        <family val="2"/>
      </rPr>
      <t xml:space="preserve"> Publicar la fecha completa de publicación con el fin de tener la trazabilidad de la información.</t>
    </r>
  </si>
  <si>
    <t>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enre otras.</t>
  </si>
  <si>
    <t>Esta actividad inicia en septiembre de 2019</t>
  </si>
  <si>
    <t>Para esta actividad se evidenció el avance en los siguientes aspectos:
El 17 de julio de 2019 el ICBF recibió respuesta del Archivo General de la Nación con respecto al concepto técnico de evaluación de Tablas de Retención Documental Radicado 201912220000041532 en el cual informan que se deben realizar unos ajustes por lo que devuelven las TRD para su gestión. Una vez se realicen estos ajustes se debera convocar una mesa de trabajo con la evaluadora para la revisión de los ajustes.
Evidencia:
Comunicado con radicado No. 201912220000041532.</t>
  </si>
  <si>
    <t>G. Esteban Martínez Bueno</t>
  </si>
  <si>
    <t xml:space="preserve">Durante el segundo cuatrimestre se evidenciaron videos relacionados con lenguaje de señas, ubicados en Youtube y Twitter.
Evidencia:
Video "¿En qué consisten los programas inclusivos?" ubicado en https://youtu.be/_tSI8G3Swy8
Video "¿Qué es el enfoque diferencial de derechos?" ubicado en https://youtu.be/1vb8daV-ftE 
Video "¿Cuáles son los objetivoo del enfoque diferencial?" ubicado en https://youtu.be/fN4h6q7OZhE </t>
  </si>
  <si>
    <t xml:space="preserve">Frente a la ejecución de las Acciones Asociadas al Proceso de Inspección Vigilancia y Control de la Oficina de Aseguramiento de la Calidad, se evidencia  que las actividades se encuentran en avance.  
</t>
  </si>
  <si>
    <r>
      <t xml:space="preserve">Actividad 1 31/12/2019 
</t>
    </r>
    <r>
      <rPr>
        <sz val="10"/>
        <color theme="1"/>
        <rFont val="Arial"/>
        <family val="2"/>
      </rPr>
      <t xml:space="preserve">F1.P4.GTI Formato requerimiento de cambios Informático se requiere  que los administradores tengan  la opción de almacenar la información histórica de los indicadores y sus resultados y los demás usuarios internos y externos tendrán acceso al módulo del tablero de control en línea ya sea por regional, áreas o nacional, fecha prevista del cambio 12 de abril de 2019 
F1.P4.GTI Formato requerimiento de cambios Informático se requiere mejorar  en la seguridad del aplicativo y implementación de nuevas funcionalidades (Módulo de registro de compromisos de mesas públicas) Fecha prevista 20 de junio de 2019 
F1.P4.GTI Formato requerimiento de cambios Informático se requiere la  Implementación de los nuevos módulos para el registro, seguimiento y consulta de los compromisos de las mesas públicas del ICBF
F1.P4.GTI Formato requerimiento de cambios Informático  se requiere actualizará el tablero de control a nivel regional y nacional adicionando la salidas por objetivos estratégicos , MIPG y plan nacional de desarrollo. Fecha prevista 20 de agosto de 2019 
</t>
    </r>
    <r>
      <rPr>
        <b/>
        <sz val="10"/>
        <color theme="1"/>
        <rFont val="Arial"/>
        <family val="2"/>
      </rPr>
      <t>Recomendación:</t>
    </r>
    <r>
      <rPr>
        <sz val="10"/>
        <color theme="1"/>
        <rFont val="Arial"/>
        <family val="2"/>
      </rPr>
      <t xml:space="preserve">
Fortalecer el registro de las evidencias porque si bien presentan los requerimientos de información no hay evidencia de la funcionalidad de la herramienta de software 
</t>
    </r>
  </si>
  <si>
    <r>
      <rPr>
        <sz val="10"/>
        <rFont val="Arial"/>
        <family val="2"/>
      </rPr>
      <t xml:space="preserve">Se evidenció seguimiento a la gestión de registro en el Sistema de Información y Trámite Contractual SITCO con corte a Julio de 2019.
</t>
    </r>
    <r>
      <rPr>
        <b/>
        <sz val="10"/>
        <rFont val="Arial"/>
        <family val="2"/>
      </rPr>
      <t xml:space="preserve">
Evidencia:</t>
    </r>
    <r>
      <rPr>
        <sz val="10"/>
        <rFont val="Arial"/>
        <family val="2"/>
      </rPr>
      <t xml:space="preserve">
Correo enviado a los Directores Regionales y a los Coordinadores Jurídicos del 20/08/2019 con el informe Sistema de Información y Trámite Contractual incluyendo la verificación detallada por regional y el memorando seguimiento con radicado 201912400000054073.</t>
    </r>
    <r>
      <rPr>
        <sz val="10"/>
        <color rgb="FFFF0000"/>
        <rFont val="Arial"/>
        <family val="2"/>
      </rPr>
      <t xml:space="preserve">
  </t>
    </r>
  </si>
  <si>
    <r>
      <t xml:space="preserve">Se evidenciaron las denuncias por presuntos actos de corrupción inmersos en los Informes PQRSD publicados de los meses de mayo, junio y julio de 2019 en el portal web y en la intranet.  Adicionalmente La Oficina Asesora Juríca dejo como evidencia un Informe de Denuncias donde informan que se recepcionaron 120 denuncias durante el periodo comprendido del 1 de abril al 30 de junio de 2019 en el cual 80 estan cerradas y 40 abiertas.
</t>
    </r>
    <r>
      <rPr>
        <b/>
        <sz val="10"/>
        <rFont val="Arial"/>
        <family val="2"/>
      </rPr>
      <t>Evidencia:</t>
    </r>
    <r>
      <rPr>
        <sz val="10"/>
        <rFont val="Arial"/>
        <family val="2"/>
      </rPr>
      <t xml:space="preserve">
Portal web ruta: https://www.icbf.gov.co/servicios/informes-boletines-pqrds
</t>
    </r>
  </si>
  <si>
    <r>
      <t>Se evidenciaron actas de reunión, intercambios de correos electrónicos y matrices con los resultados de la medición de indicadores de la siguiente manera</t>
    </r>
    <r>
      <rPr>
        <sz val="10"/>
        <color theme="1"/>
        <rFont val="Arial"/>
        <family val="2"/>
      </rPr>
      <t xml:space="preserve">:
</t>
    </r>
    <r>
      <rPr>
        <b/>
        <sz val="10"/>
        <color theme="1"/>
        <rFont val="Arial"/>
        <family val="2"/>
      </rPr>
      <t>Evidencia:</t>
    </r>
    <r>
      <rPr>
        <sz val="10"/>
        <color theme="1"/>
        <rFont val="Arial"/>
        <family val="2"/>
      </rPr>
      <t xml:space="preserve">
</t>
    </r>
    <r>
      <rPr>
        <b/>
        <sz val="10"/>
        <color theme="1"/>
        <rFont val="Arial"/>
        <family val="2"/>
      </rPr>
      <t>Mayo:</t>
    </r>
    <r>
      <rPr>
        <sz val="10"/>
        <color theme="1"/>
        <rFont val="Arial"/>
        <family val="2"/>
      </rPr>
      <t xml:space="preserve"> Se evidenciaron presentación reporte de indicadores "IND_201904.pptx" y correos electrónicos con el resultado de cargue preliminar, cargue resultados y definitivo de indicadores del proceso "Relación con el ciudadano", correos del 14-may-2019, 17-may-2019 y, del 21-may-2019.
Matriz de indicadores "IND_Abril_Entrega3_20190521.xlsx"
Correos con adjuntos: "INDICADORES RELACIÓN CON EL CIUDADANO ABRIL 2019 (PRELIMINAR).msg", "INDICADORES RELACIÓN CON EL CIUDADANO ABRIL 2019 (RESULTADOS).msg" y "INDICADORES RELACIÓN CON EL CIUDADANO ABRIL 2019 (FINAL).msg"
</t>
    </r>
    <r>
      <rPr>
        <b/>
        <sz val="10"/>
        <color theme="1"/>
        <rFont val="Arial"/>
        <family val="2"/>
      </rPr>
      <t>Junio:</t>
    </r>
    <r>
      <rPr>
        <sz val="10"/>
        <color theme="1"/>
        <rFont val="Arial"/>
        <family val="2"/>
      </rPr>
      <t xml:space="preserve"> Se evidenciaron presentación reporte de indicadores "IND_201905.pptx" y correos electrónicos con el resultado de cargue preliminar, cargue resultados y definitivo de indicadores del proceso "Relación con el ciudadano", correos del 17-jun-2019, 19-jun-2019 y, del 21-jun-2019.
Matriz de indicadores "IIND_Mayo_Entrega3_20190621.xlsx"
Correos con adjuntos: "INDICADORES RELACIÓN CON EL CIUDADANO MAYO 2019 (PRELIMINAR).msg", "INDICADORES RELACIÓN CON EL CIUDADANO MAYO 2019.msg" y "INDICADORES RELACIÓN CON EL CIUDADANO MAYO 2019 (FINAL).msg"
</t>
    </r>
    <r>
      <rPr>
        <b/>
        <sz val="10"/>
        <color theme="1"/>
        <rFont val="Arial"/>
        <family val="2"/>
      </rPr>
      <t>Julio:</t>
    </r>
    <r>
      <rPr>
        <sz val="10"/>
        <color theme="1"/>
        <rFont val="Arial"/>
        <family val="2"/>
      </rPr>
      <t xml:space="preserve"> Se evidenciaron presentación reporte de indicadores "IND_201906.pptx" y correos electrónicos con el resultado de cargue preliminar, cargue resultados y definitivo de indicadores del proceso "Relación con el ciudadano", correos del 12-jul-2019, 17-jul-2019 y, del 19-jul-2019.
Matriz de indicadores "IND_Junio_Entrega3_20190719.xlsx"
Correos con adjuntos: "INDICADORES RELACIÓN CON EL CIUDADANO JUNIO 2019 (PRELIMINAR).msg", "INDICADORES RELACIÓN CON EL CIUDADANO JUNIO 2019 (CARGUE_SIMEI).msg" y "INDICADORES RELACIÓN CON EL CIUDADANO JUNIO 2019 (FINAL).msg"
</t>
    </r>
    <r>
      <rPr>
        <b/>
        <sz val="10"/>
        <color theme="1"/>
        <rFont val="Arial"/>
        <family val="2"/>
      </rPr>
      <t>Agosto:</t>
    </r>
    <r>
      <rPr>
        <sz val="10"/>
        <color theme="1"/>
        <rFont val="Arial"/>
        <family val="2"/>
      </rPr>
      <t xml:space="preserve"> Se evidenciaron presentación reporte de indicadores "IND_201907.pptx" y correos electrónicos con el resultado de cargue preliminar, cargue resultados y definitivo de indicadores del proceso "Relación con el ciudadano", correos del 13-ago-2019, 20-ago-2019 y, del 23-ago-2019.
Matriz de indicadores "IND_Julio_Entrega3_20190823.xlsx"
Correos con adjuntos: "INDICADORES RELACIÓN CON EL CIUDADANO JULIO 2019 (PRELIMINAR).msg", "INDICADORES RELACIÓN CON EL CIUDADANO JULIO 2019RESULTA.msg" y "INDICADORES RELACIÓN CON EL CIUDADANO JULIO 2019 (FINAL).msg"</t>
    </r>
  </si>
  <si>
    <r>
      <t xml:space="preserve">Se evidenciaron actividades de sensibilización y actividades participativas por parte de los colaboradores del ICBF sobre aspectos de la Integridad y el Código de Integridad:
</t>
    </r>
    <r>
      <rPr>
        <b/>
        <sz val="10"/>
        <rFont val="Arial"/>
        <family val="2"/>
      </rPr>
      <t>Evidencias:</t>
    </r>
    <r>
      <rPr>
        <sz val="10"/>
        <rFont val="Arial"/>
        <family val="2"/>
      </rPr>
      <t xml:space="preserve">
</t>
    </r>
    <r>
      <rPr>
        <b/>
        <sz val="10"/>
        <rFont val="Arial"/>
        <family val="2"/>
      </rPr>
      <t xml:space="preserve">Mayo: </t>
    </r>
    <r>
      <rPr>
        <sz val="10"/>
        <rFont val="Arial"/>
        <family val="2"/>
      </rPr>
      <t xml:space="preserve">Registro fotográfico y listas de asistencia a talleres sobre "Construcción código de integridad ICBF" regional Antioquia (24-may-2019) y, regional Guajira (17-may-2019). 
</t>
    </r>
    <r>
      <rPr>
        <b/>
        <sz val="10"/>
        <rFont val="Arial"/>
        <family val="2"/>
      </rPr>
      <t xml:space="preserve">Junio: </t>
    </r>
    <r>
      <rPr>
        <sz val="10"/>
        <rFont val="Arial"/>
        <family val="2"/>
      </rPr>
      <t xml:space="preserve">Acta del Comité Institucional de Gestión y Desempeño del 27-jun-2019 en donde se aprueba el Código de Integridad del ICBF. Se da conocmiento por medio del comité a los miembreo de CIGD.
</t>
    </r>
    <r>
      <rPr>
        <b/>
        <sz val="10"/>
        <rFont val="Arial"/>
        <family val="2"/>
      </rPr>
      <t xml:space="preserve">Julio: </t>
    </r>
    <r>
      <rPr>
        <sz val="10"/>
        <rFont val="Arial"/>
        <family val="2"/>
      </rPr>
      <t xml:space="preserve">Se evidencia la pieza gráfica del código de integridad y la publicación en la Intranet del código.(https://intranet.icbf.gov.co/)
</t>
    </r>
    <r>
      <rPr>
        <b/>
        <sz val="10"/>
        <rFont val="Arial"/>
        <family val="2"/>
      </rPr>
      <t xml:space="preserve">Agosto: </t>
    </r>
    <r>
      <rPr>
        <sz val="10"/>
        <rFont val="Arial"/>
        <family val="2"/>
      </rPr>
      <t xml:space="preserve">Sensibilización por correo electrónico a los colaboradores del ICBD (correo electrónico 26-ago-2019), invitación a jornada de articulación para las regionales del Código de Integridad (correo electrónico 16-ago-2019), Sensibilización "Vivamos el código de integridad" (correo electrónico 20-ago-2019) y, test de persepción en integridad "PREGUNTAS DEL TEST DE PERCEPCIÓN DE INTEGRIDAD.docx".
</t>
    </r>
    <r>
      <rPr>
        <b/>
        <sz val="10"/>
        <rFont val="Arial"/>
        <family val="2"/>
      </rPr>
      <t xml:space="preserve">
</t>
    </r>
    <r>
      <rPr>
        <sz val="10"/>
        <rFont val="Arial"/>
        <family val="2"/>
      </rPr>
      <t xml:space="preserve">Visualización gráfica que identifica la persepción de los colaboradores: no se evidencia representación gráfica con la persepción de los colaboradores sobre integridad.
Plan de trabajo y cronograma de las estrategias de socialización: estos planes de trabajo se revisan en las actividades 6.2 y 6.4.
Recomendación: Si la actividad hace referencia a la aplicación de los test de percepción de integridad a todas las sedes del ICBF, se sugiere que la meta corresponda a la actividad como por ejemplo aplicación de los test en las 33 regionales a los colaboradores delegados para tal fin.
</t>
    </r>
    <r>
      <rPr>
        <b/>
        <sz val="10"/>
        <rFont val="Arial"/>
        <family val="2"/>
      </rPr>
      <t>En radicado I-2019-035065-0101 para al Directora de Planeación y Control de Gestión se hizo la solicitud de ajuste de fecha de la meta al 30-septiembre-2019. En radicado I-2019-046030-0101 se aprueba la solcitud de ajuste de fecha de la meta para la actividad 6.1.</t>
    </r>
  </si>
  <si>
    <t>Actividad Cumplida el 31 de enero de 2019.</t>
  </si>
  <si>
    <r>
      <t>Para la realización de mesas públicas y Rendición de Cuentas el ICBF cuenta con Operador Logístico de Eventos PUBBLICA SAS (Contrato 1373 de 2018 PUBBLICA SAS del 01/08/2019 al 04/07/2019) y el contrato con el operador UT VISION ICBF- Quinta Generación S.A.S del CONTRATO (Contrato 1378 de 2019 del 11/07/2019 al 31/07/2022).
De acuerdo con la evidencia aportada se verificó la realización de las siguientes mesas públicas, por medio del operador logístico:</t>
    </r>
    <r>
      <rPr>
        <b/>
        <sz val="10"/>
        <color rgb="FFFF0000"/>
        <rFont val="Arial"/>
        <family val="2"/>
      </rPr>
      <t xml:space="preserve">
</t>
    </r>
    <r>
      <rPr>
        <sz val="10"/>
        <rFont val="Arial"/>
        <family val="2"/>
      </rPr>
      <t xml:space="preserve">
Durante el mes de junio se atendieron 32 Mesas Públicas en los departamentos de Atlántico (3), Bogotá (7), Caldas (3), Antioquia (4), Norte de Santander (5), Nariño (4), Quindío (1), Valle del Cauca (3), San Andrés (1) y Sucre (1).
Para el mes de julio se evidenció la realización de 3 mesas públicas en los departamentos  de Risaralda (1), Cesar (3) , Tolima (1), Vichada (1).  Aunque en el mes de julio fueron adelantadas más mesas públicas, no se cuenta con los soportes teniendo en cuenta que el operador aun no ha enviado las facturas para validar la realización de este tipo de eventos.
Respecto a las mesas públicas realizadas en el mes de agosto (sobre todo las realizadas en las primeras semanas) no se evidenciaron soportes que permitan verificar la participación del operador en las mismas.
</t>
    </r>
    <r>
      <rPr>
        <b/>
        <sz val="10"/>
        <rFont val="Arial"/>
        <family val="2"/>
      </rPr>
      <t>Evidencia</t>
    </r>
    <r>
      <rPr>
        <sz val="10"/>
        <rFont val="Arial"/>
        <family val="2"/>
      </rPr>
      <t xml:space="preserve">
Informe de Supervisión del operador PUBBLICA SAS correspondiente al mes de junio 2019
Facturas de realización de mesas públicas junio y julio de 2019</t>
    </r>
    <r>
      <rPr>
        <b/>
        <sz val="10"/>
        <rFont val="Arial"/>
        <family val="2"/>
      </rPr>
      <t>.
Recomendación</t>
    </r>
    <r>
      <rPr>
        <sz val="10"/>
        <rFont val="Arial"/>
        <family val="2"/>
      </rPr>
      <t xml:space="preserve">
Se recomienda a la Dirección de Abastecimiento realizar el cubrimiento del servicio logístico a la totalidad de mesas públicas, para ello es necesario fortalecer la comunicación con la Subdirección de Monitoreo y Evaluación.  Adicionalmente se recomienda solicitar al operador el envío de las facturas (con los soporte de realización de las mesas públicas y rendición de cuentas) dentro de los 45 días siguientes a la realización del evento conforme a lo determinado en el contrato 1373 de 2018.  Extender la presente recomendación para Contrato 1378 de 2019, conforme a los términos determinados en el mismo.</t>
    </r>
  </si>
  <si>
    <r>
      <t xml:space="preserve">Se evidenciaron 29 correos electrónicos dirigidos a los CZ de las Regionales Risaralda, Quíndio, Santander, Valle del Cauca, Norte de Santander, Bogotá, Huila, Nariño, Cauca, Sucre, Cundinamarca, Antioquia, Boyacá y Cesar donde entro en funcionamiento el SDAT (Sistema Electrónico de Asignación de Turnos). La Dirección de Servicios y Atención envió información de los resultados de seguimiento de los meses de junio y julio con el fin de verificar el comportamiento de la atención de cada uno de los profesionales que cumplen el rol de Responsable de Servicios y Atención en el centro zonal, la calificación dada por los ciudadanos, los tipos de los ciudadanos atendidos, entre otros datos. 
Si bien se remite por parte de la Dirección de Servicios Atención información para la mejora no se evidenció un análisis o consolidado de los 29 resultados que permita generar las 5 acciones de mejora en ISOLUCION.
</t>
    </r>
    <r>
      <rPr>
        <b/>
        <sz val="10"/>
        <color theme="1"/>
        <rFont val="Arial"/>
        <family val="2"/>
      </rPr>
      <t>EVIDENCIA</t>
    </r>
    <r>
      <rPr>
        <sz val="10"/>
        <color theme="1"/>
        <rFont val="Arial"/>
        <family val="2"/>
      </rPr>
      <t xml:space="preserve">
Correo electrónico del 20/08/2019 con asunto: RESULTADOS SDAT CZ LA VIRGINIA JUNIO y JULIO 2019
Correo electrónico del 20/08/2019 con asunto: RESULTADOS SDAT CZ ARMENIA NORTE JUNIO y JULIO 2019
Correo electrónico del 20/08/2019 con asunto: RESULTADOS SDAT CZ CARLOS LLERAS RESTREPO JUNIO y JULIO 2019
Correo electrónico del 20/08/2019 con asunto: RESULTADOS SDAT CZ CENTRO JUNIO y JULIO 2019
Correo electrónico del 16/08/2019 con asunto: RESULTADOS SDAT CZ CÚCUTA 2 JUNIO y JULIO 2019
Correo electrónico del 16/08/2019 con asunto: RESULTADOS SDAT CZ CÚCUTA 3 JUNIO y JULIO 2019
Correo electrónico del 16/08/2019 con asunto: RESULTADOS SDAT CZ ENGATIVÁ JUNIO y JULIO 2019
Correo electrónico del 16/08/2019 con asunto: RESULTADOS SDAT CZ FONTIBÓN JUNIO y JULIO 2019
Correo electrónico del 16/08/2019 con asunto: RESULTADOS SDAT CZ KENNEDY JUNIO y JULIO 2019
Correo electrónico del 16/08/2019 con asunto: RESULTADOS SDAT CZ LA GAITANA JUNIO y JULIO 2019
Correo electrónico del 20/08/2019 con asunto: RESULTADOS SDAT CZ LA VIRGINIA JUNIO y JULIO 2019
Correo electrónico del 16/08/2019 con asunto: RESULTADOS SDAT CZ MANIZALES 2 JUNIO y JULIO 2019
Correo electrónico del 16/08/2019 con asunto: RESULTADOS SDAT CZ MÁRTIRES JUNIO y JULIO 2019
Correo electrónico del 16/08/2019 con asunto: RESULTADOS SDAT CZ NEIVA JUNIO y JULIO 2019
Correo electrónico del 20/08/2019 con asunto: RESULTADOS SDAT CZ NORORIENTAL JUNIO y JULIO 2019
Correo electrónico del 16/08/2019 con asunto: RESULTADOS SDAT CZ PASTO 2 JUNIO y JULIO 2019
Correo electrónico del 20/08/2019 con asunto: RESULTADOS SDAT CZ PEREIRA JUNIO y JULIO 2019
Correo electrónico del 16/08/2019 con asunto: RESULTADOS SDAT CZ PITALITO JUNIO y JULIO 2019
Correo electrónico del 16/08/2019 con asunto: RESULTADOS SDAT CZ POPAYÁN JUNIO y JULIO 2019
Correo electrónico del 16/08/2019 con asunto: RESULTADOS SDAT CZ RAFAEL URIBE JUNIO y JULIO 2019
Correo electrónico del 16/08/2019 con asunto: RESULTADOS SDAT CZ SAN CRISTÓBAL JUNIO y JULIO 2019
Correo electrónico del 20/08/2019 con asunto: RESULTADOS SDAT CZ SINCELEJO JUNIO y JULIO 2019
Correo electrónico del 16/08/2019 con asunto: RESULTADOS SDAT CZ SOACHA JUNIO y JULIO 2019
Correo electrónico del 16/08/2019 con asunto: RESULTADOS SDAT CZ SUBA JUNIO y JULIO 2019
Correo electrónico del 16/08/2019 con asunto: RESULTADOS SDAT CZ SURORIENTAL JUNIO y JULIO 2019
Correo electrónico del 16/08/2019 con asunto: RESULTADOS SDAT CZ TUNJA 2 JUNIO y JULIO 2019
Correo electrónico del 16/08/2019 con asunto: RESULTADOS SDAT CZ TUNJUELITO JUNIO y JULIO 2019
Correo electrónico del 16/08/2019 con asunto: RESULTADOS SDAT CZ USAQUÉN JUNIO y JULIO 2019
Correo electrónico del 16/08/2019 con asunto: RESULTADOS SDAT CZ USME JUNIO y JULIO 2019
Correo electrónico del 16/08/2019 con asunto: RESULTADOS SDAT CZ VALLEDUPAR 2 JUNIO y JULIO 2019</t>
    </r>
  </si>
  <si>
    <r>
      <rPr>
        <sz val="10"/>
        <rFont val="Arial"/>
        <family val="2"/>
      </rPr>
      <t xml:space="preserve">Con corte a junio 2019, se remitieron invitaciones realizadas a los grupos de valor (oficios radicados, correos electrónicos, fotos de la invitación colgada en carteleras físicas, etc.) para 99 mesas públicas.
</t>
    </r>
    <r>
      <rPr>
        <b/>
        <sz val="10"/>
        <rFont val="Arial"/>
        <family val="2"/>
      </rPr>
      <t>Evidencia</t>
    </r>
    <r>
      <rPr>
        <sz val="10"/>
        <rFont val="Arial"/>
        <family val="2"/>
      </rPr>
      <t xml:space="preserve">
https://www.icbf.gov.co/gestion-transparencia/transparencia/planeacion/rendicion-de-cuentas/regiones
</t>
    </r>
    <r>
      <rPr>
        <b/>
        <sz val="10"/>
        <color rgb="FFFF0000"/>
        <rFont val="Arial"/>
        <family val="2"/>
      </rPr>
      <t xml:space="preserve">
</t>
    </r>
  </si>
  <si>
    <r>
      <t xml:space="preserve">Se inicia implementación de seguimiento a los compromisos adquiridos con las comunidades en el desarrollo de las mesas públicas a través del aplicativo SIMEI, nuevo modulo puesto en producción y socializado a la regionales en julio 2019.  Desde el mes de agosto se encuentra habilitado el módulo para que las regionales registren sus avances.  Posteriormente, se realizará el primer reporte del indicador PA 98 Porcentaje de cumplimiento de compromisos formulados en las mesas públicas y rendición pública de cuentas, reporte que según memorando S-2019-084927-0101, se realizará entre el 16 y 18 de septiembre de 2019. 
</t>
    </r>
    <r>
      <rPr>
        <b/>
        <sz val="10"/>
        <color theme="1"/>
        <rFont val="Arial"/>
        <family val="2"/>
      </rPr>
      <t xml:space="preserve">Evidencia
</t>
    </r>
    <r>
      <rPr>
        <sz val="10"/>
        <color theme="1"/>
        <rFont val="Arial"/>
        <family val="2"/>
      </rPr>
      <t xml:space="preserve">Presentación "Rendición de Cuentas/SIMEI" de la Video conferencia del 19/07/2019.
Listas de asistencia de 31 Regionales y correos electrónicos y la Sede de la Dirección General 
La evidencia es el modulo de mesas públicas en el aplicativo SIMEI, sin embargo, se carga imagen de la existencia del modulo. </t>
    </r>
  </si>
  <si>
    <r>
      <t xml:space="preserve">Se evidenció correo electrónico del 29/07/2019 donde la Dirección de Servicios y Atención solicita la entrega de los dos videos 2 videos relacionados con la oferta institucional del ICBF que fueron grabados y subtitulados con el apoyo de la Oficina Asesora de Comunicaciones y contaron con la participación de intérpretes de las lenguas Inga y Kamentsa. La Oficina Asesora de Comunicaciones remittió el mencionado material el día 30/07/2019. 
Queda pendiente la socialización de los mismos que permita promover la oferta institucional en lenguas nativas o dialectos oficiales. 
</t>
    </r>
    <r>
      <rPr>
        <b/>
        <sz val="10"/>
        <color theme="1"/>
        <rFont val="Arial"/>
        <family val="2"/>
      </rPr>
      <t xml:space="preserve">EVIDENCIA
</t>
    </r>
    <r>
      <rPr>
        <sz val="10"/>
        <color theme="1"/>
        <rFont val="Arial"/>
        <family val="2"/>
      </rPr>
      <t xml:space="preserve">
Correo electrónico del 29/07/2019 con asunto: VIDEOS EN LENGUAS NATIVAS
Correo electrónico del 30/07/2019 con asunto: Fwd_ RV_ VIDEOS EN LENGUAS NATIVAS
Video Inga
Video Kamentsa</t>
    </r>
  </si>
  <si>
    <r>
      <t>Se evidencieron</t>
    </r>
    <r>
      <rPr>
        <sz val="10"/>
        <color rgb="FFFF0000"/>
        <rFont val="Arial"/>
        <family val="2"/>
      </rPr>
      <t xml:space="preserve"> </t>
    </r>
    <r>
      <rPr>
        <sz val="10"/>
        <color theme="1"/>
        <rFont val="Arial"/>
        <family val="2"/>
      </rPr>
      <t xml:space="preserve">correos electrónicos de invitación </t>
    </r>
    <r>
      <rPr>
        <sz val="10"/>
        <rFont val="Arial"/>
        <family val="2"/>
      </rPr>
      <t xml:space="preserve">a 8 </t>
    </r>
    <r>
      <rPr>
        <sz val="10"/>
        <color theme="1"/>
        <rFont val="Arial"/>
        <family val="2"/>
      </rPr>
      <t xml:space="preserve">video conferencis, correos electrónicos de los temas a tratar o agendas de las mencionadas videoconferencias, listados de asistencia de las Regionales y los CZ, y la convocatoria a la segunda jornada trimestral de Valoración de Conocimientos 2019.
</t>
    </r>
    <r>
      <rPr>
        <sz val="10"/>
        <color rgb="FFFF0000"/>
        <rFont val="Arial"/>
        <family val="2"/>
      </rPr>
      <t xml:space="preserve">
</t>
    </r>
    <r>
      <rPr>
        <b/>
        <sz val="10"/>
        <color theme="1"/>
        <rFont val="Arial"/>
        <family val="2"/>
      </rPr>
      <t>EVIDENCIA</t>
    </r>
    <r>
      <rPr>
        <sz val="10"/>
        <color theme="1"/>
        <rFont val="Arial"/>
        <family val="2"/>
      </rPr>
      <t xml:space="preserve">
Correo electrónico del 22/05/2019 asunto: VIDEOCONFERENCIA MIÉRCOLES 29 DE MAYO DE 8:00am A 12:00m 
Correo electrónico del 22/05/2019 asunto: VIDEOCONFERENCIA MARTES 28 DE MAYO DE 8:00am A 12:00m 
Correo electrónico del 20/06/2019 asunto: VIDEOCONFERENCIA MIÉRCOLES 26 DE JUNIO DE 8:00am A 12:00m 
Correo electrónico del 20/06/2019 asunto: VIDEOCONFERENCIA MARTES 25 DE JUNIO DE 8:00am A 12:00m 
Correo electrónico del 26/07/2019 asunto: VIDEOCONFERENCIA MIÉRCOLES 31 DE JULIO DE 8:00am A 12:00m 
Correo electrónico del 26/07/2019 asunto: VIDEOCONFERENCIA MARTES 30 DE JULIO DE 8:00am A 12:00m 
Correo electrónico del 23/08/2019 asunto: VIDEOCONFERENCIA MIÉRCOLES 28 DE AGOSTO DE 8:00am A 12:00m 
Correo electrónico del 23/08/2019 asunto: VIDEOCONFERENCIA MARTES 27 DE AGOSTO DE 8:00am A 12:00m
Correo electrónico del 22/07/2019 asunto: SEGUNDA VALORACION TRIMESTRAL DE CONOCIMIENTOS
Correo electrónico del 21/06/2019 asunto: MODIFICACIÓN TEMAS VIDEOCONFERENCIAS 25 Y 26 DE JUNIO
Correo electrónico del 23/07/2019 asunto: ENLACE PARA SEGUNDA VALORACION TRIMESTRAL DE CONOCIMIENTOS 24 DE JULIO
Correo electrónico del 22/07/2019 asunto: ENLACE SEGUNDA VALORACION TRIMESTRAL DE CONOCIMIENTOS GRUPO 3
Correo electrónico del 22/05/2019 asunto VIDEOCONFERENCIAS MAYO 28 Y 29 DE 8:00am a 12:00m
Correo electrónico del 29/07/2019 asunto: TEMAS VIDEOCONFERENCIA 30 Y 31 DE JULIO
Listados Asistencia Capacitación 27 y 28 de Agosto: Arauca, Atlántico, Bogotá, Boyacá, Caldas, Cauca, Cesar, Chocó, Córdoba, Guainía, Guaviare, Magdalena, Quindío, Risaralda y Tolima
Listados de Asistencia Capacitación 15 de Julio: Antioquia, Arauca, Bogotá, Bolivar, Córdoba, Quindío, SDG
Listados de Asistencia Capacitación 30 y 31 de Julio: Arauca, Atlántico, Bogotá, Bolivar, Boyaca, Casanare, Cesar, Chocó, Córdoba, Cundinamarca, Guainía, Norte de Santander, Nariño, Quindío, Sucre, Tolima, Cauca. 
Listados de Asistencia Capacitación 25 y 26 de Junio: Antioquia, Arauca, Bogotá, Boyacá, Caquetá, Casanare, Cesar, Chocó, Córdoba, Cundinamarca, Guainía, Nariño, Norte de Santander, Quindío, San Andrés, Sucre, Magdalena, Tolima. 
Listado de Asistencia Capacitación 28 y 29 de Mayo: Antioquia, Arauca, Atlántico, Bogotá, Bolivar, Boyacá, Caldas, Caquetá, Casanare, Cauca, Cesar, Chocó, Córdoba, Cundinamarca, Guainía, Guaviare, Huila, Magdalena, Meta, Nariño, Norte de Santander, Putumayo, Quindío, Risaralda, San Andrés, Santander, Tolima, Valle del Cauca, Vichada. </t>
    </r>
  </si>
  <si>
    <t>Actividad cumplida al 30 de abril de 2019.  Sin embargo no se califica con el estado "en avance" teniendo en cuenta que la fecha de programación de la misma no se ha cumplido (15/12/2019).</t>
  </si>
  <si>
    <t xml:space="preserve">Teniendo en cuenta que el segundo monitoreo a riesgos materializado está programado para el 30/09/2019, no aplica para este cuatrimestre. </t>
  </si>
  <si>
    <r>
      <t xml:space="preserve">Para esta actividad se evidenció lo siguiente:
Mayo: se realizó el III Encuentro Nacional de Referentes Documentales los días 8,9 y 10 de mayo.
Se realizó capacitación a los colaboradores pertenencientes a la Dirección del Sistema Nacional de Bienestar Familiar el 23 de mayo de 2019.
Junio:Se han capacitado un total de 299 colaboradores a nivel nacional; se ha brindado apoyado a la capacitación de supervisores de contratos a través de videoconferencias a nivel nacional, evento liderado por la Dirección de Primera Infancia.
Julio: Capacitación (seminario) a los referentes documentales de la Sede Dirección General en temas de gestión documental.
</t>
    </r>
    <r>
      <rPr>
        <b/>
        <sz val="10"/>
        <rFont val="Arial"/>
        <family val="2"/>
      </rPr>
      <t xml:space="preserve">
Evidencia:</t>
    </r>
    <r>
      <rPr>
        <sz val="10"/>
        <rFont val="Arial"/>
        <family val="2"/>
      </rPr>
      <t xml:space="preserve">
- Lista de asistencia del encuentro de referentes documentales del 8, 9 y 10 de mayo
- Lista de asistencia de capacitación en organización de archivos de gestión del 23/05/19
- PIC GGD (documento entrenamiento en gestión documental grupo de gestión documental 2019)
- Formato de Ejecución y Reporte de Asistencia del PIC
- Encuesta de satisfacción III Encuentro de Referentes, con un resultado del 96.4% óptimo.
- Cronograma PIC-GGD
- Remisión Soportes (memorando No. 201912220000002813 de la Dirección Administrativa a Gestión Humana: Asunto: remision de documentos soporte ejecución PIC-Grupo de Gestión Documental)
- Invitación Especial Seminario Gestión Documental
- Solicitud soporte capacitación ESAP
- Listas de asistencia capacitación Seminario en Gestión Documental del 11/07/19</t>
    </r>
  </si>
  <si>
    <r>
      <t xml:space="preserve">Para esta actividad se evidenció el avance en los siguientes aspectos:
Mayo: se ejecutó en un 90% la consolidación de documentación para análisis respecto a la conformación de Tablas de Valoración Documental, se cumplió con un avance del 50% en la consolidación de inventarios documentales tanto de Regionales como de la Sede Dirección General. Igualmente, se sigue con el cumplimiento de actividades como compilación de información institucional de 1968 a 1994, revisión de normas aplicables, y elaboración de estructuras, gestiones que se encuentran en un nivel de cumplimiento del 80% al 90%.
Respecto a las estructuras se va a trabajar los periodos respectivos según cambios de estructura, lo cual arrojo un total de 7 periodos para SDG y 7 para regionales.
junio: Complilación de información institucional 80%, revisión de normas aplicables 100%, revisión de estructuras de la época 90%, consolidación de información por analizar 90%, consolidación de inventarios documentales 75%, elaboración de propuestas de TVD 70%.
julio: complilación de información institucional 95%, revisión de estructuras de la época 100%, consolidación de información por analizar 90%, consolidación de inventarios documentales 75%, elaboración de propuestas de TVD en un 95%.  
</t>
    </r>
    <r>
      <rPr>
        <b/>
        <sz val="10"/>
        <rFont val="Arial"/>
        <family val="2"/>
      </rPr>
      <t>Evidencias:</t>
    </r>
    <r>
      <rPr>
        <sz val="10"/>
        <rFont val="Arial"/>
        <family val="2"/>
      </rPr>
      <t xml:space="preserve">
- Avance del cronograma TVD 2019
- TVD Centro Zonal 
- Consolidado archivo historico ubicado en Funza piso 1,2,3 y 4
- Estructura organica ICBF P5, P6 y P7
- TVD SDG P1, P2, P3, P4, P5, P6 Y P7
- Relación normas TVD V3
- Consolidación Inventarios Regionales
- Solicitud Reprogramación
- Consolidación Inventarios Documentales Funza
- Propuesta TVD
- Soportes Comité (Acta del 29/05/19 objetivo: Realizar el Comité Institucional de Gestión y Desempeño, correspondiente al Primer Trimestre de la Vigencia 2019, lista de asistencia reunión y presentación).</t>
    </r>
    <r>
      <rPr>
        <sz val="10"/>
        <color rgb="FFFF0000"/>
        <rFont val="Arial"/>
        <family val="2"/>
      </rPr>
      <t xml:space="preserve">
</t>
    </r>
    <r>
      <rPr>
        <sz val="10"/>
        <rFont val="Arial"/>
        <family val="2"/>
      </rPr>
      <t>- Centro de Bienestar P3</t>
    </r>
    <r>
      <rPr>
        <sz val="10"/>
        <color rgb="FFFF0000"/>
        <rFont val="Arial"/>
        <family val="2"/>
      </rPr>
      <t xml:space="preserve">
</t>
    </r>
    <r>
      <rPr>
        <sz val="10"/>
        <rFont val="Arial"/>
        <family val="2"/>
      </rPr>
      <t xml:space="preserve">- TVD  P 1  REGIONAL unificada
- TVD  P 5  REGIONAL TIPO A, B y C.
- TVD  P 6  REGIONAL TIPO A, B y C.
- TVD  P 7  REGIONAL TIPO 1 Y 2
- UNIDADES ZONALES P4
</t>
    </r>
  </si>
  <si>
    <r>
      <t xml:space="preserve">Se evidenciaron las listas de asistencia a la videoconferencia programada para el 29 de julio de 2019.
</t>
    </r>
    <r>
      <rPr>
        <b/>
        <sz val="10"/>
        <rFont val="Arial"/>
        <family val="2"/>
      </rPr>
      <t>Evidencia</t>
    </r>
    <r>
      <rPr>
        <sz val="10"/>
        <rFont val="Arial"/>
        <family val="2"/>
      </rPr>
      <t xml:space="preserve">
Mayo: se evidenció solicitud de salón de videoconferencia para la sensibilización y capacitación. Correo electrónico enviado el 7-may-2019 de Marlon.Perez@icbf.gov.co a Maria.Castro@icbf.gov.co . 
Junio: Se evidenció documento (AGENDA VIDECONFERENCIA.doc) de la agenda a seguir en la videoconferencia; los temas corresponden al Código de Integridad y Plan Anticorrupción y de Atención al Ciudadano.
Julio: Se evidenciaron las listas de asistencia a la videoconferencia programada para el 29 de julio de 2019. Los asistentes fueron de las regionales: La Guajira, Magdalena, Amazonas, Antioquia, Atlántico, Bogotá, Bolívar, Boyacá, Caldas, Caquetá, Casanare, Cauca, Cesar, Córdoba, Cundinamarca, Guainía, Guaviare, Huila, Meta, Nariño, Norte de Santander, Putumayo, Quindío, Risaralda, San Andrés, Santander, Sucre, Valle, Vichada.  No hay evidencias de asistencia de las regionales Arauca, Chocó, Tolima y Vaupés.</t>
    </r>
  </si>
  <si>
    <r>
      <t xml:space="preserve">Respecto a los informes de seguimiento:
Se encuentran cronogramas integrados en uno solo para cada més reportado. Solo para el mes de junio se observa registro de avance de las actividades por medio de las celdas en color verde y rojo; no se evidencia seguimiento de las actividades para los meses de mayo, julio y agosto.
Los cronogramas de las regionales integradas por mes se agrupan de la siguiente manera:
Mayo, Junio: Nariño, Magdalena, Sucre, Atlántico, Antioquia, Caldas, Santander, Guajira, Cundinamarca, Bogotá, Boyacá, Córdoba, Cesar, Tolima, Huila, Amazonas, Cauca, Valle, Quindío, Casanare, Bolívar.
Junio reporta seguimiento al cumplimiento marcando con color verde y rojo las respectivas celdas del cronograma.
Julio: Sucre, Caldas, Santander, La Guajira, Cundinamarca, Boyacá, Amazonas, Quindío, Casanare, Córdoba.
Agosto: Nariño, Magdalena, Sucre, Antioquia, Caldas, La Guajira, Bogotá, Boyacá, Córdoba, Amazonas, Quindío, Caquetá.
Se aclara que no se evidencia un informe de seguimiento en donde se mencione qué actividades por regional se han cumplido, cuales están pendientes por ejecutar, cuáles están atrsadas, cuáles han sido las cuasas del incumplimiento de algunas actividades, cuáles son los ajustes que se plantean para tratar los riesgos asociados a las actividades pendientes, etc.
</t>
    </r>
    <r>
      <rPr>
        <b/>
        <sz val="10"/>
        <rFont val="Arial"/>
        <family val="2"/>
      </rPr>
      <t>Recomendación:</t>
    </r>
    <r>
      <rPr>
        <sz val="10"/>
        <rFont val="Arial"/>
        <family val="2"/>
      </rPr>
      <t xml:space="preserve">
Mencionar qué actividades por regional se han cumplido, cuales están pendientes por ejecutar, cuáles están atrasadas, cuáles han sido las cuasas del incumplimiento de las actividades retrasadas y cuáles son las actividades que se proponen para tratar los riesgos asociados a las actividades pendientes.</t>
    </r>
  </si>
  <si>
    <r>
      <t xml:space="preserve">Para el segundo cuatrimestre se encontraron evidencias como registros fotográficos, listas de asistencia y presentaciones respecto a la sensibilización del código de integridad para las regionales de la siguiente manera:
</t>
    </r>
    <r>
      <rPr>
        <b/>
        <sz val="10"/>
        <rFont val="Arial"/>
        <family val="2"/>
      </rPr>
      <t>Mayo:</t>
    </r>
    <r>
      <rPr>
        <sz val="10"/>
        <rFont val="Arial"/>
        <family val="2"/>
      </rPr>
      <t xml:space="preserve"> Amazonas, Antioquia, Arauca, Atlántico, Bogotá, Bolivar, Boyacá, Caldas, Caquetá, Casanare, Cauca, Cesar, Chocó, Cundinamarca, Córdoba, Guainía, Guaviare, Huila, La Guajira, Magdalena, Meta, Nariño, Norte de Santander, Putumayo, Quindío, Risaralda, San Andrés, Santander, Sucre, Tolima, Valle, Vaupés, Vichada.
</t>
    </r>
    <r>
      <rPr>
        <b/>
        <sz val="10"/>
        <rFont val="Arial"/>
        <family val="2"/>
      </rPr>
      <t>Junio:</t>
    </r>
    <r>
      <rPr>
        <sz val="10"/>
        <rFont val="Arial"/>
        <family val="2"/>
      </rPr>
      <t xml:space="preserve"> Amazonas, Antioquia, Atlántico, Bogotá, Bolivar, Boyacá, Caldas, Casanare, Cauca, Cundinamarca, Magdalena, Nariño, Quindío, Santander, Sucre.
</t>
    </r>
    <r>
      <rPr>
        <b/>
        <sz val="10"/>
        <rFont val="Arial"/>
        <family val="2"/>
      </rPr>
      <t>Julio:</t>
    </r>
    <r>
      <rPr>
        <sz val="10"/>
        <rFont val="Arial"/>
        <family val="2"/>
      </rPr>
      <t xml:space="preserve">Amazonas, Antioquia, Boyacá, Caldas, Casanare, Cesar, Córdoba, Cundinamarca, Quindío, Sucre, Tolima.
</t>
    </r>
    <r>
      <rPr>
        <b/>
        <sz val="10"/>
        <rFont val="Arial"/>
        <family val="2"/>
      </rPr>
      <t>Agosto:</t>
    </r>
    <r>
      <rPr>
        <sz val="10"/>
        <rFont val="Arial"/>
        <family val="2"/>
      </rPr>
      <t xml:space="preserve"> Amazonas, Antioquia, Bogotá, Boyacá, Caldas, Caquetá, Córdoba, La Guajira, Magdalena, Nariño, Quindío, Sucre.
Planes de trabajo con su respectivo cronograma: 
De los 21 planes de trabajo y cronogramas reportados en el primer cuatrimestre solo se reportaron 2 en el mes de mayo, 6 en el mes de junio y 5 en el mes de julio. De acuerdo con lo informado por la Direccion de Gestión Humana, las regionales que reportarán planes de trabajo y cronograma desde el 30 de septiembre son: Arauca, Caqueta, Chocó, Guainía, Guaviare, Meta, Norte de Santander, Putumayo, Risaralda, San Andrés, Santander, Vaupés, Vichada.
</t>
    </r>
    <r>
      <rPr>
        <b/>
        <sz val="10"/>
        <rFont val="Arial"/>
        <family val="2"/>
      </rPr>
      <t>Mayo:</t>
    </r>
    <r>
      <rPr>
        <sz val="10"/>
        <rFont val="Arial"/>
        <family val="2"/>
      </rPr>
      <t xml:space="preserve"> Se encontraron cronongramas para las regionales: La Guajira y Quindío. La guajira registro avance en el cronorgama, Quindío presento avance parcial.
</t>
    </r>
    <r>
      <rPr>
        <b/>
        <sz val="10"/>
        <rFont val="Arial"/>
        <family val="2"/>
      </rPr>
      <t>Junio:</t>
    </r>
    <r>
      <rPr>
        <sz val="10"/>
        <rFont val="Arial"/>
        <family val="2"/>
      </rPr>
      <t xml:space="preserve"> Se encontraron cronongramas para las regionales: Amazonas, Atlántico, Casanare, Cundinamarca y Quindío. Atlántico registró avance en el cronorgama y, las otras regionales no registraron avance en el cronograma.
</t>
    </r>
    <r>
      <rPr>
        <b/>
        <sz val="10"/>
        <rFont val="Arial"/>
        <family val="2"/>
      </rPr>
      <t>Julio:</t>
    </r>
    <r>
      <rPr>
        <sz val="10"/>
        <rFont val="Arial"/>
        <family val="2"/>
      </rPr>
      <t xml:space="preserve"> Se encontraron cronogramas para las regionales: Amazonas, Casanare, Cesar, Quindío, Sucre. Quindío y Sucre registraron avance en el cronograma.
</t>
    </r>
    <r>
      <rPr>
        <b/>
        <sz val="10"/>
        <rFont val="Arial"/>
        <family val="2"/>
      </rPr>
      <t>Agosto:</t>
    </r>
    <r>
      <rPr>
        <sz val="10"/>
        <rFont val="Arial"/>
        <family val="2"/>
      </rPr>
      <t xml:space="preserve"> No se encontraron cronongramas en ninguna regional. 
Recomendación: Llevar actualizado mes a mes el cronongrama con base en la ejecución de las actividades para cada regional y Sede de la Dirección General con el fin de que se pueda verificar el estado de avance del Plan de Trabajo.</t>
    </r>
  </si>
  <si>
    <t>Considerando que el segundo monitoreo a riesgos materializados por parte de la Dirección de Planeación está programado para el 30/09/2019, durante el segundo seguimiento cuatrimestral que realiza la Oficina de Control Interno con corte al 31 de agosto de 2019, se recibió reporte del 11/09/2019 remitido por la Subdirección de Mejoramiento Organizacional donde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t>
  </si>
  <si>
    <r>
      <rPr>
        <sz val="11"/>
        <rFont val="Calibri"/>
        <family val="2"/>
        <scheme val="minor"/>
      </rPr>
      <t xml:space="preserve">Verificado el plan de tratamiento según las evidencias allegadas a la OCI se dio cumplimiento a las actividades planteadas; sin embargo, según reporte del 11/09/2019 remitido por la Subdirección de Mejoramiento Organizacional,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
Se revisaron las siguientes evidencias 
</t>
    </r>
    <r>
      <rPr>
        <b/>
        <sz val="11"/>
        <rFont val="Calibri"/>
        <family val="2"/>
        <scheme val="minor"/>
      </rPr>
      <t xml:space="preserve">Actividad 3. En avance fecha de culminación 30/11/2019 
</t>
    </r>
    <r>
      <rPr>
        <sz val="11"/>
        <rFont val="Calibri"/>
        <family val="2"/>
        <scheme val="minor"/>
      </rPr>
      <t>- Listado de asistencia 8 de abril de 2019 macro Pacífica. Tema: PARD, SRPA; adopciones con la asistencia de 62 defensores
_Listado de asistencia 5 de abril de 2019 Regional Santander . Tema:   NNA migrantes, refugiados y con necesidades de protección . Asistentes  62 profesionales de las Defensorías de Familia</t>
    </r>
    <r>
      <rPr>
        <b/>
        <sz val="11"/>
        <rFont val="Calibri"/>
        <family val="2"/>
        <scheme val="minor"/>
      </rPr>
      <t xml:space="preserve">
</t>
    </r>
    <r>
      <rPr>
        <sz val="11"/>
        <rFont val="Calibri"/>
        <family val="2"/>
        <scheme val="minor"/>
      </rPr>
      <t xml:space="preserve">_Listado de asistencia 26 de abril de 2019. Regional  Boyacá.  Tema: Asistencia técnica Comisarias de Familia ley 1878 de 2018. Asistente 102 comisarios de familia 
-Listado de asistencia. Regional Guajira. 1ro de abril de 2019 . Asistentes 72   Tema:  Adopciones y violencia sexual a las Autoridades Administrativas y equipos técnicos de las defensorías. 
-   Listado de asistencia a Regionales socialización ajustes pantalla de valoración nutricional  en las siguientes regionales 
Listado de asistencia Mayo 2}/ 2019. Regional  Caquetá, Cauca,  CZ Valledupar 2, Choco, Córdoba, CZ Gacheta, CZ la mesa, CZ  San Juan, CZ Villeta, Regional Cundinamarca. 
- Listado de asistencia: 3 de mayo  en  CZ Magdalena, CZ Manaure, Guainía; Huila, Magdalena (Sin  datos en el encabezado) , Meta 
-Listado de asistencia: Mayo 9   de 2019  en Nariño, Norte de Santander, Quindío, Risaralda 
-Listado de asistencia 10 de mayo de 2019  en CZ Chaparral, CZ Socorro, Sucre, Tolima 
-Listado de asistencia 17 de mayo de 2019. CZ Buga, CZ Cali; CZ Carmen de Bolívar; CZ Valle 
_ Listado de asistencia comisarias sede  Familia y equipos técnicos del Departamento de Antioquía ley 1878 de 2018. (Sin datos en el encabezado) 
_Capacitación CZ Zipaquirá, Tema enfoque diferencial. Sin fecha en el registro 
_ Listado de asistencia Entrenamiento defensores 13 de mayo de 2019. las macro Andina-Orinoquia y Amazonia en PARD; SRP, adopciones, enfoque diferencial 
-Listado de asistencia junio 24 de 2019. Diplomado en restablecimiento de derechos. Regional Bogotá 
_Listado de asistencia diplomado 7 de junio de 2019 
_listado de asistencia asistentencia técnica a rol Trabajadores sociales en Derecho de familia 25 de junio de 2019. Regional Magdalena. 
Capacitación ley 1878. 11 de Junio de 2019 en Quindío 
- Listado de asistencia 3,  4 y 5  de Julio de 2019  capacitación migración ICBF  . Regional Antioquia 
_Listado de asistencia 30 de Julio capacitación PARD, etnia, ley 1878 
_Listado de asistencia Taller niñez migrante. Regional Atlántico
_Listado de asistencia capacitación defensores de familia 30 de agosto de 2019 
</t>
    </r>
    <r>
      <rPr>
        <b/>
        <sz val="11"/>
        <rFont val="Calibri"/>
        <family val="2"/>
        <scheme val="minor"/>
      </rPr>
      <t xml:space="preserve">Actividad 4 En avance fecha de culminación 30/11/2019 </t>
    </r>
    <r>
      <rPr>
        <sz val="11"/>
        <rFont val="Calibri"/>
        <family val="2"/>
        <scheme val="minor"/>
      </rPr>
      <t xml:space="preserve">
Correo electrónicos de seguimiento a  gestión actas de comité consultivos de las Regionales en el repositorio NAS, no se  colocan las actas por ser de carácter confidencial.
</t>
    </r>
    <r>
      <rPr>
        <b/>
        <sz val="11"/>
        <rFont val="Calibri"/>
        <family val="2"/>
        <scheme val="minor"/>
      </rPr>
      <t xml:space="preserve">Actividad 5 
- </t>
    </r>
    <r>
      <rPr>
        <sz val="11"/>
        <rFont val="Calibri"/>
        <family val="2"/>
        <scheme val="minor"/>
      </rPr>
      <t xml:space="preserve">Correo electrónico  SOLICITUD CIFRAS INVESTIGACIONES DISCIPLINARIAS DEFENSORIAS DE FAMILIA-1er semestre 2019 del 19/07/2019 
</t>
    </r>
    <r>
      <rPr>
        <b/>
        <sz val="11"/>
        <color rgb="FFFF0000"/>
        <rFont val="Calibri"/>
        <family val="2"/>
        <scheme val="minor"/>
      </rPr>
      <t xml:space="preserve">
</t>
    </r>
    <r>
      <rPr>
        <sz val="11"/>
        <rFont val="Calibri"/>
        <family val="2"/>
        <scheme val="minor"/>
      </rPr>
      <t xml:space="preserve">
</t>
    </r>
    <r>
      <rPr>
        <b/>
        <sz val="11"/>
        <rFont val="Calibri"/>
        <family val="2"/>
        <scheme val="minor"/>
      </rPr>
      <t xml:space="preserve">
</t>
    </r>
    <r>
      <rPr>
        <sz val="11"/>
        <rFont val="Calibri"/>
        <family val="2"/>
        <scheme val="minor"/>
      </rPr>
      <t xml:space="preserve">
</t>
    </r>
  </si>
  <si>
    <r>
      <t xml:space="preserve">Las evidencias revisadas según plan de tratamiento son las siguientes: 
SEDE NACIONAL
</t>
    </r>
    <r>
      <rPr>
        <b/>
        <sz val="10"/>
        <color theme="1"/>
        <rFont val="Arial"/>
        <family val="2"/>
      </rPr>
      <t>Actividad 1. En avance. Culmina 15/12/2019</t>
    </r>
    <r>
      <rPr>
        <sz val="10"/>
        <color theme="1"/>
        <rFont val="Arial"/>
        <family val="2"/>
      </rPr>
      <t xml:space="preserve">
- Correo electrónico del   2 de mayo de 2019  segundo  seguimiento al indicador del PAAC con corte marzo - abril, y se generó la alerta de reporte bimestral el cual deberá ser reportado en el aplicativo SIMEI para el mes de Mayo.
- Correo electrónico  30 de mayo de 2019. TERCER REPORTE -INDICADOR PAAC 2019-SEGUIMIENTO CORTE MAYO Y JUNIO
Correo electrónico 30 de mayo de 2019 SEGUIMIENTO ACTIVIDADES PAAC 2019-CORTE MAYO 
 Correo electrónico  30 de mayo de 2019 Se solicita a los enlaces de cada área realizar el reporte de las actividades del PAAC en la ruta del repositorio MONITOREO PLAN ANTICORRUPCIÓN, 
Correo electrónico  30 de mayo de 2019  SEGUIMIENTO ACTIVIDADES PAAC 2019-CORTE MAYO .
Correo electrónico 10 de junio de 2019. Seguimiento al indicador PAAC con corte Mayo - Junio
Correo electrónico  11 de julio de 2019 Seguimiento al indicador PAAC con corte  JUL-AGO,
- Correo electrónico 30/08/2019  Comunicación seguimiento PAAC con corte a 30de agosto de 2019 
-  Correo electrónico 28 de agosto de 2019 SEGUIMIENTO ACTIVIDADES COMPONENTE 5- PAAC 2019- CORTE AGOSTO
</t>
    </r>
    <r>
      <rPr>
        <b/>
        <sz val="10"/>
        <rFont val="Arial"/>
        <family val="2"/>
      </rPr>
      <t xml:space="preserve">Actividad 2. 31/08/2019 Vencida </t>
    </r>
    <r>
      <rPr>
        <sz val="10"/>
        <rFont val="Arial"/>
        <family val="2"/>
      </rPr>
      <t xml:space="preserve">
  - Correo electrónico 2 de mayo de 2019  Seguimiento   actividades componente 5 PAAC (Es una actividad de seguimiento no aporta a la actividad 2)</t>
    </r>
    <r>
      <rPr>
        <b/>
        <sz val="10"/>
        <rFont val="Arial"/>
        <family val="2"/>
      </rPr>
      <t xml:space="preserve">
-</t>
    </r>
    <r>
      <rPr>
        <sz val="10"/>
        <rFont val="Arial"/>
        <family val="2"/>
      </rPr>
      <t xml:space="preserve">Boletín Vive ICBF 57, 58,59,60,61,62,63 semanalmente se divulgan mensajes de Transparencia. marzo): https://intranet.icbf.gov.co/vive-icbf
- Correo electrónico 30 de abril de 2019 Invitación Conferencia Transparencia y Anticorrupción 
-Correo electrónico 24/07/2019 Festival tecnología, transparencia e innovación para la Sede de la Dirección General y Regional Cundinamarca 
 - Correo electrónico 27 de junio de 2019 Plantilla Monopolio 
Archivo power point  boceto juego Monopoly .
:- Correo electrónico 12 de julio de 2019 Insumo Boletín Vive ICBF - Agosto 2019 
- Correo electrónico 30 de agosto de 2019 Cifras Oficiales Asistencia "FesTTIval
-Correo electrónico  28 de agosto de 2019. Solitud charla de transparencia a la Procuraduría General de la nación 
</t>
    </r>
    <r>
      <rPr>
        <b/>
        <sz val="10"/>
        <rFont val="Arial"/>
        <family val="2"/>
      </rPr>
      <t xml:space="preserve">
</t>
    </r>
    <r>
      <rPr>
        <b/>
        <sz val="10"/>
        <color theme="1"/>
        <rFont val="Arial"/>
        <family val="2"/>
      </rPr>
      <t xml:space="preserve">
Recomendación</t>
    </r>
    <r>
      <rPr>
        <sz val="10"/>
        <color theme="1"/>
        <rFont val="Arial"/>
        <family val="2"/>
      </rPr>
      <t>:  Desarrollar actividad de fortalecimiento de transparencia  a nivel Regional y Zonal, las evidencias presentadas no muestran el desarrollo de esta actividad 
Algunas de las evidencias presentadas corresponden a seguimiento del PACC</t>
    </r>
  </si>
  <si>
    <r>
      <rPr>
        <b/>
        <sz val="10"/>
        <color theme="1"/>
        <rFont val="Arial"/>
        <family val="2"/>
      </rPr>
      <t>Actividad 1. En avance 15/12/2019
-</t>
    </r>
    <r>
      <rPr>
        <sz val="10"/>
        <color theme="1"/>
        <rFont val="Arial"/>
        <family val="2"/>
      </rPr>
      <t xml:space="preserve"> Memorando,  aprobación plan de visitas mes de mayo de 2019 con radicado S2029-256093-0101 del 2019/05/08 parra C&amp;M Consultores 
- Memorando,  aprobación plan de visitas mes de Junio  de 2019 con radicado 20191900000002671 del 2019/06/04 parra C&amp;M Consultores 
- Memorando,  aprobación plan de visitas mes de Julio   de 2019 con radicado 201919000000030441 para C&amp;M Consultores 
- Memorando,  aprobación plan de visitas mes de Agosto    de 2019 con radicado 201919000000075351  para C&amp;M Consultores 
- Memorando,  aprobación plan de visitas mes de Septiembre    de 2019 con radicado 201919000000095861   para C&amp;M Consultores 
</t>
    </r>
    <r>
      <rPr>
        <b/>
        <sz val="10"/>
        <color theme="1"/>
        <rFont val="Arial"/>
        <family val="2"/>
      </rPr>
      <t>Actividad 2 En Avance 15/12/2019</t>
    </r>
    <r>
      <rPr>
        <sz val="10"/>
        <color theme="1"/>
        <rFont val="Arial"/>
        <family val="2"/>
      </rPr>
      <t xml:space="preserve">
Formatos  Excel reporte de novedades de abril a agosto de 2019. 
</t>
    </r>
    <r>
      <rPr>
        <b/>
        <sz val="10"/>
        <color theme="1"/>
        <rFont val="Arial"/>
        <family val="2"/>
      </rPr>
      <t xml:space="preserve">Actividad 3 En avance 15/12/2019
- </t>
    </r>
    <r>
      <rPr>
        <sz val="10"/>
        <color theme="1"/>
        <rFont val="Arial"/>
        <family val="2"/>
      </rPr>
      <t xml:space="preserve">Acta 001 de 17 de Junio de 2019. Mesa pública de alimentos de alto valor nutricional. Regional Sucre, centro zonal Sincelejo. 
- Listado de asistencia 17 de Junio de 2019. Sucre Sincelejo 
_ Listado de asistencia, Mesa pública 31/05/2019  . Casanare CZ. Yopal 
_Acta  N° 6 del 31 de mayo de 2019. Casanare Cz. Yopal 
</t>
    </r>
    <r>
      <rPr>
        <b/>
        <sz val="10"/>
        <color theme="1"/>
        <rFont val="Arial"/>
        <family val="2"/>
      </rPr>
      <t>Recomendación:</t>
    </r>
    <r>
      <rPr>
        <sz val="10"/>
        <rFont val="Arial"/>
        <family val="2"/>
      </rPr>
      <t xml:space="preserve">
 Para la actividad 2  se recomienda fortalecer el registro del seguimiento en la herramienta dispuesta para tal fin, dado que al hacer la revisión en algunos  casos no se pudo evidenciar gestión sobre las novedades reportortadas por el Interventor </t>
    </r>
    <r>
      <rPr>
        <sz val="10"/>
        <color theme="1"/>
        <rFont val="Arial"/>
        <family val="2"/>
      </rPr>
      <t xml:space="preserve">
Se recomienda fortalece el registro de las evidencias.  
</t>
    </r>
  </si>
  <si>
    <r>
      <t>Actividad 1.  En avance 20/12/2019 
_</t>
    </r>
    <r>
      <rPr>
        <sz val="10"/>
        <color theme="1"/>
        <rFont val="Arial"/>
        <family val="2"/>
      </rPr>
      <t xml:space="preserve">Correo electrónico 18/07/2019, para coordinar las actividades que se realizaran para la actualización de los instrumentos de gestión de activos de información, incluido el índice de información clasificada y reservada, se está a la espera de la respuesta. </t>
    </r>
    <r>
      <rPr>
        <b/>
        <sz val="10"/>
        <color theme="1"/>
        <rFont val="Arial"/>
        <family val="2"/>
      </rPr>
      <t xml:space="preserve">
- </t>
    </r>
    <r>
      <rPr>
        <sz val="10"/>
        <color theme="1"/>
        <rFont val="Arial"/>
        <family val="2"/>
      </rPr>
      <t xml:space="preserve">Acta de reunión 15/08/2019 Definir estrategias de actualización de documentos y el plan de trabajo.  
</t>
    </r>
    <r>
      <rPr>
        <b/>
        <sz val="10"/>
        <rFont val="Arial"/>
        <family val="2"/>
      </rPr>
      <t xml:space="preserve">Actividad 2.  30/06/2019 Vencida 
</t>
    </r>
    <r>
      <rPr>
        <sz val="10"/>
        <rFont val="Arial"/>
        <family val="2"/>
      </rPr>
      <t>Listado de asistencia  de los días 24 y 25 de abril de 2019 Video conferencia Instrumentos de gestión de Información pública n énfasis en el índice de información clasificada y reservada</t>
    </r>
    <r>
      <rPr>
        <b/>
        <sz val="10"/>
        <rFont val="Arial"/>
        <family val="2"/>
      </rPr>
      <t xml:space="preserve">
_</t>
    </r>
    <r>
      <rPr>
        <sz val="10"/>
        <rFont val="Arial"/>
        <family val="2"/>
      </rPr>
      <t>Presentación Instrumentos de Gestión de Información Publica
_Listado de asistencia centro de contacto 17/05/2019 formación en  Instrumentos de gestión de Información Pública 
-Listado de asistencia  19 de junio de 2019,  Formación a agentes del Centro de Contacto de la Sede Nacional y del Centro de Contacto, sobre Instrumentos de gestión de Información Pública. 
- Listado de asistencia 5 de junio de 2019 formación a centro de contacto y SDG en instrumentos de gestión de información pública 
- Presentación Instrumentos de Gestión de Información Publica
_Listado de asistencia de los   días 30 y 31 de Julio de 2019,  videoconferencia a los enlaces de Servicios y Atención a nivel Regional y de Centro Zonal  de  12 Regionales con relación con los instrumentos de gestión de información publica.</t>
    </r>
    <r>
      <rPr>
        <sz val="10"/>
        <color theme="1"/>
        <rFont val="Arial"/>
        <family val="2"/>
      </rPr>
      <t xml:space="preserve">
</t>
    </r>
    <r>
      <rPr>
        <b/>
        <sz val="10"/>
        <color theme="1"/>
        <rFont val="Arial"/>
        <family val="2"/>
      </rPr>
      <t xml:space="preserve">Actividad 3. 20/12/2019 En avance </t>
    </r>
    <r>
      <rPr>
        <sz val="10"/>
        <color theme="1"/>
        <rFont val="Arial"/>
        <family val="2"/>
      </rPr>
      <t xml:space="preserve">
- Correo electrónico Febrero - Seguimiento Acta RC1+ Matriz de Riesgos de Corrupción del 4 de abril de 2019 Reporta una  PQRSD del mes de febrero de 2019, se presentó una (1) denuncia de presunto acto de corrupción, por uso indebido de la información
Informe de PQRSD y solicitud de acceso a la información marzo 2019
En el mes de junio se sube el informe hasta agosto de 2019 
En julio r registra 57 denuncias de presuntos actos de corrupción de las cuales ninguna corresponde a la tipología: Uso indebido de la información clasificada y reservada 
</t>
    </r>
    <r>
      <rPr>
        <b/>
        <sz val="10"/>
        <rFont val="Arial"/>
        <family val="2"/>
      </rPr>
      <t xml:space="preserve">Recomendación </t>
    </r>
    <r>
      <rPr>
        <sz val="10"/>
        <rFont val="Arial"/>
        <family val="2"/>
      </rPr>
      <t xml:space="preserve">
La actividad 2  tenia fecha de culminación 30/06/2019, sin embargo los soportes no dan cuenta de la socialización a nivel nacional por la tanto la actividad se encuentra vencida </t>
    </r>
  </si>
  <si>
    <r>
      <t xml:space="preserve">Frente a la ejecución de las Acciones Asociadas al </t>
    </r>
    <r>
      <rPr>
        <b/>
        <sz val="12"/>
        <rFont val="Calibri"/>
        <family val="2"/>
        <scheme val="minor"/>
      </rPr>
      <t xml:space="preserve">Proceso de Adquisición de Bienes y Servicios </t>
    </r>
    <r>
      <rPr>
        <sz val="12"/>
        <rFont val="Calibri"/>
        <family val="2"/>
        <scheme val="minor"/>
      </rPr>
      <t xml:space="preserve">por parte de la  Dirección de Contratación, se evidencia  que las actividades se encuentran </t>
    </r>
    <r>
      <rPr>
        <b/>
        <sz val="12"/>
        <rFont val="Calibri"/>
        <family val="2"/>
        <scheme val="minor"/>
      </rPr>
      <t>en avance</t>
    </r>
    <r>
      <rPr>
        <sz val="12"/>
        <rFont val="Calibri"/>
        <family val="2"/>
        <scheme val="minor"/>
      </rPr>
      <t xml:space="preserve">. 
la OCI recomienda a la Dirección de Contratación: 
</t>
    </r>
    <r>
      <rPr>
        <b/>
        <sz val="12"/>
        <rFont val="Calibri"/>
        <family val="2"/>
        <scheme val="minor"/>
      </rPr>
      <t xml:space="preserve">1). </t>
    </r>
    <r>
      <rPr>
        <sz val="12"/>
        <rFont val="Calibri"/>
        <family val="2"/>
        <scheme val="minor"/>
      </rPr>
      <t xml:space="preserve"> Se incorporen el total de las listas de asistencia de las presentaciones efectuadas por a Dirección de Contratación en el aplicativo ISOLUCION.
</t>
    </r>
    <r>
      <rPr>
        <b/>
        <sz val="12"/>
        <rFont val="Calibri"/>
        <family val="2"/>
        <scheme val="minor"/>
      </rPr>
      <t xml:space="preserve">2).  </t>
    </r>
    <r>
      <rPr>
        <sz val="12"/>
        <rFont val="Calibri"/>
        <family val="2"/>
        <scheme val="minor"/>
      </rPr>
      <t xml:space="preserve">Juntamente con las memorias de las presentaciones virtuales deben allegarse como evidencia  las listas de asistencia de dichas presentaciones.
</t>
    </r>
    <r>
      <rPr>
        <b/>
        <sz val="12"/>
        <rFont val="Calibri"/>
        <family val="2"/>
        <scheme val="minor"/>
      </rPr>
      <t xml:space="preserve">3). </t>
    </r>
    <r>
      <rPr>
        <sz val="12"/>
        <rFont val="Calibri"/>
        <family val="2"/>
        <scheme val="minor"/>
      </rPr>
      <t xml:space="preserve">Se relacionen dentro de los avances, las actas de Comité de Contratación que  han venido celebrando mes a mes en el presente año. 
</t>
    </r>
    <r>
      <rPr>
        <sz val="12"/>
        <color rgb="FFFF0000"/>
        <rFont val="Calibri"/>
        <family val="2"/>
        <scheme val="minor"/>
      </rPr>
      <t xml:space="preserve">
</t>
    </r>
    <r>
      <rPr>
        <sz val="12"/>
        <color rgb="FFFF0000"/>
        <rFont val="Calibri"/>
        <family val="2"/>
        <scheme val="minor"/>
      </rPr>
      <t xml:space="preserve">
</t>
    </r>
    <r>
      <rPr>
        <sz val="12"/>
        <rFont val="Calibri"/>
        <family val="2"/>
        <scheme val="minor"/>
      </rPr>
      <t xml:space="preserve">
Frente a la ejecución de las Acciones Asociadas al Proceso de Adquisición de Bienes y Servicios por parte de la  Dirección de Primera de Infancia, se evidencia  que las actividades se encuentran en avance.  
 </t>
    </r>
  </si>
  <si>
    <r>
      <t xml:space="preserve">Frente a la ejecución de las Acciones Asociadas al Proceso de Adquisición de Bienes y Servicios por parte de la  Dirección de Contratación, se evidencia  que las actividades se encuentran en </t>
    </r>
    <r>
      <rPr>
        <b/>
        <sz val="12"/>
        <color theme="1"/>
        <rFont val="Calibri"/>
        <family val="2"/>
        <scheme val="minor"/>
      </rPr>
      <t>avance.</t>
    </r>
    <r>
      <rPr>
        <sz val="12"/>
        <color theme="1"/>
        <rFont val="Calibri"/>
        <family val="2"/>
        <scheme val="minor"/>
      </rPr>
      <t xml:space="preserve"> 
la OCI recomienda a la Dirección de Contratación: 
</t>
    </r>
    <r>
      <rPr>
        <b/>
        <sz val="12"/>
        <color theme="1"/>
        <rFont val="Calibri"/>
        <family val="2"/>
        <scheme val="minor"/>
      </rPr>
      <t xml:space="preserve">1). </t>
    </r>
    <r>
      <rPr>
        <sz val="12"/>
        <color theme="1"/>
        <rFont val="Calibri"/>
        <family val="2"/>
        <scheme val="minor"/>
      </rPr>
      <t xml:space="preserve"> Se incorporen el total de las listas de asistencia de las presentaciones efectuadas por a Dirección de Contratación en el aplicativo ISOLUCION.
</t>
    </r>
    <r>
      <rPr>
        <b/>
        <sz val="12"/>
        <color theme="1"/>
        <rFont val="Calibri"/>
        <family val="2"/>
        <scheme val="minor"/>
      </rPr>
      <t>2).</t>
    </r>
    <r>
      <rPr>
        <sz val="12"/>
        <color theme="1"/>
        <rFont val="Calibri"/>
        <family val="2"/>
        <scheme val="minor"/>
      </rPr>
      <t xml:space="preserve">  Juntamente con las memorias de las presentaciones virtuales deben allegarse como evidencia  las listas de asistencia de dichas presentaciones.
</t>
    </r>
    <r>
      <rPr>
        <sz val="12"/>
        <color rgb="FFFF0000"/>
        <rFont val="Calibri"/>
        <family val="2"/>
        <scheme val="minor"/>
      </rPr>
      <t xml:space="preserve">
</t>
    </r>
    <r>
      <rPr>
        <sz val="12"/>
        <color theme="1"/>
        <rFont val="Calibri"/>
        <family val="2"/>
        <scheme val="minor"/>
      </rPr>
      <t xml:space="preserve">Frente a la ejecución de las Acciones Asociadas al Proceso de Adquisición de Bienes y Servicios por parte de la  Dirección de Primera de Infancia, se evidencia  que las actividades se encuentran en avance.  
</t>
    </r>
  </si>
  <si>
    <r>
      <t xml:space="preserve">Frente a la ejecución de las Acciones Asociadas al Proceso de Adquisición de Bienes y Servicios por parte de la  Dirección de Contratación, se evidencia  que las actividades se encuentran en </t>
    </r>
    <r>
      <rPr>
        <b/>
        <sz val="11"/>
        <color theme="1"/>
        <rFont val="Calibri"/>
        <family val="2"/>
        <scheme val="minor"/>
      </rPr>
      <t>avance</t>
    </r>
    <r>
      <rPr>
        <sz val="11"/>
        <color theme="1"/>
        <rFont val="Calibri"/>
        <family val="2"/>
        <scheme val="minor"/>
      </rPr>
      <t xml:space="preserve">.  
</t>
    </r>
    <r>
      <rPr>
        <sz val="11"/>
        <color theme="1"/>
        <rFont val="Calibri"/>
        <family val="2"/>
        <scheme val="minor"/>
      </rPr>
      <t xml:space="preserve">
Frente a la ejecución de las Acciones Asociadas al Proceso de Adquisición de Bienes y Servicios por parte de la  Dirección de Primera de Infancia, se evidencia  que las actividades se encuentran en avance.  
Por lo anterior, RECOMENDAMOS a la Dirección de Primera de Infancia, en procura de buscar la optimización en el cumplimiento de las acciones:
1).  Que el reporte generado mes a mes, establezca el estado del trámite de la liquidación de los contratos, como el área a que pertenecen (Regional o Sede de la Dirección General).</t>
    </r>
  </si>
  <si>
    <r>
      <t xml:space="preserve">Durante el primer cuatrimestre del 2019 se evidenciaron actividades propuestas para dicho periodo.
</t>
    </r>
    <r>
      <rPr>
        <b/>
        <u/>
        <sz val="10"/>
        <color theme="1"/>
        <rFont val="Arial"/>
        <family val="2"/>
      </rPr>
      <t xml:space="preserve">Evidencias: </t>
    </r>
    <r>
      <rPr>
        <sz val="10"/>
        <color theme="1"/>
        <rFont val="Arial"/>
        <family val="2"/>
      </rPr>
      <t xml:space="preserve">
* Se realizó el registro del plan de racionalización de tramites vigencia 2019 en el aplicativo SUIT,
</t>
    </r>
    <r>
      <rPr>
        <sz val="10"/>
        <rFont val="Arial"/>
        <family val="2"/>
      </rPr>
      <t>*Se realizó Mesa de trabajo (acta del 8 de febrero del 2019)
*Se elaboro cronograma de actividades vigencia 2019 
* Se generó solicitud de ajustes del video de adopciones que hará parte del formulario en línea.(28/02/2019 subdirección de adopciones)</t>
    </r>
    <r>
      <rPr>
        <sz val="10"/>
        <color theme="1"/>
        <rFont val="Arial"/>
        <family val="2"/>
      </rPr>
      <t xml:space="preserve">
* Solicitud  ajustes del formulario de solicitud de adopción en línea. (26/03/2019 - Dirección de Protección)
* Envío de video ajustados (26/03/2019 - Oficina comunicaciones)
*Se generó caso de uso No. CC.2019.ICBF.SIM.ADO.0291 del 23/06/2019, con Ajuste pantalla de Ingreso al Formulario de </t>
    </r>
    <r>
      <rPr>
        <sz val="10"/>
        <rFont val="Arial"/>
        <family val="2"/>
      </rPr>
      <t>Solicitud de Adopción.
Ruta de evidencias:</t>
    </r>
    <r>
      <rPr>
        <sz val="10"/>
        <color rgb="FF0070C0"/>
        <rFont val="Arial"/>
        <family val="2"/>
      </rPr>
      <t xml:space="preserve"> \\icbf.gov.co\fs_dpc\DPC\Monitoreo Plan Anticorrupción\Comp 2. Racionalización de Trámites</t>
    </r>
  </si>
  <si>
    <t>Actividad cumplida 31/01/2019</t>
  </si>
  <si>
    <r>
      <t xml:space="preserve"> 
Se realizó el seguimiento mensual durante el segundo cuatrimestre.
</t>
    </r>
    <r>
      <rPr>
        <b/>
        <sz val="10"/>
        <color theme="1"/>
        <rFont val="Arial"/>
        <family val="2"/>
      </rPr>
      <t xml:space="preserve">Evidencia </t>
    </r>
    <r>
      <rPr>
        <sz val="10"/>
        <color theme="1"/>
        <rFont val="Arial"/>
        <family val="2"/>
      </rPr>
      <t xml:space="preserve">
Correo electrónico:  Seguimiento Actividades PAAC 2019-CORTE MAYO  30/05/2019 
Informe seguimiento riesgos de corrupción en Excel  Mayo 2019 
Correo electrónico  03/07/2019 Seguimiento ACTIVIDADES PAAC 2019-CORTE JUNIO
Informe seguimiento riesgos de corrupción en Excel  Junio 2019 
Correo electrónico: 27/07/2019 Seguimiento Actividades  PAAC 2019-CORTE JULIO
Informe seguimiento riesgos de corrupción en Excel  Julio  2019 
Correo Electrónico 15/08/2019: Seguimiento Riesgos de Corrupción ISOLUCION - JUL. Seguimiento a pendientes. 
Correo electrónico. 30 de agosto de 2019 SEGUIMIENTO ACTIVIDADES PAAC 2019-CORTE AGOSTO
Informe de seguimiento en Excel para el mes de agosto el riesgo GJ7+ debido a que es de reporte de Regional lo cual tampoco se ve reflejado en la herramienta ISOLUCION y el riesgo IV2+</t>
    </r>
  </si>
  <si>
    <r>
      <t xml:space="preserve">Se evidencia que para la actividad monitoreo a los controles definidos en las matrices de riesgos de corrupción se realizo el respectivo monitoreo.
</t>
    </r>
    <r>
      <rPr>
        <b/>
        <sz val="10"/>
        <color theme="1"/>
        <rFont val="Arial"/>
        <family val="2"/>
      </rPr>
      <t xml:space="preserve">Evidencia: 
</t>
    </r>
    <r>
      <rPr>
        <sz val="10"/>
        <color theme="1"/>
        <rFont val="Arial"/>
        <family val="2"/>
      </rPr>
      <t xml:space="preserve">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 Controles revisados por la SMO que no cumplen la periodicidad establecida., Controles revisados por la SMO donde se visualiza que la evidencia no está completa, Controles revisados por la SMO que se recomienda revisar. Como resultado de la revisión la SMO sugiere hacer mesas de trabajo con el fin de fortalecer los controles </t>
    </r>
  </si>
  <si>
    <r>
      <t xml:space="preserve">La oficina de Control interno verificó los soportes resultados del seguimiento del resultado de la Gestión de riegos de corrupción  </t>
    </r>
    <r>
      <rPr>
        <b/>
        <sz val="10"/>
        <color theme="1"/>
        <rFont val="Arial"/>
        <family val="2"/>
      </rPr>
      <t xml:space="preserve">
Evidencia </t>
    </r>
    <r>
      <rPr>
        <sz val="10"/>
        <color theme="1"/>
        <rFont val="Arial"/>
        <family val="2"/>
      </rPr>
      <t xml:space="preserve">
Correo electrónico del día 27/12/2018 de la Oficina de Control Interno informando el cronograma de  revisión al seguimiento  PAAC- Corte 31 de diciembre de 2018. </t>
    </r>
  </si>
  <si>
    <r>
      <t xml:space="preserve">La oficina de Control interno verificó los soportes de resultados del seguimiento a la Gestión de riegos de corrupción  </t>
    </r>
    <r>
      <rPr>
        <b/>
        <sz val="10"/>
        <color theme="1"/>
        <rFont val="Arial"/>
        <family val="2"/>
      </rPr>
      <t xml:space="preserve">
Evidencia </t>
    </r>
    <r>
      <rPr>
        <sz val="10"/>
        <color theme="1"/>
        <rFont val="Arial"/>
        <family val="2"/>
      </rPr>
      <t xml:space="preserve">
Correo electrónico del día 02/05/2018 de la Oficina de Control Interno informando el cronograma de  revisión al seguimiento  PAAC- Corte 30 de abril de 2019. 
Correo electrónico 17/05/2019  de la OCI informando la publicación del PAAC I Cuatrimestre 17/05/2019 en la siguiente ruta: https://www.icbf.gov.co/gestion-transparencia/transparencia/planeacion/informe-seguimiento</t>
    </r>
  </si>
  <si>
    <r>
      <t>La oficina de Control interno realiza y publica en informe en la pagina web de la Entidad.</t>
    </r>
    <r>
      <rPr>
        <b/>
        <sz val="10"/>
        <color theme="1"/>
        <rFont val="Arial"/>
        <family val="2"/>
      </rPr>
      <t xml:space="preserve">
Evidencia </t>
    </r>
    <r>
      <rPr>
        <sz val="10"/>
        <color theme="1"/>
        <rFont val="Arial"/>
        <family val="2"/>
      </rPr>
      <t xml:space="preserve">
Correo electrónico 16/01/2019 Informe Final Seguimiento PAAC Diciembre 2018.
Publicación Plan Anticorrupción III cuatrimestre de 2018 </t>
    </r>
  </si>
  <si>
    <r>
      <t>La Oficina de Control interno realiza y publica el informe en la pagina web de la Entidad.</t>
    </r>
    <r>
      <rPr>
        <b/>
        <sz val="10"/>
        <color theme="1"/>
        <rFont val="Arial"/>
        <family val="2"/>
      </rPr>
      <t xml:space="preserve">
Evidencia </t>
    </r>
    <r>
      <rPr>
        <sz val="10"/>
        <color theme="1"/>
        <rFont val="Arial"/>
        <family val="2"/>
      </rPr>
      <t xml:space="preserve">
Correo electrónico del 15/05/2019 comunicando Publicación Plan Anticorrupción I cuatrimestre de 2019 
Informe con corte a 30 de abril de 2019 publicado en el siguiente en la siguiente ruta: https://www.icbf.gov.co/gestion-transparencia/transparencia/planeacion/informe-seguimiento</t>
    </r>
  </si>
  <si>
    <r>
      <t xml:space="preserve">Se evidencia la aprobación y socialización de la política de riesgos en 10 Regionales y un archivo de videoconferencia 
</t>
    </r>
    <r>
      <rPr>
        <b/>
        <sz val="10"/>
        <rFont val="Arial"/>
        <family val="2"/>
      </rPr>
      <t xml:space="preserve">Evidencia </t>
    </r>
    <r>
      <rPr>
        <sz val="10"/>
        <rFont val="Arial"/>
        <family val="2"/>
      </rPr>
      <t xml:space="preserve">
Presentación power point Riesgos de Calidad y corrupción 
Correo electrónico servidores públicos  26/08/2019 03:21 p.m. desde la Dirección de Gestión Humana
Listado de asistencia _Regional Antioquia -Jornada de actualización ICBF- Cultura de riesgos 14 de agosto de 2019 
Listado de asistencia _Regional Boyacá  -Jornada de actualización ICBF- Cultura de riesgos 14 de agosto de 2019 
Listado de asistencia _Regional Casanare   -Jornada de actualización ICBF- Cultura de riesgos 14 de agosto de 2019 
Listado de asistencia _Regional Guania   -Jornada de actualización ICBF- Cultura de riesgos 14 de agosto de 2019 
Listado de asistencia _Regional  Meta    -Jornada de actualización ICBF- Cultura de riesgos 14 de agosto de 2019 
Listado de asistencia _Regional  Santander    -Jornada de actualización ICBF- Cultura de riesgos 14 de agosto de 2019
Listado de asistencia _Regional  Sede  de la Dirección General     -Jornada de actualización ICBF- Cultura de riesgos 14 de agosto de 2019  
Listado de asistencia _Regional  Sucre      -Jornada de actualización ICBF- Cultura de riesgos 14 de agosto de 2019 
Listado de asistencia _Regional  Tolima     -Jornada de actualización ICBF- Cultura de riesgos 14 de agosto de 2019 
Listado de asistencia _Regional  Valle     -Jornada de actualización ICBF- Cultura de riesgos 14 de agosto de 2019 
Archivo videoconferencia 
</t>
    </r>
    <r>
      <rPr>
        <b/>
        <sz val="10"/>
        <rFont val="Arial"/>
        <family val="2"/>
      </rPr>
      <t xml:space="preserve">Recomendación
</t>
    </r>
    <r>
      <rPr>
        <sz val="10"/>
        <rFont val="Arial"/>
        <family val="2"/>
      </rPr>
      <t>Asegurar que se allegue por parte de todas las Regionales los registros de asistencia a las videoconferencias realizadas por la SDG.</t>
    </r>
  </si>
  <si>
    <r>
      <t>Del 20 de febrero hasta el 30 de abril de 2019 se realizó la consulta previa ciudadana pública para los 213 ejercicios de Mesas Públicas a nivel zonal (de manera física y virtual), se definieron las temáticas sobre las cuales se dialoga con la comunidad y los grupos de valor.</t>
    </r>
    <r>
      <rPr>
        <sz val="10"/>
        <color rgb="FFFF0000"/>
        <rFont val="Arial"/>
        <family val="2"/>
      </rPr>
      <t xml:space="preserve"> 
</t>
    </r>
    <r>
      <rPr>
        <sz val="10"/>
        <rFont val="Arial"/>
        <family val="2"/>
      </rPr>
      <t xml:space="preserve">
Los grupos de valor seleccionaron para un 18% de los eventos el tema "Atención de niñas y niños menores de 6 años en hogares infantiles, Centros de Desarrollo Infantil, Jardines"; con un 15% de participación cada una, las temáticas "Aprovechamiento del tiempo libre en adolescentes", "Maltrato infantil", "Prevención de Embarazo en adolescentes" y "Violencia sexual". En un 8% de los centros zonales el diálogo se centra en "Nutrición y Bienes tarina y alimentos de alto valor nutricional."; en un 5% de los ejercicios, el tema seleccionado fue "Atención y acompañamiento a las familias."; con un 3% de participación "Relación del ICBF con otras entidades para la atención de Niñas, Niños, Adolescentes y Familias."; el ítem "Otro tema" se seleccionó en el 2% de los eventos; y con la menor participación las temáticas "Trabajo infantil" y "Atención y acompañamiento a grupos étnicos.", con un 1% cada una.
</t>
    </r>
    <r>
      <rPr>
        <b/>
        <sz val="10"/>
        <rFont val="Arial"/>
        <family val="2"/>
      </rPr>
      <t>Evidencia</t>
    </r>
    <r>
      <rPr>
        <sz val="10"/>
        <rFont val="Arial"/>
        <family val="2"/>
      </rPr>
      <t xml:space="preserve">
- Tabulación de datos resultados del uso de formularios Formas de office 365, atada al usuario melco.leuro@icbf.gov.co.
- Pantallazo "Consulta previa virtual 2019"
- https://www.icbf.gov.co/gestion-transparencia/transparencia/planeacion/rendicion-de-cuentas#rc2</t>
    </r>
  </si>
  <si>
    <r>
      <t xml:space="preserve">Se evidenció que durante el cuatrimestre se avanzó en la estrategia de comunicación de transparencia. </t>
    </r>
    <r>
      <rPr>
        <b/>
        <sz val="10"/>
        <color theme="1"/>
        <rFont val="Arial"/>
        <family val="2"/>
      </rPr>
      <t xml:space="preserve">
Evidencias  </t>
    </r>
    <r>
      <rPr>
        <sz val="10"/>
        <color theme="1"/>
        <rFont val="Arial"/>
        <family val="2"/>
      </rPr>
      <t xml:space="preserve">
Enero:  publicación boletín Vive ICBF 48,49,50,51 y en Twitter 
- Febrero: publicación boletín Vive ICBF Ni 55
Marzo : Publicación boletín Vive ICBF 58,59 y 60 y en Facebook 
Abril: Publicación boletín Vive ICBF 61  en Facebook y Twitter  </t>
    </r>
  </si>
  <si>
    <r>
      <t xml:space="preserve">Se evidenció que durante el cuatrimestre se avanzó en la estrategia de comunicación de transparencia. 
</t>
    </r>
    <r>
      <rPr>
        <b/>
        <sz val="10"/>
        <color theme="1"/>
        <rFont val="Arial"/>
        <family val="2"/>
      </rPr>
      <t xml:space="preserve">Evidencias
</t>
    </r>
    <r>
      <rPr>
        <sz val="10"/>
        <color theme="1"/>
        <rFont val="Arial"/>
        <family val="2"/>
      </rPr>
      <t xml:space="preserve">Mayo: Pantallazos publicación #yo participo en Facebook y Twitter del 14 de mayo y ; Boletín Vive ICBF #65_05 de mayo Rendición de cuentas; publicación Facebook y Twitter encuesta audiencia pública de rendición de cuentas 21 de mayo de 2019.
Junio: publicaciones en Twitter del 01, 04 y 14 de junio; </t>
    </r>
    <r>
      <rPr>
        <sz val="10"/>
        <rFont val="Arial"/>
        <family val="2"/>
      </rPr>
      <t>Boletines # 69 y 72 de 2019 tema Rendición de cuentas.
Julio: Boletín # 73 tema Rendición de Cuentas.
Agosto: #Yo participo Rendición pública de Cuentas Twitter y Facebook del 23/08/2019; Boletín #78 tema Rendición de Cuentas.</t>
    </r>
  </si>
  <si>
    <r>
      <rPr>
        <b/>
        <sz val="10"/>
        <color theme="1"/>
        <rFont val="Arial"/>
        <family val="2"/>
      </rPr>
      <t>Actividad 1.  Reporta lo mismo que el riesgo PR4+</t>
    </r>
    <r>
      <rPr>
        <sz val="10"/>
        <color theme="1"/>
        <rFont val="Arial"/>
        <family val="2"/>
      </rPr>
      <t xml:space="preserve">
</t>
    </r>
    <r>
      <rPr>
        <sz val="10"/>
        <rFont val="Arial"/>
        <family val="2"/>
      </rPr>
      <t xml:space="preserve">Acta 1800_2019 -19 del 9/05/2019. Comité de adopciones para analizar y aprobar solicitud de adopciones.  </t>
    </r>
    <r>
      <rPr>
        <i/>
        <sz val="10"/>
        <rFont val="Arial"/>
        <family val="2"/>
      </rPr>
      <t xml:space="preserve"> Soporte no corresponde a actividad propuesta</t>
    </r>
    <r>
      <rPr>
        <sz val="10"/>
        <rFont val="Arial"/>
        <family val="2"/>
      </rPr>
      <t xml:space="preserve">
Acta 7600-2019-18  Comité de adopciones para analizar y aprobar solicitud de adopciones.   Soporte no corresponde a actividad propuesta</t>
    </r>
    <r>
      <rPr>
        <sz val="10"/>
        <color theme="1"/>
        <rFont val="Arial"/>
        <family val="2"/>
      </rPr>
      <t xml:space="preserve">
</t>
    </r>
    <r>
      <rPr>
        <b/>
        <sz val="10"/>
        <color theme="1"/>
        <rFont val="Arial"/>
        <family val="2"/>
      </rPr>
      <t>Recomendación:</t>
    </r>
    <r>
      <rPr>
        <sz val="10"/>
        <color theme="1"/>
        <rFont val="Arial"/>
        <family val="2"/>
      </rPr>
      <t xml:space="preserve"> </t>
    </r>
    <r>
      <rPr>
        <b/>
        <sz val="10"/>
        <color theme="1"/>
        <rFont val="Arial"/>
        <family val="2"/>
      </rPr>
      <t xml:space="preserve">
</t>
    </r>
    <r>
      <rPr>
        <sz val="10"/>
        <color theme="1"/>
        <rFont val="Arial"/>
        <family val="2"/>
      </rPr>
      <t xml:space="preserve">En la herramienta ISOLUCION solo registra la actividad 1, se sugiere incluir la actividad 2 a los otros niveles de la entidad teniendo en cuenta que los controles, mapas de calor y planes de tratamiento deberán ser diferentes según cada región y unificar en una única metodología 
Se recomienda fortalecer el registro de las evidencias.  </t>
    </r>
  </si>
  <si>
    <r>
      <t>Actividad 1. Culmina 30/11/2019  en avance.</t>
    </r>
    <r>
      <rPr>
        <sz val="11"/>
        <rFont val="Calibri"/>
        <family val="2"/>
        <scheme val="minor"/>
      </rPr>
      <t xml:space="preserve">
Acta 1800_2019 -19 del 9/05/2019. Comité de adopciones para analizar y aprobar solicitud de adopciones.  </t>
    </r>
    <r>
      <rPr>
        <b/>
        <sz val="11"/>
        <rFont val="Calibri"/>
        <family val="2"/>
        <scheme val="minor"/>
      </rPr>
      <t xml:space="preserve"> Soporte no corresponde a actividad propuesta
</t>
    </r>
    <r>
      <rPr>
        <sz val="11"/>
        <rFont val="Calibri"/>
        <family val="2"/>
        <scheme val="minor"/>
      </rPr>
      <t>Acta 7600-2019-18  Comité de adopciones para analizar y aprobar solicitud de adopciones.</t>
    </r>
    <r>
      <rPr>
        <b/>
        <sz val="11"/>
        <rFont val="Calibri"/>
        <family val="2"/>
        <scheme val="minor"/>
      </rPr>
      <t xml:space="preserve">   Soporte no corresponde a actividad propuesta
</t>
    </r>
    <r>
      <rPr>
        <sz val="11"/>
        <rFont val="Calibri"/>
        <family val="2"/>
        <scheme val="minor"/>
      </rPr>
      <t xml:space="preserve">Acta de reunión  los comités de adopciones de la regionales Atlántico, Boyacá y Norte de Santander durante el mes de junio </t>
    </r>
    <r>
      <rPr>
        <b/>
        <sz val="11"/>
        <rFont val="Calibri"/>
        <family val="2"/>
        <scheme val="minor"/>
      </rPr>
      <t xml:space="preserve">
</t>
    </r>
    <r>
      <rPr>
        <sz val="11"/>
        <rFont val="Calibri"/>
        <family val="2"/>
        <scheme val="minor"/>
      </rPr>
      <t xml:space="preserve">Acta de reunión  los comités de adopciones de la regionales Bogotá, Guaviare, Meta  durante el mes de julio </t>
    </r>
    <r>
      <rPr>
        <b/>
        <sz val="11"/>
        <rFont val="Calibri"/>
        <family val="2"/>
        <scheme val="minor"/>
      </rPr>
      <t xml:space="preserve">
Recomendación: 
</t>
    </r>
    <r>
      <rPr>
        <sz val="11"/>
        <rFont val="Calibri"/>
        <family val="2"/>
        <scheme val="minor"/>
      </rPr>
      <t>En la herramienta ISOLUCION solo registra la actividad 1, se sugiere incluir la actividad 2 a los otros niveles de la entidad teniendo en cuenta que los controles, mapas de calor y planes de tratamiento deberán ser diferentes según cada región y unificar en una única metodología.</t>
    </r>
    <r>
      <rPr>
        <b/>
        <sz val="11"/>
        <rFont val="Calibri"/>
        <family val="2"/>
        <scheme val="minor"/>
      </rPr>
      <t xml:space="preserve">
</t>
    </r>
  </si>
  <si>
    <t>Del plan de tratamiento se pudo evidenciar:
1. Plan  Asistencia técnica 2019 elaborado por la Coordinación de Autoridades Administrativas, a los equipos Técnicos Interdisciplinarios y  Autoridades Administrativas sin definir fecha de actividades en algunas Regionales 
2. No se observa Informes de necesidades y temas.  Acción Vencida.
3. Listados de  asistencia técnica a los Defensores de Familia y equipos técnicos interdisciplinario durante el mes de marzo en las siguientes actividades conocimiento PARD;SRPA, asistencia técnica en el tema NNA migrantes   .
En el mes de abril se  realizaron las siguientes actividades:
Listado de asistencia Entrenamiento defensores de Familia: Macrorregional Pacifico 11/04/2019
Listado de asistencia capacitación   NNA refugiados y con necesidades de protección  para Coordinadores Autoridades administrativas  5/05/2019
Encuentro Departamental Comisarias de Familia . Regional Boyacá 26/05/2019
Asistencia técnica autoridades administrativas  y equipos técnicos la Guajira CONPES 2019 La Guajira 01/05/2019
4. Realización de Comités Técnicos Consultivos para los meses de Enero, febrero y marzo con sus respectivos seguimientos.
5. Se evidencian correos electrónicos solicitando información casos disciplinarios defensores de familia del año 2018  y correo electrónico de contro interno disciplinario dando respuesta a las estadísticas .</t>
  </si>
  <si>
    <t>El control social  por parte de la comunidad beneficiaria, no se cumple en todo el territorio nacional 
En épocas electorales  se puede utilizar la Bienes tarina  con fines políticos.</t>
  </si>
  <si>
    <t>1. Ausencia de controles, registro y verificación de Información por parte del área técnica y la Dirección de Contratación en la elaboración de documentación previa y en la suscripción del contrato.
2. Desconocimiento de la normatividad en materia de contratación
3. Procedimientos inexistentes, deficientes o desactualizados. 
4. Ausencia de personal idóneo que adelante los procesos de contratación.</t>
  </si>
  <si>
    <r>
      <rPr>
        <b/>
        <sz val="10"/>
        <rFont val="Arial"/>
        <family val="2"/>
      </rPr>
      <t>Sede Dirección General</t>
    </r>
    <r>
      <rPr>
        <sz val="10"/>
        <rFont val="Arial"/>
        <family val="2"/>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Arial"/>
        <family val="2"/>
      </rPr>
      <t xml:space="preserve">Regional
</t>
    </r>
    <r>
      <rPr>
        <sz val="10"/>
        <rFont val="Arial"/>
        <family val="2"/>
      </rPr>
      <t>1. Memorias y listas de asistencia y/o documento de constancia videoconferencia.</t>
    </r>
    <r>
      <rPr>
        <b/>
        <sz val="10"/>
        <rFont val="Arial"/>
        <family val="2"/>
      </rPr>
      <t xml:space="preserve">
</t>
    </r>
    <r>
      <rPr>
        <sz val="10"/>
        <rFont val="Arial"/>
        <family val="2"/>
      </rPr>
      <t xml:space="preserve">2. Memorias y listas de asistencia y/o documento de constancia 
</t>
    </r>
    <r>
      <rPr>
        <b/>
        <sz val="10"/>
        <rFont val="Arial"/>
        <family val="2"/>
      </rPr>
      <t xml:space="preserve">
</t>
    </r>
    <r>
      <rPr>
        <sz val="10"/>
        <rFont val="Arial"/>
        <family val="2"/>
      </rPr>
      <t xml:space="preserve">3. Actas de comité
</t>
    </r>
    <r>
      <rPr>
        <b/>
        <sz val="10"/>
        <rFont val="Arial"/>
        <family val="2"/>
      </rPr>
      <t>Primera Infancia</t>
    </r>
    <r>
      <rPr>
        <sz val="10"/>
        <rFont val="Arial"/>
        <family val="2"/>
      </rPr>
      <t xml:space="preserve">
2.1.
Acta de Reunión de Seguimiento 
2.2.
Muestra aleatoria de actas de comité técnico operativos 
2.3
Informe de resultado de visitas de supervisión realizadas a las modalidad de atención a la Primera Infancia.</t>
    </r>
  </si>
  <si>
    <r>
      <rPr>
        <b/>
        <sz val="10"/>
        <rFont val="Arial"/>
        <family val="2"/>
      </rPr>
      <t xml:space="preserve">Dir. Contratación SN
</t>
    </r>
    <r>
      <rPr>
        <sz val="10"/>
        <rFont val="Arial"/>
        <family val="2"/>
      </rPr>
      <t xml:space="preserve">
1.1. Presentación de socialización y listados de asistencias
1.2 Memorandos de expedición y/o correos electrónicos
2.1 Material presentado para capacitación, listados de asistencias.
</t>
    </r>
    <r>
      <rPr>
        <b/>
        <sz val="10"/>
        <rFont val="Arial"/>
        <family val="2"/>
      </rPr>
      <t>Regional</t>
    </r>
    <r>
      <rPr>
        <sz val="10"/>
        <rFont val="Arial"/>
        <family val="2"/>
      </rPr>
      <t xml:space="preserve">
1. Memorias y listas de asistencia y/o documento de constancia videoconferencia.
2. Memorias y listas de asistencia y/o documento de constancia 
</t>
    </r>
    <r>
      <rPr>
        <b/>
        <sz val="10"/>
        <rFont val="Arial"/>
        <family val="2"/>
      </rPr>
      <t>Primera Infancia SN</t>
    </r>
    <r>
      <rPr>
        <sz val="10"/>
        <rFont val="Arial"/>
        <family val="2"/>
      </rPr>
      <t xml:space="preserve">
2.1.
Acta de Reunión de Seguimiento 
2.2.
Muestra aleatoria de actas de comité técnico operativos 
2.3
Informe de resultado de visitas de supervisión realizadas a las modalidad de atención a la Primera Infancia.</t>
    </r>
  </si>
  <si>
    <t xml:space="preserve">Frente a la ejecución de las Acciones Asociadas al Proceso de Adquisición de Bienes y Servicios por parte de la  Dirección de Contratación, se evidencia  que las actividades se encuentran Cumplida .
Frente a la ejecución de las Acciones Asociadas al Proceso de Adquisición de Bienes y Servicios por parte de  la Regionales,  se evidencia  que las actividades se encuentran. Cumplida 
Frente a la ejecución de las Acciones Asociadas al Proceso de Adquisición de Bienes y Servicios por parte de la  Dirección de Primera de Infancia, se evidencia  que las actividades se encuentran Cumplida .  
Frente a la ejecución de las Acciones Asociadas al Proceso de Adquisición de Bienes y Servicios por parte de la  Dirección de Contratación, se evidencia:
1.1 Realizar socializaciones de procedimientos relacionados con la gestión contractual (etapa precontractual y contractual) .
* 06/sep./2019: Se evidenció Pantallazo correo electrónico procedimiento9s licitación pública y concurso de méritos ajustados. 
* 07/oct./2019: Se evidencian 2 carpetas: 2 correos electrónicos RV: REPORTE CAPACITACIÓN ESTUDIOS PREVIOS (Mar28) y RV: REPORTE CAPACITACIÓN TIPOLOGIA DE CONTRATOS (Abr 24).    
* 07/nov./2019: Se evidenció Lista de asistencia reunión organización del expediente contractual. En igual forma se evidenció GUÍA PARA LA ADQUISICIÓN DE BIENES Y SERVICIOS DE CALIDAD  y Modificación de Formatos.
* 10/dic./2019: Se evidenció Carpeta Documento SIGE que contiene 3 correos, el primero para Directores Regionales, Coordinadores Jurídicos, Directores Sede Nacional, Jefes de Oficina Sede Nacional,  Subdirectores Sede Nacional asunto Formatos nuevos Lista chequeo Contratación Directa y Formato Autorización consulta Inhabilidades por delitos sexuales.  El segundo correspondiente a la Guía para la Adquisición de Bienes y Servicios de Calidad  y el tercero modificación de formatos del Proceso de AByS. 
1.2  Ampliar los medios de socialización con las Regionales de los nuevos procedimiento que se adopten para le gestión precontractual con el apoyo de la Oficina de Gestión Regional 
* 06/sep./2019: Se evidenció memorando Organización y entrega de la documentación que se genere durante la ejecución de los contratos y correo electrónico de envío.
* 07/oct./2019: Se evidenció Tres carpetas  1). Evide. 1 -procedimiento que se adopten para le gestión precontractual, 2). Evide. 2 -socializaciones de procedimientos relacionados con la gestión contractual, 3). Eviden. 3 -capacitaciones. estudios previos.
* 07/nov./2019: Se evidenció Una carpeta 2 correos electrónicos GUÍA PARA LA ADQUISICIÓN DE BIENES Y SERVICIOS DE CALIDAD, Modificación de Formatos  - directores.
* 10/dic./2019: Se evidenció Comunicación interna No. 01 de 2019  y DIRECTRICES DE USO OBLIGATORIO SECOP II
2.1 Realización de capacitaciones. estudios previos y pliegos
* 08/sep./2019: Se evidenció Dos archivos Word correspondientes a pantallazos de correos electrónicos de formato de estudios previos y modelo de minuta de CPS Profesionales y Apoyo a la Gestión. 
* 07/oct./2019: : Se evidenció Carpeta “procedimiento que se adopten para le gestión precontractual”, que contiene dos correos electrónicos RV: REPORTE CAPACITACIÓN ESTUDIOS PREVIOS (Mar28).
Por lo antes mencionado se evidencia que las actividades se encuentran en avance. 
la OCI recomienda a la Dirección de Contratación: 
1).  Se incorporen el total de las listas de asistencia de las presentaciones efectuadas por la Dirección de Contratación.
Regional
1. Realizar Reuniones convocadas desde la Coordinación del Grupos Jurídicos/ Administrativo de socialización  de los nuevos procedimiento que se adopten para le gestión precontractual.
Se evidencian las 33 Regionales se toma una muestra de 4:
1). Se evidencia capacitación establecida en el Plan Asistencia Técnica 2019 en la Regional Antioquia, en relación con Fase Precontractual (énfasis en estudios previos) - Grupo Protección, Grupo Ciclos de Vida y Nutrición, Modificaciones, Suspensiones (énfasis en enfermedad o embarazo), Cesión y Terminación, Requerimientos a los contratistas, Proceso Administrativo Sancionatorio Contractual,  Estado de las liquidaciones de los contratos está a cargo de las dependencias o Centro Zonales de la Regional, Procedimiento de liquidación de contratos.
2). Lista de asistencia Capacitación Mínima Cuantía-Regional Boyacá.
3). Capacitación estudios previos, estudios del sector, asignación de riesgos, Regional Guaviare.
4) Regional Cundinamarca capacitación fortalecimiento en los procedimientos del Proceso de AByS.
2. Diligenciar y remitir a la Dirección Contratación formatos adoptados de capacitaciones realizadas y recibidas sobre los diferentes procedimientos establecidos para la gestión precontractual.
Se evidencian las 33 Regionales se toma una muestra de 4:
1). Se evidencia capacitación establecida en el Plan Asistencia Técnica 2019 en la Regional Antioquia, en relación con Fase Precontractual (énfasis en estudios previos) - Grupo Protección, Grupo Ciclos de Vida y Nutrición, Modificaciones, Suspensiones (énfasis en enfermedad o embarazo), Cesión y Terminación, Requerimientos a los contratistas, Proceso Administrativo Sancionatorio Contractual,  Estado de las liquidaciones de los contratos está a cargo de las dependencias o Centro Zonales de la Regional, Procedimiento de liquidación de contratos.
2). Lista de asistencia Capacitación Mínima Cuantía-Regional Boyacá.
3). Capacitación estudios previos, estudios del sector, asignación de riesgos, Regional Guaviare.- 
4) Regional Cundinamarca capacitación fortalecimiento en los procedimientos del Proceso de AByS.
Dentro de las Acciones - Acciones Asociadas al Proceso de Adquisición de Bienes y Servicios de la Dirección de Primera de Infancia, están las de:
2.1. Durante el proceso de contratación de los servicios de Primera Infancia, realizar las reuniones de seguimiento con las Direcciones Regionales, para verificar la EAS que será asignadas para la prestación de los servicios a la Primera Infancia.   SE EVIDENCIÓ:
*04/sep./2019: Correo electrónico de Orientaciones para la suscripción de adiciones y prórrogas Servicios Integrales y memorando con  Radicado No: 201916000000060773 de Orientaciones para la adición y prórroga, o suscripción (cuando Sea necesario), de contratos de aporte y   Convenios que contemplan la prestación delos servicios de educación inicial en el marco de la atención integral: Desarrollo Infantil en Medio Familiar -DIMF-, Centros de Desarrollo Infantil -CDI- Hogares Infantiles -Hi- y la Modalidad de atención Propia e Intercultural.
* 07/oct./2019:   Memorando con  Radicado No: 201916000000060773 de Orientaciones para la adición y prórroga.
* 05/nov./2019:  Videos Conferencias.
* 06/dic./2019: Memorando con  Radicado No: 201916000000060773 de Orientaciones para la adición y prórroga, o suscripción (cuando Sea necesario), de contratos de aporte y   Convenios que contemplan la prestación delos servicios de educación inicial en el marco de la atención integral: Desarrollo Infantil en Medio Familiar -DIMF-, Centros de Desarrollo Infantil -CDI- Hogares Infantiles -Hi- y la Modalidad de atención Propia e Intercultural.
adecuada prestación del servicio para la atención a la Primera Infancia.   SE EVIDENCIÓ:
* 27/dic./2019: Video Conferencia, insumo para el memorando.
2.2 Realizar los comités técnico operativos de acuerdo a lo estipulado en las minutas de los contratos de aporte,  con el fin de validar los procesos y procedimientos requeridos para la adecuada prestación del servicio para la atención a la Primera Infancia.   SE EVIDENCIÓ:
*04/sep./2019: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07/oct./2019: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05/nov./2019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05/nov./2019: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06/dic./2019: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2.3 Consolidar los resultados de la supervisión realizada por los grupos de la Sede Nacional, Regionales o Centros Zonales.    SE EVIDENCIÓ:
*04/sep./2019: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07/oct./2019: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05/nov./2019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05/nov./2019: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06/dic./2019: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27/dic./2019: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De la verificación anterior se evidencia que la Dirección de Primera Infancia CUMPLIO con las acciones que tiene bajo su responsabilidad.
</t>
  </si>
  <si>
    <r>
      <rPr>
        <b/>
        <sz val="10"/>
        <rFont val="Arial"/>
        <family val="2"/>
      </rPr>
      <t>Decir Contratación Sede Dirección General</t>
    </r>
    <r>
      <rPr>
        <sz val="10"/>
        <rFont val="Arial"/>
        <family val="2"/>
      </rPr>
      <t xml:space="preserve">
1.1.  01/03/2019
</t>
    </r>
    <r>
      <rPr>
        <b/>
        <sz val="10"/>
        <rFont val="Arial"/>
        <family val="2"/>
      </rPr>
      <t xml:space="preserve">Regional
</t>
    </r>
    <r>
      <rPr>
        <sz val="10"/>
        <rFont val="Arial"/>
        <family val="2"/>
      </rPr>
      <t xml:space="preserve">1.1.  01/03/2019
</t>
    </r>
    <r>
      <rPr>
        <b/>
        <sz val="10"/>
        <rFont val="Arial"/>
        <family val="2"/>
      </rPr>
      <t>Primera Infancia Sede Dirección General</t>
    </r>
    <r>
      <rPr>
        <sz val="10"/>
        <rFont val="Arial"/>
        <family val="2"/>
      </rPr>
      <t xml:space="preserve">
2.1.  
2/01/2019
2.2.  
2/01/2019
2.3.  
2/01/2019
2.4.  
2/01/2019</t>
    </r>
  </si>
  <si>
    <t>Lucerito Achury C.</t>
  </si>
  <si>
    <t>Actividad finalizada en abril de 2019.</t>
  </si>
  <si>
    <r>
      <t xml:space="preserve">Se evidenciaron la publicaciones de los siguientes mensajes en redes sociales y correo masivo.
</t>
    </r>
    <r>
      <rPr>
        <b/>
        <sz val="10"/>
        <rFont val="Arial"/>
        <family val="2"/>
      </rPr>
      <t xml:space="preserve">Evidencia:
</t>
    </r>
    <r>
      <rPr>
        <sz val="10"/>
        <rFont val="Arial"/>
        <family val="2"/>
      </rPr>
      <t xml:space="preserve">Anticorrupcion_27 de mayo_Facebook y Twitter: Los recursos para la atención de la niñez y la adolescencia del país deben ser invertidos de manera transparente. Si conoces algún caso de corrupción en el Instituto Colombiano de Bienestar Familiar ICBF denuncia a la línea 01 8000 918080 opción 4.
Anticorrupción 9 y 28 de junio - Facebook y Twitter: Si conoces algún caso de corrupción donde se vean afectados los recursos destinados a la niñez y la adolescencia denuncia en la línea 018000918080 opción 4
https://twitter.com/ICBFColombia/status/1144742272551927808
Anticorrupción_27 de julio_facebook y Twitter: Los recursos destinados a primera infancia son la mejor inversión que podemos dejar a los niños y niñas del país. Juntos podemos luchar contra la corrupción, denuncie en la línea 018000918080 opción 4
Anticorrupción 13, 26, 28 7 31 de agosto facebook y Twitter: #ICBFesTransparencia | Puedes aportar al fortalecimiento de las familias del país e impulsar su desarrollo. Conoce y participa de la convocatoria del ICBF para conformar el Banco Nacional de Oferentes del programa Mi Familia. Entérate
</t>
    </r>
    <r>
      <rPr>
        <b/>
        <sz val="10"/>
        <rFont val="Arial"/>
        <family val="2"/>
      </rPr>
      <t/>
    </r>
  </si>
  <si>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marzo de 2019 enviado el 26/04/2019 con los siguientes ítems: 1. resumen, 2. detalle por regional, 3. referencias de obligación legal, 4. observaciones por regional y trámites a seguir y recomendaciones. Memorando radicado No. S-2019-232014-0101 del 26/04/19
-  SEGUIMIENTO PUBLICACIONES SECOP I Con corte a 30 de abril de 2019: enviado el 29/05/2019 con los siguientes ítems: 1. resumen, 2. detalle por regional, 3. referencias de obligación legal, 4. observaciones por regional y trámites a seguir y recomendaciones. Memorando radicado No. S-2019-305547--0101 del 29/05/19
- SEGUIMIENTO PUBLICACIONES SECOP I Con corte a 31 de mayo de 2019: enviado el 03/07/2019 con los siguientes ítems: 2. detalle por regional, 3. referencias de obligación legal, 4. observaciones por regional y trámites a seguir y recomendaciones. Memorando radicado No. 201912400000011423 del 20/06/19
</t>
    </r>
    <r>
      <rPr>
        <b/>
        <sz val="10"/>
        <rFont val="Arial"/>
        <family val="2"/>
      </rPr>
      <t>Recomendación:</t>
    </r>
    <r>
      <rPr>
        <sz val="10"/>
        <rFont val="Arial"/>
        <family val="2"/>
      </rPr>
      <t xml:space="preserve">
Fortalecer la evidencia con la " relación a contratos informados por la entidad a Transparencia por Colombia - TPC."
</t>
    </r>
  </si>
  <si>
    <r>
      <t xml:space="preserve">Se evidenciaron los mensajes internos sobre prevención de la corrupción y promoción de la transparencia en el boletin interno de información institucional de la Entidad:
</t>
    </r>
    <r>
      <rPr>
        <b/>
        <sz val="10"/>
        <color theme="1"/>
        <rFont val="Arial"/>
        <family val="2"/>
      </rPr>
      <t xml:space="preserve">
Evidencia:</t>
    </r>
    <r>
      <rPr>
        <sz val="10"/>
        <color theme="1"/>
        <rFont val="Arial"/>
        <family val="2"/>
      </rPr>
      <t xml:space="preserve">
Vive ICBF No. 88 de octubre: Lucha contra la corrupción, Política de Transparencia
Vive ICBF No. 89 de octubre: Línea Anticorrupción del ICBF: Las denuncias por un presunto acto de corrupción puedes realizarlas a través de la Línea Anticorrupción 018000-918080 - opción 4.
Vive ICBF No. 93 de noviembre: Pacto de cero tolerancia a la corrupción
Vive ICBF No. 95 de diciembre:En diciembre se realizará una encuesta participativa en la construcción del Plan Anticorrupción y de Atención al Ciudadano 2020.  en Intranet: El ICBF necesita de tu apoyo para luchar contra la corrupción. ¡Muy pronto se enviará a tu correo la invitación!
Vive ICBF No. 96 de diciembre: Pacto de cero tolerancia a la corrupción</t>
    </r>
  </si>
  <si>
    <t>Actividad cumplida 
En la vigencia 2019, se ejecutan 246 audiencias públicas participativas a nivel zonal (213) y regional (33), eventos desarrollados en las 33 regionales del ICBF. Según informe  Rendición de Cuentas y Mesas Públicas  4to Trimestre 2019  
Evidencias
https://www.icbf.gov.co/system/files/informe_de_seguimiento_rpc_y_mp_cuarto_trimestre_2019_0.pdf
ttps://www.icbf.gov.co/gestion-transparencia/transparencia/planeacion/rendicion-de-cuentas/sede
https://www.icbf.gov.co/gestion-transparencia/transparencia/planeacion/rendicion-de-cuentas/regiones</t>
  </si>
  <si>
    <r>
      <t xml:space="preserve">Actividad cumplida 
Se evidenció 2 bases de datos con un total de 137 colaboradores de la DSYA inscritos en el curso virtual, de los cuales se obtuvo copia del certificado de 58 de ellos; superando la meta establecida de lograr la certificación del 20% de los inscritos (meta = 28 colaboradores)
</t>
    </r>
    <r>
      <rPr>
        <b/>
        <sz val="10"/>
        <color theme="1"/>
        <rFont val="Arial"/>
        <family val="2"/>
      </rPr>
      <t xml:space="preserve">EVIDENCIA
</t>
    </r>
    <r>
      <rPr>
        <sz val="10"/>
        <color theme="1"/>
        <rFont val="Arial"/>
        <family val="2"/>
      </rPr>
      <t>Carpeta con 58 Certificados de la Participacion en el Curso Virtual 
Base de Datos identificada como LISTADO INSCRITOS ENERO JULIO 2019 SYA
Base de Datos identificada como LISTADO INSCRITOS AGOSTO SEPTIEMBRE 2019 SYA
Correo electrónico del 02/12/2019 con asunto SOLICITUD URGENTE DE CERTIFICADOS CURSO VIRTUAL SERVICIOS Y ATENCIÓN</t>
    </r>
  </si>
  <si>
    <t>IMPLEMENTACIÓN DE CONTROLES
CONCLUSION 2018</t>
  </si>
  <si>
    <t>Cumplida</t>
  </si>
  <si>
    <t>Actividad cumplida 30/08/2019</t>
  </si>
  <si>
    <t>Actividad cumplida el 30/06/2019</t>
  </si>
  <si>
    <r>
      <t xml:space="preserve">Actividad cumplida 30/12/2019
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Evidencia 
</t>
    </r>
    <r>
      <rPr>
        <sz val="10"/>
        <color theme="1"/>
        <rFont val="Arial"/>
        <family val="2"/>
      </rPr>
      <t xml:space="preserve">Boletín:  Vive ICBF N° 84  del 18 al  24  de septiembre de 2019 
Boletín:  Vive ICBF N° 88  del 16 al  22  de octubre  de 2019 
Boletín:  Vive ICBF N° 90  del 30   de octubre al 5 de noviembre  de 2019 
</t>
    </r>
  </si>
  <si>
    <r>
      <t xml:space="preserve">Actividad cumplida 30/12/2019
Durante el año 2019 se realizó seguimiento a la gestión de Riesgos de corrupción según consta en las evidencias revisadas 
</t>
    </r>
    <r>
      <rPr>
        <b/>
        <sz val="10"/>
        <color theme="1"/>
        <rFont val="Arial"/>
        <family val="2"/>
      </rPr>
      <t xml:space="preserve">Evidencia </t>
    </r>
    <r>
      <rPr>
        <sz val="10"/>
        <color theme="1"/>
        <rFont val="Arial"/>
        <family val="2"/>
      </rPr>
      <t xml:space="preserve">
-Correo electrónico:  Seguimiento Actividades PAAC 2019-CORTE Septiembre   30/09/2019 
Informe seguimiento riesgos de corrupción en excel  Septiembre  2019 
-Correo electrónico:  Seguimiento Actividades PAAC 2019-CORTE Octubre 06/11/2019 
Informe seguimiento riesgos de corrupción en excel  Octubre 2019. 
-Correo electrónico:  Seguimiento Actividades PAAC 2019-CORTE Octubre 05/12/2019
Informe seguimiento riesgos de corrupción en excel  Noviembre  2019.
-Correo electrónico:  Seguimiento Actividades PAAC 2019-CORTE Noviembre  05/12/2019
-Correo electrónico:  Seguimiento Actividades PAAC 2019-CORTE Diciembre  de 2019. 16/12/2019  
Informe seguimiento riesgos de corrupción en excel  Diciembre  2019.  23 actividades de 50  sin reporte  de avance</t>
    </r>
  </si>
  <si>
    <r>
      <t xml:space="preserve">Actividad cumplida al 30/09/2019
La oficina de Control interno verificó los soportes de resultados del seguimiento a la Gestión de riegos de corrupción  
</t>
    </r>
    <r>
      <rPr>
        <b/>
        <sz val="10"/>
        <color theme="1"/>
        <rFont val="Arial"/>
        <family val="2"/>
      </rPr>
      <t xml:space="preserve">Evidencia </t>
    </r>
    <r>
      <rPr>
        <sz val="10"/>
        <color theme="1"/>
        <rFont val="Arial"/>
        <family val="2"/>
      </rPr>
      <t xml:space="preserve">
Correo electrónico del día 30/08/2019 comunicando el seguimiento  PAAC- CORTE 30 DE AGOSTO DE 2019
Correo electrónico designación Seguimiento PAAC 2019 (SEGUNDO CUATRIMESTRE) Y CRONOGRAMA del 27/08/2019
Correo electrónico del 12/09/2017 Informe preliminar PAAC
Informe publicado el 13/09/2019 en la siguiente ruta  https://www.icbf.gov.co/gestion-transparencia/transparencia/planeacion/informe-seguimiento</t>
    </r>
  </si>
  <si>
    <r>
      <t xml:space="preserve">Actividad cumplida al 30/09/2019
La Oficina de Control interno realiza y publica el informe en la pagina web de la Entidad.
</t>
    </r>
    <r>
      <rPr>
        <b/>
        <sz val="10"/>
        <color theme="1"/>
        <rFont val="Arial"/>
        <family val="2"/>
      </rPr>
      <t xml:space="preserve">Evidencia
</t>
    </r>
    <r>
      <rPr>
        <sz val="10"/>
        <color theme="1"/>
        <rFont val="Arial"/>
        <family val="2"/>
      </rPr>
      <t>Correo electrónico del 13/09/2019 comunicando Publicación Plan Anticorrupción 2° cuatrimestre de 2019 
Informe con corte a  30 de agosto de 2019. ubicado en el siguiente en la siguiente ruta: https://www.icbf.gov.co/gestion-transparencia/transparencia/planeacion/informe-seguimiento</t>
    </r>
  </si>
  <si>
    <r>
      <t xml:space="preserve">Actividad cumplida al 30/12/2019
Respecto a las mesas públicas realizadas por el  operador  UT VISION ICBF:
En el mes de septiembre se evidencia en el memorando entrega informe  de supervisión la relación de los siguientes eventos SS 200, 210, 256 y 283, así como también los documentos de legalización  de los  pagos 3 y 4.
En el mes de octubre  se evidencia en el memorando entrega informe  de supervisión la relación de los siguientes eventos SS 284, 297, 308, 309, 310, 329,  así como también los documentos de legalización  del pago número 5
En el mes de noviembre según informe reporte del informe  de supervisión el operador asistió 39 de eventos 229,230,231,357,371,374,386,389,396,399,402,408,409,410,411,415,418,419,422,423,425,427,430,431,432,433,435,436,438,439,440,442,443,445,447,453,447,453,464,469. y documentos de legalización de los pagos 6 y 7 
Para el mes de diciembre presenta documentos de legalización de los pagos 8,9,10 y 11 
</t>
    </r>
    <r>
      <rPr>
        <b/>
        <sz val="10"/>
        <color theme="1"/>
        <rFont val="Arial"/>
        <family val="2"/>
      </rPr>
      <t xml:space="preserve">Evidencia 
</t>
    </r>
    <r>
      <rPr>
        <sz val="10"/>
        <color theme="1"/>
        <rFont val="Arial"/>
        <family val="2"/>
      </rPr>
      <t>Memorando radicado 201912600000114383 del 2019-10-25. Entrega informe de Supervisión 
Memorando radicado 201900000143853 del 2019-12-02
Formato SIF Nación relación de pago de los meses de agosto, septiembre y octubre 
Informe de supervisión del mes de noviembre  de 2019 
Certificación de los pagos 8,9, 10, 11</t>
    </r>
    <r>
      <rPr>
        <b/>
        <sz val="10"/>
        <color theme="1"/>
        <rFont val="Arial"/>
        <family val="2"/>
      </rPr>
      <t xml:space="preserve">
</t>
    </r>
  </si>
  <si>
    <r>
      <t xml:space="preserve">Actividad cumplida 31/12/2019
Se evidenció que la entidad  ha publicado los boletines de agosto, septiembre, octubre y noviembre.  En estos se evidencia el análisis comparativo de las PQRS.
</t>
    </r>
    <r>
      <rPr>
        <b/>
        <sz val="10"/>
        <color theme="1"/>
        <rFont val="Arial"/>
        <family val="2"/>
      </rPr>
      <t xml:space="preserve">
Evidencia 
</t>
    </r>
    <r>
      <rPr>
        <sz val="10"/>
        <color theme="1"/>
        <rFont val="Arial"/>
        <family val="2"/>
      </rPr>
      <t>Boletines de los meses de agosto, septiembre, octubre y noviembre de 2019 en el siguiente link: https://www.icbf.gov.co/servicios/informes-boletines-pqrds</t>
    </r>
  </si>
  <si>
    <t>Actividad Cumplida  al 30/08/2019.</t>
  </si>
  <si>
    <t>Actividad cumplida al 30/12/2019
En la web  de la Entidad se encuentra publicado el Calendario de mesa públicas de la Región  y Rendición de cuentas 
Evidencia
Publicación en la web de la entidad en el siguiente link: https://www.icbf.gov.co/rendicion-de-cuentas-icbf#rc2</t>
  </si>
  <si>
    <r>
      <t xml:space="preserve">Actividad cumplida al 30/12/2019
Durante  el año 2019  se construyen 246  informes (presentaciones) con la información sobre la gestión realizada, y el avance en la garantía de derechos , en el marco de las mesas públicas. 
</t>
    </r>
    <r>
      <rPr>
        <b/>
        <sz val="10"/>
        <color theme="1"/>
        <rFont val="Arial"/>
        <family val="2"/>
      </rPr>
      <t>Evidencia</t>
    </r>
    <r>
      <rPr>
        <sz val="10"/>
        <color theme="1"/>
        <rFont val="Arial"/>
        <family val="2"/>
      </rPr>
      <t xml:space="preserve">
Informe con corte al 30 de octubre de 2019 en el que se evidencian 246  informes.
https://www.icbf.gov.co/gestion-transparencia/transparencia/planeacion/rendicion-de-cuentas/regiones </t>
    </r>
  </si>
  <si>
    <t>Actividad cumplida al 30/12/2019
Con corte a septiembre de 2019, se remitieron 216 invitaciones  a los grupos de valor  para el eventos de  mesas públicas y 23 regionales con invitaciones   para la Rendición pública de cuentas 
Con corte a noviembre de 2019, se remitieron 145 invitaciones a los grupos de valor para el evento de mesa públicas   y 45 invitaciones para la Rendición pública de cuentas 
Evidencia 
https://www.icbf.gov.co/gestion-transparencia/transparencia/planeacion/rendicion-de-cuentas/regiones</t>
  </si>
  <si>
    <t>Actividad cumplida al 30/08/2019</t>
  </si>
  <si>
    <r>
      <t xml:space="preserve">Actividad cumplida al 30/12/2019
Se evidenció que durante el tercer cuatrimestre se llevó a cabo la estrategia de comunicación de transparencia. 
</t>
    </r>
    <r>
      <rPr>
        <b/>
        <sz val="10"/>
        <color theme="1"/>
        <rFont val="Arial"/>
        <family val="2"/>
      </rPr>
      <t>Evidencias</t>
    </r>
    <r>
      <rPr>
        <sz val="10"/>
        <color theme="1"/>
        <rFont val="Arial"/>
        <family val="2"/>
      </rPr>
      <t xml:space="preserve">
-Agosto (nuevas evidencias) : Pantallazos publicación #yo participo en Facebook y Twitter del 23 de agosto y ; Boletín Vive ICBF #78_07 de agosto _Rendición de cuentas; publicación Facebook y Twitter encuesta audiencia pública de rendición de cuentas
-Septiembre: Pantallazos publicación  Twitter del 21 de septiembre ; Boletín Vive ICBF #82_04 de septiembre  _Rendición de cuentas.
-Octubre: Pantallazos publicación #yo participo en Facebook  y Twitter Octubre  y ; Boletín Vive ICBF #86_2 de octubre  
-Noviembre: Pantallazos publicación #yo participo en Facebook 7 de noviembre  y Twitter del 6 y 16 de noviembre y  Boletín Vive ICBF #92 _13 de noviembre  _Rendición de cuentas; publicación Facebook y Twitter encuesta audiencia pública de rendición de cuentas
-Diciembre: Boletín Vive ICBF #95_4  de diciembre. </t>
    </r>
  </si>
  <si>
    <r>
      <t xml:space="preserve">Actividad cumplida  30/12/2019.
Se evidencio en la pagina web de la entidad:
Informe de Rendición  de Cuentas y Mesa públicas. Tercer cuatrimestre de 2019.
Informe de Rendición  de Cuentas y Mesa públicas. Tercer cuatrimestre de 2019.
</t>
    </r>
    <r>
      <rPr>
        <b/>
        <sz val="10"/>
        <color theme="1"/>
        <rFont val="Arial"/>
        <family val="2"/>
      </rPr>
      <t xml:space="preserve">Evidencia 
</t>
    </r>
    <r>
      <rPr>
        <sz val="10"/>
        <color theme="1"/>
        <rFont val="Arial"/>
        <family val="2"/>
      </rPr>
      <t>https://www.icbf.gov.co/system/files/3er_informe_rpc_y_mp_2019_0.pdf
https://www.icbf.gov.co/system/files/informe_de_seguimiento_rpc_y_mp_cuarto_trimestre_2019_0.pdf</t>
    </r>
  </si>
  <si>
    <r>
      <t xml:space="preserve">Actividad cumplida 30/12/2019
De acuerdo al Informe de Rendición  de Cuentas y Mesa públicas del Tercer cuatrimestre de 2019, se realizaron 9.951 encuestas de satisfacción de las cuales 7.675 encuestas son de mesas públicas y  2.276 de rendición de cuentas.
</t>
    </r>
    <r>
      <rPr>
        <b/>
        <sz val="10"/>
        <color theme="1"/>
        <rFont val="Arial"/>
        <family val="2"/>
      </rPr>
      <t xml:space="preserve">Evidencia </t>
    </r>
    <r>
      <rPr>
        <sz val="10"/>
        <color theme="1"/>
        <rFont val="Arial"/>
        <family val="2"/>
      </rPr>
      <t xml:space="preserve">
Registro evaluaciones resultado de eventos de mesas públicas y Rendición de cuentas </t>
    </r>
  </si>
  <si>
    <r>
      <t xml:space="preserve">Actividad cumplida al 30/12/2019
Se evidenció correo electrónico entre la Dirección de Servicios y Atención y la Subdirección de Mejoramiento Organizacional donde se solicita realizar por parte de esta última dependencia la evaluación intermedia a 8 futuras Acciones Correctivas generadas por las debilidades en la atención de usuarios que tomaron digiturnos en los siguientes puntos: CZ Centro - R. Valle del Cauca, CZ Soacha - R. Cundinamarca, CZ Usaquen - R. Bogotá, CZ Carlos Lleras - R. Santander, CZ San Cristóbal - R. Bogotá, CZ Armenia Norte - R. Quindío; CZ La Gaitana - R. Huila, CZ Pasto 2 - R. Nariño. 
Por parte de la Oficina de Control Interno se consultó el Aplicativo ISOLUCION con el fin de determinar el número total de acciones correctivas abiertas despues de la evaluación intermedia, donde se evidenció:
</t>
    </r>
    <r>
      <rPr>
        <u/>
        <sz val="10"/>
        <rFont val="Arial"/>
        <family val="2"/>
      </rPr>
      <t xml:space="preserve">CZ Suroriental  R. Valle del Cauca: </t>
    </r>
    <r>
      <rPr>
        <sz val="10"/>
        <rFont val="Arial"/>
        <family val="2"/>
      </rPr>
      <t xml:space="preserve">Se identifico la AC 11520.
</t>
    </r>
    <r>
      <rPr>
        <u/>
        <sz val="10"/>
        <rFont val="Arial"/>
        <family val="2"/>
      </rPr>
      <t>CZ Soacha - R. Cundinamarca</t>
    </r>
    <r>
      <rPr>
        <sz val="10"/>
        <rFont val="Arial"/>
        <family val="2"/>
      </rPr>
      <t xml:space="preserve">: AC 11527 - Creada el 13/nov./2019 
</t>
    </r>
    <r>
      <rPr>
        <u/>
        <sz val="10"/>
        <rFont val="Arial"/>
        <family val="2"/>
      </rPr>
      <t>CZ Carlos Lleras - R. Santander:</t>
    </r>
    <r>
      <rPr>
        <sz val="10"/>
        <rFont val="Arial"/>
        <family val="2"/>
      </rPr>
      <t xml:space="preserve"> AC 11526 - Creada el 13/nov./2019
</t>
    </r>
    <r>
      <rPr>
        <u/>
        <sz val="10"/>
        <rFont val="Arial"/>
        <family val="2"/>
      </rPr>
      <t>CZ Armenia Norte - R. Quindío</t>
    </r>
    <r>
      <rPr>
        <sz val="10"/>
        <rFont val="Arial"/>
        <family val="2"/>
      </rPr>
      <t xml:space="preserve">: AC 11525 - Creada el 13/nov./2019
</t>
    </r>
    <r>
      <rPr>
        <u/>
        <sz val="10"/>
        <rFont val="Arial"/>
        <family val="2"/>
      </rPr>
      <t>CZ La Gaitana - R. Huila:</t>
    </r>
    <r>
      <rPr>
        <sz val="10"/>
        <rFont val="Arial"/>
        <family val="2"/>
      </rPr>
      <t xml:space="preserve"> AC 11524 - Creada el 13/nov./2019
</t>
    </r>
    <r>
      <rPr>
        <u/>
        <sz val="10"/>
        <rFont val="Arial"/>
        <family val="2"/>
      </rPr>
      <t>CZ Pasto 2 - R. Nariño:</t>
    </r>
    <r>
      <rPr>
        <sz val="10"/>
        <rFont val="Arial"/>
        <family val="2"/>
      </rPr>
      <t xml:space="preserve"> AC 11523 - Creada el 13/nov./2019
CZ Centro ( R. Valle del Cauca), CZ Usaquen y CZ San Cristóbal (R. Bogotá) cuentan con evaluación intermendia pero aún no se le ha generado la Acción Correctiva.
</t>
    </r>
    <r>
      <rPr>
        <b/>
        <sz val="10"/>
        <rFont val="Arial"/>
        <family val="2"/>
      </rPr>
      <t>EVIDENCIA</t>
    </r>
    <r>
      <rPr>
        <sz val="10"/>
        <rFont val="Arial"/>
        <family val="2"/>
      </rPr>
      <t xml:space="preserve">
Correo electrónico del 13/11/2019 con asunto Acciones Correctivas - RC 20191113
Consulta Aplicativo ISOLUCION 09/01/2019</t>
    </r>
  </si>
  <si>
    <r>
      <t xml:space="preserve">Actividad cumplida al 30/12/2019
Se evidenció pantallazo de la página web de la entidad donde se publicaron los dos videos en lenguas nativas, adicionalmente se consulto el siguiente link: https://www.icbf.gov.co/portafolio-de-servicios-icbf
</t>
    </r>
    <r>
      <rPr>
        <b/>
        <sz val="10"/>
        <color theme="1"/>
        <rFont val="Arial"/>
        <family val="2"/>
      </rPr>
      <t>EVIDENCIA</t>
    </r>
    <r>
      <rPr>
        <sz val="10"/>
        <color theme="1"/>
        <rFont val="Arial"/>
        <family val="2"/>
      </rPr>
      <t xml:space="preserve">
Pantallazo de la pagina web https://www.icbf.gov.co/portafolio-de-servicios-icbf
</t>
    </r>
  </si>
  <si>
    <r>
      <t xml:space="preserve">Actividad cumplida 30/12/2019
Se evidenciaron correos electónicos de  invitación a 4 video conferencias y los correos electrónicos de convocatoria a la tercera jornada trimestral de valoración de conocimientos.
</t>
    </r>
    <r>
      <rPr>
        <b/>
        <sz val="10"/>
        <color theme="1"/>
        <rFont val="Arial"/>
        <family val="2"/>
      </rPr>
      <t>EVIDENCIA</t>
    </r>
    <r>
      <rPr>
        <sz val="10"/>
        <color theme="1"/>
        <rFont val="Arial"/>
        <family val="2"/>
      </rPr>
      <t xml:space="preserve">
Correo electrónico del 18/09/2019 asunto: VIDEOCONFERENCIA VIERNES 20 DE SEPTIEMBRE DE 8:00am A 12:00m
Correo electrónico del 03/10/2019 asunto: VIDEOCONFERENCIA LUNES 7 DE OCTUBRE DE 8:00am A 12:00m
Correo electrónico del 23/10/2019 asunto: VIDEOCONFERENCIA ATENCIÓN A POBLACIÓN CIEGA - INCI / DSYA / SUBDIRECCIÓN GENERAL ICBF
Citación del 18/11/2019 asunto: VIDEOCONFERENCIA NOVIEMBRE 20 DE 8:00am A 12:00m
Listados Asistencia Capacitación 20 de septiembre: Antioquia, Altántico, Bogotá, Boyaca, Caldas, Chocó, Córdoba, SDG (Evidencia identificada en la carpeta: \\icbf.gov.co\fs_dpc\DPC\Monitoreo Plan Anticorrupción\Comp 4. Servicios y Atención al Ciudadano\Subcomponente 4. Normativo y procedimental\4.2\Servicios y Atención\12.Diciembre)
Listados Asistencia Capacitación INCI (28oct): Chocó, Guajira, SDG. (Evidencia identificada en la carpeta: \\icbf.gov.co\fs_dpc\DPC\Monitoreo Plan Anticorrupción\Comp 4. Servicios y Atención al Ciudadano\Subcomponente 4. Normativo y procedimental\4.2\Servicios y Atención\12.Diciembre)
Listados Asistencia Capacitación 20 de noviembre: Antioquia, Bogotá, Boyacá, Caquetá, Cesar, Chocó, Córdoba, Guaviare, Norte de Santander, Quindío, Tolima, SDG. (Evidencia identificada en la carpeta: \\icbf.gov.co\fs_dpc\DPC\Monitoreo Plan Anticorrupción\Comp 4. Servicios y Atención al Ciudadano\Subcomponente 4. Normativo y procedimental\4.2\Servicios y Atención\12.Diciembre)
Correo electrónico del 12/11/2019 asunto: AJUSTES GRUPOS TERCERA VALORACION TRIMESTRAL DE CONOCIMIENTOS
Correo electrónico del 12/11/2019 asunto: RUTA TERCERA VALORACION TRIMESTRAL DE CONOCIMIENTOS - GRUPO 1 -
Correo electrónico del 14/11/2019 asunto: RUTA TERCERA VALORACION TRIMESTRAL DE CONOCIMIENTOS - GRUPO 2 -
Correo electrónico del 15/11/2019 asunto: RUTA TERCERA VALORACION TRIMESTRAL DE CONOCIMIENTOS GRUPO 3
Correo electrónico del 08/11/2019 asunto: TERCERA VALORACION TRIMESTRAL DE CONOCIMIENTOS</t>
    </r>
  </si>
  <si>
    <r>
      <t xml:space="preserve">Actividad cumplida al 30/12/2019
Para este cuatrimestre se evidenciaron videoconferencias donde se tratan temas de protocolos de atención, las presentaciones utilizadas en las videoconferencias relacionadas con atención preferencial, atención a población ciega - INCI -, discapacidad psicosocial e intelectual; y participación en la inducción. 
</t>
    </r>
    <r>
      <rPr>
        <b/>
        <sz val="10"/>
        <color theme="1"/>
        <rFont val="Arial"/>
        <family val="2"/>
      </rPr>
      <t>EVIDENCIAS</t>
    </r>
    <r>
      <rPr>
        <sz val="10"/>
        <color theme="1"/>
        <rFont val="Arial"/>
        <family val="2"/>
      </rPr>
      <t xml:space="preserve">
Correo electrónico del 18/09/2019 asunto: VIDEOCONFERENCIA VIERNES 20 DE SEPTIEMBRE DE 8:00am A 12:00m
Correo electrónico del 03/10/2019 asunto: VIDEOCONFERENCIA LUNES 7 DE OCTUBRE DE 8:00am A 12:00m
Correo electrónico del 23/10/2019 asunto: VIDEOCONFERENCIA ATENCIÓN A POBLACIÓN CIEGA - INCI / DSYA / SUBDIRECCIÓN GENERAL ICBF
Citación del 18/11/2019 asunto: VIDEOCONFERENCIA NOVIEMBRE 20 DE 8:00am A 12:00m
Listados Asistencia Capacitación 20 de septiembre: Antioquia, Altántico, Bogotá, Boyaca, Caldas, Chocó, Córdoba, SDG
Listados Asistencia Capacitación INCI (28oct): Chocó, Guajira, SDG
Listados Asistencia Capacitación 20 de noviembre: Antioquia, Bogotá, Boyacá, Caquetá, Cesar, Chocó, Córdoba, Guaviare, Norte de Santander, Quindío, Tolima, SDG. 
CARPETA PRESENTACIONES NOVIEMBRE: Cartilla atención con discapacidad PDF, Discapacidad intelectual PDF, DISCAPACIDAD PSICOSOCIAL PPT, Guía Servicio y Atención Incluyente PDF.
CARPETA PRESENTACIONES OCTUBRE: ATENCION A POBLACION CIEGA INCI PDF. 
CARPETA PRESENTACIONES SEPTIEMBRE: Calidad de datos PDF, Calidad de datos PPT
Correo electrónico del 02/12/2019 asunto: CUARTA INDUCCION PRESENCIAL </t>
    </r>
  </si>
  <si>
    <r>
      <t xml:space="preserve">Actividad cumplida 30/12/2019.
Se evidenció la publicación del documento "Caracterización de Peticionarios y Beneficiarios ICBF 2019" (Caracterización de los ciudadanos que realizaron peticiones durante la vigencia 2018 al ICBF) en el siguiente link: https://www.icbf.gov.co/system/files/caracterizacion_de_peticionarios_y_beneficiarios_icbf_2019.pdf.
</t>
    </r>
    <r>
      <rPr>
        <b/>
        <sz val="10"/>
        <color theme="1"/>
        <rFont val="Arial"/>
        <family val="2"/>
      </rPr>
      <t>EVIDENCIA</t>
    </r>
    <r>
      <rPr>
        <sz val="10"/>
        <color theme="1"/>
        <rFont val="Arial"/>
        <family val="2"/>
      </rPr>
      <t xml:space="preserve">
Consulta sitio web el día 09/01/2020</t>
    </r>
  </si>
  <si>
    <t>Actividad cumplida al 30 de abril de 2019.</t>
  </si>
  <si>
    <r>
      <t xml:space="preserve">Actividad Cumplida al 30/12/2019
Se evidenció la publicación y actualización de los Planes de Mejoramiento recibidas por los órganos de control correspondientes a las Sentencias 071, T302 y 187 y la Denuncia del contrato de aporte de los "Cordiales".
</t>
    </r>
    <r>
      <rPr>
        <b/>
        <sz val="10"/>
        <rFont val="Arial"/>
        <family val="2"/>
      </rPr>
      <t>Evidencias</t>
    </r>
    <r>
      <rPr>
        <sz val="10"/>
        <rFont val="Arial"/>
        <family val="2"/>
      </rPr>
      <t xml:space="preserve">
Consolidado PM CGR 2018-2019 Formulación Actividades Plan de Mejoramiento Aud Cumplimiento Sentencia 071 Timbiqui, Ruta: https://www.icbf.gov.co/sites/default/files/certificado_454_20190717_0.pdf
Consolidado PM CGR 2018-2019 Formulación Actividades Plan de Mejoramiento Aud Cumplimiento Sentencia T302, Ruta: https://www.icbf.gov.co/sites/default/files/certificado_454_20190705_0.pdf
Consolidado PM CGR 2019 Formulación Actividades Plan Mejoramiento Aud Especial Sentencia 187 Pueblo Rico, Ruta: https://www.icbf.gov.co/sites/default/files/certificado_454_20191025_0.pdf
Consolidado PM CGR 2018-2019 Formulación Actividades Plan de Mejoramiento por Trámite Denuncia Los Cordiales, Ruta:https://www.icbf.gov.co/sites/default/files/certificado_454_20191106.pdf
</t>
    </r>
    <r>
      <rPr>
        <b/>
        <sz val="10"/>
        <rFont val="Arial"/>
        <family val="2"/>
      </rPr>
      <t>Recomendación:</t>
    </r>
    <r>
      <rPr>
        <sz val="10"/>
        <rFont val="Arial"/>
        <family val="2"/>
      </rPr>
      <t xml:space="preserve"> Publicar la fecha completa de publicación con el fin de tener la trazabilidad de la información.
</t>
    </r>
  </si>
  <si>
    <r>
      <t xml:space="preserve">Actividad Cumplida al 31/12/2019
Se evidenció la publicación de la estructura orgánica, funciones y deberes del ICBF, los perfiles y evaluaciones de los funcionarios en el portal web.
publicación de la siguiente información en el Portal web de la Entidad:
</t>
    </r>
    <r>
      <rPr>
        <b/>
        <sz val="10"/>
        <color theme="1"/>
        <rFont val="Arial"/>
        <family val="2"/>
      </rPr>
      <t>Evidencia:</t>
    </r>
    <r>
      <rPr>
        <sz val="10"/>
        <color theme="1"/>
        <rFont val="Arial"/>
        <family val="2"/>
      </rPr>
      <t xml:space="preserve">
Estructura orgánica: Ruta: https://www.icbf.gov.co/estructura-organica-icbf
Funciones y deberes del ICBF: Ruta: https://www.icbf.gov.co/instituto/funciones-deberes
Información de los perfiles: Ruta: https://www.icbf.gov.co/instituto/funcionarios-directivos
Evaluaciones de los funcionarios: Ruta: https://www.icbf.gov.co/transparencia/estructura-organica-talento-humano/evaluacion-desempeno
https://www.icbf.gov.co/system/files/reporte_final_de_evaluacion_del_desempeno_2018_-_2019.pdf</t>
    </r>
  </si>
  <si>
    <r>
      <t xml:space="preserve">Actividad cumplida al 30/06/2019.
Se evidenciaron los correos de seguimiento de contratos publicados en SECOP I de acuerdo con la fecha programada 30/06/19. Asi mismo la Dirección de Contratación continuó reportando el seguimiento hasta el mes de octubre de 2019.
</t>
    </r>
    <r>
      <rPr>
        <b/>
        <sz val="10"/>
        <color theme="1"/>
        <rFont val="Arial"/>
        <family val="2"/>
      </rPr>
      <t>Evidencia:</t>
    </r>
    <r>
      <rPr>
        <sz val="10"/>
        <color theme="1"/>
        <rFont val="Arial"/>
        <family val="2"/>
      </rPr>
      <t xml:space="preserve">
- INFORME SEGUIMIENTO PUBLICACIONES SECOP I Con corte a 30 de junio de 2019 enviado el 06/08/2019 con los siguientes ítems: 1. resumen, 2. detalle por regional, 3. referencias de obligación legal, 4. observaciones por regional y trámites a seguir y recomendaciones. Memorando radicado No. S-201912400000045143 del 02/08/19.
- INFORME SEGUIMIENTO PUBLICACIONES SECOP I Con corte a 31 de julio de 2019 enviado el 29/08/2019 con los siguientes ítems: 1. resumen, 2. detalle por regional, 3. referencias de obligación legal, 4. observaciones por regional y trámites a seguir y recomendaciones.
- INFORME SEGUIMIENTO PUBLICACIONES SECOP I Con corte a 31 de agosto de 2019 enviado el 27/09/2019 con los siguientes ítems: 1. resumen, 2. detalle por regional, 3. referencias de obligación legal, 4. observaciones por regional y trámites a seguir y recomendaciones. Memorando radicado No. S-201912400000088943 del 27/08/19.
- INFORME SEGUIMIENTO PUBLICACIONES SECOP I Con corte a 30 de septiembre de 2019 enviado el 30/10/2019 con los siguientes ítems: 1. resumen, 2. detalle por regional, 3. referencias de obligación legal, 4. observaciones por regional y trámites a seguir y recomendaciones. Memorando radicado No. S-201912400000117773 del 95/10/19.
- INFORME SEGUIMIENTO PUBLICACIONES SECOP I Con corte a 31 de octubre de 2019 enviado el 05/12/2019 con los siguientes ítems: 1. resumen, 2. detalle por regional, 3. referencias de obligación legal, 4. observaciones por regional y trámites a seguir y recomendaciones. Memorando radicado No. S-201912400000137423 del 25/11/19.</t>
    </r>
  </si>
  <si>
    <r>
      <t xml:space="preserve">Actividad cumplida al 30/12/2019
Se evidenció seguimiento a la gestión de registro en el Sistema de Información y Trámite Contractual SITCO en las regionales desde enero hasta noviembre de 2019.
</t>
    </r>
    <r>
      <rPr>
        <b/>
        <sz val="10"/>
        <rFont val="Arial"/>
        <family val="2"/>
      </rPr>
      <t>Evidencia:</t>
    </r>
    <r>
      <rPr>
        <sz val="10"/>
        <rFont val="Arial"/>
        <family val="2"/>
      </rPr>
      <t xml:space="preserve">
- Correo enviado a los Directores Regionales y a los Coordinadores Jurídicos del 18/09/2019 con el informe Sistema de Información y Trámite Contractual incluyendo la verificación detallada por regional y el memorando seguimiento con radicado No. 201912400000082113 con corte al 30 de agosto.
- Memorando No. 201912400000117773 del 29/10/19 dirigido a Directores Regionales y Coordinadores Jurídicos correspondiente al mes de septiembre con el asunto: seguimiento registro SITCO-Sistema de Información y Trámite Contractual ICBF.
- Memorando No. 2019124000000128953 del 13/11/19 dirigido a Directores Regionales y Coordinadores Jurídicos correspondiente al mes de octubre con el asunto: seguimiento registro SITCO-Sistema de Información y Trámite Contractual ICBF.
- Se evidenció en el mes de octubre el memorando No. 2019124000000156893 remitido a los Directores Regionales y a los Coordinadores Jurídicos con fecha del 16/12/19 correspondiente al mes de noviembre del seguimiento registro SITCO.
</t>
    </r>
  </si>
  <si>
    <r>
      <t xml:space="preserve">Actividad Cumplida al 31/12/2019
Se evidenciaron la publicaciones de los mensajes en redes sociales y correo masivo sobre la prevención de la corrupción y promoción de la transparencia.
</t>
    </r>
    <r>
      <rPr>
        <b/>
        <sz val="10"/>
        <color theme="1"/>
        <rFont val="Arial"/>
        <family val="2"/>
      </rPr>
      <t xml:space="preserve">Evidencia:
- </t>
    </r>
    <r>
      <rPr>
        <sz val="10"/>
        <color theme="1"/>
        <rFont val="Arial"/>
        <family val="2"/>
      </rPr>
      <t xml:space="preserve">Anticorrupción 24 y 27 de septiembre y 9, 23 y 26 octubre, 9 y 20 de noviembre y 10 de diciembre Twitter: Haz parte de nuestra lucha:  Los recursos destinados a primera infancia son la mejor inversión que podemos dejar a los niños y niñas del país. Juntos podemos luchar contra la corrupción, denuncie en la línea 018000918080 opción 4.
- Anticorrupcion 14 de diciembre Twitter: ¿Sabes cuáles son los trámites que puedes realizar en línea en la página web del Instituto Colombiano de Bienestar Familiar ICBF? Conócelos -&gt;&gt; https://www.icbf.gov.co/system/files/divulgacion_tramites_pieza_para_subir_en_la_pagina_.pdf …
https://twitter.com/ICBFColombia/status/1205647842993295364
</t>
    </r>
  </si>
  <si>
    <t>Actividad Cumplida al 31/12/2019
Se evidenciaron las denuncias por presuntos actos de corrupción inmersos en los Informes PQRSD publicados de los meses de agosto, septiembre y noviembre de 2019 en el portal web en la ruta: https://www.icbf.gov.co/servicios/informes-boletines-pqrds.
Adicionalmente la Oficina Asesora Juríca dejo como evidencia un Informe de Denuncias donde informan que se recepcionaron 138 denuncias durante el periodo comprendido del 1 de julio al 30 de septiembre de 2019 en el cual 44 estan cerradas y 94 abiertas.</t>
  </si>
  <si>
    <t>Actividad Cumplida al 30/12/2019.
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entre otras.</t>
  </si>
  <si>
    <r>
      <t xml:space="preserve">Actividad Cumplida al 30/12/2019
En la página web en la sección de Gestión y Transparencia en el numeral 10. Instrumentos de Gestión de la Información Pública se evidenció la publicación de la Resolución No. 11893 del 24 de diciembre de 2019 que informa la actualización del índice de información clasificada y reservada, así mismo se observó publicado el archivo 10.3 Indice Información Clasificada y Reservada ICBF versión diciembre 2019.
</t>
    </r>
    <r>
      <rPr>
        <b/>
        <sz val="10"/>
        <color theme="1"/>
        <rFont val="Arial"/>
        <family val="2"/>
      </rPr>
      <t xml:space="preserve">
Evidencia:
</t>
    </r>
    <r>
      <rPr>
        <sz val="10"/>
        <color theme="1"/>
        <rFont val="Arial"/>
        <family val="2"/>
      </rPr>
      <t>Correo RV: Control de legalidad matriz de activos de información 2019
Acta de reunion Inst de Gest de Transp_20190815
Reunión instrumentos de gestión de información publica
Lista Asistencia instrum gestión publica_20190926
Correo RE Seguimiento Construc Instru gestión Inform Publica
Acta de Reunion Instrumentos de Información Publica_20191024
Acta de Reunión Activos de Información_20191122
Consolidado_final_Activos_2019
Esquema_publicacion_informacion_2019
Indice_informacion_clasificada_y_reservada_actualizacion_2019
Resolución No. 11893 del 24 de diciembre de 2019
Archivo 10.3 Indice Información Clasificada y Reservada ICBF
Publicados en la ruta https://www.icbf.gov.co/transparencia/instrumentos-de-gestion-de-informacion-publica</t>
    </r>
  </si>
  <si>
    <r>
      <t xml:space="preserve">Actividad Cumplida al 30/12/2019
Para esta actividad se evidenció la elaboración de las Tablas de Valoración Documental del ICBF.
</t>
    </r>
    <r>
      <rPr>
        <b/>
        <sz val="10"/>
        <color theme="1"/>
        <rFont val="Arial"/>
        <family val="2"/>
      </rPr>
      <t xml:space="preserve">Evidencia: </t>
    </r>
    <r>
      <rPr>
        <sz val="10"/>
        <color theme="1"/>
        <rFont val="Arial"/>
        <family val="2"/>
      </rPr>
      <t xml:space="preserve">
Archivo TVD: que contiene la siguiente información: Tablas de Valoración Documental ICBF, Disposiciones legales, estructura orgánica TVD, cuadros de clasificación documental e Inventarios TVD de las Regionales y de la Sede de la Dirección General.
Acta de Revisión por la Dirección del 13/09/19
Presentación comité Gestión y Desempeño
</t>
    </r>
    <r>
      <rPr>
        <sz val="10"/>
        <rFont val="Arial"/>
        <family val="2"/>
      </rPr>
      <t>Correo electrónico - solicitud y respuesta del Acta de Comité IGYD
Avance de 94% según cronograma</t>
    </r>
    <r>
      <rPr>
        <sz val="10"/>
        <color rgb="FFFF0000"/>
        <rFont val="Arial"/>
        <family val="2"/>
      </rPr>
      <t xml:space="preserve">
</t>
    </r>
    <r>
      <rPr>
        <sz val="10"/>
        <rFont val="Arial"/>
        <family val="2"/>
      </rPr>
      <t>Acta No. 8 del 18/10/19 Comité Virtual para someter a votación la aprobación de TVD
Memorando AGN No. 20191222000185961 Asunto: Convalidación TVD del ICBF</t>
    </r>
    <r>
      <rPr>
        <sz val="10"/>
        <color rgb="FFFF0000"/>
        <rFont val="Arial"/>
        <family val="2"/>
      </rPr>
      <t xml:space="preserve">
</t>
    </r>
    <r>
      <rPr>
        <sz val="10"/>
        <rFont val="Arial"/>
        <family val="2"/>
      </rPr>
      <t>Comunicado No. 201912220000163002 del AGN inicio el proceso de convalidación de las TVD</t>
    </r>
  </si>
  <si>
    <r>
      <t xml:space="preserve">Actividad Cumplida al 30/12/2019
De acuerdo con el objetivo y la actividad se evidenció seguimiento de aprobación de las TRD en el tercer cuatrimestre así: citación de la reunión del 18 de septiembre de 2019 donde se realizó la sustentación de las Tablas de Retención Documental ante el pre comité de evaluación de documentos del Archivo General de la Nación.
De acuerdo con la meta establecida se evidenció que el 26/12/2018 la Dirección de Gestión Humana envío por correo electrónico el Memorando No. S-2018-765870-0101 de fecha 24 de diciembre de 2018 con el asunto "Aplicación de las Tablas de Retención Documental" y la ruta donde pueden ser consultadas. La aplicación autorizada por medio del menmorando en cuestión es mientras el AGN realiza la convalidación final.
</t>
    </r>
    <r>
      <rPr>
        <b/>
        <sz val="10"/>
        <color theme="1"/>
        <rFont val="Arial"/>
        <family val="2"/>
      </rPr>
      <t>Evidencias:</t>
    </r>
    <r>
      <rPr>
        <sz val="10"/>
        <color theme="1"/>
        <rFont val="Arial"/>
        <family val="2"/>
      </rPr>
      <t xml:space="preserve">
Correo Citación del AGN - Agenda
Correo de Gestión Humana del 26/12/2018 dirigido a los Colaboradores con el asunto: Memorando Aplicación de Tablas de Retención Documental 2019.</t>
    </r>
  </si>
  <si>
    <r>
      <t xml:space="preserve">Actividad Cumplida al 30/12/2019
Esta actividad se cumplió en el segundo cuatrimestre de acuerdo con el Plan de Capacitación Versión 6 (programa). sin embargo la Dirección Administrativa ha seguido reportando capacitaciones con respecto a manejo correcto de archivos.
</t>
    </r>
    <r>
      <rPr>
        <b/>
        <sz val="10"/>
        <color theme="1"/>
        <rFont val="Arial"/>
        <family val="2"/>
      </rPr>
      <t>Evidencia:</t>
    </r>
    <r>
      <rPr>
        <sz val="10"/>
        <color theme="1"/>
        <rFont val="Arial"/>
        <family val="2"/>
      </rPr>
      <t xml:space="preserve">
Septiembre: Listado Asistencia capacitación sobre manejo correcto de archivos  a la oficina Aseguramiento de la Calidad.
Octubre: Listado de asistencia de colaboradores de las 33 Regionales y de la Sede Nacional, Actividad: Encuentro nacional de supervisores de contratos, enlaces regionales y profesionales jurídicos de apoyo a la supervisores sobre organización de archivos en el marco del encuentro nacional de supervisores de contratos.
Correo invitación a Capacitación; Gestión Documental del 26 de julio de 2019 dirigido a Coordinadores Jurídicos y Directores Regionales.
Noviembre: Listado asistencia 8, 12, 20, 21, 22 y 25 noviembre sobre Socialización Plan de Contingencia Archivos de Gestión y presentación con los referentes documentales de la Sede de la Dirección General.
Diciembre: Avance del II Reporte Capacitaciones.</t>
    </r>
    <r>
      <rPr>
        <b/>
        <sz val="10"/>
        <color rgb="FF0070C0"/>
        <rFont val="Arial"/>
        <family val="2"/>
      </rPr>
      <t xml:space="preserve">
</t>
    </r>
  </si>
  <si>
    <r>
      <t xml:space="preserve">Actividad Cumplida al 30/12/2019
Durante el segundo cuatrimestre se evidenciaron videos relacionados con lenguaje de señas, ubicados en Youtube y Twitter.
</t>
    </r>
    <r>
      <rPr>
        <b/>
        <sz val="10"/>
        <color theme="1"/>
        <rFont val="Arial"/>
        <family val="2"/>
      </rPr>
      <t>Evidencia:</t>
    </r>
    <r>
      <rPr>
        <sz val="10"/>
        <color theme="1"/>
        <rFont val="Arial"/>
        <family val="2"/>
      </rPr>
      <t xml:space="preserve">
Video "Cuando mueren los padres de un NNA con discapacidad, ¿quién asume sus cuidados?" ubicado en https://youtu.be/SHxY1UTGjjs 
Video "Lenguaje de señas Conoce la oferta de servicios, trámites y programas del ICBF aquí" ubicado en https://youtu.be/_aQRJslKm3c
Video "Portafolio de servicios del ICBF" ubicado en https://youtu.be/mxD1NLu8UQo 
</t>
    </r>
  </si>
  <si>
    <r>
      <t xml:space="preserve">Actividad Cumplida al 30/12/2019
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1"/>
        <color theme="1"/>
        <rFont val="Arial"/>
        <family val="2"/>
      </rPr>
      <t>Septiembre</t>
    </r>
    <r>
      <rPr>
        <b/>
        <sz val="10"/>
        <color theme="1"/>
        <rFont val="Arial"/>
        <family val="2"/>
      </rPr>
      <t>:</t>
    </r>
    <r>
      <rPr>
        <sz val="10"/>
        <color theme="1"/>
        <rFont val="Arial"/>
        <family val="2"/>
      </rPr>
      <t xml:space="preserve"> Se evidenciaron presentación reporte de indicadores "IND_201908.pptx" y correo electrónico con el resultado de cargue resultados definitivos de indicadores del proceso "Relación con el ciudadano", correo del 20-sep-2019.
Matriz de indicadores "IND_Agosto_Entrega3_20190920.xlsx"
Correos con adjuntos: "INDICADORES RELACIÓN CON EL CIUDADANO AGOSTO 2019 (FINAL).msg".
</t>
    </r>
    <r>
      <rPr>
        <b/>
        <sz val="11"/>
        <color theme="1"/>
        <rFont val="Arial"/>
        <family val="2"/>
      </rPr>
      <t>Octubre</t>
    </r>
    <r>
      <rPr>
        <b/>
        <sz val="10"/>
        <color theme="1"/>
        <rFont val="Arial"/>
        <family val="2"/>
      </rPr>
      <t>:</t>
    </r>
    <r>
      <rPr>
        <sz val="10"/>
        <color theme="1"/>
        <rFont val="Arial"/>
        <family val="2"/>
      </rPr>
      <t xml:space="preserve"> Se evidenciaron presentación reporte de indicadores "IND_201909.2.pptx".
Matriz de indicadores "IND_Septiembre_Entrega3_20191021.xlsx"
Correos con adjuntos: "INDICADORES (PRELIMINAR).msg", "INDICADORES (RESULTADOS SIMEI).msg" y "INDICADORES (FINAL).msg"
</t>
    </r>
    <r>
      <rPr>
        <b/>
        <sz val="11"/>
        <rFont val="Arial"/>
        <family val="2"/>
      </rPr>
      <t>Noviembre</t>
    </r>
    <r>
      <rPr>
        <b/>
        <sz val="10"/>
        <rFont val="Arial"/>
        <family val="2"/>
      </rPr>
      <t>:</t>
    </r>
    <r>
      <rPr>
        <sz val="10"/>
        <rFont val="Arial"/>
        <family val="2"/>
      </rPr>
      <t xml:space="preserve"> </t>
    </r>
    <r>
      <rPr>
        <sz val="10"/>
        <color theme="1"/>
        <rFont val="Arial"/>
        <family val="2"/>
      </rPr>
      <t xml:space="preserve">Se evidenciaron presentación reporte de indicadores "IND_201910.pptx".
Matriz de indicadores "IND_Octubre_Entrega3_20191121.xlsx"
Correos con adjuntos: "INDICADORES OCTUBRE 2019_PRELIMINAR.msg", "INDICADORES OCTUBRE 2019 CARGUE DE RESULTADOS SIMEI.msg" y "INDICADORES  OCTUBRE 2019_FINAL.msg"
</t>
    </r>
    <r>
      <rPr>
        <b/>
        <sz val="11"/>
        <rFont val="Arial"/>
        <family val="2"/>
      </rPr>
      <t>Diciembre</t>
    </r>
    <r>
      <rPr>
        <b/>
        <sz val="10"/>
        <rFont val="Arial"/>
        <family val="2"/>
      </rPr>
      <t>:</t>
    </r>
    <r>
      <rPr>
        <sz val="10"/>
        <rFont val="Arial"/>
        <family val="2"/>
      </rPr>
      <t xml:space="preserve"> </t>
    </r>
    <r>
      <rPr>
        <sz val="10"/>
        <color theme="1"/>
        <rFont val="Arial"/>
        <family val="2"/>
      </rPr>
      <t>Se evidenciaron correos con adjuntos: "INDICADORES  NOVIEMBRE 2019 (PRELIMINAR).msg", "INDICADORES NOVIEMBRE 2019 (RESULTADOSI).msg" y "NDICADORES NOVIEMBRE 2019 (FINAL).msg"</t>
    </r>
  </si>
  <si>
    <r>
      <t xml:space="preserve">Actividad cumplida el 30/12/2019
</t>
    </r>
    <r>
      <rPr>
        <b/>
        <sz val="10"/>
        <color theme="1"/>
        <rFont val="Arial"/>
        <family val="2"/>
      </rPr>
      <t>Evidencia:</t>
    </r>
    <r>
      <rPr>
        <sz val="10"/>
        <color theme="1"/>
        <rFont val="Arial"/>
        <family val="2"/>
      </rPr>
      <t xml:space="preserve">
Las listas de asistencia a la videoconferencia corresponden a las regionales de Asisitencia Guajira.pdf, Asisitencia Magdalena.pdf, Asistencia Amazonas.pdf, Asistencia Antioquia.pdf, Asistencia Atlantico.pdf, Asistencia Bogota.pdf, Asistencia Bolivar.jpeg, ASISTENCIA Boyaca.pdf, ASISTENCIA Caldas.pdf, ASISTENCIA Caqueta.PDF, Asistencia Casanare.pdf, Asistencia Cauca.pdf, Asistencia Cesar.pdf, Asistencia Cordoba.pdf, Asistencia Cundinamarca.pdf, Asistencia Guainia.pdf, Asistencia Guaviare.pdf, Asistencia Huila.pdf, Asistencia Meta.pdf, Asistencia Nari¤o 1.jpeg, Asistencia Nari¤o.jpeg, Asistencia Norte de Santander.pdf, Asistencia Putumayo.PDF, Asistencia Quindio.PDF, Asistencia Risaralda.pdf, Asistencia San Andres.pdf, Asistencia Santander.pdf, Asistencia Sucre.pdf, Asistencia Valle del Cauca.PDF, Asistencia Vichada.pdf.</t>
    </r>
  </si>
  <si>
    <r>
      <rPr>
        <b/>
        <sz val="10"/>
        <rFont val="Arial"/>
        <family val="2"/>
      </rPr>
      <t xml:space="preserve">Actividad Cumplida al 30/09/2019
</t>
    </r>
    <r>
      <rPr>
        <sz val="10"/>
        <rFont val="Arial"/>
        <family val="2"/>
      </rPr>
      <t xml:space="preserve">Se evidenciaron actividades de sensibilización y actividades participativas por parte de los colaboradores del ICBF sobre aspectos de la Integridad y el Código de Integridad:
</t>
    </r>
    <r>
      <rPr>
        <b/>
        <sz val="10"/>
        <rFont val="Arial"/>
        <family val="2"/>
      </rPr>
      <t xml:space="preserve">Evidencias:
</t>
    </r>
    <r>
      <rPr>
        <sz val="10"/>
        <rFont val="Arial"/>
        <family val="2"/>
      </rPr>
      <t xml:space="preserve">
</t>
    </r>
    <r>
      <rPr>
        <b/>
        <sz val="11"/>
        <rFont val="Arial"/>
        <family val="2"/>
      </rPr>
      <t>Septiembre:</t>
    </r>
    <r>
      <rPr>
        <b/>
        <sz val="10"/>
        <rFont val="Arial"/>
        <family val="2"/>
      </rPr>
      <t xml:space="preserve"> </t>
    </r>
    <r>
      <rPr>
        <sz val="10"/>
        <rFont val="Arial"/>
        <family val="2"/>
      </rPr>
      <t xml:space="preserve">Se cuenta con los Planes de trabajo y los Test de persepción de las regionales Arauca, Caquetá, Chocó, Guainía, Guaviare, Meta, Norte de Santander, Putumayo, Risaralda, San Andrés, Vaupés y Vichada. Lista de asistencia al taller de Diseño de Planes de Trabajo (30-sep-2019). Presentaciones del código de integridad (Presentacion Codigo de Integridad ICBF 2019.pptx) y de la agenda del taller de diseño de planes de trabajo (AGENDA DISEÑO PLANES DE TRABAJO.pptx)
Visualización gráfica (gráficos de barras) que identifica la percepción de los colaboradores: se evidencia información tabulada de las respuestas de los colaboradores sobre integridad y en el enlace siguiente una representación gráfica de esto: https://forms.office.com/Pages/AnalysisPage.aspx?id=86WSPXq8eUqMXl5IP3eJv8F0bLNoLT1DpVBAlaTDj6ZUQlNPOEpLWlExRk1CNEtFTjFCSzRGRE1YUS4u&amp;AnalyzerToken=rA0yHivIm2lMKS9Qf1ESYWSB7ufLdf8t .
Plan de trabajo y cronograma de las estrategias de socialización: estos planes de trabajo se revisan en las actividades 6.2 y 6.4.
</t>
    </r>
  </si>
  <si>
    <r>
      <t xml:space="preserve">Actividad Cumplida al 30/08/2019
</t>
    </r>
    <r>
      <rPr>
        <sz val="10"/>
        <color rgb="FFFF0000"/>
        <rFont val="Arial"/>
        <family val="2"/>
      </rPr>
      <t/>
    </r>
  </si>
  <si>
    <r>
      <t xml:space="preserve">Actividad cumplida 30/12/2019
Para el tercer cuatrimestre del 2019 las actividades propuestas para la racionalización de los  trámites de Regulación internacional de visitas y Restitución Internacional  relacionadas con Análisis y diseño del trámite en línea se cumplieron dentro de los términos, evidenciando:
-Actualización del Formato de la HAYA, publicado en la página web ICBF, aprobado por la Directora de Protección.
-Se realizaron las reuniones para seguimiento análisis y diseño de trámites de Restitución Internacional y Regulación Internacional de Visitas, con la participación de la Dirección de Protección, DIT y la Subdirección de Mejoramiento (evidencia Actas)
- En el mes de noviembre se da inicio a la construcción del caso de uso, información que es registrada en el correo electrónico del 09/12/2019.
Finalmente a Diciembre 31 de 2019 se evidencia Formato de Caso de Uso No. CU.2019,ICBF.SIM.RESTITUCION .0398 -Creación Pantalla para formulario Restitución Internacional y Regulación de Visitas, así mismo como prueba mediante correo electrónico del 27/12/2019 se confirma la publicación de la información de intereses en la página de Intranet.  Con lo cual se da cumplimiento al 100% de meta propuesta para el año 2019. Actualización que fue gestionada en el aplicativo SUIT de acuerdo al correo remitido el 23/12/2019 por info_suit@funcionpublica.gov.co
</t>
    </r>
    <r>
      <rPr>
        <b/>
        <sz val="10"/>
        <rFont val="Arial"/>
        <family val="2"/>
      </rPr>
      <t xml:space="preserve">Evidencias:
</t>
    </r>
    <r>
      <rPr>
        <sz val="10"/>
        <rFont val="Arial"/>
        <family val="2"/>
      </rPr>
      <t xml:space="preserve"> \\icbf.gov.co\fs_dpc\DPC\Monitoreo Plan Anticorrupción\Comp 2. Racionalización de Trámites\REGULACIÓN\9.Septiembre\ 10.Octubre\ 11.Noviembre\ 12.Diciembre y \\icbf.gov.co\fs_dpc\DPC\Monitoreo Plan Anticorrupción\Comp 2. Racionalización de Trámites\RESTITUCIÓN\9.Septiembre\ 10.Octubre\ 11.Noviembre\ 12.Diciembre
</t>
    </r>
  </si>
  <si>
    <r>
      <t xml:space="preserve">Actividad cumplida 30/12/2019
Para el tercer cuatrimestre del 2019 las actividades propuestas para la racionalización de los  trámites de Regulación internacional de visitas y Restitución Internacional  relacionadas con Análisis y diseño del trámite en línea se cumplieron dentro de los términos, evidenciando:
-Actualización del Formato de la HAYA, publicado en la página web ICBF, aprobado por la Directora de Protección.
-Se realizaron las reuniones para seguimiento análisis y diseño de trámites de Restitución Internacional y Regulación Internacional de Visitas, con la participación de la Dirección de Protección, DIT y la Subdirección de Mejoramiento (evidencia Actas)
- En el mes de noviembre se da inicio a la construcción del caso de uso, información que es registrada en el correo electrónico del 09/12/2019.
Finalmente a Diciembre 31 de 2019 se evidencia Formato de Caso de Uso No. CU.2019,ICBF.SIM.RESTITUCION .0398 -Creación Pantalla para formulario Restitución Internacional y Regulación de Visitas, así mismo como prueba mediante correo electrónico del 27/12/2019 se confirma la publicación de la información de intereses en la página de Intranet.  Con lo cual se da cumplimiento al 100% de meta propuesta para el año 2019. Actualización que fue gestionada en el aplicativo SUIT de acuerdo al correo remitido el 23/12/2019 por info_suit@funcionpublica.gov.co
</t>
    </r>
    <r>
      <rPr>
        <b/>
        <sz val="10"/>
        <rFont val="Arial"/>
        <family val="2"/>
      </rPr>
      <t>Evidencias:</t>
    </r>
    <r>
      <rPr>
        <sz val="10"/>
        <rFont val="Arial"/>
        <family val="2"/>
      </rPr>
      <t xml:space="preserve">
 \\icbf.gov.co\fs_dpc\DPC\Monitoreo Plan Anticorrupción\Comp 2. Racionalización de Trámites\REGULACIÓN\9.Septiembre\ 10.Octubre\ 11.Noviembre\ 12.Diciembre y \\icbf.gov.co\fs_dpc\DPC\Monitoreo Plan Anticorrupción\Comp 2. Racionalización de Trámites\RESTITUCIÓN\9.Septiembre\ 10.Octubre\ 11.Noviembre\ 12.Diciembre
</t>
    </r>
  </si>
  <si>
    <r>
      <t xml:space="preserve">Actividad cumplida 30/12/2019
1) Para el tercer cuatrimestre del 2019 las actividades propuestas para la racionalización del trámite se cumplieron dentro de los términos.
En los meses de septiembre, octubre y Noviembre realizaron las  pruebas al control de cambios de la “AGENDA CHARLA LEGAL DE ADOPCIONES, FORMULARIO SOLICITUD DE ADOPCIONES EN LINEA” en el aplicativo SIM así: CC.2019.ICBF.SIM.ADO.0292; CC.2019.ICBF.SIM.ADO.0291; CC.2019.ICBF.SEAC.0327; CC.2019.ICBF.SEAC.ADO.0305; CC.2019.ICBF.SEAC.ADO.0345; CC.2019.ICBF.SEAC.ADO.0346; CC.2019.ICBF.SIM.SEAC.0370; CC.2019.ICBF.SEAC.ADO.0371; CC.2019.ICBF.SEAC.ADO.0354, obteniendo al final del mes de noviembre resultado Exitoso. 
Finalmente a diciembre 31 de 2019 se encuentra habilitada en la ruta https://www.icbf.gov.co/programa-adopciones,  se encuentra habilitado el  ADA "Asistente para Adopción" por medio del cual las familias que requieren adoptar pueden realizar su solicitud en línea.
Así mismo anexan video de orientación para el diligenciamiento del formulario, con esta actividad se da cumplimiento del 100%  de la modificación del trámite, actualización que fue gestionada en el aplicativo SUIT de acuerdo al correo remitido el 23/12/2019 por info_suit@funcionpublica.gov.co
</t>
    </r>
    <r>
      <rPr>
        <b/>
        <sz val="10"/>
        <rFont val="Arial"/>
        <family val="2"/>
      </rPr>
      <t>Evidencias</t>
    </r>
    <r>
      <rPr>
        <sz val="10"/>
        <rFont val="Arial"/>
        <family val="2"/>
      </rPr>
      <t>:</t>
    </r>
    <r>
      <rPr>
        <sz val="10"/>
        <color rgb="FF0070C0"/>
        <rFont val="Arial"/>
        <family val="2"/>
      </rPr>
      <t xml:space="preserve">
</t>
    </r>
    <r>
      <rPr>
        <b/>
        <sz val="10"/>
        <rFont val="Arial"/>
        <family val="2"/>
      </rPr>
      <t xml:space="preserve">\\icbf.gov.co\fs_dpc\DPC\Monitoreo Plan Anticorrupción\Comp 2. Racionalización de Trámites\ADOPCIONES\ 9.Septiembre\ 10.Octubre\ 11.Noviembre\ 12.Diciembre
</t>
    </r>
  </si>
  <si>
    <r>
      <t xml:space="preserve">Actividad Cumplida al 30/12/2019
Se evidenció la implementación y seguimiento de los planes de trabajo del códidigo de integridad para las </t>
    </r>
    <r>
      <rPr>
        <sz val="10"/>
        <color rgb="FFFF0000"/>
        <rFont val="Arial"/>
        <family val="2"/>
      </rPr>
      <t>21</t>
    </r>
    <r>
      <rPr>
        <sz val="10"/>
        <color theme="1"/>
        <rFont val="Arial"/>
        <family val="2"/>
      </rPr>
      <t xml:space="preserve"> Regionales y Sede Nacional.
Se evidencia el cumplimiento de la meta en el mes de diciembre encontrándose el cronograma y adicionalmente el informe de seguimiento e implementación del Código de Integridad.
</t>
    </r>
    <r>
      <rPr>
        <b/>
        <sz val="10"/>
        <color theme="1"/>
        <rFont val="Arial"/>
        <family val="2"/>
      </rPr>
      <t xml:space="preserve">Evidencia:
</t>
    </r>
    <r>
      <rPr>
        <sz val="10"/>
        <color theme="1"/>
        <rFont val="Arial"/>
        <family val="2"/>
      </rPr>
      <t xml:space="preserve">
</t>
    </r>
    <r>
      <rPr>
        <b/>
        <sz val="10"/>
        <color theme="1"/>
        <rFont val="Arial"/>
        <family val="2"/>
      </rPr>
      <t xml:space="preserve">Septiembre: </t>
    </r>
    <r>
      <rPr>
        <sz val="10"/>
        <color theme="1"/>
        <rFont val="Arial"/>
        <family val="2"/>
      </rPr>
      <t xml:space="preserve">"CODIGO INTEGRIDAD SEPTIEMBRE.xlsx"
</t>
    </r>
    <r>
      <rPr>
        <b/>
        <sz val="10"/>
        <color theme="1"/>
        <rFont val="Arial"/>
        <family val="2"/>
      </rPr>
      <t xml:space="preserve">Octubre: </t>
    </r>
    <r>
      <rPr>
        <sz val="10"/>
        <color theme="1"/>
        <rFont val="Arial"/>
        <family val="2"/>
      </rPr>
      <t xml:space="preserve">"SEGUIMINETO DE TRABAJO A PLANEES DE INTEGRIDAD 2019 octubre.xlsx"
</t>
    </r>
    <r>
      <rPr>
        <b/>
        <sz val="10"/>
        <color theme="1"/>
        <rFont val="Arial"/>
        <family val="2"/>
      </rPr>
      <t xml:space="preserve">Noviembre: </t>
    </r>
    <r>
      <rPr>
        <sz val="10"/>
        <color theme="1"/>
        <rFont val="Arial"/>
        <family val="2"/>
      </rPr>
      <t xml:space="preserve">"SEGUIMIENTO DE TRABAJO A PLANES DE INTEGRIDAD NOVIEMBRE F.xlsx"
</t>
    </r>
    <r>
      <rPr>
        <b/>
        <sz val="10"/>
        <color theme="1"/>
        <rFont val="Arial"/>
        <family val="2"/>
      </rPr>
      <t xml:space="preserve">Diciembre: </t>
    </r>
    <r>
      <rPr>
        <sz val="10"/>
        <color theme="1"/>
        <rFont val="Arial"/>
        <family val="2"/>
      </rPr>
      <t>"SEGUIMIENTO DE TRABAJO A PLANES DE INTEGRIDAD DICIEMBRE.xlsx", "INFORME FINAL IMPLEMENTACIÓN Y SEGUIMIENTO.xlsx" y "INFORME FINAL IMPLEMENTACIÓN Y SEGUIMIENTO CODIGO DE INTEGRIDAD 2019.doc"</t>
    </r>
  </si>
  <si>
    <r>
      <t xml:space="preserve">De los 16 procesos de la Entidad se evidenció que todos cuentan con la aprobación del lider o responsable del proceso. Teniendo en cuenta la politica operacional 7.5 de la ultima versión de la guia de gestión de riesgos y peligros del ICBF. 
</t>
    </r>
    <r>
      <rPr>
        <b/>
        <sz val="10"/>
        <rFont val="Arial"/>
        <family val="2"/>
      </rPr>
      <t xml:space="preserve">Evidencia </t>
    </r>
    <r>
      <rPr>
        <sz val="10"/>
        <rFont val="Arial"/>
        <family val="2"/>
      </rPr>
      <t xml:space="preserve">
Se evidencia  Acta  de aprobación y matriz de riesgos de corrupción para la vigencia 2020 de 16 procesos.</t>
    </r>
  </si>
  <si>
    <r>
      <t xml:space="preserve">Se evidencia seguimiento a la materialización de los riesgos de corrupción  con corte al mes de Septiembre de 2019 
</t>
    </r>
    <r>
      <rPr>
        <b/>
        <sz val="10"/>
        <color theme="1"/>
        <rFont val="Arial"/>
        <family val="2"/>
      </rPr>
      <t>Evidencias</t>
    </r>
    <r>
      <rPr>
        <sz val="10"/>
        <color theme="1"/>
        <rFont val="Arial"/>
        <family val="2"/>
      </rPr>
      <t xml:space="preserve"> 
</t>
    </r>
    <r>
      <rPr>
        <sz val="10"/>
        <rFont val="Arial"/>
        <family val="2"/>
      </rPr>
      <t xml:space="preserve">
-Correo electrónico Seguimiento a Controles y Materialización de Riesgos - Septiembre 2019 del 01/10/2019 para Directores, Subdirectores y Jefes de oficina 
Matriz de seguimiento  en Excel riesgo materializado.   con corte a septiembre 2019 
-Correo electronico del 31/12/19 enviado por la SMO a los lideres de procesos con el asunto de: Seguimiento a materialización y ejecucción de controles..
Se reportan los siguientes riesgos materializados:  
- PR1+"Decisiones no correspondientes al acervo probatorio" La Dirección de Protección informó sobre un evento de materialización del riesgo (segundo cuatrimestre de 2019)
- PP4+ Uso indebido de los alimentos de alto valor nutricional. 
Se evidenciaron Acciones correctivas identificadas a partir de la materialización para el riesgo PR4+
Se está finallizando (17/01/2020) la etapa de monitoreo a la materialización de riesgos con corte al 31/12/2019.</t>
    </r>
    <r>
      <rPr>
        <sz val="10"/>
        <color theme="1"/>
        <rFont val="Arial"/>
        <family val="2"/>
      </rPr>
      <t xml:space="preserve">
</t>
    </r>
  </si>
  <si>
    <r>
      <t xml:space="preserve">Se verifica seguimiento del indicador PA-134 Porcentaje de Cumplimiento Planes de Tratamiento de Riesgos  con corte al mes de septiembre 2019 
</t>
    </r>
    <r>
      <rPr>
        <b/>
        <sz val="10"/>
        <color theme="1"/>
        <rFont val="Arial"/>
        <family val="2"/>
      </rPr>
      <t xml:space="preserve">
Evidencia </t>
    </r>
    <r>
      <rPr>
        <sz val="10"/>
        <color theme="1"/>
        <rFont val="Arial"/>
        <family val="2"/>
      </rPr>
      <t xml:space="preserve">
Formato en Excel seguimiento al indicador con corte a septiembre de 2019. 
Se está finallizando (17/01/2020) la etapa de registro y consolidación del indicador de riesgos con corte al 31/12/2019.
</t>
    </r>
  </si>
  <si>
    <r>
      <t xml:space="preserve">Actividad Cumplida
Para el corte de octubre 2019 el   PA 98 Indicador  Porcentaje de cumplimiento de compromisos formulados en las mesas públicas y rendición pública de cuentas_ indicador se valora en rango "Adecuado" dada la ejecución de 225 compromisos establecidos en las audiencias publicas participativas tanto  del nivel zonal (mesas públicas) como del nivel regional (Rendición Pública de Cuentas). 
</t>
    </r>
    <r>
      <rPr>
        <b/>
        <sz val="10"/>
        <color theme="1"/>
        <rFont val="Arial"/>
        <family val="2"/>
      </rPr>
      <t>Evidencia</t>
    </r>
    <r>
      <rPr>
        <sz val="10"/>
        <color theme="1"/>
        <rFont val="Arial"/>
        <family val="2"/>
      </rPr>
      <t xml:space="preserve">
Pantallazo aplicativo SIMEI en los meses de agosto, octubre y diciembre 
https://www.icbf.gov.co/rendicion-de-cuentas-icbf
Correo electrónico seguimiento al indicador PA 98 del 18/09/2019 y 19/11/2019
Listados de asistencias Capacitación aplicativo SIMEI  19/06/2019
Reporte indicador PA98 Excel con el balance del cumplimiento del reporte de mesas públicas y renición de cuentas.
Se está finallizando (17/01/2020) la etapa de registro y consolidación del indicador de riesgos con corte al 31/12/2019.</t>
    </r>
  </si>
  <si>
    <t xml:space="preserve">AVANCE EJECUCIÓN DEL PPC 2019 A 31 DE MARZO </t>
  </si>
  <si>
    <t>1 Informe caracterización</t>
  </si>
  <si>
    <t xml:space="preserve">Informe de caracterización realizado </t>
  </si>
  <si>
    <t xml:space="preserve">Un (1) informe de caracterización </t>
  </si>
  <si>
    <t>Correo electrónico del 27/12/2019  asunto: Informe caracterización 
Documento Informe caracterización.</t>
  </si>
  <si>
    <t xml:space="preserve">Actividad Cumplida en Diciembre. 
Se evidenció correo electrónico donde se presenta al jefe de la Oficina de Gestión Regional el informe de caracterización donde se identifican las prácticas de participación ciudadana desarrolladas en las regionales. </t>
  </si>
  <si>
    <t>15 documentos diligenciados sobre "Activos de la participación ciudadana del ICBF" Cuestionario 1 Indagación Preliminar Nivel regional.
Documento "Informe de caracterización preliminar sobre la participación ciudadana a nivel regional del ICBF"</t>
  </si>
  <si>
    <t>33 Direcciones Regionales</t>
  </si>
  <si>
    <t>Se recibió el cuestionario diligenciado para el informe de caracterización preliminar sobre la participación ciudadana a nivel regional de las siguientes regionales: Caldas, Cauca, Cesar, Chocó, Córdoba, Cundinamarca, Guainía,Huila, Nariño, Putumayo, Quindío, Santander, Tolima, Valle del cauca y Vaupés.</t>
  </si>
  <si>
    <t>15 documentos de Activos de la Participación Ciudadana del  ICBF diligenciados. Llamados
Cuestionario 1. Indagación Preliminar. Nivel  Regional.</t>
  </si>
  <si>
    <t>Se recibió respuesta de 15 de las 33 regionales a las que se les envió el cuestionario para identificar y poder hacer una caracterización de las prácticas de participación ciudadana que se desarrollan a nivel regional.</t>
  </si>
  <si>
    <t xml:space="preserve">Correo electrónico del 12/11/2019 asunto: Cuestionario Regionales Activos Participación Ciudadana
ACTIVOS DE LA PARTICIPACIÓN CIUDADANA DEL ICBF CUESTIONARIO 1. INDAGACIÓN PRELIMINAR. NIVEL REGIONAL de las Regionales: Caldas, Cauca, Cesar, Chocó, Córdoba, Cundinamarca, Guainía, Nariño, Putumayo, Quindío, Santander, Tolima, Valle del Cauca, Vaupés. 
</t>
  </si>
  <si>
    <t xml:space="preserve">Se evidenció correo electrónico entre los colaboradores de la Oficina de Gestión Regional donde se da inicio a la actividad de identificación de los Activos de la Participación Ciudadana del ICFB en los niveles nacional y regional mediante el CUESTIONARIO 1. INDAGACIÓN PRELIMINAR. NIVEL REGIONAL.
Asi mismo se evidenció diligenciamiento del formato de las siguientes Regionales: Caldas, Cauca, Cesar, Chocó, Córdoba, Cundinamarca, Guainía, Nariño, Putumayo, Quindío, Santander, Tolima, Valle del Cauca, Vaupés. </t>
  </si>
  <si>
    <t>14 cuestionarios de participación ciudadana diligenciados</t>
  </si>
  <si>
    <t>33 directores regionales de los cuales se recibio respuesta de 14.</t>
  </si>
  <si>
    <t>Durante el mes de noviembre se envió a los 33 directores regionales el cuestionario de participación ciudadana para que lo diligenciaran y con base en las respuestas tener un consolidado de la identificación de las prácticas de participación ciudadana a nivel nacional.</t>
  </si>
  <si>
    <t xml:space="preserve">Avance parcial, no cuantificable al momento </t>
  </si>
  <si>
    <t>No Aplica</t>
  </si>
  <si>
    <t>No se puede acceder a la ruta establecida</t>
  </si>
  <si>
    <t>C:\Users\carlos.garciac\Desktop\RE Reporte PPC2019.msg</t>
  </si>
  <si>
    <t>La OGR esta a la espera del lineamiento que se de desde la Mesa técnica de partiipación ciudadana y de la Secretaria general.</t>
  </si>
  <si>
    <t>Correo electrónico del 12/09/2019 asunto: PRELIMINAR- INFORME SEGUIMEINTO PLAN ANTICORRUPCION -AGOSTO 30 DE 2019</t>
  </si>
  <si>
    <t>No reportaron avance, sin embargo en la ruta se evidenció correo electrónico del 12/09/2019 donde la Oficina de Gestión Regional informa a la OCI que "informo que en el trasncurso del mes de septiembre se enviará por parte de la DSYA el formulario de las preguntas para hacer la caracterización a la OGR y al SNBF para revisión y comentarios y posteriormente aplicar este formulario en las direcciones regionales en el mes de octubre. Una vez se tengan las respuestas realizar el respectivo análisis de las respuesta y poder hacer el ejercicio de diagnóstico del estado de la participación ciudadana a nivel regional y zonal"</t>
  </si>
  <si>
    <t>No hay reporte de Avance</t>
  </si>
  <si>
    <t xml:space="preserve">La OGR se encuentra a la espera de la definición por parte de la Secretaria General de las acciones que se deben adelantar con miras a la elaboración de la  caracterización de la participación ciudadana en cada una de las regionales. </t>
  </si>
  <si>
    <t>La OGR se encuentra a la espera de la definición por parte de la Secretaria General de las acciones que se deben adelantar con miras a la elaboración de la  caracterización de la participación ciudadana en cada una de las regionales.</t>
  </si>
  <si>
    <t>En alerta</t>
  </si>
  <si>
    <t xml:space="preserve">No se cuenta con información por parte de la Dirección de Protección. </t>
  </si>
  <si>
    <t>NO</t>
  </si>
  <si>
    <t xml:space="preserve">No hay reporte en el avance </t>
  </si>
  <si>
    <t xml:space="preserve">En obsrevación </t>
  </si>
  <si>
    <t xml:space="preserve">En este  periodo  no hubo avance  en el desarrollo  de la actividad. </t>
  </si>
  <si>
    <t xml:space="preserve">Presencial y/o virtual </t>
  </si>
  <si>
    <t>Diciembre 20.</t>
  </si>
  <si>
    <t xml:space="preserve">Junio </t>
  </si>
  <si>
    <t>Oficina de Gestión Regional</t>
  </si>
  <si>
    <t>Anual</t>
  </si>
  <si>
    <t xml:space="preserve">Nacional </t>
  </si>
  <si>
    <t xml:space="preserve">Colaboradores y Funcionarios  de los Centros zonales, Regionales y Sede de la Dirección Nacional del ICBF. </t>
  </si>
  <si>
    <t>Involucrar</t>
  </si>
  <si>
    <t>Relizar un ejercicio de diagnóstico del estado de la participación ciudadana  en los niveles zonales y regionales de la entidad, con el fin de  aportar al fortalecimiento de la Estartegia de Participación Ciudadana del ICBF.</t>
  </si>
  <si>
    <t>Identificación y reconocimiento de las experiencias de promoción de la participación ciudadana en la gestión institucional, impulsadas desde el nivel regional y Zonal del ICBF.</t>
  </si>
  <si>
    <t>Identificación de las prácticas de participación ciudadana desarrolladas en las regionales.</t>
  </si>
  <si>
    <t>Se evidenciaron 66 publicaciones en las cuentas del ICBF de Facebook y Twiter</t>
  </si>
  <si>
    <t>Publicaciones realizadas</t>
  </si>
  <si>
    <t xml:space="preserve">Ocho (8)  publicaciones </t>
  </si>
  <si>
    <t>Pantallazo publicación facebook</t>
  </si>
  <si>
    <t>Actividad Cumplida en Diciembre. 
Se evidenció soporte de la campaña de fortalecer la participación de niños, niñas, adolescentes y familias de Colombia.
Fecha de publicación:  6 de Diciembre: 1 publicación</t>
  </si>
  <si>
    <t>Pantallazos redes sociales</t>
  </si>
  <si>
    <t>N/a</t>
  </si>
  <si>
    <t xml:space="preserve">Ciudadania en general </t>
  </si>
  <si>
    <t>n/a</t>
  </si>
  <si>
    <t>El 20 de diciembre se publica piezas en facebook: #YoParticipo | #CoCreemos para fortalecer la participación de los niños, niñas, adolescentes y familias de Colombia. #HaciaUnEstadoAbierto https://www.facebook.com/ICBFColombia/photos/a.278399718853064/4004514336241565/?type=3&amp;av=277742535585449&amp;eav=Afa7oeTcZfTzeL_aWkpYt3Q56EFYeI7bSgkvUBgd6oHVPf9THBRujoYSmNy9K5SvNYI&amp;theater</t>
  </si>
  <si>
    <t xml:space="preserve">4 Pantallazos de publicaciones en Twitter
</t>
  </si>
  <si>
    <t>Se evidenciaron soportes de la campaña sobre: Fortalecer la participación de los niños, niñas, adolescentes y familia de Colombia; Proceso de conformación del Banco Nacional de Oferentes de Primera Infancia.
Fecha de publicación:  6 de noviembre: 2 publicaciones por Twitter.
Fecha de publicación:  5 y 8 de noviembre: 2 publicaciones por Twitter.</t>
  </si>
  <si>
    <t>Publicaciones redes sociales</t>
  </si>
  <si>
    <t>el 5 de noviemre se publica pieza de participacion en twitter sobre: #ICBFesTransparencia | #CoCreemos para fortalecer la participación de los niños, niñas, adolescentes y familias de Colombia. Déjanos saber que temas son de tu interés aquí:  https://urnadecristal.typeform.com/to/k4fj6u   #HaciaUnEstadoAbierto
El 8 de noviemre se publica pieza de participacion en twitter sobre:#ICBFesTransparencia | #CoCreemos para fortalecer la participación de los niños, niñas, adolescentes y familias de Colombia. Déjanos saber que temas son de tu interés aquí:  https://urnadecristal.typeform.com/to/k4fj6u   #HaciaUnEstadoAbierto
el 6 de noviembre se publica post sobre participación: #ATENCIÓN | @ICBFColombia invita a todos los interesados en conocer más sobre el proceso de la confirmación del Banco Nacional de Oferentes de Primera Infancia a un #FacebookLive HOY a partir de las 4:00 pm en: https://www.facebook.com/ICBFColombia/?view_public_for=277742535585449 …
el 6 de noviembre se publica el post de participación en facebook sobre: #ICBFesTransparencia | Te invitamos a seguir el #FacebookLive sobre la conformación del Banco Nacional de Oferentes de Primera Infancia ¡Conéctate YA y resuelve tus dudas sobre cómo participar!</t>
  </si>
  <si>
    <t>3 Pantallazos de publicaciones en Facebook
2 Pantallazos de publicaciones en Twitter</t>
  </si>
  <si>
    <t xml:space="preserve">Se evidenciaron soportes de la campaña sobre: Rendición Pública de Cuentas; Proponentes del Banco Nacional deOferentes de Mi Familia y Consulta del Informe preliminar de evaluación y presentación de subsanaciones del Banco Nacional de Oferentes de Mi Familia:
Fechas de publicación: 28, 30 de octubre: 2 publicaciones por Facebook y 1 por FLive. 
Fecha de publicación:  2 y 4 de octubre: 2 publicación por Facebook.
</t>
  </si>
  <si>
    <t>pantallazos y link de publicaciones</t>
  </si>
  <si>
    <t xml:space="preserve">Ciudadanía en general </t>
  </si>
  <si>
    <t>Se publica en Redes sociales 2 piezas sobre participación en banco de oferentes para la ciudadania sobre: #ICBFesParticipación | Proponentes del Banco Nacional de Oferentes de Mi Familia (IP-002-2019) @ICBFColombia les invita a consultar informe preliminar de evaluación y presentar sus subsanaciones hasta el viernes 4 de octubre a través de SECOP II Visita: https://www.icbf.gov.co/regimen-especial-ip-0022019-sede-direccion-general …
https://twitter.com/ICBFColombia/status/1179184469107826688
se publica Pieza en redes sociales  de FLIVE el 28 de octubre sobre: #ICBFesCórdoba | Invitamos a la ciudadanía a participar en su #RendicióndeCuentas:
🗓Fecha: miercoles, 30 de Octubre de 2019. ⏰Hora: 8:00 a.m. 📍Lugar: Hotel Baroca, Calle 31 # 5 - 39, Centro #ICBFesTransparencia
El 30 de octubre se publica en Facebook FLIVE Post sobre Rendición de cuentas sobre: #YoParticipoICBF | Sigue viendo el #FacebookLive de la Rendición Pública de Cuentas de la Regional Córdoba del ICBF. ¡Estamos en el cierre de la transmisión!</t>
  </si>
  <si>
    <t>4 Pantallazos de publicaciones en Facebook
2 Pantallazos de publicaciones en Twitter</t>
  </si>
  <si>
    <t xml:space="preserve">
Se evidenciaron soportes de la campaña sobre: Socialización del Banco de Oferentes del Programa Mi Familia y Cierre de la Semana Andina de Prevención del Embarazo en la Adolescencia.
Fechas de publicación:  5, 6 y 27 de septiembre: 4 publicaciones por Facebook.  
Fecha de publicación:  5 y 6 de septiembre: 2 publicación por Twitter.
</t>
  </si>
  <si>
    <t xml:space="preserve">Publicaciones de Redes Sociales </t>
  </si>
  <si>
    <t>No aplica</t>
  </si>
  <si>
    <t>Se publica en Redes sociales Facebook y Twitter 5, 6 y 27 de septiembre piezas de participación ciudadana con el #YoParticipo: #YoParticipoICBF 📣 | Hoy te invitamos a participar en la socialización del Banco de Oferentes del programa Mi Familia. Conéctate al #FacebookLive a las 2:00 p.m.
En vivo 🔴 | Socialización para los interesados en participar en la conformación del Banco de Oferentes especialmente para la operación de la modalidad Mi Familia 👉 https://bit.ly/2PusO6J | #ICBFesTransparencia #FacebookLive</t>
  </si>
  <si>
    <t>Publicaiones en redes sociales</t>
  </si>
  <si>
    <t>2 Pantallazos de publicaciones en Facebook
1 Pantallazos de publicaciones en Twitter</t>
  </si>
  <si>
    <t>Se evidenciaron soportes de la campaña sobre Rendición Públicas de Cuentas:
Fechas de publicación: 23 de agosto: 2 publicaciones por Facebook
Fechas de publicación: 23 de agosto: 1 publicación por Twitter.</t>
  </si>
  <si>
    <t>Imagen de la publicación en Facebook y Twitter
https://twitter.com/ICBFColombia/status/1164937844655214592</t>
  </si>
  <si>
    <t>Ciudadanía en general</t>
  </si>
  <si>
    <t xml:space="preserve"> Flive sobre: #YoParticipoICBF 📣 | Te invitamos a seguir el #FacebookLive de la Rendición Pública de Cuentas de la Regional Bogotá del Instituto Colombiano de Bienestar Familiar ICBF. ¡Conéctate hoy a la 1:00 p.m.! #ICBFesTransparencia.
#YoParticipoICBF | Te invitamos a seguir el #FacebookLive de la Rendición Pública de Cuentas de la Regional Bogotá del ICBF ¡Conéctate!</t>
  </si>
  <si>
    <t>El 23 de agosto se publica en Twitter y Facebook post de Flive sobre: #YoParticipoICBF 📣 | Te invitamos a seguir el #FacebookLive de la Rendición Pública de Cuentas de la Regional Bogotá del Instituto Colombiano de Bienestar Familiar ICBF. ¡Conéctate hoy a la 1:00 p.m.! #ICBFesTransparencia.
#YoParticipoICBF | Te invitamos a seguir el #FacebookLive de la Rendición Pública de Cuentas de la Regional Bogotá del ICBF ¡Conéctate!</t>
  </si>
  <si>
    <t xml:space="preserve">3 Pantallazos de publicaciones en Facebook
2 Pantallazos de publicaciones en Twitter </t>
  </si>
  <si>
    <t>Se evidenciaron soportes de la campaña sobre: "Cómo prevenir el consumo de sustancias
psicoactivas en niños, niñas y adolescentes; 
Fechas de publicación: 10 y 11 de julio: 3 publicaciones por Facebook
Fechas de publicación: 10 y 11 de julio: 2 publicaciones por Twitter.</t>
  </si>
  <si>
    <t>Pantallazos de publicaciones</t>
  </si>
  <si>
    <t xml:space="preserve">Se publica en facebook y en Twitter el 10 y 11 de julio 5 piezas de participación ciudadana con el siguiente contenido: 
#YoParticipoICBF 📣 Mañana conéctate al #FacebookLive del @ICBFColombia y @MinSaludCol. Hablaremos sobre cómo prevenir el consumo de sustancias psicoactivas en niñas, niños y adolescentes ¡Participa!
#YoParticipoICBF 📣 Hoy conéctate a las 2:30 p.m. al #FacebookLive del @ICBFColombia, @MinSaludCol y @mineducacion. Tema del día: ¿cómo prevenir el consumo de sustancias psicoactivas en niñas, niños y adolescentes? ¡Participa!
</t>
  </si>
  <si>
    <t>3 Pantallazos de publicaciones en Facebook
9 Pantallazos de publicaciones en Twitter</t>
  </si>
  <si>
    <t>Se evidenciaron soportes de la campaña sobre Rendición Pública de Cuentas:
Fechas de publicación: 9 de junio: 3 publicaciones por Facebook
Fechas de publicación: 14 de junio: 9 publicaciones por Twitter.</t>
  </si>
  <si>
    <t xml:space="preserve">Publicaciones en redes sociales </t>
  </si>
  <si>
    <t>NA</t>
  </si>
  <si>
    <t>Se realiza La Rendicion de cuentas  Para el Sector de la Inclusión Social y la Reconciliación, en donde el ICBF enmarca la participacipación ciudadana con las siguientes publicaciones: #EquidadEsTransparencia | Para el Sector de la Inclusión Social y la Reconciliación es muy importante conocer tu opinión. Participa en la encuesta y define los temas de la próxima rendición de cuentas vigencia 2018. http://bit.ly/2WYiB1J
🎥 #EnVivo | El sector de la #InclusiónSocial y la #Reconciliación rinde cuentas a los ciudadanos. #EquidadEsTransparencia  #ICBFesTransparencia , 
#EquidadEsTransparencia | Directora de @ICBFColombia, Juliana Pungiluppi, rinde cuentas sobre gestión 2018 con @ProsperidadCol, @UnidadVictimas y @CentroMemoria en #Buenaventura. Comparte logros y apuestas estratégicas en el marco del #PlanNacionalDeDesarrollo. Entre otros.</t>
  </si>
  <si>
    <t xml:space="preserve">4 Pantallazo de publicaciones en Twitter 
4 Pantallazo dos publicaciones en Facebook </t>
  </si>
  <si>
    <t>Se evidenciaron soportes de la campaña: ¿Cómo establecer una buena comunicación en la comunidad educativa y establecer rutas que logren prevenir la intimidación escolar y mejoren la convivencia"; M"Puedo escoger el niño que quiero adoptar"; "Mesa pública del Centro Zonal Usme"; "Convivencia escolar y Prevención de acoso y ciber acoso".
Fechas de publicación: 2, 13, 14 y 30 de mayo en Twitter.
Fechas de publicación: 2, 14, 30 y 31 de mayo en Facebook.</t>
  </si>
  <si>
    <t xml:space="preserve">En avance </t>
  </si>
  <si>
    <t>SI</t>
  </si>
  <si>
    <t xml:space="preserve">Pantallazos de las publicaciones realizadas en las redes sociales del ICBF. </t>
  </si>
  <si>
    <t>Se publica en facebook y twitter, el 2, 13, 14, 30, 31 de mayo, un total de 8 piezas de participación ciudadana con el #YoParticipo: #YoParticipoICBF | ¿Cómo establecer una buena comunicación entre la comunidad educativa y desarrollar rutas que logren prevenir la intimidación escolar y mejoren la convivencia? Participa a las 2:30 pm en nuestro Facebook Live - El 14 de mayo Participa a las 8:30 am en la transmisión de la Mesa Pública del Centro Zonal Usme. #YoParticipoICBF-31 de mayo #YoParticipoICBF 📣 Mañana conéctese al #FacebookLive del @ICBFColombia, @Mineducacion y @Ministerio_TIC. Hablaremos sobre #ConvivenciaEscolar y prevención del acoso y ciberacoso ¡Participa!</t>
  </si>
  <si>
    <t xml:space="preserve">2 Pantallazo de publicaciones en Twitter 
2 Pantallazo dos publicaciones en Facebook </t>
  </si>
  <si>
    <t>Se evidenciaron soportes de la campaña: Ley de transparencia y estatuto anticorrupción.
Fechas de publicación: 29 y 30 de abril.</t>
  </si>
  <si>
    <t>Se publicó en Twitter y Facebook el 29 y 30 de abril 4 piezas del Flive sobre anticorrupción y transparencia en la Sede de la Dirección general: #YoParticipoICBF | Fortalece tus conocimientos frente a la Ley de Transparencia y Estatuto Anticorrupción y su normativa. Participa mañana 30 de abril a las 11:00 am en nuestro Facebook LIVE</t>
  </si>
  <si>
    <t>9 Pantallazos de publicaciones en Facebook
9 Pantallazos de publicaciones en Twitter</t>
  </si>
  <si>
    <t>Se evidenciaron soportes de las campañas de: Rediseño de la oferta programática de la Dirección de Niñez y Adolescencia; Potencializar el talento de los niños; Acciones que realiza el ICBF por las NNA; Política de Infancia y Adolescencia; y FLive sobre primera infancia, niñez y adolescencia. 
Fechas de publicación: 4, 6, 11, 20, 21, 25, 27 de marzo</t>
  </si>
  <si>
    <t>En avance</t>
  </si>
  <si>
    <t xml:space="preserve">SI </t>
  </si>
  <si>
    <t>Se realizan 5 publkicaciones de  18 piezas de participación ciudadana con el #YoParticipo y Flive
El 21 de marzo se publica #YoParticipoICBF │¿Cómo crees que puedes aportar al bienestar y felicidad de nuestros niños, niñas y adolescentes? Cuéntanos tus propuestas https://goo.gl/CBZceK  #ColombiaCreceFeliz
Se publica en Redes sociales Post de FLive sobre: Soluciona tus inquietudes sobre la Política Nacional de Infancia y adolescencia este 27 de marzo en el Facebook Live que tendremos con @ICBFColombia http://bit.ly/2Cu4Qji  #ColombiaCreceFeliz</t>
  </si>
  <si>
    <t xml:space="preserve">Virtual </t>
  </si>
  <si>
    <t>Noviembre</t>
  </si>
  <si>
    <t>Febrero</t>
  </si>
  <si>
    <t>Ciudadanos en general que utilizan medios digitales de comunicación y les interesa las actividades del (ICBF)</t>
  </si>
  <si>
    <t>Informar</t>
  </si>
  <si>
    <t>Brindar información  a la ciudadanía sobre las acciones de promoción de la participación ciudadana desarrolladas en la Entidad.</t>
  </si>
  <si>
    <t xml:space="preserve">Promoción de la participación ciudadana en la gestión del ICBF, en las redesd sociales del Instituto. </t>
  </si>
  <si>
    <t>Movilización de la participación ciudadana en redes sociales</t>
  </si>
  <si>
    <t xml:space="preserve">Actas de reuniones adelantadas en Santo Tomás (Atlántico), Barranquilla, Aranzazu, Cajicá, Cota, Manizales, Gobernación de Caldas, Fusagasugá, Puerto Naré, Flandes, Rioblanco, Quibdó, Guaviare, La Jagua, Barrancas, Villanueva, El Molino, Suaza - Huila, Paicol - Huila,  la Argentina - Huila, Puerto Gaitán - Meta, Puerto Lopez - Meta, y Medio Atrato - Chocó. </t>
  </si>
  <si>
    <t>Asistencia tecnica desarrollada</t>
  </si>
  <si>
    <t>Dieciseis (16)  encuentros de asistencía con técnica</t>
  </si>
  <si>
    <t>Actividad Cumplida en Septiembre.</t>
  </si>
  <si>
    <t>Actividad finalizada, meta cumplida en septiembre</t>
  </si>
  <si>
    <t>Acta No 3 Acta de Mesa de Participación de Niños, Niñas y Adolecentes del 17sep2019 Departamento del Huila
Acta de Reunión No 580 objetivo: Realizar el taller de fortalecimiento con los niños, niñas y adolecentes de la Mesa de Participación Municipal del 20sep2019 en el Municipio de Paicol
Acta de Reunión No 581 objetivo: Realizar el taller de fortalecimiento con los niños, niñas y adolecentes de la Mesa de Participación Municipal del 28sep2019 en el Municipio de La Argentina
Acta de Reunión objetivo: Realizar fortalecimiento técnico en la mesa de participación de niños, niñas y adolecentes del 13sep2019 en la Biblioteca Municipal - Puerto Gaitan
Acta de Reunión objetivo: Realizar fortalecimiento técnico en la mesa de participación de niños, niñas y adolecentes del 20sep2019 en la Biblioteca Municipal - Puerto Lopez
Acta de Reunión S_38_11_030 objetivo: Brindar acompañamiento y capacitación a los NNA de la mesa de participación de media Atrato en el tema de derechos, en el marco de un enfoque diferencial y desarrollo del dialogo de NNA que exige la RPC en Alcaldía de Bete - Medio Atrato</t>
  </si>
  <si>
    <t xml:space="preserve">Se evidenciaron actas de reunión realizadas en Suaza - Huila, Paicol - Huila,  la Argentina - Huila, Puerto Gaitán - Meta, Puerto Lopez - Meta, y Medio Atrato - Chocó. </t>
  </si>
  <si>
    <r>
      <t xml:space="preserve">
</t>
    </r>
    <r>
      <rPr>
        <u/>
        <sz val="14"/>
        <rFont val="Arial"/>
        <family val="2"/>
      </rPr>
      <t>Actas:</t>
    </r>
    <r>
      <rPr>
        <sz val="14"/>
        <rFont val="Arial"/>
        <family val="2"/>
      </rPr>
      <t xml:space="preserve">
Acta 03. 17 de septiembre. mesa de participacion. Suaza
ACTA NO. 000580 DEL 20092019 AT EN MPNNA PAICOL
ACTA NO. 000581 DEL 28092019 AT EN MPNNA LA ARGENTINA
Acta pto gaitan
acta pto lopez
Mesa dd participacion Medio Atrato
</t>
    </r>
  </si>
  <si>
    <t>12 hombres
15 mujeres
34 niño
51 niñas
total: 112</t>
  </si>
  <si>
    <t xml:space="preserve">Se adelantaron asistencias técnicas sobre participación de niños, niñas y adolescentes en la gestión pública, centradas en el Fortalecimiento de  Mesas de participación de niños, niñas y adolescentes y en sui participación en el proceso de rendició pública de cuentas territorial
Sobre estos contenidos, en referencia a la meta de fortalecimiento técnico a las entidades territorailes proyectado se adjuntan actas de reuniones de trabajo con niños, niñas y adolescentes de la mesa de participación de Suaza - Huila, Paicol - Huila,  la Argentina - Huila, Puerto Gaitán - Meta, Puerto Lopez - Meta, y Medio Atrato - Chocó
</t>
  </si>
  <si>
    <t xml:space="preserve">Sin reporte </t>
  </si>
  <si>
    <t xml:space="preserve"> SIN REPORTE </t>
  </si>
  <si>
    <t xml:space="preserve">Acta de Reunión del 14jun2019 CZ Planeta Rica. Primer Encuentro de la Mesa de Participación. </t>
  </si>
  <si>
    <t xml:space="preserve">Se evidenció acta de reunión con delegados de ente territorial de Buenavista Córdoba en Centro Zonal de Planeta Rica.
Observación: No se pudo evidenciar que la mesa de participación corresponda a los NNAJ del Municipio de Buenavista. </t>
  </si>
  <si>
    <t>*Serie 38 Subseria 11 Acta de Mesa de Participacion Buenavista.pdf</t>
  </si>
  <si>
    <t>26
(22 niños - 4 niñas)</t>
  </si>
  <si>
    <t>Actas de reuniones realizadas</t>
  </si>
  <si>
    <t>Se adelantaron asistencias técnicas sobre participación de niños, niñas y adolescentes en la gestión pública, centradas en: 1) Conformación y reactivación de  Mesas de participación de niños, niñas y adolescentes. 
Sobre estos contenidos, en referencia a la meta de fortalecimiento técnico proyectado se adjuntan actas de reuniones de trabajo con delegados territoriales Buenavista (Córdoba) y niños, niñas y adolescentes</t>
  </si>
  <si>
    <t>Acta 25 de Mayo de 2019. Eleccion mesa Departamental de participación de NNA. Choco Quibdo. 
Acta Gobernación y Alcaldia de Guaviare 22 de mayo de 2019. Realizar asistencia tecnica en la 3ra fase, encuentros estrategicos de dialogo con NNA para el proceso de Rendición pública de cuentas 
Acta#37. 16 de mayo de 2019.  Municipio de la Jagua. Brindar asistencia técnica para la reactivación de la mesa de participación de NNA  
Acta. 13 de mayo de 2019.  Municipio Barrancas.  Brindar asistencia técnica para la reactivación de la mesa de participación de NNA. 
Acta. 19  de mayo de 2019.  Municipio Villanueva .  Brindar asistencia técnica para la reactivación de la mesa de participación de NNA.
Acta. 15   de mayo de 2019.  Municipio El Molino  .  Brindar asistencia técnica para la reactivación de la mesa de participación de NNA.</t>
  </si>
  <si>
    <t>No se reportó avance de la actividad, sin embargo se evidenció acta con representantes de entes territoriales de las alcaldías de Quibdó, Guaviare, La Jagua, Barrancas, Villanueva y El Molino.</t>
  </si>
  <si>
    <t xml:space="preserve">Sin información </t>
  </si>
  <si>
    <t xml:space="preserve">NO </t>
  </si>
  <si>
    <t xml:space="preserve">SIN REPORTE </t>
  </si>
  <si>
    <r>
      <t xml:space="preserve">ActaNo15 del  2 de abril de 2019   Muncipio Rioblanco. Realizar asistencia técnica a la conformación de la Mes de Participación del 
Acta del 18 de marzo de 2019  Centro zonalFusagasuga. Informe a Coordinadora de centro zonal sobre asistencia  Grupo Impulsor Instituciones
Acta del 28  de marzo de 2019  Centro zonalFusagasuga. Informe a Coordinadora de centro zonal sobre asistencia  Grupo Impulsor para la mesa de participación de NNA del Municipio de Fusagasuga del 28/03/2019. 
Acta #15 del 10 de abril 2019 Puerto Nare. Planear reactivación de la Mesa de Participación
Acta. 4 de abril de 2019  Alcaldia Flandes Tolima. Creación  y elección del concejo de niñez con la participación de NNAJ de 9 a 18 años   
</t>
    </r>
    <r>
      <rPr>
        <u/>
        <sz val="14"/>
        <rFont val="Arial"/>
        <family val="2"/>
      </rPr>
      <t>Documentos de trabajo:</t>
    </r>
    <r>
      <rPr>
        <sz val="14"/>
        <rFont val="Arial"/>
        <family val="2"/>
      </rPr>
      <t xml:space="preserve">
Producto No.7 - ABC de participación
Guía 5 Participación en la Gestión Pública.compressed (1)</t>
    </r>
  </si>
  <si>
    <t>Se evidenciaron actas con representantes de entes territoriales de las alcaldías de Fusagasugá, Puerto Nare, Flandes, y Rioblanco.</t>
  </si>
  <si>
    <t xml:space="preserve">Es necesario modificar el texto del reporte, toda vez que en las evidencias se relacionan actas de acciones que no se mencioan en el mismo.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</si>
  <si>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Pendiente</t>
  </si>
  <si>
    <r>
      <t xml:space="preserve">
</t>
    </r>
    <r>
      <rPr>
        <u/>
        <sz val="14"/>
        <rFont val="Arial"/>
        <family val="2"/>
      </rPr>
      <t>Actas:</t>
    </r>
    <r>
      <rPr>
        <sz val="14"/>
        <rFont val="Arial"/>
        <family val="2"/>
      </rPr>
      <t xml:space="preserve">
serie_38.11_025.18.03.2019 MPNN Fusagasuga - Grupo Impulsor Instituciones
serie_38.11_027.28.03.2019 MPNN Fusagasuga - Grupo Impulsor Instituciones
Acta #15 Puerto Nare
CTAN1.CONSEJODENIÑEZ (flandes)
serie_38.11_ ActaNo15_ MesadeparticipacionNNA_2deabril_municipioRioblanco
</t>
    </r>
    <r>
      <rPr>
        <u/>
        <sz val="14"/>
        <rFont val="Arial"/>
        <family val="2"/>
      </rPr>
      <t>Documentos de trabajo:</t>
    </r>
    <r>
      <rPr>
        <sz val="14"/>
        <rFont val="Arial"/>
        <family val="2"/>
      </rPr>
      <t xml:space="preserve">
Producto No.7 - ABC de participación
Guía 5 Participación en la Gestión Pública.compressed (1)</t>
    </r>
  </si>
  <si>
    <t>Se adelantaron asistencias técnicas sobre participación de niños, niñas y adolescentes en la gestión pública, centradas en: 1) Conformación de  Mesas de participación de niños, niñas y adolescentes. 
Sobre estos contenidos, en referencia a la meta de fortalecimiento técnico proyectado se adjuntan actas de reuniones de trabajo con delegados territoriales de las alcadlías de Fusagasugá, Puerto Naré, Flandes, Rioblanco.</t>
  </si>
  <si>
    <t>Acta santo tomas Marzo 21 de 2019 Acompañamiento tecnico a la coordinación de la mesa de participación 
Acta # 2 Mesa participación Aranzazu. 26 de febrero de 2019. Brindar asistencia técnica sobre las mesas de participación 
Acta Barranquilla. 6 de marzo de 2019. Brindar asistencia técnica al equipo lider Departamental del proceso de Rendición pública de cuentas NNAJ
Acta 01  Manizalez. Fecbrero 4 de 2019. Febrero  Protocolo de Participación NNA 2019
Acta 02 Manizalez. Febrero 15 de 2019 Protocolo de partiicpación  NNA 
Acta Gobernación de Caldas. Marzo 18 de 2019. programación encuentro Mesa Departamental Participacion (caldas)
Acta  23 de Marzo de 2019. municipio de Cajicá. Socialización de  asitencia técnica MPNNA 
Acta de asistencia técnica  21 de marzo de 2019. ocialización de  asitencia técnica MPNNA 
Documentos de trabajo:
Documento brujula
Lineamientos RPC territorial 2016-2019
Producto No.7 - ABC de participación
protocolo-participacion (1)</t>
  </si>
  <si>
    <t xml:space="preserve">Se evidenciaron actas de reuniones adelantadas con  delgados de entes territoriales de las alcaldías de  Santo Tomás (Atlántico) y Barranquilla (Atlántico), Aranzazu, Cajicá, Cota, Manizales y Gobernación de Caldas; adicionalmente se evidenciaron los documentos de trabajo. </t>
  </si>
  <si>
    <r>
      <t xml:space="preserve">
</t>
    </r>
    <r>
      <rPr>
        <u/>
        <sz val="14"/>
        <rFont val="Arial"/>
        <family val="2"/>
      </rPr>
      <t>Actas:</t>
    </r>
    <r>
      <rPr>
        <sz val="14"/>
        <rFont val="Arial"/>
        <family val="2"/>
      </rPr>
      <t xml:space="preserve">
Acta santo tomas
Acta # 2 Mesa participación Aranzazu
Acta Barranquila
Acta 01 Protocolo de Participación NNA 2019 (manizales)
Acta 02 Protocolo de Participación NNA  (Manizales)
Acta programación encuentro Mesa Departamental Participacion (caldas)
Acta de asitencia técnica MPNNA del municipio de Cajicá
Acta de asistencia técnica de la MPNNA del municipio de Cota
</t>
    </r>
    <r>
      <rPr>
        <u/>
        <sz val="14"/>
        <rFont val="Arial"/>
        <family val="2"/>
      </rPr>
      <t>Documentos de trabajo:</t>
    </r>
    <r>
      <rPr>
        <sz val="14"/>
        <rFont val="Arial"/>
        <family val="2"/>
      </rPr>
      <t xml:space="preserve">
Documento brujula
Lineamientos RPC territorial 2016-2019
Producto No.7 - ABC de participación
protocolo-participacion (1)</t>
    </r>
  </si>
  <si>
    <t>Se adelantaron asistencias técnicas sobre participación de niños, niñas y adolescentes en la gestión pública, ceontradas estas en cuatro proceso: 1) día de la niñez,, y 2) proceso de rendición pública de cuentas territorial sobre los derechos de la niñez y la juventud 2016-2019; 3) protcolo de participacíon de niños, niñas y adolescentes víctimas; y 4) Mesas de participación de niños, niñas y adolescentes. 
Sobre estos contenidos, en referencia a la meta de fortalecimiento técnico proyectado se adjuntan actas de reuniones de trabajo con delegados territoriales de las alcadlías de Santo Tomás (Atlántico) y Barranquilla (Atlántico), Aranzazu, Cajicá, Cota, Manizales y gobernación de caldas.</t>
  </si>
  <si>
    <t xml:space="preserve">Presencial y /o Virtual </t>
  </si>
  <si>
    <t>Enero</t>
  </si>
  <si>
    <t>Dirección del Sistema de Bienestar Familiar</t>
  </si>
  <si>
    <t xml:space="preserve">Anual </t>
  </si>
  <si>
    <t xml:space="preserve">
Delegados o enlaces de entidades territoriales que lideran las mesas de participación en sus municipios o miembros de las MIAFF. 
</t>
  </si>
  <si>
    <t>Promover la generación de acciones, diálogos y escenarios de participación de niños, niñas y adolescentes en las entidades territoriales.</t>
  </si>
  <si>
    <t>Asistir tecnicamente a las entidades territoriales (departamentos, municipios y distritos especiales) en torno a la participación de niños, niñas y adolescentes en la gestión pública territorial y su ciclo de política: marco coneptual y herramientas metodológicas.</t>
  </si>
  <si>
    <t>Fortalecimiento técnico a las Entidades Territoriales con relación a la participación de niños, niñas y adolescentes en la gestión pública territorial.</t>
  </si>
  <si>
    <t>Construcción participativa de un (1) Lineamiento del Programa de Adopciones
Construcción participativa de un (1) Lineamiento de Atención a  niños, niñas, adolescentes víctimas de violencia sexual.
Construcción participativa  de un (1) Lineamiento de la ruta de actuaciones para el restablecimiento de derechos de niños, nilas y adolecentes pertenecientes a los pueblos indigenas</t>
  </si>
  <si>
    <t>Construcción participativa de un (1) Lineamiento de Atención a Menores de 14 años con presunta comisión de un delito.
Construcción participativa de un (1) Lineamiento de Atención a  niños, niñas, adolescentes víctimas de violencia sexual.
Construcción participativa  de un (1) Lineamiento de Atención a expuestos a las dinámicas de uso y utilización por parte de grupos delictivos organizados.</t>
  </si>
  <si>
    <t>Listado de Asistencia del 11dic2019</t>
  </si>
  <si>
    <t xml:space="preserve">Actividad Cumplida en Diciembre. 
Se evidenció listados de asistencia de la Mesa Permanente de Concertación liderada por la Dirección de Protección del ICBF y el Ministerio del Interior sobre el Lineamiento PARD Indigena. </t>
  </si>
  <si>
    <t>Acta y listado de Asistencia MPC.</t>
  </si>
  <si>
    <t>N.A</t>
  </si>
  <si>
    <t>Entidades del Gobierno, Comisionados indígenas y Comision Nacional de Mujeres Indígenas que conforman la Mesa Permanente de Concertación-MPC.</t>
  </si>
  <si>
    <t>Conforme al compromiso asumido en el Plan Nacional de Desarrollo 2014-2018, se construye el instrumento normativo que especifica el enfoque diferencial de la Ruta PARD y se Concerta en la Mesa Permanente de Concertación.</t>
  </si>
  <si>
    <t>El día 11 de diciembre de 2019 se Protocoliza el LINEAMIENTO TÉCNICO ADMINISTRATIVO E INTERJURISDICCIONAL PARA EL RESTABLECIMIENTO DE DERECHOS DE NIÑOS, NIÑAS Y ADOLESCENTES INDÍGENAS CON SUS DERECHOS INOBSERVADOS, AMENAZADOS O VULNERADOS en el marco de la Mesa Permanente de Concertación con pueblos y organizaciones indígenas--MPC.</t>
  </si>
  <si>
    <t>Listado Asistencia del 25nov2019
Listado Asistencia del 26nov2019</t>
  </si>
  <si>
    <t xml:space="preserve">Se evidenciaron listados de asistencia de la 5ta mesa técnica lideradas por la Dirección de Protección para trabajar la actualización del Lineamiento PARD Indigena. </t>
  </si>
  <si>
    <t>Acta de asistencia del encuentro 25 y 26 de noviembre de 2019.</t>
  </si>
  <si>
    <t xml:space="preserve">Delegadas indígenas de las organizaciones que conforman la Mesa Permanente de Concertación-MPC, Ministerio del Interior y profesionales Dirección de Protección.
</t>
  </si>
  <si>
    <t>Se desarrollo el espacio de la Quinta Mesa Técnica Desarrollo Lineamiento PARD Indígena los días 25 y 26 de noviembre donde se discutió la versión final del documento para ser concertado el dia 11 de diciembre ante el espacio de la MPC.</t>
  </si>
  <si>
    <t>Actualmente se ha adelantado la construcción del documento, el cual ya se envío a traves de la secretaria tecnica de la COCOIN  a todos los delegados indígenas, quienes tiene el compromiso de leer el documento, realizar aportes y sugerencias para la discusión que se realizó la quinta mesa de discusión con las mujeres de las 5 orgnizaciones delgadas los dias 25 y 26 de noviembre, de cara a lograr la concertación del mismo en la MPC  del 11 y 12 de diciembre proximos.</t>
  </si>
  <si>
    <t>Correo electrónico del 25 de septiembre de 2019 asunto: Lineamiento PARD indígena</t>
  </si>
  <si>
    <t>Se evidenció correo electrónico donde se envia a la COMISIÓN NACIONAL DE COORDINACIÓN ENTRE EL SISTEMA JUDICIAL NACIONAL Y LA JURISDICCIÓN ESPECIAL INDÍGENA el documento Lineamiento PARD (Programa de Atención y Restablecimiento de Derechos) Indígena para la revisión y observaciones.</t>
  </si>
  <si>
    <t>Correo del 25 de septiembre por medio del cual se puso en conocimiento el documento para la revisión de los delegados indígenas y las demas entiades.</t>
  </si>
  <si>
    <t xml:space="preserve">ENTIDADES PUBLICAS Y ALTAS CORTES 
MIEMBROS PERMANENTES
COMISIÓN NACIONAL DE COORDINACIÓN ENTRE EL SISTEMA JUDICIAL NACIONAL Y LA JURISDICCIÓN ESPECIAL INDÍGENA
</t>
  </si>
  <si>
    <t>Actualmente se ha adelantado la construcción del documento, el cual ya se envío a traves de la secretaria tecnica de la COCOIN  a todos los delegados indígenas, quienes tiene el compromiso de leer el documento, realizar aportes y sugerencias para la discusión que se tiene proyectada para la  quinta mesa de discusión con las mujeres de las 5 orgnizaciones delgadas los dias 25 y 26 de noviembre, de cara a lograr la concertación del mismo en la MPC  del 11 y 12 de diciembre pr+oximos.</t>
  </si>
  <si>
    <t>Correo electrónico del 04/03/2019 asunto: ajuste a Lineamiento Técnico Administrativo de Adopciones 
Formato F1. P14. DE SEGUIMIENTO DISEÑO/AJUSTE LINEAMIENTOS TÉCNICO O MANUAL OPERATIVO
Memorando S-2019-180267-0101 del 29/03/2019 ref: Comunicación electrónica del 06 de marzo de 2019
Correo electrónico del 01/04/2019 asunto: Respuesta Solicitud</t>
  </si>
  <si>
    <t xml:space="preserve">Se evidenció que la información reportada corresponde a actividades realizadas en los meses de marzo y abril de 2019 por la Dirección de Protección en relación con el Ajuste al Lineamiento Técnico Administrativo de Adopciones y se recibieron observaciones de Palacios Cortes y Abogados Asociados. </t>
  </si>
  <si>
    <t>1 Correo constancia de publicación del lineamiento.
2 Formato  F1. P14. DE
3 Oficio de respuesta
4 Correo de envío de respuesta.</t>
  </si>
  <si>
    <t>Registrada en el formato F1. P14. DE  con la observacion regustrada</t>
  </si>
  <si>
    <t>Sociedad por Acciones Simplificada.</t>
  </si>
  <si>
    <t>Con corte a septiembre de 2019 se encuentra finalizada la consulta participativa de dos lineamientos:
1. Lineamiento del Programa de Adopciones
2. Lineamiento de Atención a  niños, niñas, adolescentes víctimas de violencia sexual</t>
  </si>
  <si>
    <t>Se realizó publicación del Lineamiento de Adopciones  en la página web oficial desde el 28 de febrero al 7 de marzo del 2019. 
Se presento una observación por parte de  Palacios Cortés y Abogados, a quien se remitió la correspondiente respuesta.</t>
  </si>
  <si>
    <t>Correo electrónico de fecha 13/09/2019 2:13 p. m. Asunto "PRELIMINAR- INFORME SEGUIMEINTO PLAN ANTICORRUPCION -AGOSTO 30 DE 2019" 
Correo electrónico de fecha 10/08/2019 5:08 a. m. Asunto "PLAN DE PARTICIPACIÓN D PROTECCIÓN ACTUALIZADO JULIO".
Memorando "SOLICITUD AJUSTE METAS PLAN DE PARTICIPACIÓN CIUDADANA" de fecha 29/07/2019 Radicado número 2019200000000040993.</t>
  </si>
  <si>
    <t>Se evidenció correo electrónico de fecha 13/09/2019 2:13 p. m. Asunto "PRELIMINAR- INFORME SEGUIMEINTO PLAN ANTICORRUPCION -AGOSTO 30 DE 2019" la Dirección de Protección adjunta correo de fecha 10/08/2019 5:08 a. m. Asunto "PLAN DE PARTICIPACIÓN D PROTECCIÓN ACTUALIZADO JULIO" enviado a Dirección de Servicios y Atención en el cual adjuntan Memorando "SOLICITUD AJUSTE METAS PLAN DE PARTICIPACIÓN CIUDADANA" de fecha 29/07/2019 Radicado número 2019200000000040993, donde se ajusta la actividad 18, la cual debe mantener el mismo número de lineamientos, pero se cambía la temática de 2 lineamientos, a saber:
Lineamiento de Atención a Menores de 14 años con presunta comisión de un delito por el Lineamiento del Programa de Adopciones.
Lineamiento de Atención a expuestos a las dinámicas de uso y utilización por parte de grupos delictivos organizados por Lineamiento de la ruta de actuaciones para el restablecimiento de derechos de niños, niñas y adolescentes pertenecientes a los pueblos indígenas.</t>
  </si>
  <si>
    <t>Correo electrónico allegado a la OCI el 13/09/2019 2:13 p. m. Asunto "PRELIMINAR- INFORME SEGUIMEINTO PLAN ANTICORRUPCION -AGOSTO 30 DE 2019" 
PDF: LINEAMIENTO TÉCNICO ADMINISTRATIVO PARA LA ATENCIÓN DE NIÑOS, NIÑAS Y ADOLESCENTES UTILIZADOS Y USADOS POR PARTE DE GRUPOS ARMADOS AL MARGEN DE LA LEY Y GRUPOS DE CRIMEN ORGANIZADO
WORD: LINEAMIENTOS TECNICOS DE SERVICIOS PARA LA ATENCION EN RESTABLECIMIENTO DE DERECHOS A NIÑOS, NIÑAS Y ADOLESCENTES MENORES DE 14 AÑOS EN PRESUNTA COMISION DE DELITOS.</t>
  </si>
  <si>
    <t>Se evidenció en el correo electrónico allegado a la OCI el 13/09/2019 2:13 p. m. Asunto "PRELIMINAR- INFORME SEGUIMEINTO PLAN ANTICORRUPCION -AGOSTO 30 DE 2019" que la Dirección de Protección adjuntó correo electrónico de fecha 12/07/2019 11:06 a. m. Asunto "Reporte de actividades junio PPC 2019" enviado a la Dirección de Servicios y Atención donde anexó los documentos: LINEAMIENTO TÉCNICO ADMINISTRATIVO PARA LA ATENCIÓN DE NIÑOS, NIÑAS Y ADOLESCENTES UTILIZADOS Y USADOS POR PARTE DE GRUPOS ARMADOS AL MARGEN DE LA LEY Y GRUPOS DE CRIMEN ORGANIZADO Y LINEAMIENTOS TECNICOS DE SERVICIOS PARA LA ATENCION EN RESTABLECIMIENTO DE DERECHOS A NIÑOS, NIÑAS Y ADOLESCENTES MENORES DE 14 AÑOS EN PRESUNTA COMISION DE DELITOS.</t>
  </si>
  <si>
    <t>Archivo PDF borrador: Lineamiento técnico de Utilización y uso de NNA por parte de grupos armados.</t>
  </si>
  <si>
    <t>Se evidenció documento borrador del "LINEAMIENTO TÉCNICO DE UTILIZACIÓN Y USO DE NIÑOS, NIÑAS Y ADOLESCENTES POR PARTE DE GRUPOS ARMADOS"</t>
  </si>
  <si>
    <t>Documento borrador del lineamiento</t>
  </si>
  <si>
    <t>Se ha avanzado en la construcción de una versión borrador del LINEAMIENTO TÉCNICO DE UTILIZACIÓN Y USO DE NIÑOS, NIÑAS Y ADOLESCENTES POR PARTE
DE GRUPOS ARMADOS ORGANIZADOS AL MARGEN DE LA LEY Y GRUPOS DE CRIMEN
ORGANIZADO y en su etapa final será puesto a consideración de la ciudadanía como una de las actividades dentro del procedimiento para el diseño del lineamientos establecido por ICBF.</t>
  </si>
  <si>
    <t xml:space="preserve">
Borrador del Lineamiento Atención a Menores de 14 años con presunta comisión de un delito.</t>
  </si>
  <si>
    <t>A abrilde 2019 se cuenta con un documento preliminar de lineamiento Atención a Menores de 14 años con presunta comisión de un delito. Se continuará trabajando en avanzar en la estructuración del mismo y en su etapa final sera puesto a consideración de la ciudadania como una de las actividades dentro del procedimiento para el diseño del lineamientos establecido por ICBF.</t>
  </si>
  <si>
    <t xml:space="preserve">
Documento en borrador del Lineamiento Atención a Menores de 14 años con presunta comisión de un delito.
Consolidado de consultas Violencia sexual en formato Excel: SEGUIMIENTO DISEÑO/AJUSTE LINEAMIENTOS TÉCNICO O MANUAL OPERATIVO
Soportes de la publicación y registro de observaciones por parte de la ciudadanía sobre el lineamiento de violencia sexual.
Correo electrónico 18/04/2018.  Publicación del Documento Preliminar de Lineamiento Violencia Sexual
Correo electrónico 30/04/2018 Aporte consulta ciudadana y anexos 
</t>
  </si>
  <si>
    <t xml:space="preserve">Se evidenció documento: Lineamiento técnico de Servicios para la Atención en Restableciomiento de derechos a NNA menores de 14 años en presunta Comisión de delito. 
Presenta soportes de consulta del lineamiento violencia sexual a entidades como Renacer, La mesa para la vidad y la salud de la mujer; Ministerio de salud, MINTC, Operador Fundar Huila. 
Observación: El lineamiento de violencia sexual se trabajó durante el año 2018 por lo tanto no debería ser incluido dentro de las activides de avance de Enero a Marzo de 2019 </t>
  </si>
  <si>
    <t xml:space="preserve">La intención de esta matriz de monitoreo del PPC, es sonsolidar en una herramienta la información solicitada por la Contraloria, el DNP y Funcion Publica, tarvez de las herramientas Furag y Sireci, por esta razón es importante diligenciar el campo de observaciones de la ciudadania (columna L).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</si>
  <si>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Soportes de la publicacion y registro de observaciones  por parte de la ciudadania sobre el lineamiento de violencia sexual.
Borrador del Lineamiento Atención a Menores de 14 años con presunta comisión de un delito.</t>
  </si>
  <si>
    <t xml:space="preserve">La conmsulta a la ciudadanía, arrojo observaciones realizadas por la ciudadanía, que se sugieren visibilizar en este campo. </t>
  </si>
  <si>
    <t xml:space="preserve">5 (personas? Organizaciones? Entidades? </t>
  </si>
  <si>
    <t>Lineamiento de Atención a  niños, niñas, adolescentes víctimas de violencia sexual aprobado y publicado.</t>
  </si>
  <si>
    <t xml:space="preserve">
A marzo de 2019 se cuenta con un documento preliminar de lineamiento Atención a Menores de 14 años con presunta comisión de un delito. Se continuará trabajando en avanzar en la estructuración del mismo y en su etapa final sera puesto a consideración de la ciudadania como una de las actividades dentro del procedimiento para el diseño del lineamientos establecido por ICBF.</t>
  </si>
  <si>
    <t>Virtual</t>
  </si>
  <si>
    <t>Julio (Meta: Alianza Gobierno Abierto)</t>
  </si>
  <si>
    <t>Un (1)  Lineamiento de Atención a Menores de 14 años con presunta comisión de un delito, construido participativamente.
Un (1)  Lineamiento de Atención a  niños, niñas, adolescentes víctimas de violencia sexual, construido participativamente.
Un (1)  Lineamiento de Atención a niños, niñas, adolescente expuestos a las dinámicas de uso y utilización por parte de grupos delictivos organizados, construido participativamente</t>
  </si>
  <si>
    <t xml:space="preserve">Protección </t>
  </si>
  <si>
    <t xml:space="preserve">Dirección de Protección </t>
  </si>
  <si>
    <t>Todos los ciudadanos, grupos de interes, operadores de los programas y equipos regionales ICBF</t>
  </si>
  <si>
    <t>Consultar</t>
  </si>
  <si>
    <t>Generar un espacio de participación ciudadana frente a los lineamientos en construcción o actualización para mejorar la prestación del servicio.</t>
  </si>
  <si>
    <t>Publicación previa a la aprobación de los lineamientos y consulta ciudadana a través de la página web y grupos focales, con el fin de conocer y valorar los aportes de la ciudadanía frente la atención de este tipo de casos.
Los lineamientos que por compromiso con la Alianza Gobierno Abierto faltan por consultar con la ciudadanía son: 
1. Lineamientos de Atención a Menores de 14 años con presunta comisión de un delito
2. Lineamientos de Atención a niños, niñas, adolescentes víctimas de violencia sexual 
3. Lineamientos de Atención a expuestos a las dinámicas de uso y utilización por parte de grupos delictivos organizados.</t>
  </si>
  <si>
    <t>Consulta a la comunidad para la elaboración y actualización de los lineamientos técnicos de atención del Icbf</t>
  </si>
  <si>
    <t>Número de referentes afectivos</t>
  </si>
  <si>
    <t>Acta de Reunión No 058 del 28/nov/2019 Objetivo: 2ª Asignación de NNA en la Estrategia Referentes Afectivos (Súper Amigos) 2019
Asistencia Tercer Encuentro de Fortalecimiento de Vinculos Regional Bogota
Correo electrónico del 18/11/2019 asunto: ACTA COMITE ASIGNACION SUPERAMIGOS
Correo electrónico del 08/11/2019 asunto: Acta Comité Técnico Super Amigos - Referentes Afectivos
Correo electrónico del 06/11/2019 con asunto: ACTA No. 44 DE 2019
Correo electrónico del 08/11/2019 con asunto: ASIGNACIONES ESTRATEGIA SUPER AMIGOS VIGENCIA 2019 - COMITE 7 DE NOVIEMBRE DE 2019
Correo electrónico del 29/11/2019 con asunto: CONSOLIDADO DE SUPER AMIGOS ASIGNADOS COMITE DEL 28 DE NOVIEMBRE DE 2019
Correo electrónico del 14/11/2019 con asunto: RE: COMITE DE VINCULACION ESTRATEGIA SUPER AMIGOS
Correo electrónico del 15/11/2019 con asunto: Súper Amigos/Regional Sucre</t>
  </si>
  <si>
    <t xml:space="preserve">Actividad Cumplida en Diciembre.
Se evidenció correos electrónicos de remisión por parte de las Regionales de las actas de vinculación a la Estratégia Super Amigos, acta de reunión y Listados Asistencia al Tercer Encuentro de Fortalecimiento de Vinculos Regional Bogota. </t>
  </si>
  <si>
    <t>Las evidencias son el listado de participación del único evento realizado en Diciembre de fortalecimiento de vínculos y los correos y actas de las 150 vinculaciones realizadas en la vigencia 2019</t>
  </si>
  <si>
    <t xml:space="preserve">No existieron compromisos </t>
  </si>
  <si>
    <t>Las familias participantes reportaron sentirse bien en las actividades y desean seguir participando de futuras .</t>
  </si>
  <si>
    <t>Ciudadanía general 17 familias de las cuales 4 son hombres y 13 son mujeres y beneficiarios 18 niños, niñas, adolescentes y jóvenes de los cuales 7 son hombres  y 11 son mujeres.</t>
  </si>
  <si>
    <t>Como es el objetivo de la estrategia se realizaron 150 nuevas vinculaciones en 8 regionales , y se fortalecieron 758 relaciones actuales vigentes que vienen de años anteriores en 17 regionales.</t>
  </si>
  <si>
    <r>
      <rPr>
        <b/>
        <sz val="14"/>
        <color rgb="FFFF0000"/>
        <rFont val="Arial"/>
        <family val="2"/>
      </rPr>
      <t>Se realizaron 150 vinculaciones nuevas</t>
    </r>
    <r>
      <rPr>
        <sz val="14"/>
        <rFont val="Arial"/>
        <family val="2"/>
      </rPr>
      <t xml:space="preserve"> 2019 y se fortalecieron con diferentes actividades 758 relaciones actuales vigentes que vienen de años anteriores.</t>
    </r>
  </si>
  <si>
    <t>Encuentro de Fortalecimiento de vínculos: Diciembre 1  participaron 17 familias  y 18 NNAJ.
De los 8 encuentros de integración realizados en las regionales Bogotá, Boyacá, Caldas, Nariño, Santander, Sucre y Valle. En los cuales participaron 200 familias con 90 acompañantes y 182 NNAJ . El resultado fue 150 Vinculaciones , Esto quiere decir que 150 NNAJ tienen un referente afectivo vigencia 2019.
Las otras 39 actividades (conversatorios y encuentros de fortalecimiento )reportadas desde el mes de Septiembre de 2019  permitieron que se fortaleciera el vínculo de 758 relaciones actuales vigentes en 17 regionales.</t>
  </si>
  <si>
    <t>Asistencia Conversatorio con Familias del 23novt2019 Caldas
Asistencia Conversatorio con Familias del 16novt2019 Caquetá
Asistencia Conversatorio con Familias del 16novt2019 Cundinamarca
Asistencia Conversatorio con Familias del 16novt2019 Norte de Santander
Asistencia Encuentro de Fortalecimiento de Vinculos del 17novt2019 Atlántico
Asistencia Encuentro de Fortalecimiento de Vinculos del 30novt2019 Boyacá
Asistencia Encuentro de Fortalecimiento de Vinculos del 30novt2019 Nariño
Asistencia Encuentro de Fortalecimiento de Vinculos del 30novt2019 Santander
Asistencia Encuentro de Fortalecimiento de Vinculos del 16novt2019 Sucre
Asistencia Encuentro de Fortalecimiento de Vinculos del 30novt2019</t>
  </si>
  <si>
    <t xml:space="preserve">Se evidenciaron diferentes listados de asistencia de Encuentros de Integración y Encuentros de Fortalecimiento de Vinculos. </t>
  </si>
  <si>
    <t>Las evidencias son los listados de todas las actividades que se entregan adjuntas en correo electrónico.</t>
  </si>
  <si>
    <t>Ciudadanía general 202 de las cuales 64 son hombres y 138 son mujeres y beneficiarios 131 niños, niñas, adolescentes y jóvenes de los cuales 59 son hombres  y 72 son mujeres.</t>
  </si>
  <si>
    <t xml:space="preserve">Actualmente se cuenta con aproximadamente 758 Super Amigos con relaciones vigentes, y se espera que de los 196 niños, niñas, adolescentes y jóvenes postulados para 2019 cada uno tenga un referente afectivo. </t>
  </si>
  <si>
    <t>202 familias nuevas y antiguas particparon en las actividades de Noviembre.</t>
  </si>
  <si>
    <t xml:space="preserve">Conversatorios:                             Noviembre  6       Bogotá  (15 familias)
                                                                 Noviembre 16      Caldas   (10 familias)                     
                                                                                                      Caqueta  (7 familias)
                                                                                                      Cundinamarca (10 familias)
                                                                                                      Norte de Santander  (14 familias)
                                                                   Noviembre 23   Casanare  (7 familias)
Encuentros de fortalecimiento:        Noviembre 16     Sucre  ( 9 familias y 10 NNAJ)
                                                                              Noviembre 17     Atlantico   ( 13 familias y 9 NNAJ)
                                                                              Noviembre 30     Boyaca (      ( 20 familias y 30 NNAJ)         
                                                                                                                  Santander   ( 54 familias y 47 NNAJ)       
                                                                                                                  Nariño   ( 23 familias y 15 NNAJ)       
                                                                                                                   Valle   ( 20 familias y 20 NNAJ)       </t>
  </si>
  <si>
    <t>Asistencia Conversatorio con Familias del 19oct2019 Antioquia
Asistencia Conversatorio con Familias del 18oct2019 Atlantico
Asistencia Conversatorio con Familias del 17oct2019 Bogota
Asistencia Conversatorio con Familias del 19oct2019 Boyaca
Asistencia Conversatorio con Familias del 05oct2019 Bucaramanga
Asistencia Conversatorio con Familias del 19oct2019 Huila
Asistencia Conversatorio con Familias del 19oct2019 Nariño
Asistencia Conversatorio con Familias del 19oct2019 Sucre
Asistencia Conversatorio con Familias del 19oct2019 Tolima
Asistencia Conversatorio con Familias del 19oct2019 Valle del Cauca
Asistencia Encuentro de Fortalecimiento de Vinculos del 19oct2019 Valle del Cauca
Asistencia Encuentro de Fortalecimiento de Vinculos del 19oct2019 Caldas
Asistencia Encuentro de Fortalecimiento de Vinculos del 05oct2019 Caqueta
Asistencia Encuentro de Fortalecimiento de Vinculos del 26oct2019 Cordoba
Asistencia Encuentro de Fortalecimiento de Vinculos del 19oct2019 Bogota
Asistencia Encuentro de Fortalecimiento de Vinculos del 06oct2019 Bogota
Registro Familias Super Amigos 2019 Caldas
Asistencia Encuentro de Integracion del 05oct2019 Sucre
Asistencia Encuentro de Integracion del 05oct2019 Caldas
Registro Encuentro Super Amigos 2019 del 05oct2019 Bogota
Asistencia Encuentro de Integracion del 05oct2019 Sucre</t>
  </si>
  <si>
    <t>Listas de asistencia</t>
  </si>
  <si>
    <t>Ciudadanía general 317 de las cuales 77 son hombres y 240 son mujeres y beneficiarios 155 niños, niñas, adolescentes y jóvenes de los cuales 72 son hombres  y 83 son mujeres.</t>
  </si>
  <si>
    <t xml:space="preserve">Actualmente se cuenta con aproximadamente 758 Super Amigos con relaciones vigentes, y se espera que de los 196 niños, niñas, adolescentes y jóvenes postulados para 2019 cada uno tenga un referente afectivo.      </t>
  </si>
  <si>
    <t>317 familias nuevas y antiguas particparon en las actividades de Octubre.</t>
  </si>
  <si>
    <t>Encuentros de integración:             Octubre 5    Caldas  (25 familias y 21 NNAJ)
                                                                                    Bogotá  (21 familias y 29 NNAJ)
                                                                                     Sucre    (14 familias y 19 NNAJ)
Conversatorios:                                Octubre 5       Santander (21 familias)
                                                                    Octubre 17    Bogotá (10 familias)                     
                                                                    Octubre 19    Antioquia (7 familias)
                                                                                       Atlántico (15 familias)
                                                                                       Boyacá (20 familias)
                                                                                       Huila (6 familias)
                                                                                       Nariño (16 familias)
                                                                                       Sucre (15 familias)
                                                                                       Tolima (10 familias)
                                                                                       Valle (19 familias)
                                                                      Octubre 26 Santander (35 familias)   
Encuentros de fortalecimiento:       Octubre 5        Caquetá  ( 10 familias y 12 NNAJ)
                                                                             Octubre 19      Bogotá  (31 familias y 30 NNAJ)
                                                                                           Caldas  ( 16  familias y 18  NNAJ ) 
                                                                                           Cauca ( 14 familias y 15 NNAJ)
                                                                             Octubre 26      Córdoba  ( 12 familias y 11 NNAJ)</t>
  </si>
  <si>
    <t>Asistencia Estratégia Referentes Afectivos EI Cali
Asistencia de niños al Encuentro de Integración Regional Nariño 2019 del 21sep2019
Asistencia Encuentro de Integración Regional Nariño - Estratégia Super Amigos 2019 del 21sep2019 EI Pasto
Asistencia Encuentro de Fortalecimiento de Vinculos Barrancabermeja del 21sep2019
Asistencia Encuentro de Fortalecimiento de Vinculos Yopal del 28sep2019
Asistencia Encuentro de Integración - Estrategia Super Amigos del 28sep2019 EI Boyaca
Asistencia Encuentro de Fortalecimiento de Vinculos Regional Huila del 28sep2019 FV Neiva
Asistencia Estratégia Super Amigos del 14sep2019 EI Bucaramanga
Asistencia Encuentro de Integración - Estrategia Super Amigos del 28sep2019 EI Boyaca
Asistencia Encuentro de Fortalecimiento de Vinculos Regional Tolima del 28sep2019 FV Tolima
Asistencia Encuentro de Fortalecimiento de Vinculos Cucuta Norte de Santander del 28sep2019 EFV Cucuta 01
Asistencia Encuentro de Fortalecimiento de Vinculos del 28sep2019 EFV Cucuta 02
Asistencia Encuentro de Fortalecimiento de Vinculos del 21sep2019 FV Medellin
Asistencia Estratégia Super Amigos Regional Bogotá del 21sep2019
Asistencia NNA Encuentro del Integracion Estrategia Super Amigos del 21sep2019
Asistencia Encuentro de Fortalecimiento de Vinculos del 28sep2019 Regional Cundinamarca
Asistencia Encuentro de Fortalecimiento de Vinculos FV Bogota
Asistencia Conversatorio con Familias del 14sep2019
Asistencia Conversatorio con Familias del 21sep2019</t>
  </si>
  <si>
    <t>Las evidencias son los listados de todas las actividades que se entregan adjuntas en correo electronico.</t>
  </si>
  <si>
    <t xml:space="preserve">No existierón compromisos </t>
  </si>
  <si>
    <t>Las familias participantes reportarón sentirsen bien en las actividades y desean seguir participando de futuras actividades .</t>
  </si>
  <si>
    <t xml:space="preserve">ciudadania general 253 de las cuales 75 son hombres y 178 son mujeres y beneficiarios 228 niños, niñas, adolescentes y jovenes de los cuales 101 son niños y 127 son niñas. </t>
  </si>
  <si>
    <t xml:space="preserve">Actualmente se cuenta con aproximadamente 800 Super Amigos con relaciones vigentes, y se espera que de los 196 niños, niñas, adolscentes y jovenes postulados para 2019 cada uno tenga un referente afectivo.      </t>
  </si>
  <si>
    <t>253 familias nuevas y antiguas particparón en los  eventos de septiembre.</t>
  </si>
  <si>
    <t xml:space="preserve">Encuentros de integración :               Septiembre 14   Santander (32 familias y 28 NNAJ)
                                                                       Septiembre 21   Bogota (40 familias y 31 NNAJ)
                                                                                                                  Nariño (17 familias y 15 NNAJ)
                                                                                                                  Valle ( 18 familias y 18  NNAJ)
                                                                       Septiembre 28  Boyaca ( 30 Familias y 19  NNAJ )
Conversatorios :                                    Septiembre 14   Cordoba (10 familias)
                                                                       Septiembre 21   Cauca ( 11 familias )
Encuentros de fortalecimiento:       Septiembre 7     Bogota ( 19 familias y 26 NNAJ)
                                                                      Septiembre 21   Antioquia (16 familias y 14 NNAJ)
                                                                                                                  Barranca ( 10  familias y 11  NNAJ ) 
                                                                      Septiembre 28    Norte de Santander ( 13 familias y 14 NNAJ)
                                                                                                                    Casanare  ( 8  familias y 12  NNAJ ) 
                                                                                                                    Cundinamarca  ( 6 familias y 12 NNAJ ) 
                                                                                                                    Huila    ( 9 familias y 14 NNAJ ) 
                                                                                                                   Tolima  ( 14 familias y 14 NNAJ ) </t>
  </si>
  <si>
    <t>Correo electrónico allegado a la OCI el 13/09/2019 2:13 p. m. Asunto "PRELIMINAR- INFORME SEGUIMEINTO PLAN ANTICORRUPCION -AGOSTO 30 DE 2019" 
 Ficha de Condiciones Técnicas Esenciales Para La Prestación Del Servicio Y/O Entrega Del Bien (FCT) 28 DE JUNIO DE 2019 ULTIMA</t>
  </si>
  <si>
    <t>Se evidenció en el correo electrónico allegado a la OCI el 13/09/2019 2:13 p. m. Asunto "PRELIMINAR- INFORME SEGUIMEINTO PLAN ANTICORRUPCION -AGOSTO 30 DE 2019" que la Dirección de Protección adjuntó correo electrónico de fecha 12/07/2019 11:06 a. m. Asunto "Reporte de actividades junio PPC 2019" enviado a la Dirección de Servicios y Atención donde anexó el documento: Ficha de Condiciones Técnicas Esenciales Para La Prestación Del Servicio Y/O Entrega Del Bien (FCT)</t>
  </si>
  <si>
    <t>Documento word borrador "Ficha de Condiciones Técnicas Esenciales Para La Prestación Del Servicio Y/O Entrega Del Bien (FCT)"</t>
  </si>
  <si>
    <t>Se evidenció borrador de la Ficha de Condiciones Técnicas Esenciales Para La Prestación Del Servicio Y/O Entrega Del Bien (FCT); para desarrollar la estrategia de Referentes afectivos NNA con declaración de adoptabilidad.</t>
  </si>
  <si>
    <t>Versión aprobada de la FCT</t>
  </si>
  <si>
    <t>En este momento Desde la Subdirección de Adopciones se obtuvo la aprobación de la Ficha De Condiciones Técnicas Esenciales Para La Prestación Del Servicio Y/O Entrega Del Bien (FCT); Actualmente, nos encontramos en espera del estudio de costos por parte de la Dirección de Abastecimiento.</t>
  </si>
  <si>
    <t>Versión final FCT en espera del aval de contratación para radicarla.</t>
  </si>
  <si>
    <t>Actualmente la Ficha de Condiciones Técnicas Esenciales Para la Prestación del Servicio y/o Entrega del Bien (FCT) para el desarrollar la Estrategia Referentes Afectivos para los niños, niñas, adolescentes y jóvenes con declaratoria de adoptabilidad, con características y necesidades especiales. se encuentra en tramite de aprobación para su correspondiente radicacion en la Oficina de Contratos.</t>
  </si>
  <si>
    <t>Ficha de condiciones técnicas esenciales para la prestación del servicio y/o entrega del bien (FCT)</t>
  </si>
  <si>
    <t xml:space="preserve">Desde la Subdirección de Adopciones se está elaborando la Ficha de Condiciones Técnicas Esenciales Para La Prestación Del Servicio Y/O Entrega Del Bien (FCT); esto con el fin de desarrollar la Estrategia Referentes Afectivos para los niños, niñas, adolescentes y jóvenes con declaratoria de adoptabilidad, con características y necesidades especiales. </t>
  </si>
  <si>
    <t xml:space="preserve">Dicembre 20. </t>
  </si>
  <si>
    <t xml:space="preserve">A partir de la legalizacion de convenio </t>
  </si>
  <si>
    <t>Dirección de protección</t>
  </si>
  <si>
    <t>Ciudadanos mayores de 25 años de edad</t>
  </si>
  <si>
    <t xml:space="preserve">Potenciar la corresponsabilidad de la ciudadanía en general y las comunidades locales,  en la corresponsabilidad frente a la proteccion y desarrollo integral de los niños, niñas y adolescentes del país. </t>
  </si>
  <si>
    <t>Estrategia que tiene como objetivo vincular a personas naturales o familias sin ningún tipo de distinción para crear vínculos de acompañamiento, escucha y apoyo a los niños, niñas y adolescentes que están bajo el cuidado del ICBF. Incluye sensibilización a niños, niñas y familia, Formación y evaluación de personas y familias, Seguimiento y acompañamiento a las relaciones constituidas entre niños y familias.</t>
  </si>
  <si>
    <t>Estrategia de referentes afectivos</t>
  </si>
  <si>
    <t xml:space="preserve">Una mesa de participación realizada </t>
  </si>
  <si>
    <t>Una (1) Mesa de participación</t>
  </si>
  <si>
    <t xml:space="preserve">Actividad Cumplida en Mayo. </t>
  </si>
  <si>
    <t>Se tenían programadas dos mesas de manera virtual para el año 2019. La primera se realizó en el primer semestre del año y la segunda se tenía programada para el mes de noviembre, mes en el que hubo varias jornadas de paro lo que dificultó la convocatoria en las regionales. Se intentó realizar en el mes de diciembre pero la sala de videoconferencias se encontraba sin cupo para su realización. Por lo anterior, no se logró cumplir con el compromiso en su totalidad.</t>
  </si>
  <si>
    <t>Sólo se adelantó una mesa al año, la que se tenía programada para noviembre debió cancelarse por temas logísticos</t>
  </si>
  <si>
    <t>Se programa la última Mesa nacional de adolescentes y jóvenes ubicados en hogar sustituto, para el mes de noviembre.</t>
  </si>
  <si>
    <t>Se tiene programada la segunda mesa de participación de adolescentes y jóvenes para el mes de noviembre</t>
  </si>
  <si>
    <t>Listado de asistencia  4 de junio de 2019. Mesa  de participación Jovenes y adolescentes:
Antioquia: Asistieron 5 personas
Choco: Asistieron 6 personas
Cordoba: Asistieron 5 personas
Huila: 6 personas 
Norte de Santander: Asistieron 14 personas 
Quindio: 11 personas
San Andrés: Asistieron 5 personas
Sucre: Asistieron:17 personas
Tolima: 15 personas</t>
  </si>
  <si>
    <t>Se evidenció listados de asistencia de las Regionales Antioquia, Arauca, Tolima, Huila, Córdoba, Caquetá, Meta, Magdalena, Quindío, Amazonas, Vichada, Casanare, Santander, Chocó, Valle del Cauca, Cesar, Bolívar y Norte de Santander de la  mesa de participación de adolescentes y jóvenes realizada el 04 de junio por medio de videoconferencia.</t>
  </si>
  <si>
    <t xml:space="preserve">En el rol de monitorear la implementación del Plan de Participación, la Dirección de Servicios y Atención observo: 
•	Los listados de asistencia dan cuenta de 28 jóvenes/adolescentes relacionados como estudiantes, no se evidencia coincidencia con la cifra reportada.  
•	Existe dificultad para identificar cuantos, de los adolescentes y jóvenes participantes en el espacio, pertenecen a la modalidad Hogares Sustitutos.
•	El cumplimiento del propósito de la actividad (contribuir al mejoramiento del proyecto de vida de los jóvenes) no se evidencia en los soportes relacionados. 
Se sugiere a la Dirección de Protección, tener en cuenta la descripción y el propósito de la actividad, así como la participación amplia de los niños y jóvenes vinculados a la modalidad Hogares Sustitutos, en la realización de la segunda mesa proyectada para final de la vigencia. </t>
  </si>
  <si>
    <t>Realización de la segunda mesa para finalizar el año</t>
  </si>
  <si>
    <t>62 mujeres
21 hombres
42 adolescentes y jóvenes
41 profesionales o técnicos de la modalidad</t>
  </si>
  <si>
    <t>Se realiza la mesa de participación de adolescentes y jóvenes por medio de videoconferencia con conectividad en las regionales, com la  asistencia de adolescentes y jóvenes de las regionales: Antioquia, Arauca, Tolima, Huila, Córdoba, Caquetá, Meta, Magdalena, Quindío, Amazonas, Vichada, Casanare, Santander, Chocó, Valle del Cauca, Cesar, Bolívar y Norte de Santander.</t>
  </si>
  <si>
    <t>La actividad se programó para iniciar en el mes de junio.</t>
  </si>
  <si>
    <t>Mesa de participación programada para el mes de junio de 2019.</t>
  </si>
  <si>
    <t xml:space="preserve">Noviembre </t>
  </si>
  <si>
    <t>Directores Regionales
Operadores
Coordinación de Autoridades Administrativas
Adolescentes y Jóvenes de Hogares Sustitutos
Defensores de Familia</t>
  </si>
  <si>
    <t>Contribuir al fortalecimiento del proyecto de vida de los jóvenes que se encuentran ubicados en la modalidad.</t>
  </si>
  <si>
    <t>Realizar espacios de encuentro y control social sobre los servicios y atención de adolescentes y jóvenes en hogares sustitutos.
Socializar los siguientes temas:
* Lineamiento técnico de modalidades 
* PARD
* Fortalecimiento del proceso de atención en hogares sustitutos
* Liderazgo</t>
  </si>
  <si>
    <t xml:space="preserve">Mesas de participación de adolescentes y jóvenes en Hogares Sustitutos. </t>
  </si>
  <si>
    <t>2 mesas de diálogo</t>
  </si>
  <si>
    <t>Mesa de diálogo realizada.</t>
  </si>
  <si>
    <t>Una (1)  Mesa de Diálogo</t>
  </si>
  <si>
    <t xml:space="preserve">Actividad Cumplida en Febrero. </t>
  </si>
  <si>
    <t>La última mesa estaba programada para el 22 de noviembre semana en la que estaba programada la primera fecha del Paro Nacional. Por lo cual,  las mismas participantes solicitaron el cambio de fecha teniendo en cuenta que debían comprar tiquetes, costo asumido por ellas mismas, y no querían perder la inversión. Posterior a esta fecha se dificultó la reprogramación porque para el mes de diciembre los tiquetes presentaron alzas en sus precios y adicionalmente no se contaba con el espacio del auditorio disponible</t>
  </si>
  <si>
    <t>Se tenía programada para el 22 de noviembre pero por paro nacional fue dificil el desplazamiento de los asistentes</t>
  </si>
  <si>
    <t>Se programa la última Mesa nacional de Madres sutitutas del año, para el mes de noviembre.</t>
  </si>
  <si>
    <t>Se tiene programada la cuarta mesa nacional de madres sustitutas para finales del mes de noviembre</t>
  </si>
  <si>
    <t xml:space="preserve">Correo electrónico de fecha 13/09/2019 2:13 p. m. </t>
  </si>
  <si>
    <t xml:space="preserve">Actividad Cumplida en Febrero, sin embargo, la Dirección de Protección continuó reportando gestión: 
Mediante correo electrónico enviado a la Oficina de Control Interno del 13/09/2019 2:13 p. m. Asunto "PRELIMINAR- INFORME SEGUIMEINTO PLAN ANTICORRUPCION -AGOSTO 30 DE 2019" la Dirección de Protección adjuntan dos (2) PDF: A). Acta de reunión de fecha 24 Mayo 2019 con el Objetivop: "Propiciar un espacio para interactuar con las madres y cualificar la modalidad." (8 folios) y B). 2 Listado de asistencia con fecha 24/05/2019 con 24 participantes. </t>
  </si>
  <si>
    <t>Lista de asistencia y agenda</t>
  </si>
  <si>
    <t>Realización de la tercera mesa posterior a julio de 2019</t>
  </si>
  <si>
    <t>24 Mujeres</t>
  </si>
  <si>
    <t>Se tenían planeado 4 mesas por año, dos en el primer semestre y dos en el segundo. Por lo tanto, se lleva a cabo la segunda mesa nacional de madres sustitutas, el 24 de mayo con presencia de las representantes de las regionales: Boyacá, Cundinamarca´Atlántico, Antioquia, Norte de Santander, Huila, Cauca, Valle del Cauca, Meta, Bogotá y Caquetá.</t>
  </si>
  <si>
    <t xml:space="preserve">Se prevee en mayo iniciar el proceso de fortalecimiento </t>
  </si>
  <si>
    <t xml:space="preserve">Acta 22 de febrero de 2019. Mesa Nacional madres sustitutas 
Listado de asistencia de la reunión del 22 de febrero de 2019
Agenda de la Reunión del 22 de Febrero de 2019 </t>
  </si>
  <si>
    <t xml:space="preserve">Se evidenció acta de reunión del 22 de febrero de la mesa nacional de madres sustitutas de  Tolima, Meta, Cundinamarca, Bogotá, Antioquia, Atlántico, Caquetá, Bolívar, y Norte de Santander </t>
  </si>
  <si>
    <t xml:space="preserve">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</si>
  <si>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Acta, listas de asistencia y agenda.</t>
  </si>
  <si>
    <t>Realizar la segunda mesa naional en el primer semestre del años 2019</t>
  </si>
  <si>
    <t xml:space="preserve">42 (todas las personas participantes son madres sustututas? En los listados de asistencia se evidencian persdonas pertenecientes a organizaciones y entidades) </t>
  </si>
  <si>
    <t>Se llevó a cabo la primera Mesa Nacional el 22 de febrero con presencia de las madres sustitutas de Tolima, Meta, Cundinamarca, Bogotá, Antioquia, Atlántico, Caquetá, Bolívar, y Norte de Santander</t>
  </si>
  <si>
    <t>Presencial</t>
  </si>
  <si>
    <t>Febreo</t>
  </si>
  <si>
    <t>Director Regional
Coordinadores de Asistencia Técnica
Referentes Regionales de Hogares Sustitutos
Operadores de Hogares Sustitutos
Madres Sustitutas</t>
  </si>
  <si>
    <t>Fortalecer las capacidades de las madres sustitutas para mejorar la prestación del servicio en la modalidad.</t>
  </si>
  <si>
    <t>Espacio de diálogo entre la Dirección General del ICBF y las Madres Sustitutas. La metodología usada es el diálogo abierto, fortalecimiento técnico y retroalimentación de compromisos de manera periódica.</t>
  </si>
  <si>
    <t>Mesas nacionales de diálogo técnico con Madres Sustitutas</t>
  </si>
  <si>
    <t>No se evidenciaron soportes de avance y cumplimiento de la actividad</t>
  </si>
  <si>
    <t>Documento de propuesta aprobada por el Secretario General y remitida a la Secretaria de Transparencia</t>
  </si>
  <si>
    <t xml:space="preserve">Una (1) propuesta del ICBF como aporte para el IV Plan AGA </t>
  </si>
  <si>
    <t>No se evidenció soportes de la gestión que reportó la DSYA.</t>
  </si>
  <si>
    <t xml:space="preserve">La Secrearia de Transparencia de la Presidencia de la República, envió en el mes de noviembre los insumos para que las entidades que hacen parte de la Alianza Gobierno Abierto, em pezaran a diseñar las actividades que realizran en el IV Plan de Acción 2020 - 2022. Esta actividad esta en proceso de formulación. </t>
  </si>
  <si>
    <t xml:space="preserve">Correo elelctronico solicitando información sobre el proceso de construcción del IV Plan Acción AGA. </t>
  </si>
  <si>
    <t xml:space="preserve">Hasta el momento la Secretaria de Transparencia de la Presidencia de la República, no ha convocado a las entidades participantes de la Alianza Gobierno Abierto, para la construcción del IV Plan de Acción. Se espera que en el mes de octubre se realice esta convocatoria. </t>
  </si>
  <si>
    <t xml:space="preserve">No se realizaron avances de esta actividad en el periodo de reporte </t>
  </si>
  <si>
    <t>En correo de fecha 12 de septiembre de 2019 6:16 p. m el Grupo de Gestión de Calidad para el Servicio y la Atención - Dirección de Servicios y Atención, Asunto "Información actividades 13 y 16 DSYA Plan Participación " informó: "La realizacion de esta actividad dependen de la convocatoria que realice la Secretaria de Transparencia de la Presidencia de la República, la que hasta el momento no ha requerido a ninguna de las entidades que participan en la Alianza Gobierno Abierto, para construcción del IV Plan de Acción 2019 – 2022. Por lo tanto no  ha sido posible para la DSyA reportar avance en el cumplimiento de la actividad."</t>
  </si>
  <si>
    <t>Presencial, virtual y escrito</t>
  </si>
  <si>
    <t>Según indicaciones de la Secretaria de Transparencia</t>
  </si>
  <si>
    <t>Todos los procesos de la entidad</t>
  </si>
  <si>
    <t>Sede de la Dirección General</t>
  </si>
  <si>
    <t>Colaboradores del ICBF</t>
  </si>
  <si>
    <t xml:space="preserve">Involucrar </t>
  </si>
  <si>
    <t xml:space="preserve">Posicionar en el IV Plan de Accion de la Aliaza Gobierno Abierto, el fortalecimiento de la participación de los niños, niñas, adolescentes y familias en los asuntos de política pública que les afectan actulamente y en el futuro inmediato. </t>
  </si>
  <si>
    <t xml:space="preserve">Garantizar la continuidad de la  participación del ICBF en la inicativa interncional Alianza Gobierno Abierto, con el fin de posicionar a la entidad como uno de los refrentes institucionales a nivel nacinal e internacional, en la gestión participativa y  con transparencia. </t>
  </si>
  <si>
    <t xml:space="preserve">Gestionar al interior de la entidad la construcción de la actividad propuesta por el ICBF para el IV Plan de Acción de la Alianza Gobierno Abierto. </t>
  </si>
  <si>
    <t>Un (1) modelo de participacion ciudadana publicado</t>
  </si>
  <si>
    <t xml:space="preserve">Documento publicado. </t>
  </si>
  <si>
    <t>Un (1) modelo de participacion ciudadana actualizado</t>
  </si>
  <si>
    <t>Correo electrónico del 19/12/2019 con asunto: Solicitud Publicación Procedimiento y Modelo Participación Ciudadana.
Documento PROCEDIMIENTO DE LA ESTRATEGIA DE PARTICIPACIÓN ARTICULADA CON EL DIRECCIONAMIENTO ESTRATÉGICO Y LA PLANEACIÓN INSTITUCIONAL
Documento MODELO DE LA ESTRATEGIA DE PARTICIPACIÓN ARTICULADA CON EL DIRECCIONAMIENTO ESTRATÉGICO Y LA PLANEACIÓN INSTITUCIONAL DEL ICBF
MD1.RC MODELO DE LA ESTRATEGIA DE PARTICIPACIÓN CIUDADANA DEL ICBF Versión 1 del 28/12/2018</t>
  </si>
  <si>
    <t>Actividad Cumplida en Diciembre.
Se evidenció correo electrónico entre la Dirección de Servicios y Atención y la Dirección de Plaeación y Control de Gestión donde se remite por parte de la DSYA los documentos: “Procedimiento de la estrategia de participación articulada con el direccionamiento estratégico y la planeación institucional”  y "MODELO DE LA ESTRATEGIA DE PARTICIPACIÓN ARTICULADA CON EL DIRECCIONAMIENTO ESTRATÉGICO Y LA PLANEACIÓN INSTITUCIONAL DEL ICBF"
Se consultó la documentación publicada en la intranet del SIGE y se estableció por parte de la OCI que el documento del modelo se publicó en la siguiente ruta: https://www.icbf.gov.co/sites/default/files/procesos/md1.rc_modelo_de_la_estrategia_de_participacion_ciudadana_del_icbf_v1.pdf</t>
  </si>
  <si>
    <t>Correos electrónicos</t>
  </si>
  <si>
    <t xml:space="preserve">Las observaciones realizadas por los colaboradores de las Direcciones de Primera Infancia y Nutrición fuieron atendidas en el ajuste del documento </t>
  </si>
  <si>
    <t>Colaboradores de la Entidad.</t>
  </si>
  <si>
    <t xml:space="preserve">El 03 de Diciembre se remitió a la SMO el documento final de la versión 2 del Modelo de la Estrategia de Participacion Ciudadana. La SMO aun no ha dado respuesta sobre el mismo. Por lo tanto su publicación depende de esa dependencia. </t>
  </si>
  <si>
    <t xml:space="preserve">N/A </t>
  </si>
  <si>
    <t xml:space="preserve">Correo electrónico del 28/11/2019 con asunto: RV: Procedimiento para remisión a la SMO
Documento PROCEDIMIENTO DE LA ESTRATEGIA DE PARTICIPACIÓN ARTICULADA CON EL DIRECCIONAMIENTO ESTRATÉGICO Y LA PLANEACIÓN INSTITUCIONAL
Excel RETROALIMENTACIÓN A LOS GRUPOS DE VALOR (COLABORADORES DEL NIVEL NACIONAL DEL ICBF) 
</t>
  </si>
  <si>
    <t xml:space="preserve">Se evidenció correo electrónico entre la Dirección de Servicios y Atención y la Subdirección de Mejoramiento Organizacional donde se remite por parte de la DSYA el documento final del “Procedimiento de la estrategia de participación articulada con el direccionamiento estratégico y la planeación institucional” para su normalización y publicación. </t>
  </si>
  <si>
    <t xml:space="preserve">Correos electrónicos en el que el EPICO de la DSYA envia a la SMO los documentos de Procedimiento y Modelo.
Los correos incluye el texto en formato word del Modelo y el cuadro con las respuestas de la DSYA </t>
  </si>
  <si>
    <t xml:space="preserve">Durante la segunda semana de diciembre se enviaran las respuestas de la DSYA a las observaciones realizadas por las depencencias. </t>
  </si>
  <si>
    <t xml:space="preserve">Se adjunta cuadro con observaciones </t>
  </si>
  <si>
    <t xml:space="preserve">Colaboradores de las dependencias del nivel nacional del ICBF. </t>
  </si>
  <si>
    <t xml:space="preserve">El borrador del documento: Procedimiento de la Estrategia de Participación Ciudadana (el cual operativiza la línea tecnica del Modelo), fue socializado con las dependencias del nivel nacional de la entidad, la ultima semana del mes de octubre.  Se recibieron observaciones por parte de la Dirección de Primera Infancia, la Dirección de Familias y Comunidades, la Subdirección de Mejoramiento Organizacional y la Oficina de Control Interno. Se ajustó el documento y el 28 de noviembre, se envio su versión final para revisión, codificación y publicación por parte de la SMO. 
Por otra parte, el documento Version 2 del Modelo de la Estrategia de Participación fue socializado con las dependencias del nivel nacional de la entidad, la primea semana del mes de noviembre. Se recibieron observaciones por parte de la Dirección de Primera Infancia y la Dirección de Nutrición. Se ajustó el documento y el 29 de noviembre, se envio su versión final para revisión, codificación y publicación por parte de la SMO. </t>
  </si>
  <si>
    <t>Documento en PDF "MODELO DE LA ESTRATEGIA DE PARTICIPACIÓN ARTICULADA CON EL DIRECCIONAMIENTO ESTRATÉGICO Y LA PLANEACIÓN INSTITUCIONAL DEL ICBF"</t>
  </si>
  <si>
    <t>Se evidenció documento preliminar del Modelo de Participación versión 2.</t>
  </si>
  <si>
    <t xml:space="preserve">Documento preliminar del Modelo de Participácion V2. </t>
  </si>
  <si>
    <t>Se redactó el documento : Versión 02 del Modelo de la Estrategia de Participación Cioudadana articulada con el con el Direccionamiento Estratégico y Planeación Institucional. En el mes de noviembre, el borrador del Modelo sera puesto en consideracion de los directivos y enlaces de participación dependencias del nivel nacional del ICBF, con el fin de recibir sus observaciones y comentarios.</t>
  </si>
  <si>
    <t xml:space="preserve">No se reporto avance de la actividad. </t>
  </si>
  <si>
    <t>Documento word del PROCESO RELACIÓN CON EL CIUDADANO PROCEDIMIENTO DE PARTICIPACIÓN CIUDADANA EN LA GESTIÓN DEL ICBF, versión  1 de fecha 21/06/2018.
Correo electrónico de fecha 30/08/2019 de la Dirección de Servicios y Atención.</t>
  </si>
  <si>
    <t xml:space="preserve">Se evidenció documento word del PROCESO RELACIÓN CON EL CIUDADANO PROCEDIMIENTO DE PARTICIPACIÓN CIUDADANA EN LA GESTIÓN DEL ICBF, versión  1 de fecha 21/06/2018 cuyo OBJETIVO es "Definir y delimitar las actividades que desarrollarán las dependencias del nivel nacional en el marco de la implementación de la Estrategia de Participación en la Gestión del ICBF, aportando así a la garantía del Derecho a la Participación de la ciudadanía, en todo el ciclo de la gestión de la entidad.", este documento detalla las 25 actividades  del procedimiento con los responsables y registros: diez (10) folios.
Se evidenció correo de fecha 30/08/2019 de la Dirección de Servicios y Atención -DSYA, Asunto " Inicio ruta aprobación procedimiento estrategia participación " en el cual indica  Oscar Javier Bernal Parra Colaborador de la DSYA que no haber observaciones iniciar con el "...procedimiento establecido por la SMO para su correspondiente normalización y publicación."
</t>
  </si>
  <si>
    <t xml:space="preserve">Correo electrónico de la Directora de SYA validando la propuesta  del procedimiento. </t>
  </si>
  <si>
    <t xml:space="preserve">Como avance en el cumplimiento de esta actividad, se realizo el diseño del Procedimiento: Estrategia de Participación Ciudadana en la Gestión del ICBF, el cual busca ordenar de manera lógica y a modo de hoja de ruta, las acciones y actividades que deben desarrollar las dependencias del nivel nacional del Instituto, en cumplimiento de lo establecido en el Manual del Sistema Integrado de gestión (Consejo para la gestión y el desempeño institucional - Presidencia de la República) para la implementación en las entidades de la Política de Participación Ciudadana en la Gestión y sus dos estrategias: 1. Participación articukada con el direccionamiento estratégico  y Planeación Institucional, a cargo de la DSYA  y 2. Rendición de cuentas en el PAAC, a cargo de la SME. </t>
  </si>
  <si>
    <t>Diciembre 31.</t>
  </si>
  <si>
    <t>Agosto</t>
  </si>
  <si>
    <t>Generar linemientos institucionales para el diseño e implementación de acciones de participación efectivas, incidentes y con valor, en la gestión del ICBF.</t>
  </si>
  <si>
    <t xml:space="preserve">Realizar la segunda versión del Modelo de Participación Ciudadana del ICBF, integrando los resultados del ajuste institucional que permitira genera condiciones para que el ICBF garantice el goce efectivo del derecho a la participacion de la ciudadanía en la gestión institucional. </t>
  </si>
  <si>
    <t xml:space="preserve">Actualización del Modelo de Participación Ciudadana del ICBF </t>
  </si>
  <si>
    <t>Se toma la última medición del indicador que corresponde a 98.2%</t>
  </si>
  <si>
    <t>Porcentaje de gestión a las quejas, reclamos y sugerencias.</t>
  </si>
  <si>
    <t>Indicador en niveles de adecuado y óptimo</t>
  </si>
  <si>
    <t>Correo electrónico del 21/10/2019 asunto: NDICADORES RELACIÓN CON EL CIUDADANO NOVIEMBRE 2019 (FINAL) con el resultado final de los indicadores del Proceso de Relación con el Ciudadano, correspondientes al mes de Noviembre de 2019
Archivo excel IND_Noviembre_Entrega3_20191218</t>
  </si>
  <si>
    <t>Actividad Cumplida en Diciembre.
Se evidenció seguimiento realizado por la DSYA al indicador PA-131 Porcentaje de Derechos de Petición Atendidos Oportunamente el cual se evaluó para ese periodo en 98.2% ubicandolo en un rango "Adecuado".</t>
  </si>
  <si>
    <t xml:space="preserve">Copia de reporte tablero SIMEI </t>
  </si>
  <si>
    <t xml:space="preserve"> El resultado del indicador PA-131 para el mes de octubre, fue del 97.8% ubicandose en el rango de Adecuado. </t>
  </si>
  <si>
    <t>Archivo Excel: Copia de IND_Octubre_Entrega3_20191121</t>
  </si>
  <si>
    <t>Se evidenció seguimiento realizado por la DSYA al indicador PA-131 Porcentaje de Derechos de Petición Atendidos Oportunamente el cual se evaluó para ese periodo en 97.8% ubicandolo en un rango "Adecuado"</t>
  </si>
  <si>
    <t>Correo electrónico del 21/10/2019 asunto:INDICADORES RELACIÓN CON EL CIUDADANO SEPTIEMBRE 2019 (FINAL) con el resultado final de los indicadores del Proceso de Relación con el Ciudadano, correspondientes al mes de Septiembre de 2019
Archivo excel IND_Septiembre_Entrega3_20191021</t>
  </si>
  <si>
    <t>Se evidenció seguimiento realizado por la DSYA al indicador PA-131 Porcentaje de Derechos de Petición Atendidos Oportunamente el cual se evaluó para ese periodo en 97.8% ubicandolo en un rango "Adecuado".</t>
  </si>
  <si>
    <t xml:space="preserve"> El resultado del indicador PA-131 para el mes de septiembre, fue del 97.8% ubicandose en el rango de Adecuado. </t>
  </si>
  <si>
    <t>Archivo Excel: Copia de IND_Agosto_Entrega3_20190920</t>
  </si>
  <si>
    <t>Se evidenció el seguimiento realizado por la DSYA al indicador PA-131 Porcentaje de Derechos de Petición Atendidos Oportunamente el cual se evaluó para ese periodo en 98% ubicandolo en un rango "Adecuado"</t>
  </si>
  <si>
    <t xml:space="preserve"> El resultado del indicador PA-131 para el mes de agosto, fue del 97.8% ubicandose en el rango de Adecuado. </t>
  </si>
  <si>
    <t>Correo electrónico de fecha  02/09/2019.</t>
  </si>
  <si>
    <t xml:space="preserve">Se evidenció correo electrónico de fecha 02/09/2019 Asunto "Reporte avances actividades agosto DYSA" en donde remiten "el resultado del indicador PA-131 Porcentaje de derechos de petición atendidos oportunamente, así como los soportes de socialización y cargue en el tablero de control.", adjuntan correo de fecha 23/08/2019 Asunto "INDICADORES RELACIÓN CON EL CIUDADANO JULIO 2019 (FINAL)" y éste contiene un Excel "IND_Julio_Entrega3_20190823" en el cual detallan los Indicadores del Proceso de Relación con el Ciudadano. </t>
  </si>
  <si>
    <t xml:space="preserve">Reporte SIMEI </t>
  </si>
  <si>
    <t xml:space="preserve">Para el mes de julio, el porcentaje de gestión de las PQRS fue de 96,90% siendo este adecuado. </t>
  </si>
  <si>
    <t>Correo electrónico de fecha 19/07/2019</t>
  </si>
  <si>
    <t xml:space="preserve">Se evidenció correo electrónico de fecha 19/07/2019 con Asunto "INDICADORES RELACIÓN CON EL CIUDADANO JUNIO 2019 (FINAL)" reportado desde el Grupo de Gestión de Calidad para el Servicio y la Atención donde informan "el resultado final de los indicadores (...) correspondientes al mes de Junio de 2019 (...) contiene las peticiones que afectaron el resultado en cada punto de atención y el profesional a quien fue direccionada.", adjuntan Excel "IND_Junio_Entrega3_20190719" en el cual detallan los Indicadores del Proceso de Relación con el Ciudadano.
</t>
  </si>
  <si>
    <t>Tablero de Control SIMEI</t>
  </si>
  <si>
    <t xml:space="preserve">Para el mes de junio  el indicador de gestión de las PQRS  se registró en adecuado  (94.70%) </t>
  </si>
  <si>
    <t>Correo electrónico de fecha 06/08/2019</t>
  </si>
  <si>
    <t>Se evidenció correo electrónico de fecha 06/08/2019 con Asunto "Reporte avances actividades PPC DSYA" reportado desde el Grupo de Gestión de Calidad para el Servicio y la Atención con correo adjunto de fecha 19/07/2019 Asunto "INDICADORES RELACIÓN CON EL CIUDADANO JUNIO 2019 (FINAL)".</t>
  </si>
  <si>
    <t xml:space="preserve">Para el periodo de reporte se hicieron ajustes en la metodologia de medición, por estar razón no se tiene el dato del porcentaje del mes de junio. </t>
  </si>
  <si>
    <t>Se evidenció correo electrónico de fecha 06/08/2019 con Asunto: "INDICADORES RELACIÓN CON EL CIUDADANO JUNIO 2019 (FINAL)" enviado desde el Grupo Gestión de Calidad para el Servicio y la Atencióncon, donde informan "...les remito el resultado final de los indicadores del Proceso de Relación con el Ciudadano, correspondientes al mes de Junio de 2019, los cuales ya se subieron al Tablero de Control. El archivo contiene las peticiones que afectaron el resultado en cada punto de atención y el profesional a quien fue direccionada. ", adjuntan Excel "IND_Junio_Entrega3_20190719 en el cual detallan los Indicadores del Proceso de Relación con el Ciudadano.</t>
  </si>
  <si>
    <t>Reporte en tablero de control SIMEI</t>
  </si>
  <si>
    <t xml:space="preserve">Para  el  mes marzo, el indicador de gestión de las PQRS,  se registr+ó en riesgo   (80,41%) </t>
  </si>
  <si>
    <t>Correo electrónico de fecha 21/05/2019</t>
  </si>
  <si>
    <t xml:space="preserve">Se evidenció correo electrónico de fecha 21/05/2019 con Asunto: "INDICADORES RELACIÓN CON EL CIUDADANO ABRIL 2019 (FINAL)" enviado desde el Grupo Gestión de Calidad para el Servicio y la Atencióncon, donde informan "...remito el resultado final de los indicadores del Proceso de Relación con el Ciudadano, correspondientes al mes de Abril de 2019 (...)  ya se subieron al Tablero de Control (...)  contiene las peticiones que afectaron el resultado en cada punto de atención y el profesional a quien fue direccionada". Adjuntan Excel "IND_Abril_Entrega3_20190521" el cual detalla los Indicadores de las Dependencias y el porcentaje de cumplimiento; así mismo, adjuntan la Hoja de Vida del Indicador para la vigencia 2019 PA-131 "Porcentaje de derechos de petición atendidos oportunamente".
</t>
  </si>
  <si>
    <t>2 correos electrónicos de fechas 18/03/2019 y 25/04/2019</t>
  </si>
  <si>
    <t>Se evidenció correo electrónico de fecha 18/03/2019 con Asunto: "INDICADORES RELACIÓN CON EL CIUDADANO FEBRERO 2019 (CARGUE DE RESULTADOS SIMEI)" enviado desde el Grupo Gestión de Calidad para el Servicio y la Atencióncon, donde informan "...el resultado de los indicadores del Proceso de Relación con el Ciudadano (...) ya se subieron al Tablero de Control correspondientes al mes de febrero 2019 (...) contiene las peticiones que afectaron el resultado en cada punto de atención...". Adjuntan Excel "IND_Febrero_Entrega2_20190318" el cual detalla los Indicadores de las Dependencias y el porcentaje de cumplimiento.
Se evidenció correo electrónico de fecha 25/04/2019 con Asunto: "INDICADORES RELACIÓN CON EL CIUDADANO MARZO 2019 (FINAL)" enviado desde el Grupo Gestión de Calidad para el Servicio y la Atencióncon, donde informan "...remito el resultado final de los indicadores del Proceso de Relación con el Ciudadano, correspondientes al mes de Marzo de 2019, los cuales ya se subieron al Tablero de Control. El archivo contiene las peticiones que afectaron el resultado en cada punto de atención y el profesional a quien fue direccionada. ...". Adjuntan Excel "IND_Marzo_Entrega3_20190425" el cual detalla los Indicadores de las Dependencias y el porcentaje de cumplimiento.</t>
  </si>
  <si>
    <t>Reporte del Indicador en el tablero SMEI</t>
  </si>
  <si>
    <t xml:space="preserve">Para los meses de enero y  febrero, el indicador de gestión de las PQRS, se encontró en adecuado  98,14% </t>
  </si>
  <si>
    <t>Presencial, virtual, telefónico y escrito</t>
  </si>
  <si>
    <t>33 Sedes Regionales, Sede Nacional y 209 Centros Zonales</t>
  </si>
  <si>
    <t xml:space="preserve">Peticionarios del ICBF. </t>
  </si>
  <si>
    <t>Garantizar respuestas eficaces y oportunas a cada una de las quejas, reclamos y sugerencias presentadas por los ciudadanos.</t>
  </si>
  <si>
    <t xml:space="preserve">Las quejas, reclamos y sugerencias, constituyen un mecanismo de participación, al ser un canal de retroalimentación por parte de los ciudadanos para dar a conocer su opinión sobre los procesos de la Entidad, para su mejora continua.
Los ciudadanos pueden presentar quejas, reclamos y sugerencias relacionadas con los asuntos de competencia del ICBF, incluso denuncias frente posibles casos de corrupción, accediendo de manera presencial, telefónica, escrita o en línea a través del formulario web disponible en www.icbf.gov.co. 
</t>
  </si>
  <si>
    <t xml:space="preserve">Gestión de Quejas, Reclamos y Sugerencias (QRS) de la Ciudadanía, sobre la gestión de la Entidad. </t>
  </si>
  <si>
    <t>1 medición</t>
  </si>
  <si>
    <t>Una medición de satisfaccion a usuarios y beneficiarios del ICBF realizada</t>
  </si>
  <si>
    <t xml:space="preserve">
Una (1) medición a usuarios / beneficiarios de programas misionales del ICBF
</t>
  </si>
  <si>
    <t xml:space="preserve">Ppt:Informes Encuesta Canales 2019 </t>
  </si>
  <si>
    <t>Actividad Cumplida en Diciembre.
Se evidenció Informe Encuestas de Satisfacción Canales 2019 realizado por la empresa IQ Outsourcing, en calidad de operador del Centro de Contacto midiendo el nivel de satisfacción de los ciudadanos con el servicio para el tercer trimestre del año 2019.</t>
  </si>
  <si>
    <t xml:space="preserve">Esta información se consolidará en el reporte del final de la implementación de las encuestas de satisfacción a los ciudadanos peticionarios del ICBF. </t>
  </si>
  <si>
    <t>Ciudadanos Peticionarios del ICBF</t>
  </si>
  <si>
    <t xml:space="preserve">En el mes de noviembre, la DSYA con el fin de realizar una óptima gestión a la calidad del servicio en cada uno de los puntos de atención del ICBF, a través del operador del centro de contacto, se realizó diariamente encuestas de satisfacción a los usuarios que se acercaron a los centros zonales por motivos de información y orientación. 
De dicha encuestas se realizó el Procedimiento Alertas de Eventos Críticos del Canal Presencial, el cual tiene como objetivo identificar los eventos críticos de la atención en el canal presencial, que generan mayor insatisfacción en la ciudadanía, así como el incumplimiento a la normatividad y al proceso de Relación con el Ciudadano. 
En el seguimiento de dicho procedimiento, se identificó un total de 22 alertas, de las cuales 17 fueron reportadas a las regionales para su análisis y generación de acciones de mejora si hubiese lugar a ellas, en el punto de atención afectado.
</t>
  </si>
  <si>
    <t xml:space="preserve">En el mes de agosto debido a que la forma de pago del proceso de Medición de Satisfacción del Cliente Externo de los Programas y Servicios del ICBF, no fue avalada por la Dirección de Contratación, el 23 de agosto, en reunión con las Direcciones de Abastecimiento y Contratación, la Directora de Servicios y Atención, Patricia Ochoa, acordó remitir nuevamente la ficha para que el proceso se realizará a través de la modalidad de Mínima Cuantía, el cual tendría como presupuesto oficial el monto máximo de $82.811.600. Luego de esto, se realizó dicho ajuste y se remitieron los documentos EL 30 de agosto a la Dirección de Abastecimiento para su aprobación y poder salir al mercado a cotizar el proceso. El 4 de septiembre la Dirección de Abastecimiento, remitió correo con la aprobación de la documentación.
Luego de dicha aprobación, se solicitó a las empresas del sector cotizar por tercera vez el proceso, ya que en una primera oportunidad el monto aproximado de las encuestas era de setecientos millones, el cual se solicitó luego un ajuste a dichas cotizaciones, y en esta tercera solicitud, las empresas no se presentaron nuevamente al proceso, lo que hizo que la dirección no tuviera como realizar la ejecución del contrato. Por dicho motivo, para la presente vigencia se tendrá como resultado de medición de satisfacción las encuestas que se realizan a través del centro de contacto a los ciudadanos, sobre el canal presencial, telefónico y virtual
</t>
  </si>
  <si>
    <t>Informe Medición de satisfacción de los usuarios de los canales electrónicos y telefónicos del ICBF 201</t>
  </si>
  <si>
    <t>Se evidenció Medición de satisfacción de los usuarios de los canales electrónicos y telefónicos del ICBF 2019 a septiembre de 2019</t>
  </si>
  <si>
    <t xml:space="preserve">Reporte parcial de encuestas realizadas en el periodo a lospeticioanrios del ICBF. </t>
  </si>
  <si>
    <t>PDF Medición de satisfacción de los usuarios de los canales electrónicos y telefónicos del ICBF 2019</t>
  </si>
  <si>
    <t xml:space="preserve">Se evidenció informe emitido por la Dirección de Servicios y Atención sobre el nivel de satisfacción a octubre de 2019. </t>
  </si>
  <si>
    <t xml:space="preserve">Ciudadanos peticionarios del ICBF. 
</t>
  </si>
  <si>
    <t>En el mes de octubre, la DSYA con el fin de realizar una óptima gestión a la calidad del servicio en cada uno de los puntos de atención del ICBF, a través del operador del centro de contacto, se realizó diariamente encuestas de satisfacción a los usuarios que se acercaron a los centros zonales por motivos de información y orientación. 
De dicha encuestas se realizó el Procedimiento Alertas de Eventos Críticos del Canal Presencial, el cual tiene como objetivo identificar los eventos críticos de la atención en el canal presencial, que generan mayor insatisfacción en la ciudadanía, así como el incumplimiento a la normatividad y al proceso de Relación con el Ciudadano. 
En el seguimiento de dicho procedimiento, se identificó un total de 35 alertas, de las cuales 31 fueron reportadas a las regionales para su análisis y generación de acciones de mejora si hubiese lugar a ellas, en el punto de atención afectado.
Adicionalmente, se realizó monitoreo al nivel de satisfacción de los canales telefónicos y virtuales, y se socializó los resultados en los boletines de la dirección.</t>
  </si>
  <si>
    <t xml:space="preserve">Avance parcial no cuantificable a la fecha. </t>
  </si>
  <si>
    <t>Correo electrónico del 04/09/2019 asunto: ESTUDIO DEL MERCADO  DEL PROCESO DE MEDICIÓN DE SATISFACCIÓN - AJUSTADO enviado a gerenciatecnica@proyectamoscolombia.com
Correo electrónico del 09/09/2019 asunto: ESTUDIO DEL MERCADO DEL PROCESO DE MEDICIÓN DE SATISFACCIÓN - ICBF enviado a Contratación Licitaciones CNC &lt;contratacion@cnccol.com&gt;
Correo electrónico del 11/09/2019 asunto: Re: ESTUDIO DEL MERCADO DEL PROCESO DE MEDICIÓN DE SATISFACCIÓN - AJUSTADO de la empresa Proyectamos colombia S.A.S. &lt;gerencia@proyectamoscolombia.com&gt;</t>
  </si>
  <si>
    <t>Se evidenciaron las gestiones realizadas por correo electrónico para el ESTUDIO DEL MERCADO DEL PROCESO DE MEDICIÓN DE SATISFACCIÓN</t>
  </si>
  <si>
    <t xml:space="preserve">Correos electrónicos. </t>
  </si>
  <si>
    <t xml:space="preserve">En el mes de septiembre se realizó el estudio del mercado del proceso de Medición de Satisfacción del Cliente Externo de los Programas y Servicios del ICBF 2019 el cual fue remitido a la Dirección de Abastecimiento, con el fin de verificar los costos propuestos por las empresas. La Dirección de Servicios y Atención se encuentra a la espera de la indicaciones de las  Direcciones de Abastecimiento y Aontratación para la contratación del operador.
</t>
  </si>
  <si>
    <t xml:space="preserve">3 archivos word.
2 archivo Excel
</t>
  </si>
  <si>
    <t>Se evidenció archivo word "ANEXO 1. FCT – ANEXO METODOLÓGICO Y MUESTRAS"de fecha  28/08/2019 con el Asunto "Apoyo técnico para el diseño muestral de la encuesta de satisfacción de la Dirección de Servicios y Atención del ICBF", remitido por la Dirección de Planeación (23 folios).
Se evidenció archivo word "FORMATO Anexo FCT – Personal mínimo requerido para la prestación del servicio y/o entrega del bien" de fecha 30/08/2019 con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(3 folios).
Se evidenció archivo word "FICHA DE CONDICIONES TÉCNICAS ESENCIALES PARA LA PRESTACIÓN DEL SERVICIO Y/O ENTREGA DEL BIEN (FCT)" de fecha 30/08/2019 con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(28 folios).
Se evidenció archivo Excel Anexo 3 de fecha 28/08/2019 con la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Se evidenció archivo Excel sin fecha  fecha 28/08/2019 "SOLICITUD DE COTIZACIÓN - ENCUESTA NACIONAL DE SATISFACCIÓN"</t>
  </si>
  <si>
    <t xml:space="preserve">Actas de reunión </t>
  </si>
  <si>
    <t>1 MEMORANDO+CM16:CN16</t>
  </si>
  <si>
    <t xml:space="preserve">En la primera semana del mes de agosto se remitió nuevamente la FCT y anexos del proceso de Medición de Satisfacción del Cliente Externo de los Programas y Servicios del ICBF 2019 con los ajustes solicitados por la Dirección de Contratación, sin embargo, debido a que la forma de pago no fue avalada por dicha dirección, el 23 de agosto, en reunión con las Direcciones de Abastecimiento y Contratación, la Directora de Servicios y Atención, Patricia Ochoa, acordó remitir nuevamente la ficha para que el proceso se pueda adelantar a través de la modalidad de Mínima Cuantía, el cual tendría como presupuesto oficial el monto máximo de $82.811.600, por lo que finalmente se seleccionaron los siguientes programas y servicios: 
•	Dirección de Nutrición - Programa Centros de Recuperación Nutricional: 120 Encuestas cara a cara
•	Dirección de Niñez y Adolescencia - Estrategia para Prevención de Riesgos Específicos: 252 Encuestas cara a cara
•	Dirección de Primera Infancia - Centros de Desarrollo Infantil (CDI): 3 Grupos Focales       
•	Dirección Familias y Comunidades - Programa Territorios Étnicos con Bienestar: 7 Grupos Focales
La ficha y sus anexos se remitieron el 26 de agosto, sin embargo, las direcciones devolvieron los documentos con algunas observaciones, las cuales se ajustaron y se remitieron finalmente el viernes 30 de agosto con el formato de cotización. 
</t>
  </si>
  <si>
    <t>Memorando con radicado 2019126000000006763</t>
  </si>
  <si>
    <t>Se evidenció Memorando con radicado 2019126000000006763 con Asunto "Remisión del documento Estudio de Sector para el proceso de selección cuyo objeto es (…) Realizar la medición de satisfacción del cliente externo de algunos de los programas y servicios del ICBF, ajuste a instrumento, así, como la caracterización de la población, tabulación y análisis de los resultados, utilizando la metodología de investigación cualitativa y cuantitativa" remitido por la Dirección de Abastecimiento.</t>
  </si>
  <si>
    <t xml:space="preserve">Memorando estudio del sector, para el proceso de selección. </t>
  </si>
  <si>
    <t>El 8 de julio de 2019 se remitió mediante memorando a la Dirección de Contratación, los estudios previos de la Medición de Satisfacción del Cliente Externo de los Programas y Servicios del ICBF 2019 con el fin de iniciar el proceso contractual. 
Adicionalmente, se le solicitó a los delegados de las áreas misionales la siguiente información que se le proporcionará al contratista e interventor seleccionados para la ejecución del proceso, una vez finalice el proceso de selección. Los productos son los siguientes:
1.	Presentación para la capacitación a los encuestadores, la cual debe explicar en qué consiste el programa o servicio a medir y como se deberá aplicar el instrumento en territorio, especificando los criterios que ustedes consideren necesarios que deba tener en cuenta el Contratista a la hora de aplicar las encuestas.
2.	Cronograma de aplicación de los instrumentos en territorio. Dicho cronograma deberá ser diligenciado en el Formato Cronograma Aplicación de Instrumentos de Medición de Satisfacción v1 F25.P5.RC. 
3.	Remitir a las regionales nuevamente el Formato Autorización para encuestar NNA con fines Institucionales de Medición de la Satisfacción de los Programas, Estrategias y o Servicios v1 F24.P5.RC, el cual aunque ya se socializó a los colaboradores del ICBF con el Procedimiento Medición de la Satisfacción del Ciudadano-Cliente v2 P5.RC, les agradecemos ustedes les recuerden la importancia de ser diligenciados previamente en los casos que se requiera, para que el proceso de encuestas sea ágil en territorio.
Por último, en cuanto a la interventoría del proceso de Medición de Satisfacción, hasta el 15 de julio se recibió la segunda cotización por la suma de $272.224.400; sin embargo, como se tiene planteado para que el proceso se pueda adelantar a través de la modalidad de Mínima Cuantía,  el presupuesto oficial no puede superar los $82.811.600, en caso que el estudio del sector supere la cifra previamente citada, el proceso se deberá llevar a cabo a través de la modalidad de Concurso de Méritos, el cual requeriría un estudio del mercado por parte de la Dirección de Abastecimiento e ir a comité de contratación, entre otros trámites. Para dicho proceso, se espera una tercera cotización.</t>
  </si>
  <si>
    <t xml:space="preserve">No se realizaron avances durante este periodo. </t>
  </si>
  <si>
    <t>Cruce de correos entre el 16 de mayo de 2019 12:15 p.m. al 220/05/2019 11:23 a. m.
Cruce de correos del 24 de mayo de 2019 4:24 p.m. al jueves 30/05/2019 2:41 p. m.</t>
  </si>
  <si>
    <t>Se evidenció cruce de correos relacionados con los ajuste finales solicitados en la FCT y anexos:
1.  Correo de 16 de mayo de 2019 12:15 p.m. desde el Grupo Gestión de Calidad para el Servicio y la Atención con Asunto: "URGENTE Medición de Satisfacción del Cliente Externo de los Programas y Servicios del ICBF 2019" a la Subdirección de Operaciones para la Atención de la Niñez y la Adolescencia
2. Correo de jueves, 16 de mayo de 2019 4:26 p. m. enviado desde la Subdirección de Operaciones para la Atención de la Niñez y la Adolescencia con Asunto "RE: URGENTE Medición de Satisfacción del Cliente Externo de los Programas y Servicios del ICBF 2019"  para el Grupo Gestión de Calidad para el Servicio y la Atención en donde precisan claridades con relación a los ajustes de los documentos.
3. Correo de fecha 17 de mayo de 2019 6:47 a.m. enviado desde la Dirección de Abastecimiento con Asunto "RE: URGENTE Medición de Satisfacción del Cliente Externo de los Programas y Servicios del ICBF 2019" a la Subdirección de Operaciones para la Atención de la Niñez y la Adolescencia Dirección de Niñez y Adolescencia en donde solicitan "realizar los cambios correspondientes en los documentos técnicos y remitirlos por correo electrónico para una ultima revisión".
4. Correo de fecha 20/05/2019 11:23 a. m. Asunto "RE: URGENTE Medición de Satisfacción del Cliente Externo de los Programas y Servicios del ICBF 2019" enviado desde la Dirección de Abastecimiento para el Grupo Gestión de Calidad para el Servicio y la Atención en el cual informan "Una vez revisados los documentos ajustados recibidos mediante correo electrónico el 17 de mayo de 2019, se evidencia que se realizaron los ajustes requeridos y esta Dirección no tiene más comentarios ni observaciones sobre la información contenida en los mismos. ".
Se evidenció cruce de correos del 24 de mayo de 2019 4:24 p.m. al jueves 30/05/2019 2:41 p. m. entre las Direcciones de Dirección de Servicios y Atención y Dirección de Abastecimiento:
1. Correo de fecha 24 de mayo de 2019 4:24 p.m. con Asunto "Solicitud de reprogramación de la reunión para la revisión de la FCT" en donde solicitan reprogramar "...reunión para la revisión de la FCT del proceso de interventoría del proceso de medición de satisfacción, (...) para revisar el manejo de dos indicadores a cago de dicha Dirección.".
2. Correo de fecha 27 de mayo de 2019 12:11 p.m. Asunto "Asunto: RE: Solicitud de reprogramación de la reunión para la revisión de la FCT" enviado desde la Dirección de Abastecimiento ICBF Sede de la Dirección General  para la DDirección de Servicios y Atención en donde "...quedamos atentos a los ajustes de los DT y los avales de contratación y la subdirección de mejoramiento.".
3. Correo de fecha 30/05/2019 2:41 p. m. Asunto "AJUSTES A LA FCT- PROCESO DE INTERVENTORÍA - MEDICIÓN DE SATISFACCIÓN" enviado a la Dirección de Abastecimiento en donde "remiten los archivos con  los ajustes a la Ficha de Condiciones Técnicas  (FCT) del proceso (...)  para la  correspondiente  revisión y aprobación por parte de la Dirección de Abastecimiento y Contratación.". Se anexan los documentos: a). Excel "02_FCT_Anexo_Matriz de Riesgos Ver. 30-05-2019"; b). Documento word "02_FCT_Anexo 3 - FCT.DOCX"; c). Documento word "02_FCT_Ver 30-05-2019"; d). Documento word "FCTAnexo 1- Perfiles Ver 30-05-2019" y e). Excel "Formato de Cotización Interventoría Ver 30-05-2019".</t>
  </si>
  <si>
    <t xml:space="preserve">En el mes de mayo se remitió a la Dirección de Abastecimiento los ajustes finales solicitados en la FCT y anexos. Se ajustó la forma de pago:  un pago total por número de encuestas realizadas y se avaló que dicho proceso se realizará mediante una interventoría. Se proyecta un total de cuatro (4) meses para la ejecución de los dos contratos. Adicionalmente, también se remitió a dicha dirección la FCT y anexos sobre el proceso de interventoría de la medición para revisión y aprobación. </t>
  </si>
  <si>
    <t xml:space="preserve">Correos electrónicos desde el 23/04/2019 al 30/04/2019 entre las Direcciones de Servicio y Atención, Cirección de Contratación y Dirección de Abastecimiento.  </t>
  </si>
  <si>
    <t>Se evidenció cruce de correos donde desde la Dirección de Servicios y Atención se enviaron los documentos del proceso de MS a LA Coordinadora Grupo Gestión de Calidad para el Servicio y la Atención.
1. Correo de 23 de abril de 2019 4:48 p. m. Asunto "FCT y Anexos 23-04-2019".
2. Correo de 23 de abril de 2019 4:56 p. m. Asunto "FCT y Anexos 23-04-2019", enviados a Contratación para la continuidad del proceso, en este correo se adjuntan los formatos: a). ANEXO 4. FCT – INSTRUMENTOS DE CAPTURA DE INFORMACIÓN de fecha 23/04/2019, b). FICHA DE CONDICIONES TÉCNICAS ESENCIALES PARA LA PRESTACIÓN DEL SERVICIO Y/O ENTREGA DEL BIEN (FCT) de fecha 23/04/2019, c). ANEXO 1. FCT – ANEXO METODOLÓGICO Y MUESTRAS de fecha 23/04/2019, d). Anexo 2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de fecha 23/04/2019 y e). Archivo Excel "ANEXO RIESGO" de fecha 21/03/2019.
3. Correo de fecha 25 de abril de 2019 5:31 p. m. A "Asunto: RE: FCT y Anexos 23-04-2019", enviado desde Contratación con las obervaciones a los documentos a la Coordinadora Grupo Gestión de Calidad para el Servicio y la Atención.
4. Correo de fecha 30/04/2019 7:49 a. m. enviado desde la Dirección de Abastecimiento con Asunto " FCT y Anexos 23-04-2019" a Dirección de Contratación con observaciones a los documentos en mención.</t>
  </si>
  <si>
    <t>Para la vigencia 2019, de acuerdo con las necesidades identificadas por el Instituto Colombiano de Bienestar Familiar para la contratación de la implementación de la Estrategia para la medición de la satisfacción del cliente externo de los programas y servicios misionales del ICBF, a continuación, se encuentran los programas y servicios a medir los cuales fueron seleccionados por cada una de las áreas misionales que participaran en dicho proceso:
Dirección Misional:                                         Programas y Servicios por Medir
Dirección de Servicios y Atención	Puntos de Atención Presencial del ICBF
Dirección de Primera Infancia	               Centros de Desarrollo Infantil - CDI
Dirección de Nutrición     	                Centros de Recuperación Nutricional
Dirección Familias y Comunidades	Familias con Bienestar Para La Paz
Dirección Familias y Comunidades	Territorios Étnicos con Bienestar
Dirección de Niñez y Adolescencia	Generaciones Étnicas con Bienestar
Dirección de Niñez y Adolescencia	Estrategia Acciones Masivas de Alto Impacto Social - AMAS
Actualmente, la DSYA se encuentra en el proceso precontractual de la estrategia de medición de satisfacción del cliente externo de sus programas y servicios, en donde el pasado 27/03/2019 se remitió a la Dirección de Abastecimiento y Contratación, la FCT y sus anexos para el inicio del estudio de costos.</t>
  </si>
  <si>
    <t>Para la vigencia 2019, de acuerdo con las necesidades identificadas por el Instituto Colombiano de Bienestar Familiar para la contratación de la implementación de la Estrategia para la medición de la satisfacción del cliente externo de los programas y servicios misionales del ICBF, a continuación se encuentran los programas y servicios a medir, los cuales fueron seleccionados por cada una de las áreas misionales que participaran en dicho proceso: Puntos de Atención Presencial del ICBF (Dirección de Servicios y Atención), Centros de Desarrollo Infantil – CDI y Servicio Desarrollo Infantil en Medio Familiar – DIMF (Dirección de Primera Infancia), Centros de Recuperación Nutricional (Dirección de Nutrición), Familias con Bienestar Para La Paz y Territorios Étnicos con Bienestar (Dirección Familias y Comunidades), Generaciones Étnicas con Bienestar y Estrategia Acciones Masivas de Alto Impacto Social – AMAS (Dirección de Niñez y Adolescencia). 
Actualmente, la DSyA remitió a la Dirección de Abastecimiento y Contratación la FCT y sus anexos para el inicio del estudio de costos.</t>
  </si>
  <si>
    <t>Presencial, virtual y telefónico</t>
  </si>
  <si>
    <t xml:space="preserve">Diciembre 20. </t>
  </si>
  <si>
    <t>Marzo</t>
  </si>
  <si>
    <t xml:space="preserve">Una medición de satisfaccion a usuarios y beneficiarios del ICBF realizada. </t>
  </si>
  <si>
    <t>Proceso de Relación con el Ciudadano</t>
  </si>
  <si>
    <t xml:space="preserve">Niños, Niñas, Adolescentes, padres, madres, familias y comunidfades usuarios y beneficiarios del los programas y servicios del  ICBF
</t>
  </si>
  <si>
    <t xml:space="preserve">Formular y aplicar acciones de mejora fruto de las mediciones de satisfacción realizadas, con el fin de mejorar continuamente los programas y servicios del ICBF. 
</t>
  </si>
  <si>
    <t>La realización de las encuestas tiene como objetivo conocer la opinión de los beneficiarios de los programas misionales, usuarios de los diferentes canales de atención (presencial y electrónicos) acerca de su experiencia de servicio, desde diferentes aspectos como:  oportunidad, calidad, amabilidad, refrigerios, infraestructura y otros atributos de los servicios institucionales.
Las encuestas de satisfacción se realizan de manera presencial en los centros zonales, sedes regionales, una vez se concluye una atención por el canal telefónico, chat, video chat o video llamada. El ciudadano puede responder la encuestas de satisfacción de manera transaccional: al culminar una llamada calificando el servicio.</t>
  </si>
  <si>
    <t>Encuestas de satisfacción a los usuarios/beneficiarios de los programas y servicios misionales del ICBF</t>
  </si>
  <si>
    <t>1 Red de Aliados</t>
  </si>
  <si>
    <t>Red de aliados, constituida.</t>
  </si>
  <si>
    <t>Una (1) Red de aliados regionales por la Primera Infancia</t>
  </si>
  <si>
    <t>Correo electrónico del 27/12/2019 asunto: Solicitud evidencia cumplimiento meta PPC2019
INFORME RED DE ALIADOS POR LA PRIMERA INFANCIA - 2019
Excel CONSOLIDADO RED NACIONAL DE ALIADOS REGIONALES
Excel INFORME RED DE ALIADOS</t>
  </si>
  <si>
    <t xml:space="preserve">Actividad Cumplida en Diciembre. 
Se evidenció INFORME RED DE ALIADOS POR LA PRIMERA INFANCIA - 2019 emitido por la UNIDAD DE GESTIÓN DEL CAMBIO de la DIRECCIÓN DE PRIMERA INFANCIA donde se presenta un total de (15) alianzas consolidadas de (45) entidades públicas y privadas contactadas, y a nivel regional se identificaron ciento veintidós (122) posibles aliados. Asi mismo, en este informe se presentan unas recomendaciones con el fin de dar continuidad a las gestiones adelantadas durante la vigencia 2019. </t>
  </si>
  <si>
    <t xml:space="preserve">Informe de creacion de la Red. </t>
  </si>
  <si>
    <t xml:space="preserve">para el  este mes no se reportan actvidades relacionadas. </t>
  </si>
  <si>
    <t xml:space="preserve">Una red de aliados </t>
  </si>
  <si>
    <t xml:space="preserve">Correo electrónico del 19/nov/2019 asunto: Apertura salas de Cine Centro Comercial El Edén </t>
  </si>
  <si>
    <t xml:space="preserve">Se evidenció invitación de uno de los aliados a 1200 niños y 300 acompañantes para las salas de Cine Colombia en el Centro Comercial El Eden. </t>
  </si>
  <si>
    <t xml:space="preserve">Se anexa correo de invitación para la actividad que se gestionó y fotografías de las actvidad. </t>
  </si>
  <si>
    <t xml:space="preserve">NA </t>
  </si>
  <si>
    <t xml:space="preserve">Agentes educativas: 120 
Niñas y niños: 800 </t>
  </si>
  <si>
    <t xml:space="preserve">Se convocaron 15 unidades de servicios del ICBF que prestan atención las niñas y niños de primera infancia de la ciudad de Bogotá. </t>
  </si>
  <si>
    <t xml:space="preserve">Se realizó convocatoria a 800 niñas y niños beneficiarios de los servicios de primera infancia, para asistir a las nuevas salas de cinecolombia con pases de cortesía. </t>
  </si>
  <si>
    <t>No se reporto avance de la actividad.</t>
  </si>
  <si>
    <t xml:space="preserve">Durrante el mes de octubre no se realizaron alianzas. </t>
  </si>
  <si>
    <t>Para este periodo no se reporta actividades</t>
  </si>
  <si>
    <t>Se evidencian 4 fotografías de la actividad con P&amp;G.</t>
  </si>
  <si>
    <t>Se evidenció actividad realizada con el aliado P&amp;G</t>
  </si>
  <si>
    <t xml:space="preserve">Se anexan fotografías de la actvidad. </t>
  </si>
  <si>
    <t xml:space="preserve">500 Personas entre niñas y niños de primera infancia y agentes educativas. • Kimberly Rattner de P&amp;G
• EAS
• Nutrición de CZ Norte y CZ Boston de la Dirección Regional Sucre
• Enlaces de Primera Infancia y Sub de Operaciones (Angélica y Derly)
• Personal de comunicaciones del ICBF (Periodista y videografo)
</t>
  </si>
  <si>
    <t>En el mes de septiembre se realizó visita a campo en Sucre “Montes de María” con el aliado P&amp;G como seguimiento a la alianza “Agua Limpia para los Niños”. 
Según compromiso adquirido en reuniones, se realizó visita conjunta con el aliado P&amp;G para verificar seguimiento a distribución del Polvo Purificador de Agua Potable en los municipios de Montes de María, en el marco de alianza “Agua Limpia para los niños”. 
En los siguientes municipios y unidades de servicio: Colosó (2 HCB – 1 CDI), Chalan (2 HCB), Ovejas (1 HCB), Los Palmitos (1 CDI). Las actividades que se realizaron fueron: • Verificación y muestra del uso del producto.
• Entrevistas a las madres comunitarias.
• Visita a la casa de un beneficiario en Colosó.
• En los CDI’s de realizó un actividad llamada “Importancia del agua para la vida humana” en la que las EAS organizaron una muestra representativa con los sachets usados: vestidos, listones, gotas de agua, manteles, portarretratos, abanicos); compusieron trovas, versos, coreografías o bailes y asistieron padres usuarios.
• Entrevistas con los asistentes.</t>
  </si>
  <si>
    <t xml:space="preserve">1 Presentación Power Point y 1 Video </t>
  </si>
  <si>
    <t>Se evidenció Presentación de la Contraloría General de la República, titulada "La Contraloría General de la República y el Sistema de Control Fiscal Participativo" 56 diapositivas, expositor: Milton Resmith Ceballos Parra, y Video DIA_BLANCO_VIDEO_PARTICIPACIN_CIUDADANA(youtube.com)"</t>
  </si>
  <si>
    <t xml:space="preserve">Presentación y vídeo utilizado por los delegados de la CGR en los talleres. </t>
  </si>
  <si>
    <t xml:space="preserve">Para darle sostenibilidad a los encuentros de formación los delegados de la CGR gerencias departamentales con la base de datos de las familias usuarias de los servicios la utilizarán para invitarlos a futuros encuentros de capacitación en temas de participación ciudadana y control social. </t>
  </si>
  <si>
    <t>9 delegados departamentales de la Contraloría</t>
  </si>
  <si>
    <t xml:space="preserve">Como parte de la metodología de los talleres de fortelecimiento a los integrantes de los comités de control social y a las familias usuarias de los servicios de primera infancia, se invitó a la Contraloría General de la República para que las gerencias departamentales se sumaran a estos encuentros y nos apoyarán en la presentaciuón conceptual del Control Fiscal Participativo. En estos espacios participaron las gerencias departamentales de: Norte de Santander, Caldas, Nariño, Magdalena, Cesar, Boyacá, Valle del Cauca, Tolima y Quindío. </t>
  </si>
  <si>
    <t xml:space="preserve">En este periodo la Contraloría General de la República se sumo a los encuentros de formación con las familias usuarias de los servicios de primera infancia. </t>
  </si>
  <si>
    <t>"MEMORANDO PARA EL ENTENDIMIENTO SUSCRITO ENTRE EL INSTITUTO COLOMBIANO DE BIENESTAR FAMILIAR  CECILIA DE LA FUENTE DE LLERAS Y FUNDACIÓN ÉXITO" suscrito del 19/07/2019</t>
  </si>
  <si>
    <t>Se evidenció documento "MEMORANDO PARA EL ENTENDIMIENTO SUSCRITO ENTRE EL INSTITUTO COLOMBIANO DE BIENESTAR FAMILIAR  CECILIA DE LA FUENTE DE LLERAS Y FUNDACIÓN ÉXITO" suscrito del 19/07/2019 con el objeto: "Apoyar en el marco de la gestión intersectorial para el mejoramiento de los servicios de atención a la primera infancia y movilización social en el interés de la atención integral.".</t>
  </si>
  <si>
    <t xml:space="preserve">Copia de la firma de la alianza. </t>
  </si>
  <si>
    <t xml:space="preserve">Fundación Éxito (1) 
Las regionales priorizadas para 2019 son: Antioquia, Bogotá, Bolívar, Cesar, Córdoba, Magdalena, Santander, Tolima y Valle del Cauca. Con 5.085 cupos en total. </t>
  </si>
  <si>
    <t>Esta actvidad consiste en apoyar en el marco de la gestión intersectorial, para el mejoramiento de los servicios de atención a la primera infancia y movilización social en el marco de la atención integral.
En este entendido se promueve Articular acciones en el en marco del movimiento nacional Gen cero liderado por la Fundación Éxito, iniciativa que busca formar una alianza de múltiples sectores y actores que permitan que en el 2030 Colombia tenga la primera generación con cero desnutriciones crónicas. La estrategia Gen Cero cuenta con cinco componentes principales: a) generar alianzas y recursos; b) comunicar y sensibilizar; c) incidir en la política pública; d) generar y divulgar conocimiento; d) Promover la atención en el modelo de 1000 días.</t>
  </si>
  <si>
    <t xml:space="preserve">En este periodo se firmó un memorando de entendimiento entre la Fundación Éxito y la Dirección de Primera Infancia, como resultado de la Red Nacional de Aliados por la Primera Infancia. </t>
  </si>
  <si>
    <t>Excel "CONSOLIDADO RED NACIONAL DE ALIADOS JULIO 8".</t>
  </si>
  <si>
    <t>Se evidenció Excel "CONSOLIDADO RED NACIONAL DE ALIADOS JULIO 8" donde se relacionan 148 aliados con los respectivos datos de identificación y la descripción del proceso.</t>
  </si>
  <si>
    <t xml:space="preserve">Base de datos de la red nacional de aliados por la primera infancia. </t>
  </si>
  <si>
    <t xml:space="preserve">Personería Municipal: 33 
Controloría General de la República.
Aliados estratétigicos que adelantan procesos de participación en los territorios. </t>
  </si>
  <si>
    <t xml:space="preserve">Se realizó indagación con los enlaces de control social de las 33 regionales, para construir la base de datos de las red nacional de aliados por la primera infancia. </t>
  </si>
  <si>
    <t xml:space="preserve">Levantamiento de información de la red de aliados en las regionales. </t>
  </si>
  <si>
    <t>3 documentos PDF
1 Excel  relacionado los cooperantes.</t>
  </si>
  <si>
    <t>Se evidenció PDF de fecha 08/04/2019 con Asunto "Aceptación carta de ofrecimiento propuesta alianza 2019" enviado por las Direcciones de Cooperación y Convenios, Dirección de Protección, Dirección de Niñez y Adolescencia y Dirección de Primera Infancia.
Se evidenció PDF sin fecha de radicado con Asunto "Aceptación de invitación de acuerdo entre Jerónimo Martins Colombia S.A.S. -Tiendas ARA y la Dirección de Primera Infancia del Instituto Colombiano de Bienestar Familiar - ICBF.  " enviado por las Direcciones de Cooperación y Convenios y Dirección de Primera Infancia.
Se evidenció PDF de fecha 22/02/2019 con Asunto "Respuesta y aceptación carta de ofrecimiento propuesta alianza ICBF- CORPORACIÓN MALOKA." enviado por las Direcciones de Cooperación y Convenios, Dirección de Protección, Dirección de Niñez y Adolescencia y Dirección de Primera Infancia. 
Se evidenció Excel "INVENTARIO RED NACIONAL DE ALIADOS POR LA PI" donde se observó un número de 13 cooperantes, con el objetivo de la alianza, el estado actual y lugar de acción.</t>
  </si>
  <si>
    <t xml:space="preserve">Aunque es necesario para reportar avance en la realización de la meta, en este caso, la constitución efectiva de los comites de coontrol social, se sugiere que en el reporte  se detalle en la columna "Grupo de Valor"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</si>
  <si>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copia de los convenios y el listado de inventario de aliados.</t>
  </si>
  <si>
    <t xml:space="preserve">se establceió contacto con 15 empresas y con 3 se firmaron alianzas. </t>
  </si>
  <si>
    <t xml:space="preserve">Se realizó un inventario y acercamiento de aliados estratégicos para conformar la red nacional por la primera infancia. 
Con el inventario de aliados se establecieron unos niveles de acercamiento y con otros se concretaron alianzas. </t>
  </si>
  <si>
    <t xml:space="preserve">Por el momento se están realizando estudios previos para realizar un convenio de asociación con un aliado experto en el temas de fortatelecimiento a los comités de control social. </t>
  </si>
  <si>
    <t xml:space="preserve">N/A Para este periodo de reporte. </t>
  </si>
  <si>
    <t xml:space="preserve">Por el momento se están realizando estudios previos para realizar un convenio de asociación con un aliado experto en el temas de fortatelecimiento a los comités de control social. 
Se prevee en mayo iniciar el proceso de fortalecimiento </t>
  </si>
  <si>
    <t xml:space="preserve">Presencial y virtual </t>
  </si>
  <si>
    <t xml:space="preserve">Marzo </t>
  </si>
  <si>
    <t xml:space="preserve">Movilización y Control Social </t>
  </si>
  <si>
    <t xml:space="preserve">Dirección de Primera Infancia </t>
  </si>
  <si>
    <t xml:space="preserve">Entidades Publicas, privadas, SNBF, ICBF, Organizaciones sociales, Universidades, Comuidad en general. </t>
  </si>
  <si>
    <t xml:space="preserve">Conformar la red de aliados regionales por la primera infancia, para que sus integrantes se apropien de la politica pública 1804 de 2016 (De Cero a Siempre) para que incidan en el mejoramiento de la calidad del servicio y la atención a los niñas y los niños. </t>
  </si>
  <si>
    <t>Generar espacios de diálogo para consolidar las redes de aliados regionales por la Primera Infancia  y concretar acciones de participación y corresponsabilidad que  aporten a la garantia de los derechos y desarrollo integral de las niñas y de los niños.</t>
  </si>
  <si>
    <t xml:space="preserve">Creación de la Red de aliados regionales por la primera infancia </t>
  </si>
  <si>
    <t>32.406 comités de control social conformados en las 33 Regionales</t>
  </si>
  <si>
    <t>Comité constituido</t>
  </si>
  <si>
    <t>Treinta y tres (33) comites constituídos</t>
  </si>
  <si>
    <t>ANEXO 4 ACTA No. 001 Constitución del Comité de Control Social a la Calidad de los Servicios Prestados por la Dirección de Primera Infancia – ICBF – Municipio de Cumbitara, del Departamento de Nariño
ANEXO 4 ACTA No. 001 Constitución del Comité de Control Social a la calidad de los Servicios Prestados por la Dirección de Primera Infancia – ICBF – Municipio de Taminango, del Departamento de Nariño
ANEXO 4 ACTA No. 001 Constitución del Comité de Control Social a la calidad de los Servicios Prestados por la Dirección de Primera Infancia – ICBF – Municipio de Chinu, del Departamento de Córdoba
ANEXO 4 ACTA No. 001 Constitución del Comité de Control Social a la calidad de los Servicios Prestados por la Dirección de Primera Infancia – ICBF – Municipio de Tunja, del Departamento de Boyacá
ANEXO 4 ACTA No. 001 Constitución del Comité de Control Social a la calidad de los Servicios Prestados por la Dirección de Primera Infancia – ICBF – Municipio de Riohacha, del Departamento de La Guajira
ANEXO 4 ACTA No. 001 Constitución del Comité de Control Social a la calidad de los Servicios Prestados por la Dirección de Primera Infancia – ICBF – Municipio de Riohacha, del Departamento de La Guajira_2
ACTA No. 001 Constitución del Comité de Control Social a la calidad de los Servicios Prestados por la Dirección de Primera Infancia – ICBF – Municipio de Yopal, del Departamento de Casanare
ACTA No. 130 Contrato de Aporte 81-071-2019 Objetivo: Promover la organización de las familias, asi como las asociaciones de padres usuarios para que apoyen el servicio, a traves de diversos comités, redes y otras estrategias de organización comunitaria para la cultura, la recreación, la salud, el saneamiento básico ambiental, y los comités de vigilancia y control social
ACTA Conformación de Comités de Padres para la vigilancia y control - Hogar Infantil Vicariato Apostólico de Inirida
ACTA No. 001 Constitución del Comité de Control Social a la calidad de los Servicios Prestados por la Dirección de Primera Infancia – ICBF – Municipio de SantaMarta, del Departamento de Magdalena
ACTA DE LA ASAMBLEA CONSTITUTIVA DEL COMITÉ DE VEEDURÍA No 01 Municipio de Solano, del Departamento de Caquetá
ACTA Constitución del Comité de Control Social a la calidad de los Servicios Prestados por la Dirección de Primera Infancia – ICBF – Municipio de Curillo, del Departamento de Caquetá
ACTA Constitución del Comité de Control Social a la calidad de los Servicios Prestados por la Dirección de Primera Infancia – ICBF – Municipio de Planadas, del Departamento de Tolima
ANEXO 4 ACTA No. 000 Constitución del Comité de Control Social a la calidad de los Servicios Prestados por la Dirección de Primera Infancia – ICBF – Municipio de Leiva, del Departamento de Nariño
ACTA ELECCIÓN MINIJUNTA Y VEEDURIA Municipio de Pitalito del Departamento de Huila
ACTA Constitución del Comité de Control Social a la calidad de los Servicios Prestados por la Dirección de Primera Infancia – ICBF – Municipio de San Agustin, del Departamento de Huila
ACTA DE CONFORMACIÓN DE VEEDURÍAS CIUDADANAS CDI Los Retoñitos, Municipio de San Agustin, del Departamento de Huila
Formato Reunión Jornada de Constitución del Comité de Control Social a la calidad de los Servicios Prestados por la Dirección de Primera Infancia – Neiva, del Departamento de Huila
ACTA DE REUNION O COMITÉ Conformación de Comité de Vigilancia y Control - Veeduria - Pitalito, del Departamento de Huila
ACTA DE REUNIÓN Y/O DE TALLER, Municipio de Soacha, del Departamento de Cundinamarca
ANEXO 6 Acta de Visita del Comite de Control Social a los Servicios de Primera Infancia, Regional Bogota
ANEXO 4 ACTA 002 De reunión periodica del  Comite de Control Social a los Servicios de Primera Infancia - Municipio de Tunja, del Departamento de Boyaca
ANEXO 6 Acta de Visita del Comite de Control Social a los Servicios de Primera Infancia, Regional Nariño
Acta de Visita Comite de Control Social  FUNDASCAMER
Reunión Contrato 1589 donde el Comite de Control Social presento las actividades ejecutadas durante la vigencia 2019
INFORME FINAL DE LA ESTRATEGIA DE MOVILIZACIÓN Y CONTROL SOCIAL DEL GRUPO UNIDAD DE GESTIÓN DEL CAMBIO – DIRECCIÓN DE PRIMERA INFANCIA 2019 (Merlyth Guevara Flórez y Ana María Villa Ortiz)</t>
  </si>
  <si>
    <t xml:space="preserve">Actividad Cumplida en Junio, sin embargo, la Dirección de Primera Infancia continuó reportando gestión: 
Se evidenciaron 19 Formato de Acta de Constitución del Comité de Control Social y 6 actas de vista del comite de control social a las unidades de servicio, lo que apoya la conformación de los comites de control social; así mismo en el documento "INFORME FINAL DE LA ESTRATEGIA DE MOVILIZACIÓN Y CONTROL SOCIAL DEL GRUPO UNIDAD DE GESTIÓN DEL CAMBIO – DIRECCIÓN DE PRIMERA INFANCIA 2019" se evidenció en la página 5 que se conformaron un total de 32.406 comités de control social. 
Se observó en la ruta otra información relacionada con informes de control social, reuniones de rendición de cuentas, las evaluaciones de las jornadas y la tabulación de los resultados que apoya las gestiones realizadas por la Dirección de Primera Infancia. 
Como sugerencia la OCI insta a que para la vigencia 2020, si esta actividad continua, se generen acciones orientadas al cumplimiento del proceso de formación y cualificación de los comites de control social y estas sean la meta a evaluar no la conformación de los comites como se presenta actualmente.  </t>
  </si>
  <si>
    <t xml:space="preserve">Actas de constitución de los comités de control social.
Informes del proceso. </t>
  </si>
  <si>
    <t xml:space="preserve">Se recomienda al ICBF continuar con el proceso de fortalecimiento y cualificación a través de los diversos espacios que tengan con las familias. </t>
  </si>
  <si>
    <t xml:space="preserve">Familias usuarias de servicios de primera infancia, cada comité de control social cuenta con un mínimo de dos integrantes  máximo 10 personas. </t>
  </si>
  <si>
    <t xml:space="preserve">Estos comités de control social se conformaron de manera informal mediante un formato de acta sugerida en el marco de la estrategia de Movilización y Control Social. </t>
  </si>
  <si>
    <t xml:space="preserve">33 comités de control social  constiuidos </t>
  </si>
  <si>
    <t xml:space="preserve">En el mes de diciembre realizó documento de sistematización del proceso según las actvidades realizadas en el seguimiento y ejecución de las actividades. </t>
  </si>
  <si>
    <t xml:space="preserve">Actividad Cumplida en Junio. </t>
  </si>
  <si>
    <t xml:space="preserve">Meta cumplida en Junio </t>
  </si>
  <si>
    <t xml:space="preserve">Durante el mes de novimbre no se tuvo prevista la realización de fortalecimiento a los comités de control social. </t>
  </si>
  <si>
    <t>Experiencia Significativa de Comité de Control Social
Regionales: Amazonas, Antioquia, Arauca, Atlántico, Bolivar, Boyacá, Caldas, Caquetá, Casanare, Chocó, Córdoba, Cundinamarca, Guaviare, Guajira, Magdalena, Norte de Santander, Putumayo, Tolima, Valle del Cauca</t>
  </si>
  <si>
    <t xml:space="preserve">Actividad Cumplida en Junio, sin embargo, la Dirección de Primera Infancia continuó reportando gestión: 
Se evidenciaron las experiencias exitosas en control social que fueron remitidas por 19 Regionales. </t>
  </si>
  <si>
    <t xml:space="preserve">Se anexan las experiencias identificadas en 24 regioanles. </t>
  </si>
  <si>
    <t xml:space="preserve">Los comités de control social que se encuentran activos, reportaron interés en hacer control social al tema de alimentación, dotación y plan pedagógico. Es importante identificar el nivel de participación de estos grupos de valor, para continuar el fortalecimiento para que poco a poco vayan teniendo incidencia en el mejoramiento de la calidad de los servicios de primera infancia. </t>
  </si>
  <si>
    <t xml:space="preserve">Familias usuarias de los servicios de primera infancia. </t>
  </si>
  <si>
    <t xml:space="preserve">Las regionales reportaron como mínimo una experiencia significativa del proceso, donde se destaca el interés de las familias que integran los comités de control social y la necesidad de continuar el proceso de fortalecimiento a nivel territorial, dado que algunas regionales no reportaron casos de éxito, porque falta trabajar en la sensibilización del tema con las familias. </t>
  </si>
  <si>
    <t xml:space="preserve">Durante el mes de octubre se realizó la identificación de experiencias significativas de los comités de control social regionales. </t>
  </si>
  <si>
    <t>INFORME REGIONAL DE AVANCES EN LA IMPLEMENTACION DE LA ESTRATEGIA DE CONTROL SOCIAL EN LOS SERVICIOS DE PRIMERA INFANCIA 2019 de las Regionales: Amazonas,  Tolima,  Antioquia, Bogotá, Boyacá,  Caquetá, Casanare, Cauca, Cundinamarca, Guainía, Guajira, Guaviare, Putumayo, Arauca, Bolívar, Cesar, Santander, Sucre, Valle Del Cauca, Quindío, Atlántico, Caldas, Chocó, Córdoba, Huila, Magdalena, Meta, Nariño, San Andres Isla, Vichada, Norte De Santander, Risaralda, Vaupés.</t>
  </si>
  <si>
    <t xml:space="preserve">Actividad Cumplida en Junio, sin embargo, la Dirección de Primera Infancia continuó reportando gestión: 
Se evidenciaron 33 Informes de la Estratégia de Control Social emitido por cada regional. </t>
  </si>
  <si>
    <t xml:space="preserve">Se anexan los 33 informes regionales y la mattriz del consolidado de los mismos. </t>
  </si>
  <si>
    <t xml:space="preserve">Dentro de las principales recomendaciones identificadas está   el fortalecimiento continuo a las familias que integran los comités de control social y quiénes serían los responsables del mismo. Se destacó la importancia de motivar a las familias para que participen de estos espacios. Adicionalmente el panorama general en el territorio es bueno, el proceso ha tenido una gran receptividad por parte de los servidores y/o funcionarios del ICBF, operadores de servicios de primera infancia, talento humano y las familias usuarias de los servicios. 
Como parte de este proceso se construyó desde la DPI las "Guían para la participación ciudadana para los servicios de primera infancia", la cual será validada, para su posterior socialización. Con este documento se pretende: Promover mecanismos de participación ciudadana a través de las jornadas de socialización de los servicios de primera infancia y la conformación y activación de los comités de control social, para que las familias usuarias de los servicios aporten al mejoramiento continuo de la calidad en la prestación de los servicios de atención integral a la primera infancia. </t>
  </si>
  <si>
    <t xml:space="preserve">33 profesionaes enlaces regionales y 196 profesionales de centros zonales. </t>
  </si>
  <si>
    <t xml:space="preserve">Durante este periodo se revisaron y consolidaron 33 informes regionales con resultados, avances y aportes de mejoramiento del proceso en territorio, este documento fue construido por los enlaces de control social de cada una de las regionales y  los profesionales de centros zonales; mediante un formato preestablecido que se envió desde la Dirección de Primera Infancia para identficiar aspectos como: Panorama general de proceso, cuántas jornadas de socialización se han realizado, cuántos comités de control social se han conformado, cuántos comités técnicos operativos han tratado temas de control social, dificultades, oportunidades y sugerencias al proceso. </t>
  </si>
  <si>
    <t xml:space="preserve">Esta actvidiad se encuentra en proceso de mejoramiento de la metodología, para conformación y activación de los comités der control social, por lo tanto se solicitó a las 33 regionales informes de avances y aportes para mejorar la estrategia. </t>
  </si>
  <si>
    <t>9 Carpetas con Talleres de Control Social:
1. TALLER CONTROL SOCIAL CALDAS: 7  listados de asistencia y 14 registros fotográficos.
2. TALLER CONTROL SOCIAL CESAR: 7 listados de asistencia  y 26 registros fotográficos.
3. TALLER CONTROL SOCIAL HUILA: 6 listas de asistencia y 24 registros fotográficos.
4. TALLER CONTROL SOCIAL MAGDALENA: 5 listas de asistencia y 15 registros fotográficos. 
5. TALLER CONTROL SOCIAL NORTE DE SANTANDER: 5 listas de asistencia y 17 registros fotográficos.
6. TALLER CONTROL SOCIAL QUINDÍO: 1 lista de asistencia 13 registros fotográficos.
7. TALLER CONTROL SOCIAL NORTE DE TOLIMA: 6 listas de asistencia y 9 registros fotográficos.
8. TALLER CONTROL SOCIAL NORTE DE VALLE DEL CAUCA: 8 listas de asistencia y 28registros fotográficos.
9. TALLER CONTROL SOCIAL NORTE DE BOYACÁ: 5 listas de asistencia y 29 registros fotográficos.</t>
  </si>
  <si>
    <t>Actividad Cumplida en Junio, sin embargo, la Dirección de Primera Infancia continuó reportando gestión: 
Se evidenciaron 9 Carpetas con Talleres de Control Social de los departamentos de Caldas, Cesar, Huila, Magdalena, Norte de Santander, Quinduío, Tolima, Valle del Cauca y Boyacá.
1. TALLER CONTROL SOCIAL CALDAS: realizado el 06/08/2019, se evidenciaron 7  listados de asistencia con 80 participantes y 14 registros fotográficos reportados por WhatApp del 06/08/2019.
2. TALLER CONTROL SOCIAL CESAR: realizado el 20/08/2019, se evidenciaron 7 listados de asistencia con 107 participantes y 26 registros fotográficos reportados por WhatApp del 20/08/2019.
3. TALLER CONTROL SOCIAL HUILA: realizado el 24/07/2019, se evidenciaron 6 listas de asistencia con 110 participantes y 24 registros fotográficos reportados por WhatApp de fechas 24/08/2019.
4. TALLER CONTROL SOCIAL MAGDALENA: realizado el 16/08/2019, se evidenciaron 5 listas de asistencia con 82 participantes y 15 registros fotográficos reportados por WhatApp de fechas 15/08/2019  y 16/08/2019.
5. TALLER CONTROL SOCIAL NORTE DE SANTANDER: realizado el 06/08/2019, se evidenciaron 5 listas de asistencia con 93 participantes y 17 registros fotográficos reportados por WhatApp de fechas 06/08/2019.
6. TALLER CONTROL SOCIAL QUINDÍO: realizado el 30/08/2019, se evidencia 1 listado de asistencia con 20 participantes y  13 registros fotográficos reportados por WhatApp de fecha 30/08/2019.
7. TALLER CONTROL SOCIAL NORTE DE TOLIMA: realizado el 23/08/2019, se evidenciaron 6 listas de asistencia con 112 participantes y 9 registros fotográficos de fechas 23/08/2019.
8. TALLER CONTROL SOCIAL NORTE DE VALLE DEL CAUCA: realizado el 27/08/2019, se evidenciaron 8 listas de asistencia con 126 participantes, 13 registros fotográficos y 15 registros fotográficos reportados por WhatApp de fechas 13/08/2019.
9. TALLER CONTROL SOCIAL NORTE DE BOYACÁ: realizado el 23/08/2019, se evidenciaron 5 listas de asistencia con 124 participantes y 29 registros fotográficos reportados por WhatApp de fechas 23/08/2019.</t>
  </si>
  <si>
    <t xml:space="preserve">Anexan fotografías y listados de asistencia. </t>
  </si>
  <si>
    <t xml:space="preserve">La familias que participaron de estos encuentros realizaron las siguientes recomendaciones: 
1. Formación permanente para realizar ejercicios de participación incidentes. 
2. Que las jornadas de socialización de servicios sean más pedagógicas, para que puedan entender en qué consiste el servicio que se le presta a las niñas y los niños en primera infancia y así realizar ejercicios de control social más oportunos y significativos.
3. La herramientas orientadoras para realizar ejercicios de control social son claras, fáciles de utilizar, informativas, recomendaron elaborar un especial para el Alimento de Alto Valor Nutricional (bienestarina). 
4. La madres comunitarias y agentes educativos que asistieron a los encuentros se llevaron copia de los insumos para socializarlos con las familias que no podían asistir. 
5. Dentro de las propuestas está la de revisar la conformación de estos comités de control social, ya sea por unidad de servicio, EAS, centro zonal, municipal.   </t>
  </si>
  <si>
    <t xml:space="preserve">1600 familias usuarias de los servicios de primera infancia e integrantes de comités de control social, 6 servidores de la Dirección de Primera Infancia del ICBF y 9 delegados de la CGR. </t>
  </si>
  <si>
    <t xml:space="preserve">Estos espacios fueron presenciales, la metodología que se utilizó fue de formación, con una duración de  4 horas en las ciudades capitales; donde las familias, de manera experiencial, reconocían la importancia de la participación ciudadana en los servicios de primera infancia, además se dieron a conocer y se validaron las herramientas orientadoras para los ejercicios de control social de los comités. De igual forma, se socializaron los canales de atención ciudadana del ICBF y la forma como los comirés de control social podrían reportar o dar a conocer lo identificado en las visitas de verificación en las unidades de servicios. </t>
  </si>
  <si>
    <t xml:space="preserve">Durante el mes de agosto se realizó fortalecimiento a integrantes de los comités de control social en las Regionles: Norte de Santander, Caldas, Nariño, Magdalena, Cesar, Boyacá, Valle del Cauca, Tolima y Quindío. </t>
  </si>
  <si>
    <r>
      <t xml:space="preserve">3 Carpetas con evidencias de Talleres de Control Social de los departamentos de La Guajira: 8  listados de asistencia y 30 registros fotográficos;  Huila: 6 listados de asistencia, 15 registros fotográficos y 9 videos y Santander: 13 listas de asistencia, 38 registros fotográficos, 15 videos y 2 registros fotográficos reportados por WhatApp
</t>
    </r>
    <r>
      <rPr>
        <b/>
        <sz val="14"/>
        <color theme="1"/>
        <rFont val="Calibri"/>
        <family val="2"/>
        <scheme val="minor"/>
      </rPr>
      <t/>
    </r>
  </si>
  <si>
    <t>Actividad Cumplida en Junio, sin embargo, la Dirección de Primera Infancia continuó reportando gestión: 
Se evidenciaron 3 Carpetas con Talleres de Control Social de los departamentos de La Guajira, Huila y Santander.
1. TALLER CONTROL SOCIAL LA GUAJIRA: realizado el 26 /07/2019, se evidenciaron 8  listados de asistencia con 145 participantes y 30 registros fotográficos.
2. TALLER CONTROL SOCIAL HUILA: realizado el 24/07/2019, se evidenciaron 6 listados de asistencia con 130 participantes y 15 registros fotográficos y 9 videos.
3. TALLER CONTROL SOCIAL SANTANDER: realizado el 19/07/2019, se evidenciaron 13 listas de asistencia con 163 participantes y 38 registros fotográficos, 15 videos y 2 registros fotográficos reportados por WhatApp de fechas: WhatsApp Image 2019-07-18 at 2.48.01 PM y WhatsApp Image 2019-07-18 at 2.48.10 PM.</t>
  </si>
  <si>
    <t xml:space="preserve">Listados de asistencia, fotografías y vídeos de los talleres de fortalecimiento a los comités de control social en Santander, Huila y La Guajira. </t>
  </si>
  <si>
    <t xml:space="preserve">En estos espacios se dieron a conocer los insumos para que las familias realicen el ejercicio de control social, muchas de las recomendaciones han apuntado a los canales institucionales para dar a conocer los reportes de las visitas, los cuales no son claros. </t>
  </si>
  <si>
    <t xml:space="preserve">Enlaces Regionales (33) 
Participantes: 395 
Organizaciones: 3 </t>
  </si>
  <si>
    <t xml:space="preserve">En este periodio se realizaron tres encuentros regionales de formación y cualifciación a los integrantes de los comités de control social. Estos talleres se realizaron en las Regionales: Santander, Huila y La Guajira; allí se dan a conocer las herramientas pedagógicas para que las familias e integrantes de comités de control social realicen sus respectivas visitas en las unidades de servicios y puedan identificar oportunidades de mejoramiento en la calidad de los mismos. </t>
  </si>
  <si>
    <t xml:space="preserve">
2 Imágenes "Ranking Regional de Conformación de Comités de Control Social.".</t>
  </si>
  <si>
    <t>Actividad Cumplida en Junio. 
Se evidenciaron dos (2) imágenes con el Ranking Regional donde detallan la cantidad de Comités de Control Conformado en las 33 Regionales del ICBF.</t>
  </si>
  <si>
    <t xml:space="preserve">Ranking Regional de conformación de comités de control social. </t>
  </si>
  <si>
    <t xml:space="preserve">Realizar talleres de formación durante los meses de julio y agosto. </t>
  </si>
  <si>
    <t xml:space="preserve">Los comités de control social han solicitado mayor acompañamiento en formación para realizar los ejercicios de participación según los tipos de servicios de primera infancia. </t>
  </si>
  <si>
    <t xml:space="preserve">FAMILIAS USUARIIAS: 600 </t>
  </si>
  <si>
    <t>Estos comités de control social que se han identificado en los territorios algunos serán cualificados durante los meses de</t>
  </si>
  <si>
    <t xml:space="preserve">En este periodo se reporta un avance en la conformación de comités de control social, pero el proceso de formación y cualificación se activará durante los meses de julio y agosto. </t>
  </si>
  <si>
    <t>"GUÍA METODOLÓGICA PARA LA REALIZACIÓN DEL TALLER “FAMILIAS EN LA JUGADA” Grupo de Gestión del Cambio – Dirección de Primera Infancia Estrategia de Movilización y Control Social - 2019". 
Listados de asistencia de las Regionales Cauca: 6 listados; Antioquia 6 listados y Atlántico: 8 listados.
Registros fotográficos de las Regionales Antioquia: 9 registros; Atlántico: 26 registros y Cauca: 24 registros.</t>
  </si>
  <si>
    <t>Se evidenció documento "GUÍA METODOLÓGICA PARA LA REALIZACIÓN DEL TALLER “FAMILIAS EN LA JUGADA” Grupo de Gestión del Cambio – Dirección de Primera Infancia Estrategia de Movilización y Control Social - 2019" con el Objetivo: "Brindar herramientas metodológicas, conceptuales y logísticas a los profesionales del Grupo de Gestión del Cambio, de la Dirección de Primera Infancia, para la realización de los talleres de sensibilización “Familias en la Jugada”, en el marco de la estrategia de Movilización y Control Social.".
Se evidenciaron listados de asistencia de las Regionales Cauca, Antioquia y Atlántico:
2.1 Cauca con la Actividad "Taller de sensibilización Mov. y Control Social", se observaron 6 listados de asistencia con 104 participantes.
2.2 Antioquia: con la Actividad "Reunión para el fortalecimiento de los Comités de Control Social", se observaron 6 listados de asistencia con 88 participantes.
2.3 Atlántico: con la Actividad "Taller Movilización y Control", se observaron 8 listados de asistencia con 128 participantes.
Se evidenciaron registros fotográficos de las Regionales Antioquia: 9 registros; Atlántico: 26 registros y Cauca: 24 registros.</t>
  </si>
  <si>
    <t xml:space="preserve">Listados de asistencia de los talleres, fotografías y metodología del taller. </t>
  </si>
  <si>
    <t xml:space="preserve">Durante la realización de los talleres se identificó interés en el tema, pero también se logró proporcionar los insumos orientadores a los comités de control social, para que se activen. </t>
  </si>
  <si>
    <t xml:space="preserve">En el mes de mayo de fortaleció a integrantes de los comités de control social de las regionales de Cauca, Antioquia y Atlántico. 
Mediante la metogología del taller denominado "Familias en la Jugada" realizó el proceso de sensibilización y formación a 320 personas integrantes de comités de control social de Popayán, Medellín  y Barranquilla. </t>
  </si>
  <si>
    <t xml:space="preserve">Durante el mes de abril se han identificado comités de control social conformados en algunas regionales.  A través de los espacios de socialización y otros escenarios en el marco de la prestación del sercivicio de las EAS. </t>
  </si>
  <si>
    <t xml:space="preserve">Del 17 al 5 de abril se ha identificado algunos comités de control social conformados en algunas regionales.  A través de los espacios de socialización y otros escenarios en el marco de la prestación del sercivicio de las EAS. 
Por el momento se están realizando estudios previos para realizar un convenio de asociación con un aliado experto en el temas de fortatelecimiento a los comités de control social. 
Se prevee en mayo iniciar el proceso de fortalecimiento </t>
  </si>
  <si>
    <t xml:space="preserve">Octubre </t>
  </si>
  <si>
    <t xml:space="preserve">Abril </t>
  </si>
  <si>
    <t xml:space="preserve">Integrantes de los Comités de Control Social  a  los servicios de primera infancia </t>
  </si>
  <si>
    <t xml:space="preserve">Fortalecer las capacidades de los integrantes de los comités de control social entorno a la apropiación de los servicios de primera infancia, para aumentar el interés e incentivar  la participación ciudadana y así aportar al mejoramiento de la calidad de la atención a las niñas y los niños del país. </t>
  </si>
  <si>
    <t>Proceso de formación y cualificación a los comités de control social conformados por las familias beneficiarias de los servicios de primera infancia y comunidad en general; en temas relacionados con la atención que el ICBF brinda desde la Dirección de Primera Infancia y los mecanismos de participación ciudadana existentes, para proteger los recursos públicos y ejercer control ciudadano sobre los servicios de primera infancia.</t>
  </si>
  <si>
    <t xml:space="preserve">Formación y Cualificación de los integrantes de los comités de control social, constituidos en las 33 regionales ICBF </t>
  </si>
  <si>
    <t>6.078 espacios de Socialización de Servicios de Primera Infancia de las EAS..</t>
  </si>
  <si>
    <t>Espacio de Socialización realizado</t>
  </si>
  <si>
    <t>Mil cuatrocientos (1.400) Espacios de 
socialización</t>
  </si>
  <si>
    <t xml:space="preserve">Actividad Cumplida en Noviembre. </t>
  </si>
  <si>
    <t xml:space="preserve">Durante el mes de noviembre se realizaron las jornadas de socialización de servicios y en el periodo de diciembre se consolidó y organizó la información reportada a las regionales por parte de las EAS estas evidencias se reportaron en noviembre. </t>
  </si>
  <si>
    <t xml:space="preserve">Durante el mes de diciembre se consolidaron las evidencias de las jornadas de socialziación. </t>
  </si>
  <si>
    <r>
      <t>Carpeta "ACTAS": en la cual reposan 12 PDF "</t>
    </r>
    <r>
      <rPr>
        <i/>
        <sz val="14"/>
        <rFont val="Arial"/>
        <family val="2"/>
      </rPr>
      <t xml:space="preserve">ACTAS SEGUNDA JORNADA </t>
    </r>
    <r>
      <rPr>
        <sz val="14"/>
        <rFont val="Arial"/>
        <family val="2"/>
      </rPr>
      <t xml:space="preserve">
Carpeta "LISTADOS DE ASISTENCIA": con 11 listados de asistencia:
Carpeta "</t>
    </r>
    <r>
      <rPr>
        <i/>
        <sz val="14"/>
        <rFont val="Arial"/>
        <family val="2"/>
      </rPr>
      <t xml:space="preserve">REGISTRO FOTOGRÁFICO" la cual contiene 12 registros fotográficos y </t>
    </r>
    <r>
      <rPr>
        <sz val="14"/>
        <rFont val="Arial"/>
        <family val="2"/>
      </rPr>
      <t xml:space="preserve">1 PDF </t>
    </r>
    <r>
      <rPr>
        <i/>
        <sz val="14"/>
        <rFont val="Arial"/>
        <family val="2"/>
      </rPr>
      <t xml:space="preserve"> </t>
    </r>
    <r>
      <rPr>
        <sz val="14"/>
        <rFont val="Arial"/>
        <family val="2"/>
      </rPr>
      <t xml:space="preserve">"4. </t>
    </r>
    <r>
      <rPr>
        <i/>
        <sz val="14"/>
        <rFont val="Arial"/>
        <family val="2"/>
      </rPr>
      <t>Listado de asistencia 2da jornada Pecas CDI Rogelio Arango</t>
    </r>
    <r>
      <rPr>
        <sz val="14"/>
        <rFont val="Arial"/>
        <family val="2"/>
      </rPr>
      <t xml:space="preserve">".
Excel "RANKING SOCIALIZACIONES EAS NOV 2019"; donde se evidencia el total de 2.588
</t>
    </r>
    <r>
      <rPr>
        <b/>
        <sz val="14"/>
        <rFont val="Arial"/>
        <family val="2"/>
      </rPr>
      <t xml:space="preserve">
Rutas consultadas</t>
    </r>
    <r>
      <rPr>
        <sz val="14"/>
        <rFont val="Arial"/>
        <family val="2"/>
      </rPr>
      <t xml:space="preserve">
\\icbf.gov.co\fs_dpc\DPC\Monitoreo Plan Anticorrupción\Comp 6. Participación Ciudadana\Subcomponente 2.  PPC 2019 Gestión participativa\10. D. Primera Inf
\\icbf.gov.co\fs_dpi\2019\08.Regionales\
\\icbf.gov.co\fs_dpi\2019\12.Procesos_Transversales\PPC_2019\</t>
    </r>
  </si>
  <si>
    <r>
      <t>Se evidenció la siguiente información:
1. Carpeta "ACTAS": en la cual reposan 12 PDF "</t>
    </r>
    <r>
      <rPr>
        <i/>
        <sz val="9"/>
        <rFont val="Arial"/>
        <family val="2"/>
      </rPr>
      <t>ACTAS SEGUNDA JORNADA SOCIALIZACIÓN</t>
    </r>
    <r>
      <rPr>
        <sz val="9"/>
        <rFont val="Arial"/>
        <family val="2"/>
      </rPr>
      <t>", se revisa aleatoriamente las actas del 14/11/2019 cuyo objetivo "</t>
    </r>
    <r>
      <rPr>
        <i/>
        <sz val="9"/>
        <rFont val="Arial"/>
        <family val="2"/>
      </rPr>
      <t>Control social al contrato de aportes Nro. 0219 correspondiente al periodo contractual , comprendido entre el 19 de Enero al 13 de Diciembre con la Asociación de padres de familia del 1 Hogar Infantil Miguelito</t>
    </r>
    <r>
      <rPr>
        <sz val="9"/>
        <rFont val="Arial"/>
        <family val="2"/>
      </rPr>
      <t>", 1 folio; acta del 13 de fecha 13/11/2019 cuyo obietivo "</t>
    </r>
    <r>
      <rPr>
        <i/>
        <sz val="9"/>
        <rFont val="Arial"/>
        <family val="2"/>
      </rPr>
      <t>Promover una cultura ciudadana de la legalidad y la transparencia en la inversión de los recursos públicos del ICBF destinados a la atención de los niños y niñas del país; a través de la vinculación de las familias, Instituciones y organizaciones sociales para el control social de estos recursos.</t>
    </r>
    <r>
      <rPr>
        <sz val="9"/>
        <rFont val="Arial"/>
        <family val="2"/>
      </rPr>
      <t>", 14 folios;acta del 7/11/2019 cuyo objetivo "</t>
    </r>
    <r>
      <rPr>
        <i/>
        <sz val="9"/>
        <rFont val="Arial"/>
        <family val="2"/>
      </rPr>
      <t>Dando cumplimiento a una de las obligaciones contractuales en los contratos de atención a la Primera Infancia</t>
    </r>
    <r>
      <rPr>
        <sz val="9"/>
        <rFont val="Arial"/>
        <family val="2"/>
      </rPr>
      <t>" y acta de fecha 25/10/2019 cuyo objetivo "</t>
    </r>
    <r>
      <rPr>
        <i/>
        <sz val="9"/>
        <rFont val="Arial"/>
        <family val="2"/>
      </rPr>
      <t>Dar a conocer a los padres usuarios, funcionarios del ICBF y otroe entes territoriales (Sindicato) la culminación de ejecución del contrato 0880 de la Asociación de padres, usuarios, otras modalidades de atención a primera infancia y madres comunitarias Altos de Niquía</t>
    </r>
    <r>
      <rPr>
        <sz val="9"/>
        <rFont val="Arial"/>
        <family val="2"/>
      </rPr>
      <t xml:space="preserve">",  6 folios.
2. Carpeta "LISTADOS DE ASISTENCIA": con 11 listados de asistencia:
a. Listado del 13/11/2019 Hogar Infantil Tamborines: 150 participantes.
b. Listado del 29/10/2019 Corporación Viviendo Juntos: 150 participantes.
c. Listado  del 25/10/2019 Asociación de padres de usuarios, otras modalidades de atención a la primera infancia y madres comunitarias Altos de Niquía, 33 participantes.
d. Listado del 01/11/2019 Centro de Desarrollo Infantil San José de Nazareth, 35 participantes.
e. Listado del 02/11/2019 Hogar Infantil La Alegría, 118 participantes.
f.Listado de asistencia Fundación Positivos por la vida, 168 participantes.
g. Listado de asistencia de fecha 06/11/2019 Contrato No. 0222/2019, 14 participantes.
h: Listado de asistencia del 08/11/2019 Corporación de Empuje para la Colaboración y Ayuda Social - PECAS, 75 participantes.
i.Listado del 14/11/2019 Hogar Infantil Miguelito, 46 participantes.
j. Listado del 7/11/2019 Asociación de Padres de Familia del Hogar Infantil Gato con botas, 119 participantes.
k. Listado de asistencia del 24/10/2019 Asociación de padres de familia usuarios de los niños del Hogar Infantil La Piñata, 179 participantes.
3. Carpeta "REGISTRO FOTOGRÁFICO" la cual contiene 12 registros fotográficos.
Adicional a ello, se consulta la ruta </t>
    </r>
    <r>
      <rPr>
        <i/>
        <sz val="9"/>
        <rFont val="Arial"/>
        <family val="2"/>
      </rPr>
      <t xml:space="preserve">\\icbf.gov.co\fs_dpi\2019\08.Regionales\  </t>
    </r>
    <r>
      <rPr>
        <sz val="9"/>
        <rFont val="Arial"/>
        <family val="2"/>
      </rPr>
      <t xml:space="preserve">se realiza revisión aleatoria y se observaron soportes de la realización de Socialización de servicios de Primera Infancia de las EAS de las siguientes Regionales:
</t>
    </r>
    <r>
      <rPr>
        <b/>
        <sz val="9"/>
        <rFont val="Arial"/>
        <family val="2"/>
      </rPr>
      <t>ARAUCA:</t>
    </r>
    <r>
      <rPr>
        <sz val="9"/>
        <rFont val="Arial"/>
        <family val="2"/>
      </rPr>
      <t xml:space="preserve"> carpeta "Socializacion_EAS_2019/" donde se evidenció a su vez 3 carpetas de los municipios Arauca, Saravena y Tame; total ejercicios de socialización: 14.
</t>
    </r>
    <r>
      <rPr>
        <b/>
        <sz val="9"/>
        <rFont val="Arial"/>
        <family val="2"/>
      </rPr>
      <t>CESAR</t>
    </r>
    <r>
      <rPr>
        <sz val="9"/>
        <rFont val="Arial"/>
        <family val="2"/>
      </rPr>
      <t xml:space="preserve">: Unidades de atención jurisdcción del CZ Aguachica: 20.
</t>
    </r>
    <r>
      <rPr>
        <b/>
        <sz val="9"/>
        <rFont val="Arial"/>
        <family val="2"/>
      </rPr>
      <t>CÓRDOBA:</t>
    </r>
    <r>
      <rPr>
        <sz val="9"/>
        <rFont val="Arial"/>
        <family val="2"/>
      </rPr>
      <t xml:space="preserve"> CZ Lorica: 7; CZ Sahagún: 11; Montelíbano: 4 y Planeta Rica: 10.
</t>
    </r>
    <r>
      <rPr>
        <b/>
        <sz val="9"/>
        <rFont val="Arial"/>
        <family val="2"/>
      </rPr>
      <t>GUANÍA:</t>
    </r>
    <r>
      <rPr>
        <sz val="9"/>
        <rFont val="Arial"/>
        <family val="2"/>
      </rPr>
      <t xml:space="preserve"> 5
</t>
    </r>
    <r>
      <rPr>
        <b/>
        <sz val="9"/>
        <rFont val="Arial"/>
        <family val="2"/>
      </rPr>
      <t>MAGDALENA:</t>
    </r>
    <r>
      <rPr>
        <sz val="9"/>
        <rFont val="Arial"/>
        <family val="2"/>
      </rPr>
      <t xml:space="preserve"> 20
</t>
    </r>
    <r>
      <rPr>
        <b/>
        <sz val="9"/>
        <rFont val="Arial"/>
        <family val="2"/>
      </rPr>
      <t>CAUCA:</t>
    </r>
    <r>
      <rPr>
        <sz val="9"/>
        <rFont val="Arial"/>
        <family val="2"/>
      </rPr>
      <t xml:space="preserve"> 27
</t>
    </r>
    <r>
      <rPr>
        <b/>
        <sz val="9"/>
        <rFont val="Arial"/>
        <family val="2"/>
      </rPr>
      <t xml:space="preserve">CHOCÓ: </t>
    </r>
    <r>
      <rPr>
        <sz val="9"/>
        <rFont val="Arial"/>
        <family val="2"/>
      </rPr>
      <t xml:space="preserve">4
</t>
    </r>
    <r>
      <rPr>
        <b/>
        <sz val="9"/>
        <rFont val="Arial"/>
        <family val="2"/>
      </rPr>
      <t>HUILA:</t>
    </r>
    <r>
      <rPr>
        <sz val="9"/>
        <rFont val="Arial"/>
        <family val="2"/>
      </rPr>
      <t xml:space="preserve"> 20
</t>
    </r>
    <r>
      <rPr>
        <b/>
        <sz val="9"/>
        <rFont val="Arial"/>
        <family val="2"/>
      </rPr>
      <t xml:space="preserve">ATLÁNTICO: </t>
    </r>
    <r>
      <rPr>
        <sz val="9"/>
        <rFont val="Arial"/>
        <family val="2"/>
      </rPr>
      <t xml:space="preserve">8
</t>
    </r>
    <r>
      <rPr>
        <b/>
        <sz val="9"/>
        <rFont val="Arial"/>
        <family val="2"/>
      </rPr>
      <t>BOYACÁ:</t>
    </r>
    <r>
      <rPr>
        <sz val="9"/>
        <rFont val="Arial"/>
        <family val="2"/>
      </rPr>
      <t xml:space="preserve"> 34
Se consulta ranking de noviembre de 2019 donde se evidenció consolidado reportado por las Regionales, con una cifra de 2.588 ejercicios de socialización</t>
    </r>
  </si>
  <si>
    <t xml:space="preserve">Se aenxa ranking regional, fotgrafías, actas  y listado de asistencia </t>
  </si>
  <si>
    <t xml:space="preserve">Alugnas familias que participaron de las jornadas dieron a conocer los resultados que tuvieron en los comités de control social, pero al mismo tiempo resaltaron la necesidad de fortalecer estos grupos. </t>
  </si>
  <si>
    <r>
      <t xml:space="preserve"> 
OPERADORES: </t>
    </r>
    <r>
      <rPr>
        <b/>
        <sz val="14"/>
        <rFont val="Arial"/>
        <family val="2"/>
      </rPr>
      <t>84</t>
    </r>
    <r>
      <rPr>
        <sz val="14"/>
        <rFont val="Arial"/>
        <family val="2"/>
      </rPr>
      <t xml:space="preserve">
ENLACES REGIONALES ICBF: </t>
    </r>
    <r>
      <rPr>
        <b/>
        <sz val="14"/>
        <rFont val="Arial"/>
        <family val="2"/>
      </rPr>
      <t>33</t>
    </r>
    <r>
      <rPr>
        <sz val="14"/>
        <rFont val="Arial"/>
        <family val="2"/>
      </rPr>
      <t xml:space="preserve">
ENLACES CENTROS ZONALES: </t>
    </r>
    <r>
      <rPr>
        <b/>
        <sz val="14"/>
        <rFont val="Arial"/>
        <family val="2"/>
      </rPr>
      <t>194</t>
    </r>
    <r>
      <rPr>
        <sz val="14"/>
        <rFont val="Arial"/>
        <family val="2"/>
      </rPr>
      <t xml:space="preserve">
ENLACES SEDE DIRECCIÓN GENERAL DPI: </t>
    </r>
    <r>
      <rPr>
        <b/>
        <sz val="14"/>
        <rFont val="Arial"/>
        <family val="2"/>
      </rPr>
      <t>3</t>
    </r>
    <r>
      <rPr>
        <sz val="14"/>
        <rFont val="Arial"/>
        <family val="2"/>
      </rPr>
      <t xml:space="preserve">
 </t>
    </r>
  </si>
  <si>
    <t xml:space="preserve">Las segundas jornadas de socialización de los servicios de primera infancia se realizarán un mes antes de finalizar los contratos de aportes de los operadores, por lo anterior para este periodo se reportan 1000 jornadas reaizadas en las regionales ICBF </t>
  </si>
  <si>
    <t xml:space="preserve">Durenta este periodo se están realizando las segundas jornadas de socialización de los servicios de primera infancia, los cuales se realizan un mes antes de finalizar el contrato. </t>
  </si>
  <si>
    <t>Documento word "No se reporta avance"</t>
  </si>
  <si>
    <r>
      <t>No se reporto avance de la actividad, sin embargo, la Dirección de Primera Infancia ubicó en la ruta word donde informan "</t>
    </r>
    <r>
      <rPr>
        <i/>
        <sz val="14"/>
        <rFont val="Arial"/>
        <family val="2"/>
      </rPr>
      <t>Para el periodo de octubre no se reportan avances de esta actividad, porque las segundas jornadas de socialización se realizan un mes antes de finalizar los contratos de aportes de los servicios de primera infancia, es decir en el mes a de noviembr</t>
    </r>
    <r>
      <rPr>
        <sz val="14"/>
        <rFont val="Arial"/>
        <family val="2"/>
      </rPr>
      <t>e.".</t>
    </r>
  </si>
  <si>
    <t xml:space="preserve">Las segundas jornadas de socialización de los servicios de primera infancia se realizarán un mes antes de finalizar los contratos de aportes de los operadores, por esta razón para este periodo no tiene novedad. </t>
  </si>
  <si>
    <r>
      <t>No se reporto avance de la actividad, sin embargo, la Dirección de Primera Infancia ubicó en la ruta word donde informan "</t>
    </r>
    <r>
      <rPr>
        <i/>
        <sz val="14"/>
        <rFont val="Arial"/>
        <family val="2"/>
      </rPr>
      <t>Para el periodo de septiembre no se reportan avances de esta actividad, porque las segundas jornadas de socialización se realizan un mes antes de finalizar los contratos de aportes de los servicios de primera infancia, es decir en el mes a de noviembr</t>
    </r>
    <r>
      <rPr>
        <sz val="14"/>
        <rFont val="Arial"/>
        <family val="2"/>
      </rPr>
      <t>e.".</t>
    </r>
  </si>
  <si>
    <t xml:space="preserve">Durante el mes de septiembre no se reportan ejercicios de socialización de servicios, porque los contratos de aportes finalizan en diciembre, en ese orden de ideas, la segunda jornada de socialización se reportara en el mes de noviembre, porque esta deberá ser realizada por los operadores de los  servicios de primera infancia un mes antes de finalizar el contrato. </t>
  </si>
  <si>
    <t xml:space="preserve">No se reportó avance de la actividad en este periodo. </t>
  </si>
  <si>
    <t xml:space="preserve">En este periodo no se reporta avance porque las segundas jornadas de socialización de los servicios de primera infancia se realizarán un mes antes de finalizar los contratos, es decir en noviembre. </t>
  </si>
  <si>
    <t xml:space="preserve">
 2 documentos "Ranking Regional de Seguimiento a Jornadas de Socialización EAS 2019 y Comités de Control Social Conformados".
</t>
  </si>
  <si>
    <t xml:space="preserve">
Se evidenciaron 2 documentos "Ranking Regional de Seguimiento a Jornadas de Socialización EAS 2019 y Comités de Control Social Conformados" realizado por la Dirección de Primera Infancia, donde se visualiza el estado de las Regionales frente a la revisión de los soportes aportados de las EAS. Para este periodo todas las Regionales cumplieron el 100%.
</t>
  </si>
  <si>
    <t xml:space="preserve">Ranking regionales de las jornadas de socialización de julio. </t>
  </si>
  <si>
    <t xml:space="preserve">Existen contratos con operadores que tendrán adición, por lo tando las segundas jornadas de socialización de servicios se realizarán en el mes de noviembre. </t>
  </si>
  <si>
    <t xml:space="preserve">Enlaces Regionales (33) </t>
  </si>
  <si>
    <t xml:space="preserve">Durante el mes de julio se realizó la verificación regional de las jornadas de socialización de servicios de primera infancia por parte de las EAS. Esta verificación consistió en la revisión de las evidencias presentadas por la regionales según la cantidad de contratos reportados y socializados en las primera jornadas. </t>
  </si>
  <si>
    <t xml:space="preserve">
Se evidenciaron 2 documentos "Ranking Regional de Seguimiento a Jornadas de Socialización EAS 2019 y Comités de Control Social Conformados" realizado por la Dirección de Primera Infancia, donde se visualiza el estado de las Regionales frente a la revisión de los soportes aportados de las EAS. Se observó que la Regional Bogotá quedó en un 93.5 %, la demás Regionales observaron un 100% de cumplimiento.
</t>
  </si>
  <si>
    <t xml:space="preserve">Ranking Regional de las Jornadas de socialización y conformación de comités de control social. </t>
  </si>
  <si>
    <t>NO APLICA</t>
  </si>
  <si>
    <t xml:space="preserve">Los enlaces de control social en las 33 regionales han manifestado que el ejercicio de control social tendría mayor incidencia si las familias tuvieran un proceso de formación continua por parte de los entes encargados de formar en estos temas. 
Algunas de las  familias usuarias de los servicios de primera infancia que han participado de estos espacios de socialización aprovecharon este momento para conformar los comités de control social. </t>
  </si>
  <si>
    <t xml:space="preserve">
OPERADORES...2484
ENLACES REGIONALES ICBF...33
ENLACES CENTROS ZONALES...194
ENLACES SEDE DIRECCIÓN GENERAL DPI…3
CENTROS ZONALES: 194
FAMILIAS USUARIAS: 28.000
 </t>
  </si>
  <si>
    <t>Las jornadas de socialización consisten en darle a conocer a las familias a qué tienen derecho en el marco de la ejecución de un contrato de servicio de primera infancia, estos espacios de información los realizan los operadores de servicios de primera infancia a las familias usuarias y comunidad en general. Por lo anterior, para generar el ranking regional se debe establecer comunicación permanente con los profesionales enlaces de control social en las regionales y centros zonales</t>
  </si>
  <si>
    <t xml:space="preserve">Durante el mes de junio se generó el ranking  regional de las primeras jornadas de socialización de los operadores de servicios de primera infancia. </t>
  </si>
  <si>
    <t>CARPETA 1. ACTAS Y LISTADOS
1. Acta jornada de socialización de fecha 12/03/2019 con asunto: "Acta del Informe de Control Social" de la Asociación de Padres de Familia del Hogar Comuitario Uribe Uribe.
2. Acta de socialización  de fecha 15/02/219 con el objeetivo "Realizar Mesa Pública de la Asociación de Padres de Familia de los Niños usuarios del Hogar Infantil Flautín para dar a  conocer a la comunidad la prestación de los servicios  que ofrece el Hogar Infantil Flautín".
3. Acta jornada de socialización de fecha 21/03/2019 con el objetivo "Efectuar ejercicio de Control Social de Inicio del Contrato 0218-2019 de la entidad, para hacer la socialización del programa Centros de Desarrollo Infantil, de primera infancia, promoviendo así, una cultura de la legalidad y la transparencia en la inversión de los recursos públicos del ICBF, destinados a la atención de las niñas y niños del país, a través de la vinculación de las familias, instituciones y organizaciones sociales para el control de estos recursos.", municipio de Uramita.
4. Acta "Jornada de socialización de los servicios de primera infancia" de fecha 15/03,/2019, CDI Mundo Mágico 2, Puerto Berrío, Antioquia, Operador Las Golondrinas.
5. Actas de reunión de fechas 21/02/2019 y 28/02/2019 del Operador Fundación Las Golondrinas con el objetivo: "Promover una cultura ciudadana de la legalidad y la transparencia en la inversión de los recursos públicos del ICBF destinados a la atención de los niños y niñas del país; a través de la vinculación de las familias, instituciones y organizaciones sociales para el control social de estos recursos.” realizadas en los municipios de Puerto Triunfo y Yondó, Antioquia, respectivamente.
6. Acta jornada socialización de fecha 28/02/2019 con el objetivo: "Promover una cultura ciudadana de la legalidad y la transparencia en la inversión de los recursos públicos del ICBF destinado a la atención de niños y niñas del país, a través de la vinculación de las familias, instituciones y organizaciones para el control social de estos recuersos" Hogar Infantil Mis Juguetes.
7. Acta jornada de socialización de fecha 19/02/2019 con el objetivo "Promover una cultura ciudadana de la legalidad y la transparencia en la inversión de los recursos públicos del ICBF destinado a la atención de niños y niñas del país; a través de la vinculación de las familias, instituciones y organizaciones sociales para el control de estos recursos" de la Asociación Unidos por la Infancia.
8. Documento de fecha 25/02/2019 con Asunto: "Primera Socialización de los servicios a la primera infancia contrato 0884", Asociación de padres usuarios, otras modalidades de atención a la primera infancia y madres comunitarias Chiquilines.
9. Acta Socialización de servicios primera infancia DIMF y CDI del 26/02/2018, Fundación Bien Estar.
10. Acta de fecha 27/02/2019 con el objetivo "Promover una cultura ciudadana de la legalidad y la transparencia en la inversión de los recursos públicos del ICBF destinados a la atención de niños y niñas del país; a través de la vinculación de las familias, instituciones y organizaciones sociales para el control social de estos recursos. Fundación de atención a la niñez.
11. Acta del 24/02/2019 con  el objetivo "Realizar acuerdos con las autoridades respecto con la operación del servicio en la comunidades de San José y Betania y socialización del servicio, modalidad Propia e Intercultural, Paz de Ariporo.
12. Actas del 25/02/2019 de la Corporación para la prosperidad de nuestra gente, con el objetivo "Presentar y aclarar dudas respecto a  la prestación del servicio en la comunidad mediante el proceso de socialización de servicios, modalidad Propia e Intercultrual, Comunidades Morichito, Tsamaní, Mochuelo y Mardue, Hato Corozal.
13. Acta de reunión del 01/03/2019 con el objetivo "promover la legalidad y transparencia de los recursos entregados por el ICBF, para la atención de niños y niñas usuarios del Hogar Infantil a través de la vinculación de las familias y la comunidad en general., Asociación de padres de familia de los niños usuarios del Hogar Infantil Colorines.
14. Actas de socialización programas de primera infancia de: 23/01/2019, concertación autoridades KM 18; 24/01/2019: socialización programa KM 6; 28/01/2019: Concertación autoridades, Maloca KM 9; 28/01/2019: Concertación y socialización de programas/convenios, talento humano DIMF fm 18; 29/01/2019: Concertación con autoridades indígenas, Sede Azcaíta; 31/01/2019: Concertación y socialización programa, Comunidad San Sebastián -Concha, San Sebastián Los Lagos y Castoral Los Lagos; 31/01/2019: Concertación y socialización programa, talento humano DIMF - Modalidad Institucional, Comunidad San Sebastián Los Lagos y Castoral Los Lagos; 01/02/2019: Socialización programa Modalidad Familia Institucional, Maloca KM 11; 01/02/2019: Socialización programa Modalidad F y MF, Maloca KM 11; 01/02/2019: Socialización programa Modalidad Familiar Institucional, KM 11; 03/02/2019: Concertación autoridades KM 5.8 y Socialización programa, Lugar: Vivienda Señor Neivy Pinto KM  5.8; 03/02/2019: Concertación y Socialización programa, talento humano DIMF Cafamaz, KM 5.8; 01/02/2019: Concertación autoridades KM 6 y Socialización  programa, lugar: Sede Comunal KM 6; 01/02/2019: Socialización y Concertación Modalidad DIMF, talento humano DIMF - Modalidad Institucional EAS KM 6; 03/02/2019: Concertación autoridades KM 7 y Socialización programa , Lugar: Cancha microfútbol KM 7; 03/02/2019: Socialización y Concertación , talento humano - DIMF - Modalidad Institucional, Comunidad KM 7; 03/02/2019: Socialización y Concertación , talento humano DIMF - Modalidad Institucional, Comunidad KM 7; 09/02/2019: Socialización programa DIMF EAS CAFAMAZ, lugar: Sede Administrativa; 09/02/2019: Socialización programa DIMF - Zona Leticia, talento humano DIMF EAS CAFAMAZ.
15. Acta del 14/03/2019, con el objetivo "Socializar Contrato 035 y servicios de primera infancia" y documentos anexos: Fundación para el Desarrollo Social y Comunitario La Luz de fecha 12/03/2019, Asunto: "Invitación para la socialización de los servicios de primera infancia del Contro de Aportes N 035 (DIMF y CDI), 14 Invitaciones; Documento: "Préstamo de escenarios culturales de fecha 14/03/2019; ; documentos Anexo 2 "Evaluación jornada de socialización de las Entidades Administradoras del Servicio": 21 evaluaciones diligenciadas y registro fotográfico.
16. Acta del 26/02/2019 con el Asunto: Socialización del servicio y Control Social, operador Iglesia Centro Cristiano, anexos: 2 Listados de asistencia con 27 participantes; Invitación con Asunto: "invitación para  la socialización de los servicios EAS-Centro Cristiano y Control Social" de fecha 21/02/2019 con 18 anexos.
17. Acta del 29/03/2019 con el Asunto: "Socialización programa / Capacitación veeduría ciudadana y Conformación veeduría ciudadana Modalidad Familiar", lugar CAFAMAZ, Sede Administrativa, anexo 2 listados de asistencia con 41 participantes.
Registro fotográfico
1. Socialización del servicio, municipio Paz de Ariporo.
2. Socialización del servicio, municipio Hato Corozal.
Listados de asistencia
1. Listado de asistencia del 21/03/2019 Hogar Infantil Los Colorines: 57 participantes.
2. Listado de asistencia del 27/02/2019 Asociación de Pdres de Familia de los niños usuarios del Hogar Infantil Flautín: 64 participantes.
3. Listado de asistencia del 21/02/2019, temática Socialización Servicios de Primera Infancia de la Asociación de Padres Usuarios AUSINFANCIA: 40 participantes.
4. Listado de asistencia del 20/02/2019, temática Socialización Servicios Primera Infancia de la Asociación de Padres Usuarios AUSINFANCIA: 29 participantes.
5. Listado de asistencia de  08/03/2019 Asociación de padres usuarios, otras modalidades de atención a primera infancia y madre comunitaria Uribe Uribe: 54 participantes.
6. Listado de asistencia Socialización servicios de primera infancia Asociación Chiquilines: 48 participantes.
7. Listado de asistencia de fecha 28/02/2019 Fundación de atención a la niñez: 23 participantes.
Actas concertación con Comunidades Étnicas
1. Acta 01 de fecha 18/02/2019 con el objetivo "Concertar los componentes de atención para garantizar uqe ésta responda a los requerimientos del contexto y la apropiación de la atención por parte de la comunidad" Modalidad CDI Fundación Bienestar.
2. Acta 01 de fecha 18/02/2019 con el objetivo "Concertar los componentes de atención para garantizar uqe ésta responda a los requerimientos del contexto y la apropiación de la atención por parte de la comunidad" Modalidad  DIMF Fundación Bienestar.
3. Acta  del 28/02/2019 con el objetivo: "Socializar con padres de familia y comunidad en general los servicios, procesos, gestión que se llevarán a cabo en el CDI, con el fin de promover la transparencia y legalidad de los recursos invertidos por el Instituto Colombiano de Bienestar Familiar (ICBF) en la atención de los niño, niñas y familias en el Municipio de Segovia." Fundación de atención a la niñez.
Actas Constitución del Comité de Control Social 
Acta N° 000 Constitución del Comité de Control Social a la Calidad de los Servicios Prestados por la Dirección de Primera Infancia - ICBF del 25/04/2019, Cañasgordas, Antioquia.
Acta N° 000 Constitución del Comité de Control Social a la Calidad de los Servicios Prestados por la Dirección de Primera Infancia - ICBF del 10/04/2019, Cañasgordas, Antioquia.
CARPETA 2. FOTOS
1. Registro Fotográfico Jornada 1 Socialización - APHCB URIBE URIBE.
2. Registro Fotográfico Jornada 1 socialización - APNUHI FLAUTIN.
3. Registro Fotografico Jornada 1 socialización - Fundación Las Golondrinas.
4. Registro Fotográfico Jornada 1 socialización - Fundación Las Golondrinas.
5. Registro Fotografico Jornada 1 Socialización - fundacion las golondrinas.
6. Registro Fotográfico Jornada 1 Socialización- APNUHI COLORINES.
7. Registro fotográfico Jornada 1 Socialización ASUINFANCIA-H.I MIS JUGUETES.
8. Registro fotografico jornada 1 socialización -EAS ASUINFANCIA LA SIERRA 1.
9. Registro fotografico jornada 1 socialización -EAS ASUINFANCIA LA SIERRA 2.
10. Registro fotografico jornada 1 socialización -EAS ASUINFANCIA LA SIERRA 3.
11. Registro fotografico jornada 1 socialización -EAS ASUINFANCIA LA SIERRA 4.
12. Registro fotografico jornada 1 socialización -EAS ASUINFANCIA PTO BERRIO 1.
13. Registro fotografico jornada 1 socialización -EAS ASUINFANCIA PTO BERRIO 3.
14. Registro fotografico jornada 1 socialización -EAS ASUINFANCIA YONDÓ 1.
15. Registro fotografico jornada 1 socialización -EAS ASUINFANCIA YONDÓ 2.
16. Registro fotografico jornada 1 socialización -EAS ASUINFANCIA YONDÓ 3.
17. Registro fotografico jornada 1 socialización -EAS ASUINFANCIA YONDÓ 4.
18. Registro fotografico jornada 1 socialización -EAS ASUINFANCIA YONDÓ 5.
19. Registro fotográfico Jornada 1 Socialización- EAS ASUINFANCIA-URAMITA.
20. Registro fotografico jornada 1 socializacion- Chiuqilines.
21. EVIDENCIAS FOTOGRAFICAS CONTROL SOCIAL, Segovi, Antioquia.
22. Fotos socializacion jornada EAS ASUINFANCIA YONDÓ.
23. Fotos socialización Iglesia Centro Cristiano.
24. Fotos socialización Fundación Estar Bien.
Documentos Ranking
1. Ramking Regional de Seguimiento a Jornadas de Socialización EAS  2019 y Comités de Control Social conformados (El otro documento de Ranking está repetido).</t>
  </si>
  <si>
    <t>Se evidenciaron actas, listados de asistencia, actas de Comités de Control Social y registros fotográficos, donde se da a conocer a las familias, ciudadanía y comunidad en general,  información acerca de los servicios brindados por los operadores  de las Modalidades de Atención de Primera Infancia; los  derechos y deberes de los usuarios  de estos servicios; la presentación de cuentas de la inversión de los recursos públicos y la creación de Comités de Control Social.
Se evidenció "Ranking Regional de Seguimiento a Jornadas de Socialización EAS 2019 y Comités de Control Social Conformados" realizado por la Dirección de Primera Infancia, donde se visualiza el estado de las Regionales frente a la revisión de los soportes aportados de las EAS. 
No se observa avance en las jornadas reportadas para el mes de abril frente al reporte de mayo y es importante que se indique fecha de corte de la información.</t>
  </si>
  <si>
    <t xml:space="preserve">Actas, listados de asistencia y fotografías. 
Se anexa Ranking regional de avance de las jornadas de socialización. </t>
  </si>
  <si>
    <t xml:space="preserve">Hay que replantear la metodología de las jornadas de socialización, la sugerencias de las familias frente a la necesidad de conocer en más detalle las caracterísiticas de los servicios de los cuales son usuarios. </t>
  </si>
  <si>
    <t xml:space="preserve">Durante el mes de mayo se verficaron las evidencias de esta actividad, donde se identificó participación activa de las familias e interés en conformar los comités de control social, aunque en la mayoría de jornadas se puntualizó en darle a conocer a las familias las generalidades de los contratos de aportes de los servicios de pirmera infancia, esto a través de las Entidades Administradoras de Servicios y/o operadores. 
Las evidencias que se revisaron son: actas, listados de asistencia y fotografías de las jornadas de socialización de las 33 regional </t>
  </si>
  <si>
    <t>2 Documentos Ranking Regionales</t>
  </si>
  <si>
    <t>Se evidencia "Ranking Regional de Seguimiento a Jornadas de Socialización EAS 2019 y Comités de Control Social Conformados" realizado por la Dirección de Primera Infancia, donde se visualiza a el estado de las Regionales frente a la revisión de los soportes aportados de las EAS. 
No se observa avance en las jornadas reportadas para el primer trimestre frente al mes de abril y es importante que se indique fecha de corte de la información.</t>
  </si>
  <si>
    <t xml:space="preserve">Actas, listados de asistencia y fotografías. Se anexarán en el reporte de mayo, porque estamos validando la calidad de las mismas. 
Se anexa Ranking regional de avance de las jornadas de socialización. </t>
  </si>
  <si>
    <t xml:space="preserve">
FAMILIAS USUARIAS: 
 4800 (este es el dato que se toma como principal para el reporte de asistentes) 
OPERADORES: 84
ENLACES REGIONALES ICBF: 33
ENLACES CENTROS ZONALES: 194
ENLACES SEDE DIRECCIÓN GENERAL DPI: 3
</t>
  </si>
  <si>
    <t xml:space="preserve">La jornadas de socialización de servicios son espacios de información, habilitados por las Entidades Administradoras de Servicios de Primera Infancia para las familias usuarias; quienes a su vez se convierten en actores claves para el proceso de participación ciudadana a través de comités de control social que se promueven a través de esta actvidad. Esto se realiza en las 33 Regionales del ICBF como una de las acciones de la estrategia de Movilización y Control Social de la Dirección de Primera Infancia. </t>
  </si>
  <si>
    <t xml:space="preserve">Durante el mes de abril  se ha revisado la calidad de las evidencias de las jornadas de socialización, reportada por las EAS. </t>
  </si>
  <si>
    <t>Se evidencia Caja de Herramientas con la siguiente información:
1. Descripción de las 14 Modalidades de Atención de la Dirección de Primera Infancia.
2. Formato Constitución del Comité de Control Social a la calidad de los servicios prestado por la Dirección de Primera Infancia.
3. Formato Acta de visita del comité de control social a los servicios de Primera Infancia.
4. Guía para la conformación del Comité de Control Social para la Vigilancia y Seguimiento a la Calidad de la Atención en los Servicios de la Dirección de Primera Infancia.
5. FORMATO DE VERIFICACIÓN DE COBERTURA Y ALIMENTOS EN LAS UNIDADES DE SERVICIO.
6. FORMATO DE VERIFICACIÓN DE LAS ACTIVIDADES PEDAGÓGICAS EN LAS UNIDADES DE SERVICIO DEL ICBF. 
7. FORMATO DE VERIFICACIÓN DE LA DOTACIÓN EN LAS UNIDADES DE SERVICIO DEL ICBF.
8. FORMATO VERIFICACIÓN DE LA CALIDAD DE LOS MERCADOS ENTREGADOS POR LAS UNIDADES ADMINISTRADORAS DEL SERVICIO A LAS UNIDADES DE SERVICIO DEL ICBF.  
9. FORMATO DE VERIFICACIÓN DEL TALENTO HUMANO EN LAS UNIDADES DE SERVICIO DEL ICBF. 
Formatos y otros documentos:
ACTA No. 000 CONSTITUCION DEL COMITÉ DE CONTROL SOCIAL A LA CALIDAD DE LOS SERVICIOS PRESTADO POR LA DIRECCION DE PRIMERA INFANCIA - ICBF -
FICHA DESCRIPTIVA SERVICIOS DE PRIMERA INFANCIA
ACTA DE VISITA DEL COMITÉ DE CONTROL SOCIAL A LOS SERVICIOS DE PRIMERA INFANCIA
EVALUACIÓN JORNADA DE SOCIALIZACIÓN DE LAS
ENTIDADES ADMINISTRADORAS DEL SERVICIO DE PRIMERA INFANCIA 
GUIA PARA CONFORMACIÓN DEL COMITÉ DE CONTROL SOCIAL PARA LA VIGILANCIA Y SEGUIMIENTO DE LA CALIDAD DE LA ATENCIÓN EN LOS SERVICIOS DE LA DIRECCIÓN DE PRIMERA INFANCIA – ICBF 
GUÍA DE SOCIALIZACIÓN DE LOS SERVICIOS DE PRIMERA INFANCIA DE LAS ENTIDADES ADMINISTRADORAS DE SERVICIOS – EAS-
MEMORANDO DEL 20/03/2019 S-2019-159659-0101 CON ASUNTO: PRESENTACIÓN DE LA GUÍA PARA SOCIALIZACIÓN DE SERVICIOS DE PRIMERA INFANCIA DE LAS EAS 2019
PRESENTACIÓN "GUÍA PARA SOCIALIZACIÓN DELOS SERVICIOS DE PRIMERA INFANCIA DE LAS EAS"
DOCUMENTO WORD PRESENTACION RESUMIDA "GUÍA PARA SOCIALIZACIÓN DELOS SERVICIOS DE PRIMERA INFANCIA DE LAS EAS"
PRESENTACIÓN PROCESO DE CARGUE EN LA NAS DE LAS EVIDENCIAS JORNADAS DE SOCIALIZACIÓN DE SERVICIOS DE LAS EAS
2 Documentos Ranking Regionales</t>
  </si>
  <si>
    <t xml:space="preserve">Se evidenciaron diferentes documentos como la Caja de Herramientas, formatos, instrumentos, guias y memorandos para el apoyo a la operación de las diferentes Modalidades de Atención de Primera Infancia.
Adicionalmente se evidenció documento "Ranking Regional de Seguimiento a Jornadas de Socialización EAS 2019 y Comités de Control Social Conformados" realizado por la Dirección de Primera Infancia, donde se visualiza a 05/04/2019 el estado de las Regionales frente a la revisión que realiza dicha dirección de los soportes aportados de las EAS. </t>
  </si>
  <si>
    <t xml:space="preserve">Se anexa el ranking de las jornadas de socialización. 
Guía de Socialización actualizada y Caja de herramientas orietadoras para el proceso de fortalecimiento de los comités de control social. 
Rutas de seguimiento de la información de las jornadas de socialización y de los comités de control social. </t>
  </si>
  <si>
    <t xml:space="preserve">
Para este periodo no aplica porque estamos en proceso de socialización de las herramientas metodológicas y de realización de las jornadas de socialización de las EAS. </t>
  </si>
  <si>
    <t xml:space="preserve">1. Las familias aún no tienen información  de la caja de herramientas para el fortalecimiento a los comités de control social, se espera que durante mayo ya tengan la información socializada, sobre todo por para que sea apliacada en los comités de control social. 
2. Los Agentes Educativos han expresado que los insumos generados para la realización de las jornadas de socialziación de las EAS son claros y ya están compartiendo evidencias a los centros zonales y regionales de esta actividad. 
3. Los enlaces territoriales de las Regionales y Centros Zonales, están recibiendo asistencia técnica por parte de los enlaces de la Sede de Dirección General  - Dirección de Primera Infancia, sobre la guía actualizada y sus respectivos anexos. La retroalimentación que se ha recibido del proceso es positiva, pues todo apunta a un proceso incidente de la participación ciudadana si se socializa de manera adecuada la caja de herramientas a los operadores de primera infancia. </t>
  </si>
  <si>
    <t xml:space="preserve"> 
OPERADORES: 84
ENLACES REGIONALES ICBF: 33
ENLACES CENTROS ZONALES: 194
ENLACES SEDE DIRECCIÓN GENERAL DPI: 3
 </t>
  </si>
  <si>
    <t xml:space="preserve">Del 28 de enero al 16 de marzo se realizó la actualización de la Guía orientadora para la realización de las Jornadas de Socialización de las EAS, la cual fue enviada a las 33 regionales y  Centros Zonales.
Del 28 de enero al 16 de marzo se diseñó una caja de herramientas orientadoras para que las EAS apoyen el proceso de conformación de los comités de control social, guías y formatos que apoyan de manera útil la realización del ejercicio de control social por parte de las familias beneficiarias de los serivicios de primera Infancia del ICBF.
Del 16 de marzo a la fecha estamos realizando asistencia técnica a los enlaces en las regionales sobre la guía y sus anexos. 
Seguimiento y revisión de las evidencias de las jornadas de socialización de servicios de primera infancia que se han realizado a la fecha.  Se anexa a este reporte el Ranking de realización de las jornadas de socialización y algunos comités de control social conformados a la fecha en algunas regionales. </t>
  </si>
  <si>
    <t xml:space="preserve">Febrero </t>
  </si>
  <si>
    <t xml:space="preserve">Operadores de Servicios, Familias Beneficiarias  y Comunidad en general </t>
  </si>
  <si>
    <t xml:space="preserve">Informar </t>
  </si>
  <si>
    <t xml:space="preserve">Dar a conocer a las familias, ciudadanía y comunidad en general,  información sobre los servicios que el operador de primera infancia va administrar, y cuales son los  derechos y deberes de los usuarios  frente a la prestación del servicio. Dar cuenta de la inversión que realizó de los recursos públicos y apoyar la creación de comités de control social. </t>
  </si>
  <si>
    <t>A través del cumplimiento contractual un mes después de iniciar  el contrato, las Entidades Administradoras de Servicios de Primera Infancia deben socializar  a las familias beneficiarias de los diferentes servicios, a qué tienen derecho las niñas y los niños en el marco del servicio; y un mes antes de culminar el servicio  deben realizar un ejercicio  de socialización mediante el cual las EAS den cuenta de la inversión de los recursos públicos que empleo con ocasión al servicio prestado.</t>
  </si>
  <si>
    <t xml:space="preserve">Socialización de Servicios de Primera Infancia de las EAS </t>
  </si>
  <si>
    <t>3 Encuentros  Ciudadanos  Modalidad preventiva de Nutrición.</t>
  </si>
  <si>
    <t>Encuentro realizado</t>
  </si>
  <si>
    <t>Tres (3) Encuentros</t>
  </si>
  <si>
    <t>Informe consolidado de los encuentros Ciudadanos  de la modalidad Preventiva de Nutrición</t>
  </si>
  <si>
    <t>meta cumplida desde noviembre</t>
  </si>
  <si>
    <t xml:space="preserve">no aplica </t>
  </si>
  <si>
    <t>Carpeta  "Encuentro Mocoa-Putumayocon 1 PDF listado de asistencia del 13/11/2019 y 3 registros fotográficos.
Carpeta con PDF acta-listado de asistencia del 27/111/2019 y 3 registros fotográficos.</t>
  </si>
  <si>
    <r>
      <t>Se evidenciaron los  soportes de los encuentros ciudadanos realizados en Putumayo y Córdoba:
1. Carpeta  "Encuentro Mocoa-Putumayo": 2 listados de asistencia de fecha 13/11/2019 y 3 registros fotográficos.
2. Carpeta "San Andres de Sotavento-Cordoba":  acta de fecha 27/11/2019 en la cual asistieron 31 participantes, el objetivo de la reunión fue "</t>
    </r>
    <r>
      <rPr>
        <i/>
        <sz val="14"/>
        <rFont val="Arial"/>
        <family val="2"/>
      </rPr>
      <t>Posibilitar el intercambio de opiniones y sugerencias que contribuyan a forjar ideas para mejorar la alimentación y la nutrición de mujeres gestantes, niños y niñas con las comunidades beneficiarias de la modalidad 1.000 días para cambiar el mundo de la Dirección de Nutrició</t>
    </r>
    <r>
      <rPr>
        <sz val="14"/>
        <rFont val="Arial"/>
        <family val="2"/>
      </rPr>
      <t>n." y 3 registros fotgráficos.</t>
    </r>
  </si>
  <si>
    <t>Registro de asistencia
Registro fotográfico
informe del encuentro</t>
  </si>
  <si>
    <t xml:space="preserve">No se generaron </t>
  </si>
  <si>
    <t>Las iniciativas propuesta por los y las beneficiarias de Mocoa para contribuir a mejorar las condiciones  alimentarias y nutricionales fueron:
- Organizarse para tener huertas caseras
- Realizar mingas para compartir e intercambiar alimentos
- Unirse con otros para comprar frutas y verduras y así comprar a mas bajo costo
- Mejorar la convivencia entre vecinos
- Compartir recetas entre los beneficiarios y entre los vecinos 
- Aplicar con mayor frecuencia lo aprendido en las reuniones
En el encuentro de San Andrés de Sotavento las propuestas fueron:
- Organizar grupos comunitarios  para  identificar familias con problemas y buscar como apoyarlas
- Buscar espacios para que haya más unión entre los capitanes, el ICBF y las comunidades
- Que los proyectos que gestionan los cabildos sean para apoyar la agricultura
- Que haya más cupos para atender a las familias que lo necesitan
- Habilitar el puesto de salud que está en el sector y no funciona</t>
  </si>
  <si>
    <t xml:space="preserve">Mocoa
Usuarias/os de la modalidad 1.000 días para cambiar el mundo    17
Representante legal y equipo del operador de la modalidad en el municipio    10
San Andrés de Sotavento
Usuarias/os de la modalidad 1.000 días para cambiar el mundo    28
Representante legal y equipo del operador de la modalidad en el municipio    3
</t>
  </si>
  <si>
    <t>Se realizaron  encuentros ciudadanos asÍ: 13 de noviembre en el municipio de Mocoa -Putumayo con la asistencia de 27 personas y el 27 de noviembre en el municipio de San Andrés de Sotavento en el departamento de Córdoba, este último contó con la presencia de 31 participantes.
En ambos encuentros se logró elobjetivo mediante la aplicación de metodologías participativas que fueron adaptadas de acuerdo con las características de cada grupo.
Para estos Encuentros se contó con la gestión y acompañamiento de profesionales de las regionales.</t>
  </si>
  <si>
    <t>Se hicieron 2 encuentros ciudadanos, uno el 13 y el otro el 27  de noviembre, logrando el cumplimiento del 100% en la meta programada</t>
  </si>
  <si>
    <t>PDF "Informe Encuentro Ciudadano 1000 dias Girón 30-10-2019".
PDF "ASISTENCIA ENUENTRO GIRÓN 30102019": en el cual hay 3 Listas de asistencia de fecha 30/10/2019 donde se evidenció regsitro de 67 firmas.
4 Registros fotográficos.</t>
  </si>
  <si>
    <r>
      <t>Se evidenció informe "P</t>
    </r>
    <r>
      <rPr>
        <i/>
        <sz val="14"/>
        <rFont val="Arial"/>
        <family val="2"/>
      </rPr>
      <t xml:space="preserve">LAN DE PARTICIPACIÓN CIUDADANA 2019 INFORME ACTIVIDAD ENCUENTROS CIUDADANOS MODALIDAD 1.000 DÍAS PARA CAMBIAR EL MUNDO"  </t>
    </r>
    <r>
      <rPr>
        <sz val="14"/>
        <rFont val="Arial"/>
        <family val="2"/>
      </rPr>
      <t xml:space="preserve">del Encuentro Ciudadano realizado en  Girón del 30 de octubre de 2019, listados de asistencia y registro fotográfico de la jornada. </t>
    </r>
  </si>
  <si>
    <t>Registro de asistencia
Registro fotográfico</t>
  </si>
  <si>
    <t>Las iniciativas propuesta por los y las beneficiarias para contribuir a mejorar las condiciones y las prácticas de alimentación con sus familias fueron:
- Ampliar el número de capacitaciones y encuentros que se hacen en los barrios y comunidades sobre temas de alimentación y nutrición.
- Entregar folletos con recetas y preparaciones de los alimentos a las familias
- Coordinar con las alcaldías, las escuelas y otras entidades del municipio para que apoyen con programas 
- Dar a conocer a los comunidad las diferentes programas de apoyo que tiene el gobierno
- Enseñar y apoyar a la comunidad para hacer huertas y para tener cultivos hidropónicos en sus casas 
- Hacer en los barrios campañas que promuevan la buena alimentación
- Organizar actividades que unan a la comunidad y que les permitan hablar sobre como lograr una buena alimentación</t>
  </si>
  <si>
    <t xml:space="preserve">Usuarias/os de la modalidad 1.000 días para cambiar el mundo    44
Representante legal y equipo del operador de la modalidad Fundasalud en el municipio    16
Profesionales  Regional ICBF Santander   3 
Profesionales SDG ICBF   3
</t>
  </si>
  <si>
    <r>
      <t xml:space="preserve">Se realizó Encuentro Ciudadano en el municipio de Girón con la participación de 66 personas.
En el encuentro se aplicó la metodología participativa denominada </t>
    </r>
    <r>
      <rPr>
        <i/>
        <sz val="14"/>
        <color theme="1"/>
        <rFont val="Arial"/>
        <family val="2"/>
      </rPr>
      <t>Café del mundo</t>
    </r>
    <r>
      <rPr>
        <sz val="14"/>
        <color theme="1"/>
        <rFont val="Arial"/>
        <family val="2"/>
      </rPr>
      <t xml:space="preserve"> dirigiéndose  a potenciar procesos de participación y de reflexión con  las beneficiarias alrededor de la alimentación y la nutrición en sus familias con énfasis en la población infantil y las gestantes. </t>
    </r>
  </si>
  <si>
    <t>Se realizó el 30 de ocubre  Encuentro Ciudadano en  Girón - Santander  
Se avanzó con las regionales en la coordinación para la realización de los otros 2 encuentros programados definiéndose su realización para el mes de noviembre en los municipios de Mocoa (Putumayo) y San Andrés de Sotavento (Córdoba)</t>
  </si>
  <si>
    <r>
      <t>PDF "Acta reunión 25-09-2019"
Excel "</t>
    </r>
    <r>
      <rPr>
        <i/>
        <sz val="14"/>
        <rFont val="Arial"/>
        <family val="2"/>
      </rPr>
      <t>Ejercicio Selección Regionales - Encuentros Ciudadanos 1000 días</t>
    </r>
    <r>
      <rPr>
        <sz val="14"/>
        <rFont val="Arial"/>
        <family val="2"/>
      </rPr>
      <t>".</t>
    </r>
  </si>
  <si>
    <r>
      <t xml:space="preserve">Se observó Acta de reunión del 25/09/2019 realizada en en la Dirección de Nutrición con el Objetivo de </t>
    </r>
    <r>
      <rPr>
        <i/>
        <sz val="14"/>
        <rFont val="Arial"/>
        <family val="2"/>
      </rPr>
      <t>"Definir aspectos generales para la realización de los encuentros ciudadanos de la modalidad 1.000 días para cambiar el mundo, programados en el componente 6 Participacipon ciudadana del Plan Anticorrupción del ICBF 2019."</t>
    </r>
    <r>
      <rPr>
        <sz val="14"/>
        <rFont val="Arial"/>
        <family val="2"/>
      </rPr>
      <t>: se abordaron aspectos del contexto general de los Encuentros Ciudadanos y la definición de criterios para la elección de las tres Regionales. 
Así mismo se observó Excel donde se relaciona la selección de la Regionales en las que se realizarán los encuentros.</t>
    </r>
  </si>
  <si>
    <t xml:space="preserve">Acta de reunión 25-09-2019
Archvo con ejercicio de selección de regionales </t>
  </si>
  <si>
    <t xml:space="preserve">Poner a disposición cartilla de recetas con bienestarina en medio virtual </t>
  </si>
  <si>
    <t xml:space="preserve">Se realizó reunión interna con el propósito de defiir los aspectos técnicos y metodológicos generales para la realización de los encuentros ciudadanos, asi como los criterioa a tener en cuenta para seleccionar los lugares en donde se realizarán.  </t>
  </si>
  <si>
    <t>Realización del proceso de selección de regionales para la realización de los encuentros ciudadanos y definición de los aspectos técnicos y metodológicos  para la realización de estos</t>
  </si>
  <si>
    <t>No se evidencia avance dado que el inicio de la actividad es partir de septiembre de 2019.</t>
  </si>
  <si>
    <t>En este periodo no hubo avance en  el desarrollo de esta actividad.
Los operadores contratados iniciaron la atención de las beneficiarios focalizados durante la etapa de alistamiento</t>
  </si>
  <si>
    <t xml:space="preserve">En este periodo no hubo avance en  el desarrollo de esta actividad.
Las regionales suscribieron los contratos para la ejecución de la modalidad preventiva y  actualmene los operadores del servicio adelantan la etapa de alistamiento.  </t>
  </si>
  <si>
    <t xml:space="preserve">En este periodo no hubo avance en  el desarrollo de esta actividad, actualmente las regionales avanzan en el proceso de contratación de la modalidad, se prevé el inicio de la operación en julio.  </t>
  </si>
  <si>
    <t xml:space="preserve">En este periodo no hubo avance en  el desarrollo de esta actividad
Actualmente las regionales avanzar en el proceso de contratación de la modalidad , se prevé el inicio de la operación en julio  </t>
  </si>
  <si>
    <t>En este  periodo  no hubo avance  en el desarrollo  de la actividad.
Se estima iniciar contratación de esta modalidad entre mayo y junio</t>
  </si>
  <si>
    <t xml:space="preserve">En este periodo no hubo avance en el desarrollo de la actividad. </t>
  </si>
  <si>
    <t>Septiembre</t>
  </si>
  <si>
    <r>
      <t xml:space="preserve">Modalidad </t>
    </r>
    <r>
      <rPr>
        <i/>
        <sz val="14"/>
        <rFont val="Arial"/>
        <family val="2"/>
      </rPr>
      <t>1.000 días para cambiar el mundo</t>
    </r>
  </si>
  <si>
    <t xml:space="preserve">Dirección de Nutrición (alimentos   de alto valor nutricional) </t>
  </si>
  <si>
    <t>Nacionall</t>
  </si>
  <si>
    <t>Usuarios de la modalidad 
Ciudadanía 
Entidades territoriales y Secretarías municipales (de salud, planeación, social)
Operadores de la modalidad</t>
  </si>
  <si>
    <t xml:space="preserve"> Identificar fortalezas y oportunidades de mejora, en escenarios de expresión  libre  e intercambio de experiencias con las familias usuarias  de la  estrategia. </t>
  </si>
  <si>
    <t>Espacios de socialización de la modalidad Preventiva de Nutrición, en los cuales se presenta a la comunidad el servicio, de tal manera que se puedan determinar con la participación activa de la comunidad, los resultados, fortalezas y oportunidades de mejora en la prestación del mismo, constituyéndose en espacios que promuevan el empoderamiento de la ciudadanaia para el ejercicio del Control social.</t>
  </si>
  <si>
    <t>Encuentros  Ciudadanos  Modalidad preventiva de Nutrición.</t>
  </si>
  <si>
    <t>10 Mesas Públlicas de Bienestarina y Alimentos de Alto Valor Nutricional</t>
  </si>
  <si>
    <t>Mesa Pública realizada</t>
  </si>
  <si>
    <t>Diez (10) Mesas públicas</t>
  </si>
  <si>
    <t>Actividad Cumplida en Octubre.</t>
  </si>
  <si>
    <t xml:space="preserve"> informe consolidado de las mesas publicas realizadas de Bienestarina y AAVN </t>
  </si>
  <si>
    <t xml:space="preserve"> La meta  se cumplio  desde el mes de octubre</t>
  </si>
  <si>
    <t>Actividad finalizada, meta cumplida en octubre</t>
  </si>
  <si>
    <t>2 consolidados de listados de asistencia
10 registros fotográficos (6 de Puerto Boyacá y 4 de Bucaramanga).
PDF "ACTA MESA PÚBLICA BUCARAMANGA 181019": Acta de reunión del 18/10/2019 
PDF "ACTA MESA PÚBLICA PUERTO BOYACÁ 251019": Acta de reunión del 25/10/2019</t>
  </si>
  <si>
    <t>Se observó la realización de 2 Mesas:
Bucaramanga: realizada EL 18/10/2019 en Biblioteca Pública Gabriel Turbay-Bucaramanga con el Objetivo de "Realizar Mesa Pública de Alimentos de Alto Valor Nutricional en la ciudad de Bucaramanga, con la participación de los Centros Zonales Carlos Lleras Restrepo y Resurgir": se hizo presentación de Alimentos de Alto Valor Nutricional por parte de la SDG: 20 folios. Anexan 13 listados de asistencia.
Puerto Boyacá: Acta de reunión del 25/10/2019 realizada en el Auditorio Cámara de Comercio con el objetivo "Realizar Mesa Pública de AAVN en el municipio de Puerto Boyacá": se hizo una exposición con material audiovisual enviado por la SDG: 5 folios y se anexaron 2 listado de asistencia.</t>
  </si>
  <si>
    <t xml:space="preserve">Actas de mesas públicas, listas de asistencia  y registros fotográficos </t>
  </si>
  <si>
    <r>
      <rPr>
        <b/>
        <sz val="14"/>
        <color theme="1"/>
        <rFont val="Arial"/>
        <family val="2"/>
      </rPr>
      <t>Bucaramanga</t>
    </r>
    <r>
      <rPr>
        <sz val="14"/>
        <color theme="1"/>
        <rFont val="Arial"/>
        <family val="2"/>
      </rPr>
      <t xml:space="preserve">
No hubo propuestas ni recomendaciones
</t>
    </r>
    <r>
      <rPr>
        <b/>
        <sz val="14"/>
        <color theme="1"/>
        <rFont val="Arial"/>
        <family val="2"/>
      </rPr>
      <t xml:space="preserve">Puerto Boyacá </t>
    </r>
    <r>
      <rPr>
        <sz val="14"/>
        <color theme="1"/>
        <rFont val="Arial"/>
        <family val="2"/>
      </rPr>
      <t xml:space="preserve"> 
1.Aumentar el suministro de Bienestarina para los niños y niñas en todas las modalidades 
2.Contemplar la posibilidad de Incluir el Alimento para Mujer Gestante y Madre en periodo de Lactancia a la modalidad Desarrollo Infantil en Medio Familiar </t>
    </r>
  </si>
  <si>
    <t xml:space="preserve">Total Asistentes  203
Beneficiarios Programas ICBF      12
Operadores Servicios ICBF          179
Entidades Territoriales                      0
Veeduría/Entes de Control              5
Otros                                                              7
</t>
  </si>
  <si>
    <t xml:space="preserve">
Se realizaron mesas públicas en las siguientes fechas y ciudadades:   el 18 de Octubre en Bucaramanga-Santander con participación de 180 personas  y el 25 de Octubre en Puerto Boyacá-Boyacá a la cual asistieron 23 personas.
Las mesas se desarrollaron de acuerdo con la agendas previstas cumpliéndose el objetivo de informar a los asistentes sobre el uso y manejo de los alimentos de alto valor nutricional entregados por el ICBF, igualmente se promovió el control ciudadano y el intercambio de saberes en torno a las preparaciones  con Bienestarina.  
Se resalta la muestra artística y cultual  de trajes elaborados con material de empaques de los AAVN realizada en la ciudad de Bucaramanga con participación de los niños ylas niñas.
</t>
  </si>
  <si>
    <t>Se realizaron 2 mesas públicas:  el 18 de Octubre en Bucaramanga-Santander y el 25 de Octubre en - Puerto Boyacá-Boyacá.
Con la realización de esta 2 mesas  se cumple el 100%  de la meta establecida para la vigencia.</t>
  </si>
  <si>
    <t>2 consolidados de listados de asistencia
10 registros fotográficos (5 de Giradot y 5 de Pasto).
PDF "ACTA MESA PUBLICA GIRARDOT 100919: Acta de reunión del 10/09/2019. (10 folios)
PDF "ACTA MESA PUBLICA PASTO 060919": Acta de reunión del 06/09/2019. (10 folios)</t>
  </si>
  <si>
    <r>
      <t>Se observó la realización de 2 Mesas Públicas de Bienestarina y Alimentos de Alto Valor Nutricional en  Pasto y Girardot:
Acta de reunión del 10/09/2019 realizada en Girardot con el Objetivo de</t>
    </r>
    <r>
      <rPr>
        <i/>
        <sz val="14"/>
        <rFont val="Arial"/>
        <family val="2"/>
      </rPr>
      <t xml:space="preserve"> "Realizar mesa pública de AAVN"</t>
    </r>
    <r>
      <rPr>
        <sz val="14"/>
        <rFont val="Arial"/>
        <family val="2"/>
      </rPr>
      <t xml:space="preserve">, se llevó a cabo en las instalaciones del Banco de la República donde se abordaron aspectos generales, de la estrategia de AAVN y cifras de atención, se realizaron recomendaciones para mejorar las recetas de preparaciones y se generó un espacio para la participación ciudadana. 
Acta de reunión del 06/09/2019 realizada en el Auditorio de la Regional Nariño con el objetivo </t>
    </r>
    <r>
      <rPr>
        <i/>
        <sz val="14"/>
        <rFont val="Arial"/>
        <family val="2"/>
      </rPr>
      <t>"Desarrollar mesa publica de Bienestarina a fin de Interactuar de manera directa con la ciudadanía escuchando inquietudes y sugerencias para el mejoramiento de los procesos con el ánimo de cualificar la prestación de los servicios a los niños, niñas y adolescentes y a las familias con altos estándares de calidad, oportunidad y pertinencia para satisfacer sus necesidades y expectativas en el marco de la garantía de los derechos"</t>
    </r>
    <r>
      <rPr>
        <sz val="14"/>
        <rFont val="Arial"/>
        <family val="2"/>
      </rPr>
      <t>: se socializó la Visión, Misión y Objetivo de la Mesa Pública, se da Lectura Reglamento Mesa Pública, se exponen generalidades del suministro, control y seguimiento de AAVN, Almacenamiento, uso y preparaciones de Alimentos de Alto Valor Nutricional (AAVN), se generó espacio para la recepción, clasificación y respuesta a PQRS entre otros.</t>
    </r>
  </si>
  <si>
    <t xml:space="preserve">Actas de mesas publicas  ; listas de asistencia, registros fotográficos </t>
  </si>
  <si>
    <t xml:space="preserve"> No se generaron </t>
  </si>
  <si>
    <t>El total de asistentes  a las 2 mesas publicas fue de 156 personas.discriminado asi : 
Beneficiarios: 43
operadores de los programas del ICBF:91
veedurías: 1
otros( funcionarios ICBF): 17
Representantes de los  Entes Territoriales:4</t>
  </si>
  <si>
    <t xml:space="preserve">En el mes de Septiembre se realizaron 2 mesas públicas:  el 6 de Septiembre en Pasto -Nariño  con la participación de 86 personas y el 10 de Septiembre en - Girardot-Cundinamarca a la cual asistieron 70 personas.
 Las mesas se desarrollaron de acuerdo con la agendas previstas cumpliéndose el objetivo de informar a los asistentes sobre el uso y manejo de los alimentos entregados por el ICBF. Las 2  mesas  contaron  con la participacion   del chef de la Dirección de Nutrición.  </t>
  </si>
  <si>
    <t xml:space="preserve">Realización de 2 Mesas Públicas de Bienestarina y Alimentos de Alto Valor Nutricional en  Pasto- Nariño  y Girardot Cundinamarca </t>
  </si>
  <si>
    <t>Acta realización de la Mesa Pública de Alimentos de Alto Valor Nutricional en la Regional Córdoba en fecha 23/08/2019. 
Acta realización de la Mesa Pública de Alimentos de Alto Valor Nutricional en la Regional Norte de Santander en fecha 09/08/2019.
Acta realización de la Mesa Pública de Alimentos de Alto Valor Nutricional en la Regional  Boyacá del 06/08/2019. 
7 Listados de asistencia Regional Córdoba en fecha 23/08/2019: 123 participantes.
4 Listados de asistencia Regional Neiva en fecha 27/08/2019: 80 participantes.
3 Listados de asistencia Regional Boyacá en fecha 06/08/2019: 44 participantes.
7 Listados de asistencia Regional Norte de Santander en fecha 09/09/2019: 83 participantes. (Se evidencia error en el mes de la lista)
Registro Fotográfico de las diferentes mesas (9 fotos)</t>
  </si>
  <si>
    <t xml:space="preserve">Se evidenció la realización de la Mesa Pública de Alimentos de Alto Valor Nutricional en las Regionales: Córdoba en fecha 23/08/2019; Norte de Santander en fecha 09/08/2019; Boyacá del 06/08/2019. 
Se evidenció Listado de Asistencia a la Mesa realizada en la Regional Huila de fecha 27/08/2019. </t>
  </si>
  <si>
    <t xml:space="preserve">Actas de mesas públicas ( pendiente  Neiva- Huila  ); Listas de asistencias, registros fotográficos </t>
  </si>
  <si>
    <t>Tunja
Enviar formato de control de inventarios de AAVN Enlace centro zonal Tunja 1 Septiembre 30/2019
Enviar a las entidades prestadoras de servicios memorando de precios actualizado de AAVN   Regional y  centro zonal Tunja 1 mensualmente
Indicar ruta de acceso de información para el correcto diligenciamiento del formato control de inventarios de AAVN Regional y  centro zonal Tunja 1 Septiembre 30/2019
Enviar por parte de las entidades prestadoras de servicios los reportes de saldos con corte al 15 de cada mes  Entidades prestadoras de servicios  El 15 de cada mes 
Cúcuta
Invitar a la Procuradora a la mesa intersectorial entre ICBF y Salud para tratar los casos de niños/niñas con desnutrición aguda de las modalidades de ICBF</t>
  </si>
  <si>
    <t>Tunja
Se comparte que es útil realizar festivales demostrativos sobre el uso  de la Bienestarina para enseñar a las personas  y a la comunidad los beneficios del AAVN, las  diferentes maneras  de preparar este producto y de esta forma mejorar su aceptabilidad. 
Cúcuta
Distribuir recetas y/o cartillas y capacitar a las madres de familia sobre las preparaciones con bienestarina
Aumentar la bienestarina que se entrega y aumentar los cupos para cubrir otras familias que lo necesitan
Evaluar la aceptabilidad de los diferentes sabores
Mejorar el proceso de selección de los beneficiarios
Neiva
Entregar galletas de bienestarina
Entregar bienestarina líquida
Entregar diferentes sabores
Informar los horarios de entrega a los puntos con anterioridad</t>
  </si>
  <si>
    <t xml:space="preserve">Total Asistentes  330
Beneficiarios Programas ICBF     55
Operadores Servicios ICBF         230
Entidades Territoriales                  16
Veeduría/Entes de Control            1
Otros                                                     28
</t>
  </si>
  <si>
    <t xml:space="preserve">Se realizaron mesas públicas en las siguientes fechas y ciudades:   6 de agosto en Tunja, -con participacion de 44 personas; 09 de agosto en Cúcuta, 83 personas;  23 de agosto en Monteria , 123 personas   y el 27 de Agosto en Neiva, esta última con la asistencia de 80 personas. 
Las mesas se desarrollarron de acuerdo con las orientaciones y la agenda prevista cumpliéndose el objetivo de informar a los asistentes sobre el uso y manejo de los alimentos entregados por el ICBF, permitiendo a la vez conocer las opiniones de los participantes  y absolver sus inquietudes. 
En las 4 mesas hubo presencia del chef de la Dirección de Nutrición lo que promovió el intercambio de saberes en torno a las preparaciones con bienestarina.   </t>
  </si>
  <si>
    <t xml:space="preserve">Realización de 4 Mesas Públicas de Bienestarina y Alimentos de Alto Valor Nutricional en Tunja -Boyacá, Cúcuta- Norte de Santander , Montería -Córdoba  y Neiva-Huila </t>
  </si>
  <si>
    <t xml:space="preserve">En este período no hubo avance debido a que no se tenía programación para  realización de mesas públicas en las regionales
</t>
  </si>
  <si>
    <t>Acta realización de la Mesa Pública de Alimentos de Alto Valor Nutricional en la Regional Sucre en fecha 19/06/2019.
6 Listados de asistencia de fecha 19/06/2019: 78 participantes.</t>
  </si>
  <si>
    <t>Se evidenció la realización de la Mesa Pública de Alimentos de Alto Valor Nutricional en la Regional Sucre en fecha 19/06/2019.</t>
  </si>
  <si>
    <t>Acta de la mesa pública con el registro fotográfico 
Lista de asistencia (6 folios)</t>
  </si>
  <si>
    <t>Enviar a la sede de la Dirección General del ICBF solicitudes referentes a:
Aumento en el suministro de Bienestarina para la modalidad DIMF
Inclusión del Alimento para Mujer Gestante y Madre Lactante en la modalidad DIMF</t>
  </si>
  <si>
    <t xml:space="preserve">
Aumentar el suministro de Bienestarina para los niños y niñas de la modalidad Desarrollo Infantil en Medio Familiar puesto que los mayores de 6 meses no la reciben todos los meses.
Contemplar la posibilidad de Incluir bienestarina liquida en otras modalidades de atención ya que solo se limita a la modalidad propia e intercultural y cuando existen emergencias en el departamento.
Contemplar la posibilidad de Incluir el alimento para mujer gestante y madre en periodo de lactancia a la modalidad DIMF.</t>
  </si>
  <si>
    <t xml:space="preserve">Total Asistentes : 78
Beneficiarios Programas ICBF…1
Operadores Servicios ICBF…67 
Veeduría…3
Otros...7
</t>
  </si>
  <si>
    <t xml:space="preserve">El 17 de junio  de 2019 se realizó mesa pública de Bienestarina y Alimentos de alto Valor nutricional  en la ciudad de Sincelejo - Sucre  con la participacion de 78 personas.
La mesa se desarrolló de acuerdo con la agenda prevista cumpliéndose el objetivo de informar a los asistentes sobre el uso y manejo de los alimentos entregados por el ICBF.  La mesa estuvo acompañada por el chef de la Dirección de Nutrición  
</t>
  </si>
  <si>
    <t>Acta realización de la Mesa Pública de Alimentos de Alto Valor Nutricional en la Regional Casanare en fecha 31/05/2019.
12 Listados de asistencia de fecha 31/05/2019: 180 participantes.
Documento word " Fotos Mesa Pública de Bienestarina y Alimentos de Alto Valor Nutricional –Municipio de Yopal –Casanare- mayo 31/2019".</t>
  </si>
  <si>
    <t>Se evidenció la realización de la Mesa Pública de Alimentos de Alto Valor Nutricional en la Regional Casanare en fecha 31/05/2019.</t>
  </si>
  <si>
    <t xml:space="preserve">Acta de la mesa pública
Registro fotográfico
Listas de asistencia </t>
  </si>
  <si>
    <t xml:space="preserve">La regional Casanare ICBF se comprometió a enviar a la sede de la Dirección General del ICBF solicitud  sobre la necesidad de incluir el Alimento para Mujer Gestante y Madre Lactante de la modalidad Hogar  Sustituto </t>
  </si>
  <si>
    <t xml:space="preserve">Los beneficiarios  de los programas  propusieron  lo siguiente: 
•Contemplar la posibilidad de incluir una cuchara medidora de 15 gr para llevar a casa. 
• Incluir alimento para la mujer gestante y madre lactante con bajo peso, menor de edad en la modalidad Hogar Sustituto.
• Aumentar el suministro de Bienestarina para los niños y niñas de la modalidad Desarrollo Infantil en Medio Familiar  puesto que los mayores de 6 meses no la reciben todos los meses. 
• Entregar cartillas con recetas de Bienestarina  a los asistentes  que asisten a  las socializaciones.
• Incluir el Alimento para Mujer Gestante a la modalidad Desarrollo Infantil en Medio Familiar  para reducir el bajo peso.
</t>
  </si>
  <si>
    <t>Total 180
Beneficiarios Programas ICBF     105
Operadores Servicios ICBF             52
Entidades Territoriales                       9
Veeduría                                                   1
Otros                                                        13</t>
  </si>
  <si>
    <t xml:space="preserve">El 31 de mayo del 2019 se realizó en Yopal- Casanare  una Mesa pública de Bienestarina y AAVN la cual contó con la asistencia de beneficiarios de las modalidades de proteccíón y prevención del ICBF, operadores de los programas del ICBF , representantes del equipo de gobierno de la alcaldia  del municipio de Yopal y del SENA entre otros para un total de 180 asistentes, incluyendo servidores públicos y contratistas del ICBF. 
La mesa se desarrolló de acuerdo con la agenda prevista, cumplió el objetivo previsyo  y estuvo acompañada por el chef de la Dirección de Nutrición  </t>
  </si>
  <si>
    <t>Realización Mesa Pública de Bienestarina y Alimentos de Alto Valor Nutricional en Yopal - Casanare</t>
  </si>
  <si>
    <t>Memorando con radicado S-2019-213162-0101 del 12-04-2019</t>
  </si>
  <si>
    <t>Se identificó Memorando con radicado S-2019-213162-0101 del 12-04-2019 dirigido a los Directores Regionales, Coordinadores de Asistencia Técnica y Coordinadores de Centros Zonales, con los aspectos a tener en cuenta en las Mesas Pública de Alimentos de Alto Valor Nutricional -AAVN-.</t>
  </si>
  <si>
    <t xml:space="preserve">Se envió a las regionales, Memorando con directrices para la realización de las mesas públicas de alimentos de alto valor nutricional, vigencia 2019 </t>
  </si>
  <si>
    <t>Ciudadanía en general
Beneficiarios de los programas
Entidades territoriales
Operadores de los diferentes programas de ICBF</t>
  </si>
  <si>
    <t xml:space="preserve">Informar a la ciudadanía sobre el uso y manejo de los alimentos de alto valor nutricional y brindar herramientas de conocimiento sobre el ejercicio del control social y veeduria ciudadana, frente a  los servcios y programas de la entidad dirigidos a fortalecer el derecho a una alimentación sana en NNA, Familias y Comunidades del país. </t>
  </si>
  <si>
    <t>Realizar mesas públicas de bienestarina y alimentos, como espacios en los cuales se promueve el control social frente la distribución y el uso de alimentos de alto valor nutricional. Cuentan con representación de la comunidad, entidades territoriales y operadores de los diferentes programas de ICBF y permiten mostrar los beneficios de los alimentos, responsabilidades, deberes de los responsables de almacenar, custodiar y controlar estos productos, contribuyendo al control social de los programas. Así como dar a conocer el alcance de la cobertura de este servicio y las novedades presentadas en los puntos de entrega primarios.</t>
  </si>
  <si>
    <t>Mesas Públicas de Bienestarina®  y Alimentos de Alto valor Nutricional</t>
  </si>
  <si>
    <t>5 Consejo Asesor Consultivo de NNA</t>
  </si>
  <si>
    <t>Reunión del Consejo Asesor Consultivo realizada</t>
  </si>
  <si>
    <t xml:space="preserve">Tres (3) reuniones del Consejo Asesor Consultivo. </t>
  </si>
  <si>
    <t xml:space="preserve">Actividad Cumplida en Julio. </t>
  </si>
  <si>
    <t xml:space="preserve">Actividad finalizada, meta cumplida en Septirmbre. </t>
  </si>
  <si>
    <t xml:space="preserve">Se evidenció carpeta  "CACNNA" el cargado el 06/12/2019  hora 2:42 pm, en la cual se observó:
1. Carpeta: "Memorias cuarte reunion 3er foro cartagena": en la cual se encuentra:
a). Carperta con 12 registros fotogrráficos;
b).  PDF "ASAMBLEA GENERAL DEL FORO" en el cual consta de la Relatoría Asamblea III Foro Panamericano de Niños, Niñas y Adolescentes:  5 folios.
c). PDF "DECLARACIÓN DE CARTAGENA": el cual trata sobre la Declaración de Cartagena sobre violencia hacia NNA de las Américas, según acordado en el III Foro Panamericano de NNA celebrado en Cartegena - Colombia entre el 28 y 31 de octubre de 2019.
d). PDF "DOCUMENTO DE PARTICIPACIÓN", el cual trata sobre COMPROMISOS Y RECOMENDACIONES DE NIÑOS, NIÑAS Y ADOLESCENTES PARA LA PROMOCIÓN DE LA PARTICIPACIÓN INFANTIL Y ADOLESCENTE Acordado en el III Foro Panamericano de Niños, Niñas y Adolescentes, celebrado en Cartagena – Colombia entre el 28 y 31 de octubre de 2019 .
e). Documento word "Reunion presencial CACNNA del 28 al 31 de octubre", el cual trata sobre "REUNIÓN DEL CONSEJO ASESOR Y CONSULTIVO NACIONAL DE NIÑOS, NIÑAS Y ADOLESCENTES DEL ICBF CACNNA. “PARTICIPACIÓN EN TERCER FORO PANAMERICANO DE NIÑOS, NIÑAS Y ADOLESCENTES”  
 28 al 31 de octubre de 2019. ".
2. Carpeta "Memorias tercera reunion presencial": la cual contiene:
a). 1 PDF: listado de asistencia 9 y 10 de octubre con 17 y 16 participantes respectivamente.
b). 1 PDF: Memorias tercer cncuentro CACNNA" el recoge las "MEMORIAS TERCER ENCUENTRO CONSEJO ASESOR Y CONSULTIVO NACIONAL DE NIÑOS, NIÑAS Y ADOLESCENTES DEL ICBF (CACNNA). 8 AL 10 DE OCTUBRE DE 2019.
CONVENIO DE COOPERACIÓN INTERNACIONAL ICBF 1444 (RPR-0202) DE 2019 SUSCRITO ENTRE EL INSTITUTO COLOMBIANO DE BIENESTAR FAMILIAR - ICBF Y LA ORGANIZACIÓN INTERNACIONAL PARA LAS MIGRACIONES - OIM".
</t>
  </si>
  <si>
    <r>
      <t>Actividad Cumplida en Julio, sin embargo, la Dirección de Niñes y Adolescencia continuo reportando gestión. 
Se evidenciaron registros fotográficos de WhatsApp; Listado de asistencia CACNNA; Acta de Reunion presencial CACNNA, Carpeta con información sobre EJERCICIOS DE CONTROL SOCIAL y un Link</t>
    </r>
    <r>
      <rPr>
        <i/>
        <sz val="14"/>
        <rFont val="Arial"/>
        <family val="2"/>
      </rPr>
      <t xml:space="preserve"> \\icbf.gov.co\fs_DNA\2019\Enlaces Regionales\Ejercicios de Control Social</t>
    </r>
    <r>
      <rPr>
        <sz val="14"/>
        <rFont val="Arial"/>
        <family val="2"/>
      </rPr>
      <t xml:space="preserve"> con información suministrada por las 33 Regionales</t>
    </r>
  </si>
  <si>
    <t>Actas
Fotografías</t>
  </si>
  <si>
    <t>Recoger las recomendaciones del CACNNA para que sean incluidas en las políticas públicas relacionadas con NNA</t>
  </si>
  <si>
    <t xml:space="preserve"> Promover la educación media y superior para la ruralidad.
- Evitar la deserción escolar.
- Fortalecer garantes de derechos, familia, sociedad, estado.
- Fomentar las habilidades prácticas para la vida. Capacidades Blandas.
- Promover espacios de recreación, deporte, cultura, entre otros que puedan ser asumidos como opción de vida para la vida adulta de los niños, niñas y adolescentes.
- Garantizar trabajo digno y bien remunerado para los padres y cuidadores de los niños, niñas y adolescentes.
- Promover los CIETIS, Comités intersectoriales para la prevención del trabajo infantil, en todas las regiones (municipios y departamentos)
- Que la empresa privada promueva los derechos de los niños, niñas y adolescentes. No contratar niños y niñas en sus procesos productivos, en caso de contratar adolescentes cumplir rigurosamente con los requisitos y procedimientos para el trabajo protegido.
- Explicar y difundir en todos los entornos, departamentos y municipios, cómo se protegen los derechos de los niños, niñas y adolescentes, desde la perspectiva del trabajo protegido, y difundir con las familias, en las instituciones educativas y demás representantes de la sociedad civil, como prevenir el trabajo infantil, y como se puede acceder al trabajo infantil de adolescentes. 
</t>
  </si>
  <si>
    <t>Se realizan dos reuniones por parte del CACNNA, la primera en el marco del lanzamiento de la Alianza Nacional Contra todas las Formas de Violencia Hacia NNA. La segunda en el marco de la reuni{on realizada con el ministero del trabajo para la participación e incidencia ciudadana en la prevención y erradicación del trabajo infantil y protección integral al adolescente trabajador.</t>
  </si>
  <si>
    <t>2 Documentos pdf "REUNIÓN MEDIANTE VIDEO LLAMADA DEL CONSEJO ASESOR Y CONSULTIVO NACIONAL DE NIÑOS, NIÑAS Y ADOLESCENTES DEL ICBF" de fechas 15/07/2019 y 22/07/2019.</t>
  </si>
  <si>
    <t xml:space="preserve">Actividad Cumplida en Julio. 
Se evidenció documento titulado "REUNIÓN MEDIANTE VIDEO LLAMADA DEL CONSEJO ASESOR Y CONSULTIVO NACIONAL DE NIÑOS, NIÑAS Y ADOLESCENTES DEL ICBF" realizada el 15/07/2019 a las 4:00 pm, con la siguiente agenda: 
Agenda de la reunión:
Agenda de la reunión:
1. Presentación de los participantes
2. Foro virtual preparatorio del III foro panamericano del IIN.
3. Prevención del trabajo infantil.
4. Acuerdos.
Se evidenció documento titulado "REUNIÓN MEDIANTE VIDEO LLAMADA DEL CONSEJO ASESOR Y CONSULTIVO NACIONAL DE NIÑOS, NIÑAS Y ADOLESCENTES DEL ICBF" realizada el 22/07/2019 a las 4:00 pm, con la siguiente agenda: 
Agenda de la reunión:
1. Foro virtual preparatorio del III foro panamericano del IIN.
2. Acuerdos
</t>
  </si>
  <si>
    <t>Relatorias de las reuniones.</t>
  </si>
  <si>
    <t xml:space="preserve">Acompañar las actividades del CACNNA y promover tener en cuenta las voces de los niños, las niñas y los adolescentes. </t>
  </si>
  <si>
    <t xml:space="preserve">Participar activamente del foro panamericano de niños, niñas y adolescentes, en los temas de prevención y erradicación de todas las formas de violencia contra niños, niñas y adolescentes.
Proponer desde los contextos territoriales alternativas contra el trabajo infantil. </t>
  </si>
  <si>
    <t xml:space="preserve">Foro virtual preparatorio del III foro panamericano del IIN.  3. Prevención del trabajo infantil. 
Se explica a los participantes la importancia de representar al CACNNA en el foro virtual del IIN preparatorio del III foro panamericano de niños, niñas y adolescentes del IIN que se celebrará en Cartagena entre el 28 y el 31 de octubre de 2019. Se presentan los documentos de soporte a la actividad y las preguntas que se deben responder durante la realización del foro. Los integrantes del CACNNA manifiestan que es importante su participación en este espacio y se revisan los diferentes aspectos relacionados con le mejor manera de desarrollarlas.
Se presentan a los integrantes del CACNNA aspectos relacionados con la prevención y erradicación del trabajo infantil como una de las formas en que se manifiesta la violencia contra los niños, niñas y adolescentes. Se trabaja un caso hipotético para promover la discusión en torno a las percepciones que tienen los integrantes del CACNNA con respecto a la problemática en sus regiones y por otro lado se propone que piensen en propuestas que prevengan que se presente la problemática en sus regiones. Estas actividades se realizan para preparar un encuentro promovido por el ministerio de trabajo, el congreso de la república y la dirección de niñez y adolescencia del ICBF. </t>
  </si>
  <si>
    <t xml:space="preserve">Durante el mes de junio no se realizaron actividades del Consejo Asesor y Consultivo Nacional de Niños, Niñas y Adolescentes del ICBF. </t>
  </si>
  <si>
    <t>Documento PDF "REUNIÓN MEDIANTE VIDEO LLAMADA DEL CONSEJO ASESOR Y CONSULTIVO NACIONAL DE NIÑOS, NIÑAS Y ADOLESCENTES DEL ICBF".</t>
  </si>
  <si>
    <t>Se evidenció documento titulado "REUNIÓN MEDIANTE VIDEO LLAMADA DEL CONSEJO ASESOR Y CONSULTIVO NACIONAL DE NIÑOS, NIÑAS Y ADOLESCENTES DEL ICBF" realizada el 20/05/2019 a las 4:00 pm, con la siguiente agenda: 
Agenda de la reunión:
1. Presentación de los participantes
2. Presentación del CACNNA
3. Actividades del IIN 2019 en Colombia
4. Temas para trabajar con el Consejo el 2019</t>
  </si>
  <si>
    <t>Acta de la reunión</t>
  </si>
  <si>
    <t>Acuerdos:
1. Avanzar en el reglamento interno y compartírselo por correo a los y las Consejeros(as).
2. Compartir el vínculo de nuestra voz a colores espacio web donde se encuentran los trabajos de los corresponsales CORIA del IIN.
3. Compartir las Cartas de reconocimiento cómo consejeros  y las que se envían a las regionales donde residen los Consejeros.</t>
  </si>
  <si>
    <t>8 NNA integrantes del CAC</t>
  </si>
  <si>
    <t xml:space="preserve">Se llevo a cabo una reunión virtual del Consejo Asesory Consultivo de Niños, Niñas y Adolescentes del ICBF.
Agenda de la reunión: 
1. Presentación de los participantes
2. Presentación del CACNNA
3. Actividades del IIN 2019 en Colombia
4. Temas para trabajar con el Consejo el 2019
</t>
  </si>
  <si>
    <t>Borrador de Acta de fecha 12/04/2019 con el objetivo de: "Elección de representante de CACNNA macro región Caribe".
Borrador de Acta de fecha fecha 10/04/2019 con el  objetivo de: "Elección de representante de CACNNA macro región Centro Oriente".
Borrador de Acta de fecha 10/04/2019 con el obejtivo de: "Elección de representante de CACNNA macro región Eje Cafetero y Antioquia".
Borrador de Acta de fecha 11/04/2019 con el objetivo de : "Elección de representante de CACNNA macro región Centro Sur Amazonía".
Borrador de Acta Acta de fecha 11/04/2019 con el objetivo de : "Elección de representante de CACNNA macro región Pacífico".
Documento word "CONVOCATORIA PARA ELEGIR NUEVOS INTEGRANTES DEL CONSEJO ASESOR Y CONSULTIVO NACIONAL DE NIÑOS, NIÑAS Y ADOLESCENTES (CACNNA), A TRAVÉS DE LAS MESAS DE PARTICIPACIÓN DE NIÑOS, NIÑAS Y ADOLESCENTES TERRITORIALES.".
23 correos electrónico con los memorandos radicadas ante las gobernaciones de: Cesar, Atlántico, Bolívar, Caldas, Quibdío, Antioquia, Santander, Boyacá, Bogotá, Huila, Putumayo, Caquetá, Valle del Cauca, Cauca, nariño, Chocó, Cundinamarca, Córdoba, La Guajira, Magadalena, Sucre, Amazonas y Tolima; con asunto "Elección representantes Consejo Asesor y Consultivo de Niños, Niñas y Adolescentes del ICBF.".
Memorando Respuesta Gobernación de Magdalena de fecha 13/03/2019.
Memorando de fecha 28/02/2019 radicado ante la Gobernación de Norte de Santander con asunto: "Elección representantes Consejo Asesor y Consultivo de Niños, Niñas y Adolescentes del ICBF.".
8 Videos de los Consejeros Electos en los departamentos de: Antuioquia, Boyacá, Cundinamarca, Huila, Nariño,  Putumayo, Sucre y Valle del Cauca.
Resolución 1260 de 2017 "Por el cual se establece la conformación del Consejo Asesor y Consultivo de Niños, Niñas y Adolescentes del Instituto Colombiano de Bienestar Familiar".</t>
  </si>
  <si>
    <t>No hay reporte de Avance, sin embargo, se encontraron evidencias en las carpetas correspondientes a:
5 Borradores de Actas de reunión para la Elección de representante de CACNNA por macro región.
Carta dirigidas a las gobernaciones con asunto: Elección representate al Consejo  Asesor y Consultivo Nacional de Niños, Niñas y Adolescentes del ICBF.
8 Videos de los Consejeros Electos.
Resolución 1260 de 2017.
Documento word "CONVOCATORIA PARA ELEGIR NUEVOS INTEGRANTES DEL CONSEJO ASESOR Y CONSULTIVO NACIONAL DE NIÑOS, NIÑAS Y ADOLESCENTES (CACNNA), A TRAVÉS DE LAS MESAS DE PARTICIPACIÓN DE NIÑOS, NIÑAS Y ADOLESCENTES TERRITORIALES."</t>
  </si>
  <si>
    <t xml:space="preserve">En la columna J (Descripción) se requiere describir la actividad con la que se reporta avance en el cumplimiento de la meta. 
En las actas que se adjuntan como soporte, se evidencia la participación de mas personas de las registradas. .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</si>
  <si>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Actas de elección de los nuevos Consejeros.
Videos de los Consejeros Electos.
Cartas de invitación presentadas a las gobernaciones para el proceso de elección.</t>
  </si>
  <si>
    <t>Los consejeros deben asumir las funciones que establece el decreto 1260 de 2017.</t>
  </si>
  <si>
    <t>Durante el periodo en mención no se han realizado reuniones del Consejo Asesor y Consultivo de Niños, Niñas y Adolescentes del ICBF.</t>
  </si>
  <si>
    <t>En este periodo no hubo avance en esta actividad.</t>
  </si>
  <si>
    <t>Presencial y Virtual</t>
  </si>
  <si>
    <t>Dirección de Niñez y Adolescencia</t>
  </si>
  <si>
    <t>Niños, niñas y Adolescentes.</t>
  </si>
  <si>
    <t>Apoderar</t>
  </si>
  <si>
    <t xml:space="preserve">Brindar asesoria al ICBF para el fortalecimiento de los servicios y programas dirigidos a los NNA, familias y comunidades del país. </t>
  </si>
  <si>
    <t>Instancia  de consulta y asesoria del ICBF,  integrado por niños, niñas y adolescentes de diferentes regiones del país.</t>
  </si>
  <si>
    <t>Consejo  Asesor y Consultivo Nacional de Niños, Niñas y Adolescentes del ICBF.</t>
  </si>
  <si>
    <t>3.433 Ejercicios de Control Social.</t>
  </si>
  <si>
    <t>Ejercicio de Control Social realizado</t>
  </si>
  <si>
    <t xml:space="preserve">Dos mil quinientos (2.500) ejercicios de control social </t>
  </si>
  <si>
    <t xml:space="preserve">Documento word "CONSOLIDADO EJERCICIOS DE CONTROL SOCIAL GENERACIONES CON BIENESTAR DNA"
33  Carpetas del consolidado de las Regionales. que reportaron los 3 Ejercicios de Control Social.
</t>
  </si>
  <si>
    <t xml:space="preserve">Actividad Cumplida en Diciembre.
Se evidenció infome consolidado de los ejercicios de promoción de la participación y control en donde la Dirección de Niñez y Adolescencia presenta un reporte de 3433 ejercicios.
Adicionalmente se evidenció carpeta para cada una de la 33 Regionales, y se revisa aleatoriamente los soportes de10 Regionales, lo cual suma 1355 ejercicios de control social. La información verificada corresponde a:
Tolima: 212 actas.
Antioquia: 259 actas
Cundinamarca: 68 actas
Bogotá: 96 actas
Norte de Santander: 204 actas
Santander: 115 actas
Quindío: 48 actas
Risaralda: 153 actas
Huila: 132 actas
Boyacá: 68 actas
</t>
  </si>
  <si>
    <t>Actas y listados de asistencia</t>
  </si>
  <si>
    <t>Apoyar la conformación de las mesas de participación teniendo en cuenta los participantes de los comités de control social de la oferta de la DNA</t>
  </si>
  <si>
    <t xml:space="preserve">• En ocasiones es difícil la convocatoria de los padres de familia a las actividades de control social y guardianes del tesoro.
• En algunos casos los operadores cumplen con el requisito de realizar las reuniones pero no van más allá del diligenciamiento del acta y de la realización de las actividades propuestas.
• Algunos operadores no entregan la información en los tiempos propuestos lo que retrasa el reporte por parte de los referentes regionales.
• Algunas actas se deben repetir debido a que no se consignan de manera adecuada los temas sobre los que se debe realizar control social, o en ocasiones simplemente las actas no dan cuenta de los ejercicios de control social.
• Las evidencias aunque se presentan teniendo en cuenta los requerimientos, se cargan en múltiples archivos y carpetas lo que dificulta su revisión, se ha sugerido a los enlaces y los operadores hacer archivos por municipio en PDF, donde estén todos los  documentos requeridos en un solo archivo para de esta manera facilitar su lectura y revisión.
</t>
  </si>
  <si>
    <t xml:space="preserve">Participación de 6799 niñas o adolescentes; 5384 niños o adolescentes; 4321 mujeres y 934 hombres. En total participaron 16877 personas. </t>
  </si>
  <si>
    <t xml:space="preserve">Tercer ejercicio de control social a la oferta de atención de la Dirección de Niñez y Adolescencia. </t>
  </si>
  <si>
    <t>No se evidenció soportes de la gestión que reportó la DNYA.</t>
  </si>
  <si>
    <t>Se realiza conformación de los comités del control social a la oferta de la Dirección de Niñez y Adolescencia</t>
  </si>
  <si>
    <t xml:space="preserve">Participaron: 4262 niñas y adolescentes; 2961 niños y adolescentes; 3060 mujeres y 735 hombres. En total participaron 10705 personas de las regionales que presentaron reporte. </t>
  </si>
  <si>
    <t xml:space="preserve">En general los ejercicios de control social han permitido que los participantes realicen seguimiento a las actividades de la oferta de la Dirección de Niñez y Adolescencia en sus modalidades tradicional, étnica y rural.  El momento de la conformación del comité implica la selección de sus integrantes así como de la definición de las temáticas puntuales a las cuales se realizará seguimiento durante la operación en territorio. </t>
  </si>
  <si>
    <t>Formatos sin diligenciar: LISTA DE ASISTENCIA A ENCUENTROS VIVENCIALES , CRONOGRAMA EJERCICIOS CONTROL SOCIAL, DIRECTORIO CONFORMACIÓN COMITÉ DE CONTROL SOCIAL PROGRAMA GENERACIONES CON BIENESTAR y  REPORTE REGIONAL DE EJERCICIOS DE PARTICIPACIÓN Y CONTROL SOCIAL.
Correo electrónico de fecha 31/05/2019 asunto: "Video conferencia participación y control social 5 de junio".
Documento word "GUÍA METODOLÓGICA niñasAS, NIÑOS Y ADOLESCENTES AGENTES DEL CAMBIO SOCIAL, PARTICIPACIÓN Y “CONTROL SOCIAL” PARA EMPODERAR, COMUNICAR E INCIDIR".</t>
  </si>
  <si>
    <t>Se evidenció correo electrónico del 31/05/2019 asunto: "Video conferencia participación y control social 5 de junio" donde se invita a los representantes de los operadores a participar y se menciona la agenda del evento.
Así mismo, se relacionan unos formatos que harán parte de los ejercicios de Contro Social. Y documento word "GUÍA METODOLÓGICA NIÑAS, NIÑOS Y ADOLESCENTES AGENTES DEL CAMBIO SOCIAL, PARTICIPACIÓN Y “CONTROL SOCIAL” PARA EMPODERAR, COMUNICAR E INCIDIR.".
No se evidenció lista de asistencia de los participantes a la videoconferencia.</t>
  </si>
  <si>
    <t xml:space="preserve">Correo de convocatoria a video llamada.
Presentación de la linea técnica. </t>
  </si>
  <si>
    <t>Realizar ejercicios de participación y control social.</t>
  </si>
  <si>
    <t>Se realizó video llamada en la cual se realizó la transferencia metodológica  para la realización de los ejercicios de control social.</t>
  </si>
  <si>
    <t xml:space="preserve">Transferencia metodológica para la realización de los ejercicios de control social y de guardianes del Tesoro. </t>
  </si>
  <si>
    <t xml:space="preserve">Durante el mes de Junio se realizó socialización de la línea técnica de los ejercicios de control social, con referentes regionales de la DNA y operadores. </t>
  </si>
  <si>
    <t>Durante el mes de mayo no se realizaron ejercicios de control, durante este mes se realizan actividades de alistamiento y preparación por parte de los operadores de la oferta programática de la Dirección de Niñez y Adolescencia.</t>
  </si>
  <si>
    <t>No se han realizado actividades en el marco de la meta propuesta. Actualmente se encuentran en proceso de contratación los proyectos de la DNA</t>
  </si>
  <si>
    <t xml:space="preserve">Durante el periodo en mención se realizan ajustes a las orientaciones metodológicas para la realización de los ejercicios de control social. </t>
  </si>
  <si>
    <t xml:space="preserve">Presencial </t>
  </si>
  <si>
    <t>Empoderar</t>
  </si>
  <si>
    <t xml:space="preserve">Generar capacidades en los NNA beneficiarios de la oferta programática de la Dirección de Niñez y Adolescencia, para que ejerzan su derecho a la particiáción.  </t>
  </si>
  <si>
    <t xml:space="preserve">Promoción de la participación ciudadana  y el control social  por parte de los  participantes a la oferta programática de la Dirección de Niñez y Adolescencia. </t>
  </si>
  <si>
    <t xml:space="preserve">Ejercicios de promoción de la participación y control social de niños, niñas y adolescentes "Guardianes del tesoro", en políticas públicas, programas, proyectos y oferta programática de la Dirección de Niñez y Adolescencia. </t>
  </si>
  <si>
    <t>2 Transferencia de conocimiento</t>
  </si>
  <si>
    <t>Transferencia de conocimiento realizada</t>
  </si>
  <si>
    <t xml:space="preserve">Dos (2) transferencias de conocimento </t>
  </si>
  <si>
    <t>Actividad Cumplida en Mayo.</t>
  </si>
  <si>
    <t xml:space="preserve">Actividad finalizada, meta cumplida en Mayo. </t>
  </si>
  <si>
    <t xml:space="preserve">Meta cumplida </t>
  </si>
  <si>
    <t xml:space="preserve">Meta Finalizada </t>
  </si>
  <si>
    <t>Invitación "Consejo Asesor y Consultivo de Niños Niñas y Adolescentes del ICBF"
Video reunión teams Consejo Asesor y Consultivo de Niños, Niñas y Adolescentes del ICBF
Pantallazos de la videoconferencia</t>
  </si>
  <si>
    <t>Se evidenció utilización de la herramienta Team para el evento "Consejo Asesor y Consultivo de Niños Niñas y Adolescentes del ICBF"</t>
  </si>
  <si>
    <t>a.  Invitación Consejo Asesor y Consultivo de Niños Niñas y Adolescentes del ICBF.msg
b. Video reunión teams Consejo Asesor y Consultivo de Niños, Niñas y Adolescentes del ICBF.mp4</t>
  </si>
  <si>
    <t>Usar la herramienta Teams de Microsoft para futuras reuniones del Consejo Asesor y Consultivo de Niños, Niñas y Adolescentes del ICBF.</t>
  </si>
  <si>
    <t>Enlace de participación ciudadana de la Dirección de Niñez y Adolescencia,  
(con la participción de 9 NNA)</t>
  </si>
  <si>
    <t>Se realiza transferencia de conocimeinto a el enlace del área funcional niñez y adolescencia de la heramenta Teams con el objeto de ser usada en el Consejo Asesor y Consultivo de Niños, Niñas y Adolescentes del ICBF, se realiza acompañamiento técnico de la DIT para el uso de la herramienta a dicho consejo.</t>
  </si>
  <si>
    <t>En este  periodo no hubo avance  en el desarrollo de la actividad.</t>
  </si>
  <si>
    <t>Listado Asistencia del 29/03/2019
Presentación "Herramientas Tecnológicas para la Participación y Colaboración ICBF"
Correo eletrónico del 03/04/2019 con asunto: Memorias: Herramientas Tecnológicas para la Participación y Colaboración ICBF</t>
  </si>
  <si>
    <t>Se evidenció la realización de transfrencia de conocimiento de "Herramientas Tecnológicas para la Participación y Colaboración ICBF"</t>
  </si>
  <si>
    <t>a. Correo envio de memorias
b. Presentación en power point
c. Listado de asistencia</t>
  </si>
  <si>
    <t xml:space="preserve">definir las herramienta tecnologica a usar de acuerdo a los grupos de interés </t>
  </si>
  <si>
    <t>enlaces mesa de participación ciudadana
9</t>
  </si>
  <si>
    <t>Se lleva a cabo transferencia de conocimiento en Herramientas Tecnológicas para la participacion y colaboración.</t>
  </si>
  <si>
    <t>Se preparan insumos para realizar la presentación de la transferencia de herramientas tecnológicas enfocadas a la participación y colaboración.
Se convoca a los enlaces de la mesa de participación.
Realizar la transferencia de conocimiento</t>
  </si>
  <si>
    <t xml:space="preserve">Direccción de Información y Tecnología </t>
  </si>
  <si>
    <t>Colaboradores ICBF</t>
  </si>
  <si>
    <t>Colaborar</t>
  </si>
  <si>
    <t xml:space="preserve">Generar capacidades técnologicas en los Colaboradores del ICBF para el uso y aprovechamiento efectivo de las herramientas técnologicas que provee el Instituto </t>
  </si>
  <si>
    <t>Realizar transferencias de conocimiento en herramientas tecnológicas que soporten las actividades para la participación ciudadana.</t>
  </si>
  <si>
    <t>Uso y apropiación de herramientas tecnológicas.</t>
  </si>
  <si>
    <t>2 Herramientas de TI</t>
  </si>
  <si>
    <t>Solución TI desarrollada</t>
  </si>
  <si>
    <t>Dos (2) Soluciones TI</t>
  </si>
  <si>
    <t xml:space="preserve">Actividad Cumplida en Abril. </t>
  </si>
  <si>
    <t xml:space="preserve">Actividad finalizada, meta cumplida en Abril. </t>
  </si>
  <si>
    <t xml:space="preserve">Meta cumplida en abril. </t>
  </si>
  <si>
    <t>Base de Datos con 448 registros de NNA participantes en la encuesta
Análisis de los resultados en la https://forms.office.com/Pages/DesignPage.aspx#Analysis=true&amp;FormId=86WSPXq8eUqMXl5IP3eJv6xCgZ07WItIk3hJwCrsYRFUNk8wWEVXNkdaWkZJNkNMUE1HSFpQWEFHSi4u&amp;Token=aa466082105c4926805dd9b30658a39c</t>
  </si>
  <si>
    <t>Se evidenció la realización de la encuesta y la tabulación de los datos en la herramienta forms.office.com</t>
  </si>
  <si>
    <t>a. Consulta virtual a las niñas_ los niños y adolescentes del departamento _de Risaralda(1-267)_xlsx.msg
b.Consulta virtual a las niñas, los niños y adolescentes del departamento _de Risaralda(1-448).xlsx</t>
  </si>
  <si>
    <t xml:space="preserve"> Dirección de Niñez y Adolescencia,  
(con la participación de 448 NNA del departamento de Risaralda)</t>
  </si>
  <si>
    <t>Se provee herramienta en  microsoft forms para realizar encuesta: "Consulta virtual a las niñas, los niños y adolescentes del departamento de Risaralda" llego participación de: 448
https://forms.office.com/Pages/DesignPage.aspx#Analysis=true&amp;FormId=86WSPXq8eUqMXl5IP3eJv6xCgZ07WItIk3hJwCrsYRFUNk8wWEVXNkdaWkZJNkNMUE1HSFpQWEFHSi4u&amp;Token=aa466082105c4926805dd9b30658a39c
Se realizó acompañamiento para visualización de resultados en excel</t>
  </si>
  <si>
    <t>Presentación Power Point "Herramientas Tecnológicas para la Participación y Colaboración ICBF" del 28 de marzo de 2019, en la cual se da a conocer la herramienta Yammer y el contenido "Participa ICBF" de la cual se observó la ruta https://www.yammer.com/participaicbf/#/groups/suggested</t>
  </si>
  <si>
    <t>Se evidenció Presentación "Herramientas Tecnológicas para la Participación y Colaboración ICBF" del 28 de marzo de 2019, en la cual se da a conocer la herramienta Yammer y el contenido "Participa ICBF" de la cual se observó la ruta https://www.yammer.com/participaicbf/#/groups/suggested</t>
  </si>
  <si>
    <t>d.Herramienta_participaICBF_2019</t>
  </si>
  <si>
    <t>determinar los temas de interés para interacción con la ciudadanía</t>
  </si>
  <si>
    <t>Se crea el espacio "participaICBF" en la red institucional Yammer con el fin de contar con tematicas de interes para la participación entre colaboradores ICBF y terceros en una herramienta privada y controlada con la seguridad de la infomación del Instituto.</t>
  </si>
  <si>
    <t>Presentación del espacio digital "participaICBF" en la herramienta Yammer a los enlaces de Participación</t>
  </si>
  <si>
    <t xml:space="preserve">Virtual (Escenarios digitales) </t>
  </si>
  <si>
    <t>Dependencias del nivel central del ICBF.</t>
  </si>
  <si>
    <t xml:space="preserve">Promover la participación de la ciudadanía y grupos de interés del ICBF,  por medio del uso y la apropiación de  las herramientas TI que provee el Instituto </t>
  </si>
  <si>
    <t>Apoyar la realización y divulgación de las actividades de Participación Ciudadana soportadas en herramientas TI</t>
  </si>
  <si>
    <t>Heramientas de TI para la participación ciudadana</t>
  </si>
  <si>
    <t>Un (1) documento</t>
  </si>
  <si>
    <t>Documento elaborado</t>
  </si>
  <si>
    <t>Actividad finalizada, meta cumplida en Noviembre.
La validación del documento elaborado se propone como compromiso para la Vigencia 2020.</t>
  </si>
  <si>
    <t>2 archivo en PDF con avance del documento ORIENTACIONES PARA LA PROMOCIÓN DE LA PARTICIPACIÓN CIUDADANA DE LAS FAMILIAS EN LA GESTIÓN DE POLÍTICAS Y SERVICIOS</t>
  </si>
  <si>
    <t xml:space="preserve">Se observó documento ANEXO I: ORIENTACIONES PARA LA PROMOCIÓN DE LA PARTICIPACIÓN CIUDADANA DE LAS FAMILIAS EN LA GESTIÓN DE POLÍTICAS Y SERVICIOS, con marca de agua que indica "Documento en Construcción". </t>
  </si>
  <si>
    <t>Documento en Pdf</t>
  </si>
  <si>
    <t>Construcción de un documento con orientaciones para la promoción de la participación ciudadana en y desde las familias en la gestión de políticas y servicios, dirigido a agentes institucionales del SNBF.</t>
  </si>
  <si>
    <t>Consolidación de documento de orientaciones y referentes técnicos para la promoción de la participación ciudadana en y desde las familias.</t>
  </si>
  <si>
    <t>Documento PDF con avance del documento ORIENTACIONES PARA LA PROMOCIÓN DE LA PARTICIPACIÓN CIUDADANA DE LAS FAMILIAS EN LA GESTIÓN DE POLÍTICAS Y SERVICIOS</t>
  </si>
  <si>
    <t>Continúa  revisión de fuentes para recolectar insumos. Se construye nueva versión de documento de avance en la construcción de orientaciones para la promoción de la participación ciudadana de las familias.</t>
  </si>
  <si>
    <t xml:space="preserve">Se observó documento ANEXO I: ORIENTACIONES PARA LA PROMOCIÓN DE LA PARTICIPACIÓN CIUDADANA DE LAS FAMILIAS EN LA GESTIÓN DE POLÍTICAS Y SERVICIOS, con los avances a la fecha. </t>
  </si>
  <si>
    <t>Continúa revisión de fuentes para recolectar insumos. Se cuenta con documento de avance en la construcción de orientaciones para la promoción de la participación ciudadana de las familias.</t>
  </si>
  <si>
    <t>Correo enviado el 12/09/2019 con adjunto PDF.</t>
  </si>
  <si>
    <t>En correo enviado el 12/09/2019 Asunto "PRELIMINAR- INFORME SEGUIMEINTO PLAN ANTICORRUPCION -AGOSTO 30 DE 2019" en el cual informan sobre la "evidencia del avance de gestión reportado en la celda CM", así mismo, adjuntan PDF "ANEXO I: ORIENTACIONES PARA LA PROMOCIÓN DE LA PARTICIPACIÓN CIUDADANA DE LAS FAMILIAS EN LA GESTIÓN DE POLÍTICAS Y SERVICIOS." en dos (2) folios.</t>
  </si>
  <si>
    <t>Continúa  revisión de fuentes para recolectar insumos. Se cuenta con documento de avance en la construcción de orientaciones para la promoción de la participación ciudadana de las familias.</t>
  </si>
  <si>
    <t xml:space="preserve">No hay soportes que evidencien lo informado en el Reporte de Gestión. </t>
  </si>
  <si>
    <t>Se continúa en revisión de fuentes para recolectar insumos y se incia la elaboración del documento de orientaciones para la promoción de la participación ciudadana de las familias.</t>
  </si>
  <si>
    <t>Revisión de fuentes para recolectar elementos para la elaboración del documento de orientaciones para la promoción de la participación ciudadana de las familias.</t>
  </si>
  <si>
    <t>No se realizan avances específicos en el periodo reportado.</t>
  </si>
  <si>
    <t xml:space="preserve">Acta de reunión del 21/03/2019 - Proceso Promoción y Prevención - Relación con el Ciudadano. </t>
  </si>
  <si>
    <t xml:space="preserve">Se evidenció acta de reunión del 21/03/2019 cuyo objetivo fue: Precisar aspectos para el reporte de avance frente al compromiso adquirido por la Subdirección de Gestión Técnica para la atención de las Familias y Comunidades - SGT en el marco del componente de participación del PAAC de la Entidad 2019. </t>
  </si>
  <si>
    <t>Acta de reunión Marzo 21 2019 con profesionales de la SGT de la DFC (Sede Nacional).</t>
  </si>
  <si>
    <t>Grupos de interés (Agentes institucionales del SNBF).</t>
  </si>
  <si>
    <t>Establecimiento de acuerdos para el reporte de avances frente al compromiso adquirido por la Subdirección de Gestión Técnica para la atención a las Familias y Comunidades – SGT en el marco del Componente de Participación del Plan Anticorrupción de la entidad.</t>
  </si>
  <si>
    <t>Presencial y/o Virtual</t>
  </si>
  <si>
    <t>Abril</t>
  </si>
  <si>
    <t xml:space="preserve">Documento elaborado. </t>
  </si>
  <si>
    <t>Políticas y Estrategias para las Familias y Comunidades</t>
  </si>
  <si>
    <t xml:space="preserve">Dirección de Familias y Comunidades.  </t>
  </si>
  <si>
    <t xml:space="preserve">Agentes institucionales del SNBF. </t>
  </si>
  <si>
    <t xml:space="preserve">Construcción y establecimiento de referentes técnicos, que sean apropiados por los Agentes Institucionales del SNBF, para fortalecer a las familias como agentes de transformación social, a través de la participación ciudadana. </t>
  </si>
  <si>
    <t>Elaboración de documento con orientaciones para la promoción de la participación ciudadana de las familias en la gestión de políticas y servicios.</t>
  </si>
  <si>
    <t>Orientaciones para la promoción de la participación ciudadana de las familias en la gestión de políticas y servicios.</t>
  </si>
  <si>
    <t>Treinta y tres (33) Encuentros o Reuniones</t>
  </si>
  <si>
    <t>Encuentro / Reunión realizada</t>
  </si>
  <si>
    <t>Treinta (30) Encuentros o Reuniones</t>
  </si>
  <si>
    <t>Informes de la Regional Valle en 6 archivos, así 3 mensajes remisorios de correo electrónico y 3 Pdf.</t>
  </si>
  <si>
    <t>Para cada caso, se presentan en los Informes Regionales que constituyen la evidencia.</t>
  </si>
  <si>
    <t>Se presentan en los archivos de informe Regional que constituyen la evidencia.</t>
  </si>
  <si>
    <t xml:space="preserve">•	Número de personas integrantes de familias: 2280  
•	Número de colaboradores de las Regionales o Centros Zonales ICBF: 0
•	Número del personal perteneciente a los operadores contratados: 57
•	Número de delegados de entidades territoriales u otros agentes del SNBF: 0
•	NUMERO TOTAL DE PARTICIPANTES:  2.337
</t>
  </si>
  <si>
    <t>Realización de diferentes tipos de actividades de encuentro presencial con familias y comunidades para la divulgación de atributos de calidad de la Modalidad FBP - Vigencia 2019.</t>
  </si>
  <si>
    <t xml:space="preserve">Actividad finalizada, meta cumplida en Octubre que continúa sumando. 
Los datos totales finales son:
- Personas integrantes de familias: 26597  
• Colaboradores de las Regionales o Centros Zonales ICBF: 100
• Personal perteneciente a los operadores contratados: 923
• Delegados de entidades territoriales u otros agentes del SNBF: 410
NUMERO TOTAL DE PARTICIPANTES:  28.030
</t>
  </si>
  <si>
    <t xml:space="preserve">Actividad finalizada, meta cumplida en octubre. </t>
  </si>
  <si>
    <r>
      <t>Cesar: correo electrónico del 20/08/2019 con adjunto "Informe Atributos de la Calidad" y Excel "Cronograma Calidad": en el informe de julio de 2019: reportan 2280 Familias.
Meta: correo electrónico del 03/10/2019 con adjuntos: PDF "</t>
    </r>
    <r>
      <rPr>
        <i/>
        <sz val="14"/>
        <rFont val="Arial"/>
        <family val="2"/>
      </rPr>
      <t>PRIMER REPORTE DE INFORMACIÓN DE CALIDAD DE ATENCIÓN 4 sept</t>
    </r>
    <r>
      <rPr>
        <sz val="14"/>
        <rFont val="Arial"/>
        <family val="2"/>
      </rPr>
      <t>.": reportan un reportan cronograma de encuentros y un word "</t>
    </r>
    <r>
      <rPr>
        <i/>
        <sz val="14"/>
        <rFont val="Arial"/>
        <family val="2"/>
      </rPr>
      <t>SEGUNDO REPORTE DE INFORMACIÓN DE CALIDAD DE ATENCIÓN</t>
    </r>
    <r>
      <rPr>
        <sz val="14"/>
        <rFont val="Arial"/>
        <family val="2"/>
      </rPr>
      <t>" reportan 2040 familiar participantes.
Arauca: correo electrónico del 03/10/2019 con adjunto "</t>
    </r>
    <r>
      <rPr>
        <i/>
        <sz val="14"/>
        <rFont val="Arial"/>
        <family val="2"/>
      </rPr>
      <t>INFORME DE GESTIÓN SOCIALIZACIÓN ESTÁNDARES DE CALIDAD final</t>
    </r>
    <r>
      <rPr>
        <sz val="14"/>
        <rFont val="Arial"/>
        <family val="2"/>
      </rPr>
      <t>" reportan 1080 participantes.
Caquetá: correo electrónico del 02/10/2019 con adjunto "Informe gestión_Atributos Calidad" en el informe de julio reportan 1180 participantes.
Casanare: PDF "Informe Regional Casanare FBP" reportan 843 partipantes.</t>
    </r>
  </si>
  <si>
    <t>Se observó 4 correos electrónicos con informes sobre Atributos de Calida y un informe en PDF de las Regionales acerca de la Modalidad Familias con Bienestar para la Paz -FBP: Cesar, Meta, Casanare, Arauca y Caquetá.</t>
  </si>
  <si>
    <t>Informes de las Regionales Arauca, Caquetá, Cesar, Meta, Casanare.</t>
  </si>
  <si>
    <t>Se presentan en los informes Regionales que constituyen la evidencia.</t>
  </si>
  <si>
    <t xml:space="preserve">•	Número de personas integrantes de familias: 7666
•	Número de colaboradores de las Regionales o Centros Zonales ICBF: 16
•	Número del personal perteneciente a los operadores contratados: 202
•	Número de delegados de entidades territoriales u otros agentes del SNBF: 280
•	NUMERO TOTAL DE PARTICIPANTES: 8164
</t>
  </si>
  <si>
    <t>Realización de diferentes tipos de actividades de encuentro presencial con familias y comunidadespara la divulgación de atributos de calidad de la Modalidad FBP (Arauca, Caquetá, Cesar, Meta, Casanare)- Vigencia 2019.</t>
  </si>
  <si>
    <t xml:space="preserve">Se reciben informes de gestión de 5 de las Regionales asignadas a la Modalidad FBP (Arauca, Caquetá, Cesar, Meta, Casanare).
</t>
  </si>
  <si>
    <t>Informes ATRIBUTOS DE LA CALIDAD Estrategia Territorios Étnicos con Bienesta reportado por las Regionales:
Antioquia: informe del 30/08/2019 reportan 416 participantes.
Caldas: informe del 25/06/2019 reportan 75 familias partipantes.
La Guajira: informe del 25/06/2019 reportan 2732 familias participantes.
Vaupés: informe del 26/06/2019 reportan 143 familias participantes.
Vichada: informe del 27/06/2019 reportan 340 participantes.
Putumayo: informe del 21/06/2019 reportan 553 participantes.
Informes ATRIBUTOS DE LA CALIDAD Estrategia UNAFA reportado por las Regionales:
Atlántico: informe (abril-mayo) 300 participantes.
Risaralda: 26 y 30 de abril de 2019: repotan 30 familias participantes.
Guainía: informde del 26/04/2019: reportan 17 participantes.
San Andrés: informe de 26 de abril y 24 de mayo de 2019: reportan 93.
Magdalena: informe del 26 y 27 de abril: reportan 51 participantes.
Boyacá: informe abril: reportan 79 participantes.
Bolívar: informe abril y mayo de 2019: reportan: 80 participantes.
Amazonas: abril y mayo de 2019: reportan: 28 participantes.
Bogotá: informe: abril y mayo de 2019: reportan 165 participantes.
Cundinamarca: informe abril y mayo de 2019: reportan 90 participantes.
Guaviare: informe de 25/04/2019: reportan 24 participantes.</t>
  </si>
  <si>
    <t xml:space="preserve">Se evidenció actividades relacionadas con Atributos de la Calidad reportado por difrentes Regionales de las Estrategias TEB y UNAFA para un total de 17 encuentros. </t>
  </si>
  <si>
    <t>Informes de las Regionales Caldas, Vichada, Vaupés, Putumayo, La Guajira, Antioquia, Atlántico, Bogotá, Bolívar, Guaviare, Magdalena, Risaralda, Guainía, Cundinamarca, Boyacá, San Andrés y Amazonas.</t>
  </si>
  <si>
    <t xml:space="preserve">•	Número de personas integrantes de familias: 4843
•	Número de colaboradores de las Regionales o Centros Zonales ICBF: 57
•	Número del personal perteneciente a los operadores contratados: 221
•	Número de delegados de entidades territoriales u otros agentes del SNBF: 11
•	NUMERO TOTAL DE PARTICIPANTES: 5132
</t>
  </si>
  <si>
    <t>Realización de diferentes tipos de actividades de encuentro presencial para la divulgación de atributos de calidad de las modalidades Territorios Étnicos con Bienestar  (6: Caldas, Vichada, Vaupés, Putumayo, La Guajira y Antioquia) y UNAFA (11: Atlántico, Bogotá, Bolívar, Guaviare, Magdalena, Risaralda, Guainía, Cundinamarca, Boyacá, San Andrés y Amazonas) - Vigencia 2019, con familias y comunidades.</t>
  </si>
  <si>
    <r>
      <t>Se reciben informes de 6 de las Regionales asignadas a la Modalidad TEB (Caldas, Chocó, Norte de Santander, Guajira, Vichada, Vaupés, Córdoba, Putumayo, Nariño, Cauca). La regional Antioquia, asignada a esta misma modalidad, se encuentra ejecutando las acciones y elaborando los informes respectivos.
Se reciben informes de las 2 Regionales (Sucre y Quindío)</t>
    </r>
    <r>
      <rPr>
        <sz val="14"/>
        <color rgb="FFFF0000"/>
        <rFont val="Arial"/>
        <family val="2"/>
      </rPr>
      <t xml:space="preserve"> </t>
    </r>
    <r>
      <rPr>
        <sz val="14"/>
        <color theme="1"/>
        <rFont val="Arial"/>
        <family val="2"/>
      </rPr>
      <t xml:space="preserve">donde la actividad de divulgación se ejecutó a través de la modalidad FBP.
En UNAFA, aún no hay reporte de avance.
</t>
    </r>
  </si>
  <si>
    <t>PDF de fecha 27/06/2019 asunto: "Remisión Informe de Gestión Regional Cauca", suscrito por el Director Regional Cauca.
PDF "Informe consolidado socialización de propuesta modalidad Territorios Étnicos con Bienestar" del 25/06/2019, suscrito por el Enlace Regional Familias y Comunidades de la Regional Chocó.
PDF "Informe de socialización de los proyectos Territorios Étnicos con Bienestar" de la Regional Córdoba, suscrito por el Enlace Regional de Familias y Comunidades.
PDF "Informe consolidadp socialización modalidad Territorios Étnicos Con Bienestar" - Regional Nariño del 28/06/2019, suscrito pr el Referente de Familias y Comunidades.
PDF "Informe consolidado de gestión Contrato 187 frente al Estatuto Anticorrupción" del 25/06/2019, suscrito por Contratista de Apoyo del Grupo de Asistencia Técnica de la Regional Norte de Santander.
PDF" Informe socialización estándares de calidad Familias Con Bienestar para la Paz - 2019", suscrito por el Enlace de Familias y Comunidades, la Asesora Psicosocial y la Asesora Pedagógica.
PDF "Presentación Atributos de la Calidad de 2019" sin suscribir, de la Regional Sucre.
PDF "nforme de gestión con base a la información contenida en el formato Acta de Socialización entregada por el operador Modalidad T.E.B municipio de Puerto Carreño -La Primavera" de 27/06/2019, suscrito por el Enlace de Familia y Comunidades.</t>
  </si>
  <si>
    <t>Se evidencia correo electrónico del 02/09/2019 Asunto: INFORMES ATRIBUTOS DE CALIDAD, el cual contiene adjunto word "INFORME ATRIBUTOS DE CALIDAD CORREGIDO"  y 8 archivos PDF de Informe de Gestión.</t>
  </si>
  <si>
    <t>Informes de las Regionales Cauca, Chocó, Córdoba, Nariño, Norte de Santander, Quindío y Sucre.</t>
  </si>
  <si>
    <t xml:space="preserve">•	Número de personas integrantes de familias: 7379
•	Número de colaboradores de las Regionales o Centros Zonales ICBF: 18
•	Número del personal perteneciente a los operadores contratados: 284
•	Número de delegados de entidades territoriales u otros agentes del SNBF: 91
•	NUMERO TOTAL DE PARTICIPANTES: 7772
</t>
  </si>
  <si>
    <t>Realización de diferentes tipos de actividades de encuentro presencial para la divulgación de atributos de calidad de las modalidades Territorios Étnicos con Bienestar  (6: Cauca, Chocó, Córdoba, Nariño, Norte de Santander y Vichada) y  Familias con Bienestar para la Paz (Quindío y Sucre) - Vigencia 2019, con familias y comunidades.</t>
  </si>
  <si>
    <t xml:space="preserve">Se reciben informes de 6 de las Regionales asignadas a la Modalidad TEB (Caldas, Chocó, Norte de Santander, Guajira, Vichada, Vaupés, Córdoba, Putumayo, Nariño, Cauca). La regional Antioquia, asignada a esta misma modalidad, se encuentra ejecutando las acciones y elaborando los informes respectivos.
Se reciben informes de las 2 Regionales (Sucre y Quindío) donde la actividad de divulgación se ejecutó a través de la modalidad FBP.
En UNAFA, aún no hay reporte de avance.
</t>
  </si>
  <si>
    <t xml:space="preserve">INFORME ESTÁNDARES DE CALIDAD MODALIDAD FAMILIAS CON BIENESTAR PARA LA PAZ DIRECCIÓN DE FAMILIAS Y COMUNIDADES REGIONAL SANTANDER del 22/07/2019.
INFORME DE DIVULGACIÓN ESTÁNDARES DE CALIDAD FAMILIAS CON BIENESTAR PARA LA PAZ del mes de junio.
Informe Regional Tolima FBP: archivo Excel del mes de julio.
Correo electrónico del 15/07/20149, asunto: Informe Estándares de Calidad Regional Huila.
Correo electrónico del 22/07/2019, asunto: Estándares de Calidad.
Correo electrónico del 15/07/2019, asunto: Estándares de Calidad - Plan anticorrupción. </t>
  </si>
  <si>
    <t xml:space="preserve">Se evidenció socializacion de los atributos de calidad con Familias Usuarias de la Modalidad Familia con Bienestar para la Paz, en los Departamentos de Huila, Santander y Tolima. </t>
  </si>
  <si>
    <t>Informes de las Regionales Huila, Tolima y Santander.</t>
  </si>
  <si>
    <t xml:space="preserve">•	Número de personas integrantes de familias: 4.712 
•	Número de colaboradores de las Regionales o Centros Zonales ICBF: 9
•	Número del personal perteneciente a los operadores contratados: 216
•	Número de delegados de entidades territoriales u otros agentes del SNBF: 28
•	NUMERO TOTAL DE PARTICIPANTES: 4.965
</t>
  </si>
  <si>
    <t>Realización de diferentes tipos de actividades de encuentro, reunión o espacios de diálogo presencial para la divulgación de atributos de calidad de la modalidad Familias con Bienestar para la Paz - Vigencia 2019, con familias y comunidades.</t>
  </si>
  <si>
    <t>Se reciben los informes de 3 de las Regionales asignadas a la Modalidad FBP (Huila, Tolima y Santander). Las demás regionales asignadas a esta misma modalidad, se encuentran ejecutando las acciones y elaborando los informes respectivos.
Se continúa en espera de los informes corregidos de las Regionales Caldas, Chocó, Vichada, Vaupés, Putumayo, Nariño y Cauca donde la actividad de divulgación se ejecutóa través de la modalidad TEB.
En UNAFA, aún no hay reporte de avance.</t>
  </si>
  <si>
    <t>A través de la modalidad TEB, se reciben y revisan informes de ejecución de 7 Regionales (Caldas, Chocó, Vichada, Vaupés, Putumayo, Nariño y Cauca). Hubo necesidad de ajustes. Se procederá al reporte una vez se reciban corregidos.
En la modalidad FBP hasta el mes de julio inicia la fase de atención familiar, donde se tiene previsto realizar las actividades de divulgación.
En UNAFA, aún no hay reporte de avance.</t>
  </si>
  <si>
    <t>Listado de 21 participantes en el proceso de inducción realizado el 03/05/2019 en el Hotel Caribe Cartagena.
Listado de 44 participantes en el proceso de inducción realizado el 03/05/2019 en el Hotel Mi San Diego.</t>
  </si>
  <si>
    <t>Se evidenció realización de dos talleres macroregionales ejecutados el 3 de mayo en las ciudades de Medellín y Cartagena en el marco de la inducción para la implementación de la modalidad Familias con Bienestar para la Paz.</t>
  </si>
  <si>
    <t>Archivos con listado de asistencia a los dos eventos macrorregionales de la modalidad FBP (Mayo 3 de 2019).</t>
  </si>
  <si>
    <t>En el marco de dos talleres macrorregionales ejecutados el 3 de mayo en las ciudades de Medellín y Cartagena como inducción para la implementación de la modalidad Familias con Bienestar para la Paz, dirigida a enlaces regionales DFC y equipos asesores de los operadores contratados de 15 Regionales (Antioquia, Caldas, Risaralda, Quindío, Santander, San Andrés, Chocó y Valle del Cauca; y Atlántico, Bolívar, Cesar, Córdoba, La Guajira, Magdalena y Sucre) se brindaron orientaciones para la efectiva ejecución de las acciones dirigidas a las familias para la divulgación de los atributos de calidad de los servicios 2019, así como para el adecuado reporte de evidencias (informes regionales). Se prevé que los primeros encuentros grupales, en los cuales se desarrollarán las acciones de divulgación, se empezarán a realizar desde el mes de julio.
En el marco de la modalidad TEB, los operadores se encuentran en el proceso de socialización de la modalidad TEB, los informes regionales de las acciones de divulgación fueron solicitados a las 32 Regionales donde se ejecuta, con el fin de poder reportar avances en el mes de junio de 2019.</t>
  </si>
  <si>
    <t xml:space="preserve">Correo electrónico del 25/04/2019 con asunto: Consulta previa jornada de Inducción 30 de abril de 2019.
Listados de Asistencia del 30 de abril de 2019 - Actividad: Inducción Familias con Bienestar. (4 Folios)
Formato Evaluación de Eficacia - Proceso Gestión del Talento Humano. </t>
  </si>
  <si>
    <t xml:space="preserve">Se evidencia correo electrónico del 25/04/2019 con asunto: Consulta previa jornada de Inducción 30 de abril de 2019, donde se relaciona la Agenda y se constata que dentro del orden del día esta la Divulgación de Atributos de Calidad. 
Asi mismo, 4 Listados de Asistencia del 30 de abril de 2019 y los formatos de evaluación del eficacia del evento. </t>
  </si>
  <si>
    <t>Archivos del mensaje de correo electrónico citando al evento (incluye agenda - Abril  25 de 2019) y del listado de asistencia (martes, 30 de abril de 2019).</t>
  </si>
  <si>
    <t>En el marco de la inducción para la implementación de la modalidad Familias con Bienestar para la Paz, dirigida a enlaces regionales DFC y equipos asesores de los operadores contratados; con participación de 11 Regionales (Boyacá, Cundinamarca, Norte de Santander, Amazonas, Arauca, Casanare, Meta, Guaviare,  Tolima, Huila, Caquetá, Putumayo, Nariño, Cauca) se brindaron orientaciones para la efectiva ejecución de las acciones dirigidas a las familias para la divulgación de los atributos de calidad de los servicios 2019, así como para el adecuado reporte de evidencias (informes regionales).</t>
  </si>
  <si>
    <t xml:space="preserve">Se evidencia acta de reunión del 21/03/2019 cuyo objetivo fue: Precisar aspectos para el reporte de avance frente al compromiso adquirido por la Subdirección de Operación para la Atención a las Familias y Comunidades - SOP en el marco del componente de participación del PAAC de la Entidad 2019. </t>
  </si>
  <si>
    <t>Acta de reunión Marzo 21 de 2019 con profesionales de la SOP de la DFC (Sede Nacional).</t>
  </si>
  <si>
    <t>Familias y Comunidades vinculadas en las modalidades. Grupos de interés (Regionales, operadores y aliados estratégicos).</t>
  </si>
  <si>
    <t>Establecimiento de acuerdos para que se realicen las acciones de divulgación de los atributos de calidad de la oferta con las familias y comunidades vinculadas en las modalidades Familias con Bienestar para la Paz, UNAFA y TEB, durante la Vigencia 2019.</t>
  </si>
  <si>
    <t>Mayo</t>
  </si>
  <si>
    <t xml:space="preserve">Subproyecto Acompañamiento Familiar y Comunitario /
Subproyecto Comunidades Étnicas </t>
  </si>
  <si>
    <t>Familias y Comunidades vinculadas en las modalidades
Regionales del ICBF
Operadores
Aliados estratégicos</t>
  </si>
  <si>
    <t>Informar a la ciudadanía sobre sus derechos y las condiciones de calidad,  previstas en el marco de la  prestación de los servicios de las modalidades desarrolladas por la Dirección de Familias y Comunidades.</t>
  </si>
  <si>
    <t>Divulgación de los atributos de calidad de la oferta de atención del proyecto de inversión de la DFC - Vigencia 2019, con las familias y comunidades vinculadas en las modalidades.</t>
  </si>
  <si>
    <t>Divulgación de atributos de calidad de la oferta de atención - Vigencia 2019, con familias y comunidades.</t>
  </si>
  <si>
    <t>27 Encuentros de compras locales</t>
  </si>
  <si>
    <t>6 Encuentros de compras locales</t>
  </si>
  <si>
    <t xml:space="preserve">Actividad finalizada, meta cumplida desde el mes de Mayo </t>
  </si>
  <si>
    <t xml:space="preserve">Actividad finalizada, meta cumplida desde el mes de nayo </t>
  </si>
  <si>
    <t>1 PDF "FICHA TÉCNICA Encuentro de Compras Públicas Locales en, ARCHIPIÉLAGO DE SAN ANDRÉS, PROVIDENCIA Y SANTA CATALINA".
9 Registros fotográficos.
24 PDF "Acuerdos protocolarios".
3 Listas de asistencia Invitados: 62 participantes: 20/09/2019.
3 Listas de asistencia Operadores: 11 participantes: 20/09/2019.
3 Listados de asistencia Productores: 24 participantes: 20/09/2019.</t>
  </si>
  <si>
    <t>Actividad Cumplida en Mayo, sin embargo, la Dirección de Abastecimiento continuó reportando la siguiente información:
Se evidenció la realización de encuentro de compras locales en fecha 20/09/2019.</t>
  </si>
  <si>
    <t>Ficha Técnica del Evento
Listados de Asistencia
Acuerdos Protocolarios
Registro Fotográfico</t>
  </si>
  <si>
    <t>Ninguna</t>
  </si>
  <si>
    <t>Mujeres: 40
Hombres: 40
Asociaciones productoras: 16
Operadores Programas Institucionales: 10
Entidades del Nivel Nacional y Territorial: 54</t>
  </si>
  <si>
    <t>El 20 de septiembre se realizó el encuentro de compras locales en las intalaciones de la Gobernación de San Andrés y Providencia, auditorio Walwin Peterson.</t>
  </si>
  <si>
    <t>Departamento de Amazonas: 34 Registro fotográfico, 24 "Acuerdos Protocolarios", FICHA TÉCNICA
Encuentro de Compras Públicas Locales en LETICIA – AMAZONAS, Registros de Asistencia con un total de 9 folios (Invitados 4, Operadores 2, Productores 3).
Departamento de Atlántico: 37 Registro fotográfico, FICHA TÉCNICA Encuentro de Compras Públicas Locales en BARRANQUILLA – ATLANTICO", Listado de Asistencia del 29/05/2019 y 09/07/2019, 8 Registro Fotográfico, 40 "Acuerdos Protocolarios", 17 Listados de Asistencia.
Departamento de San Andrés y Providencia: Acta de reunión de 16/08/2019, SOCIALIZACIÓN Y PREPARACIÓN DEL PRIMER ENCUENTRO DE LA ESTRATEGIA NACIONAL DE COMPRAS PÚBLICAS LOCALES ARCHIPIÉLAGO DE SAN ANDRÉS, PROVIDENCIA Y SANTA CATALINA, ENTRE LA OFERTA Y LA DEMANDA INSTITUCIONAL - 2019, Listado de Asistencia del 16/08/2019.</t>
  </si>
  <si>
    <t>Actividad Cumplida en Mayo, sin embargo, la Dirección de Abastecimiento continuó reportando la siguiente información:
Se evidenció la suscripción de los "Acuerdos Protocolarios" de los proveedores que quieren participar en la Estrategia de Compras Locales, listados de asistencia, registro fotográfico, ficha técnica de los deapartamentos Amazonas, Atlántico y San Andrés y Providencia.</t>
  </si>
  <si>
    <t>Ficha Técnica del Evento
Informes de Comisión
Actas de Reunión
Listados de Asistencia
Acuerdos Protocolarios
Registro Fotográfico</t>
  </si>
  <si>
    <t>Ninguno</t>
  </si>
  <si>
    <t>Los productores del departamento del Amazonas solicitan continuar con la realización de estos eventos periódicamente.</t>
  </si>
  <si>
    <t>Mujeres: 109
Hombres: 99
Organizaciones y Asociaciones Productoras: 93
Operadores de Programas Institucionales: 43
Entidades del Nivel Nacional (ICBF, ADR, Min Agricultura, Min. Educación, Cámara de Comercio, UAOS, INVIMA, FAO, UNODC, Ejército Nacional; y 
Entidades Territoriales (Gobernaciones, Alcaldías, Secretarías de Agricultura y Educación): 72</t>
  </si>
  <si>
    <t>El 14 de agosto se realizó el encuentro de compras locales en las intalaciones de la Cámara de Comercio de Barranquilla - Atlántico .
El 30 de agosto se realizó el encuentro de compras locales en las instalaciones del SENA - Sede Los Lagos, en el municipio de Leticia - Amazonas.</t>
  </si>
  <si>
    <t>El 16 de agosto de 2019 se realizó la socialización de la FASE III de preparación de la oferta (productores) y la demanda (operadores), para el encuentro de compras locales en el Departamento de San Andrés y Providencia</t>
  </si>
  <si>
    <t>Departamento de Bolívar: 38 Registro fotográfico, 16 "Acuerdos Protocolarios", FICHA TÉCNICA Encuentro de Compras Públicas Locales en Cartagena – Bolívar, Registros de Asistencia con un total de 24 folios (Participantes 5, Operadores 9, Productores 10)
Departamento de Guaviare: Acta del 29/05/2019, Boletín "SOCIALIZACIÓN Y PREPARACIÓN LOGISTICA PARA EL PRIMER ENCUENTRO DE LA ESTRATEGIA NACIONAL DE COMPRAS PÚBLICAS LOCALES DEPARTAMENTO DEL GUAVIARE, 2019 ENTRE LOS PRODUCTORES LOCALES (OFERTA) Y OPERADORES (DEMANDA)", Listado de Asistencia del 29/05/2019 y 09/07/2019, 8 Registro Fotográfico, 17 "Acuerdos Protocolarios", FICHA TÉCNICA Encuentro de Compras Públicas Locales en San Jose de Guaviare – Guaviare, 9 Listados de Asistencia</t>
  </si>
  <si>
    <t xml:space="preserve">Actividad Cumplida en Mayo, sin embargo, la Dirección de Abastecimiento continuó reportando la siguiente información:
Se evidenció la suscripción de los "Acuerdos Protocolarios" de los proveedores que quieren participar en la Estrategia de Compras Locales, listados de asistencia, registro fotográfico, ficha técnica, Socialización de la estrategia de compras locales a la oferta (productores) y la demanda (operadores de los programas de Alimentación Escolar e ICBF) y boletín del encuentro en los Departamentos de Bolívar y Guaviare. </t>
  </si>
  <si>
    <t>Ficha Técnica del Evento
Informes de Comisión
Listados de Asistencia
Acuerdos Protocolarios
Registro Fotográfico</t>
  </si>
  <si>
    <t>Las organizaciones y asociaciones productoras solicitan se sigan realizando estos encuentros de compras locales, en los diferentes departamentos del país.</t>
  </si>
  <si>
    <t>1. Mujeres (97)
2. Hombres (61)
3. Organizaciones y Asociaciones Productoras (38)
4. Operadores de Programas Institucionales (67)
5. Entidades del Nivel Nacional (ICBF, ADR, Min Agricultura, Min. Educación, Cámara de Comercio, UAOS, INVIMA, FAO, UNODC, Ejército Nacional.
Entidades Territoriales (Gobernaciones, Alcaldías, Secretarías de Agricultura y Educación) 
(53)</t>
  </si>
  <si>
    <t>El 25 de julio se realizó el encuentro de compras locales en las intalaciones de la Regional Guaviare ICBF, en el municipio de San José del Guaviare.
El 30 de julio se realizó el encuentro de compras locales en el salón La Paz de la Gobernación de Bolívar, en el municipio de Turbaco.</t>
  </si>
  <si>
    <t>Listado de Asistencia del 20/06/2019 Departamento Amazonas
Boletín "SOCIALIZACIÓN Y PREPARACIÓN DE PRODUCTORES (OFERTA) Y OPERADORES (DEMANDA) PARA EL PRIMER ENCUENTRO DE LA ESTRATEGIA NACIONAL DE COMPRAS PÚBLICAS LOCALES DEPARTAMENTO AMAZONAS, 2019"
Acta de Reunión del 06/06/2019 Departamento Atlántico
Boletín "SOCIALIZACIÓN Y PREPARACIÓN DE PRODUCTORES (OFERTA) Y OPERADORES (DEMANDA) PARA EL PRIMER ENCUENTRO DE LA ESTRATEGIA NACIONAL DE COMPRAS PÚBLICAS LOCALES DEPARTAMENTO DEL ATLÁNTICO, 2019"
Listado de Asistencia
Acta de Reunión del 4/06/2019 Departamento Bolívar
Boletín "SOCIALIZACIÓN Y PREPARACIÓN DE PRODUCTORES (OFERTA) Y OPERADORES (DEMANDA) PARA EL PRIMER ENCUENTRO DE LA ESTRATEGIA NACIONAL DE COMPRAS PÚBLICAS LOCALES DEPARTAMENTO DEL BOLIVAR, 2019"
Listado de Asistencia</t>
  </si>
  <si>
    <t xml:space="preserve">Actividad Cumplida en Mayo, sin embargo, la Dirección de Abastecimiento continuó reportando la siguiente información:
Se evidencian actas de reunión cuyo objetivo es la "Socialización de la estrategia de compras locales a la oferta (productores) y la demanda (operadores)", los listados de asistencia de las mencionadas reuniones y el pertinente boletín. </t>
  </si>
  <si>
    <t>Boletín Fase III
Actas de reunión
Listados de Asistencia</t>
  </si>
  <si>
    <t>Durante el mes de junio se realizó la socialización  de la estrategia de compras locales y la preparación de la oferta (productores) y la demanda (operadores) en los territorios, para participar en los encuentros de compras locales. Estas reuniones se realizaron en las regionales Bolívar (junio 4), Atlántico (junio 6) y Amazonas (junio 20).</t>
  </si>
  <si>
    <t>Departamento de Santander: 56 "Acuerdos Protocolarios", 2 Registros de Asistencia con un total de 18 folios (Compradores - 10 Folios, Vendedores - 6 Folios, Expositores - 2 Folios)
Departamento de Cundinamarca: Registro fotográfico con 25 soportes, 17 "Acuerdos Protocolarios", FICHA TÉCNICA Rueda de Negocios de Compras Públicas Locales en Fusagasugá - Cundinamarca, Registros de Asistencia con un total de 13 folios (participantes 2, operadores 3 y 8 productores).
Departamento de Huila: Registro fotográfico con 29 soportes, 20 "Acuerdos Protocolarios", FICHA TÉCNICA Encuentro de Compras Públicas Locales en Neiva, Huila, Registros de Asistencia con un total de 24 folios (Participantes 5 folios, Operadores 8 folios, Productores 11 folios).
Departamento de Cauca: Registro fotográfico con 30 soportes, 28 "Acuerdos Protocolarios",FICHA TÉCNICA Encuentro de Compras Públicas Locales en Popayán- Cauca, Registros de Asistencia con un total de 23 folios (operadores 6 folios, Productores 17 folios).
Departamento de Norte de Santander: Registro fotográfico con 49 soportes, 36 "Acuerdos Protocolarios",FICHA TÉCNICA Encuentro de Compras Públicas Locales en Cúcuta – Norte de Santander, Registros de Asistencia con un total de 25  folios (invitados 7 folios, operadores 11 folios, Productores 7 folios).
Departamento de Meta: Registro fotográfico con 16 soportes, 28 "Acuerdos Protocolarios",FICHA TÉCNICA Encuentro de Compras Públicas Locales en Villavicencia - Meta, Registros de Asistencia con un total de 14  folios (operadores 5 folios, Productores 9 folios).</t>
  </si>
  <si>
    <t xml:space="preserve">Se evidenció la suscripción de los "Acuerdos Protocolarios" de los proveedores que quieren participar en la Estrategia de Compras Locales, listados de asistencia, registro fotográfico y ficha técnica del encuentro en los Departamentos de Santander, Cundinamarca, Huila, Cauca, Norte de Santander, Meta. </t>
  </si>
  <si>
    <t>Ficha Técnica del Evento
Informes de Comisión
Listados de Asistencia
Acuerdos Protocolarios
Registro Fotográfico</t>
  </si>
  <si>
    <t>Las Entidades del Nivel Nacional recomiendan fortalecer la invitación y garantizar la asistencia de los operadores de programas institucionales y productores locales de los departamentos donde se realicen los encuentros de compras públicas locales.</t>
  </si>
  <si>
    <t xml:space="preserve">Mujeres: 566
Hombres: 396
Organizaciones y Asociaciones Productoras: 463
Operadores de Programas Institucionales: 382
Entidades del Nivel Nacional y Territorial: 117
</t>
  </si>
  <si>
    <t>El 5 de abril se realizó el encuentro de compras locales en la Cámara de Comercio de Bucaramanga - Santander.
El 3 de mayo se realizó el encuentro de compras locales en la Cámara de Comercio de Fusagasugá - C/marca.
El 10 de mayo se realizó el encuentro de compras locales en la Cámara de Comercio de Neiva - Huila.
El 16 de mayo se realizó el encuentro de compras locales en la Cámara de Comercio de Popayán - Cauca.
El 23 de mayo se realizó el encuentro de compras locales en el Cantón Militar San Jorge de la ciudad de Cúcuta - Norte de Santander.
El 31 de mayo se realizó el encuentro de compras locales en las instalaciones del Parque Las Malocas de Villavicencio - Meta.</t>
  </si>
  <si>
    <t>Acta de Reunión del 11/04/2019 Departamento de Cundinamarca
Boletín "SOCIALIZACIÓN Y PREPARACIÓN DE PRODUCTORES (OFERTA) Y OPERADORES (DEMANDA) PARA EL PRIMER ENCUENTRO DE LA ESTRATEGIA NACIONAL DE COMPRAS PÚBLICAS LOCALES DEPARTAMENTO DE CUNDINAMARCA, 2019"
Listado de Asistencia
Acta de Reunión del 22/04/2019 Departamento de Huila
Boletín "SOCIALIZACIÓN Y PREPARACIÓN DE PRODUCTORES (OFERTA) Y OPERADORES (DEMANDA) PARA EL PRIMER ENCUENTRO DE LA ESTRATEGIA NACIONAL DE COMPRAS PÚBLICAS LOCALES DEPARTAMENTO DEL HUILA, 2019"
Listado de Asistencia</t>
  </si>
  <si>
    <t xml:space="preserve">Se evidencian actas de reunión cuyo objetivo es la "Socialización de la estrategia de compras locales a la oferta (productores) y la demanda (operadores)", los listados de asistencia de las mencionadas reuniones y el pertinente boletín. </t>
  </si>
  <si>
    <t>Actas de reunión, listados de asistencia y boletines.</t>
  </si>
  <si>
    <t>Durante el mes de abril se realizaron reuniones de socialización y preparación de organizaciones y productores (oferta) y operadores (demanda), para la realización de los encuentros de compras públicas locales. Las reuniones se realizaron en las ciudades de Neiva (4 de abril) y Fusagasugá (11 de abril).</t>
  </si>
  <si>
    <t>Acta de Reunión del 15/02/2019 Departamento de Cundinamarca
Boletín "SOCIALIZACIÓN DEL PRIMER ENCUENTRO DE LA ESTRATEGIA NACIONAL DE COMPRAS PÚBLICAS LOCALES EN EL DEPARTAMENTO DE CUNDINAMARCA, ENTRE LA OFERTA Y LA DEMANDA INSTITUCIONAL - 2019"
Acta de Reunión del 19/02/2019 Departamento de Huila
Boletín "SOCIALIZACIÓN DEL PRIMER ENCUENTRO DE LA ESTRATEGIA NACIONAL DE COMPRAS PÚBLICAS LOCALES DEPARTAMENTO DEL HUILA, ENTRE LA OFERTA Y LA DEMANDA INSTITUCIONAL - 2019"
Boletín "SOCIALIZACIÓN Y PREPARACIÓN DE PRODUCTORES (OFERTA) Y OPERADORES (DEMANDA) PARA EL PRIMER ENCUENTRO DE LA ESTRATEGIA NACIONAL DE COMPRAS PÚBLICAS LOCALES DEPARTAMENTO DEL HUILA, 2019"
Acta de Reunión del 26/02/2019 Departamento de Cundinamarca
Boletín "SOCIALIZACIÓN Y PREPARACIÓN DE PRODUCTORES (OFERTA) Y OPERADORES (DEMANDA) PARA EL PRIMER ENCUENTRO DE LA ESTRATEGIA NACIONAL DE COMPRAS PÚBLICAS LOCALES DEPARTAMENTO DE CUNDINAMARCA, 2019"
Acta de Reunión del 26/02/2019 Departamento de Cauca
Boletín "SOCIALIZACIÓN DEL PRIMER ENCUENTRO DE LA ESTRATEGIA NACIONAL DE COMPRAS PÚBLICAS LOCALES DEPARTAMENTO DE CAUCA, ENTRE LA OFERTA Y LA DEMANDA INSTITUCIONAL - 2019"
Acta de Reunión del 01/03/2019 Departamento de Norte de Santander
Boletín "SOCIALIZACIÓN DEL PRIMER ENCUENTRO DE LA ESTRATEGIA NACIONAL DE COMPRAS PÚBLICAS LOCALES DEPARTAMENTO DE NORTE DE SANTANDER, ENTRE LA OFERTA Y LA DEMANDA INSTITUCIONAL - 2019"
Acta de Reunión del 06/03/2019 Departamento de Meta
Boletín "SOCIALIZACIÓN DEL PRIMER ENCUENTRO ENTRE LA OFERTA Y LA DEMANDA INSTITUCIONAL DE LA ESTRATEGIA NACIONAL DE COMPRAS PÚBLICAS LOCALES DEPARTAMENTO DEL META - 2019"
Acta de Reunión del 12/03/2019 Departamento de Bolivar
Boletín "SOCIALIZACIÓN DEL PRIMER ENCUENTRO ENTRE LA OFERTA Y LA DEMANDA INSTITUCIONAL DE LA ESTRATEGIA NACIONAL DE COMPRAS PÚBLICAS LOCALES DEPARTAMENTO DE BOLIVAR - 2019"
Acta de Reunión del 13/03/2019 Departamento de Atlántico
Boletín "SOCIALIZACIÓN DEL PRIMER ENCUENTRO DE LA ESTRATEGIA NACIONAL DE COMPRAS PÚBLICAS LOCALES DEPARTAMENTO DEL ATLÁNTICO, ENTRE LA OFERTA Y LA DEMANDA INSTITUCIONAL - 2019"
Acta de Reunión del 19/03/2019 Departamento de Amazonas
Acta de Reunión del 21/03/2019 Departamento de Guaviare
Boletín "SOCIALIZACIÓN Y PREPARACIÓN DE PRODUCTORES (OFERTA) Y OPERADORES (DEMANDA) PARA EL PRIMER ENCUENTRO DE LA ESTRATEGIA NACIONAL DE COMPRAS PÚBLICAS LOCALES DEPARTAMENTO DE CUNDINAMARCA, 2019"</t>
  </si>
  <si>
    <r>
      <t xml:space="preserve">Se evidenciaron actas de reunión entre diferentes entidades del orden nacional y territorial con el fin de realizar las </t>
    </r>
    <r>
      <rPr>
        <i/>
        <sz val="14"/>
        <rFont val="Arial"/>
        <family val="2"/>
      </rPr>
      <t>"Mesa técnica territorial de la estrategia de compras públicas locales</t>
    </r>
    <r>
      <rPr>
        <sz val="14"/>
        <rFont val="Arial"/>
        <family val="2"/>
      </rPr>
      <t xml:space="preserve">", asi como los boletines de socialización de los encuentros. </t>
    </r>
  </si>
  <si>
    <t>Durante los meses de febrero y marzo, se realizaron las primeras reuniones para la organización de los encuentros de compras locales vigencia 2019, en los departamentos de Cundinamarca (15 y 26 de febrero), Huila (19 de febrero), Cauca (26 de febrero ), Norte de Santander (1 de marzo), Meta (6 de marzo), Bolívar (12 de marzo), Atlántico (13 de marzo), Amazonas (19 de marzo) y Guaviare (21 de marzo). Se contó con la participación de entidades nacionales, departamentales y territoriales, como el ICBF, FAO, UAEOS, INVIMA, SENA, PAE, ADR, ICA, UNODC, Cámara de Comercio, Gobernaciones, Alcaldías, Secretarías de Desarrollo y Secretarías de Educación de cada uno de los departamentos y municipios participantes.</t>
  </si>
  <si>
    <t>Encuentro relalizado</t>
  </si>
  <si>
    <t>Estrategia Compras Locales</t>
  </si>
  <si>
    <t>Productores locales, operadores y Entidades Territoriales.</t>
  </si>
  <si>
    <t xml:space="preserve">Fortalecer las economías locales contribuyendo a la generación de entornos socioeconómicos que permitan mejorar la calidad de vida de los NNA y familias colombianas.  </t>
  </si>
  <si>
    <t>La Estrategia de Compras Locales busca apoyar el desarrollo y emprendimiento productivo de las familias y de las comunidades locales. Está dirigida principalmente a los pequeños productores agropecuarios que contribuyen a la seguridad alimentaria nutricional, así como al fortalecimiento de las economías locales de Colombia. Esta iniciativa no deja de lado a las pequeñas industrias de carácter comunitario y familiar, al talento humano en la zona de intervención y a las industrias que apoyan las economías locales, adquiriendo las materias primas producidas por estos pequeños productores.
La actividad consiste en promover un espacio de encuentro entre los operadores ICBF y los productores locales, con el fin de que iniciar, voluntariamente, una relación comercial, en la que se verían beneficiados, tanto los operadores ICBF, por obtener mejores precios de compra y los productores locales, por asegurar la venta de sus productos sin intermediarios.Las relaciones con los productores locales se establecen por parte de los operadores de los diferentes programas del ICBF, gracias a la identificación y convocatoria que realizan los Entes Territoriales, agremiaciones y otras entidades de carácter nacional, para realizar ruedas de negocios en los diferentes departamentos del país.</t>
  </si>
  <si>
    <t>Estrategia de Compras Locales</t>
  </si>
  <si>
    <t xml:space="preserve">Evidencias </t>
  </si>
  <si>
    <t>Compromisos adquiridos de cara a la ciudadanía</t>
  </si>
  <si>
    <t>Observaciones, propuestas y recomendaciones de los grupos de valor</t>
  </si>
  <si>
    <t>Grupos de valor participantes (número de personas participantes)</t>
  </si>
  <si>
    <t xml:space="preserve">Descripción </t>
  </si>
  <si>
    <t>Número de avance en la meta</t>
  </si>
  <si>
    <t xml:space="preserve">Avance cumplimiento PPC mayo </t>
  </si>
  <si>
    <t>Avance realización de la meta mayo</t>
  </si>
  <si>
    <t xml:space="preserve">Valor desagregado de la meta </t>
  </si>
  <si>
    <t>Valor porcentual de la actividad en el PPC  (100/28)</t>
  </si>
  <si>
    <t xml:space="preserve">Estado de la meta en mayo </t>
  </si>
  <si>
    <t xml:space="preserve">Observaciones </t>
  </si>
  <si>
    <t xml:space="preserve">¿Las evidencias dan cuenta de lo reportado? </t>
  </si>
  <si>
    <t>Reporte de avance en meta</t>
  </si>
  <si>
    <t>Reporte de gestión</t>
  </si>
  <si>
    <t xml:space="preserve">Avance cumplimiento PPC abril  </t>
  </si>
  <si>
    <t>Avance realización de la meta abril</t>
  </si>
  <si>
    <t xml:space="preserve">Estado de la meta en abril  </t>
  </si>
  <si>
    <t>Grupos de valor participantes  (número de personas participantes)</t>
  </si>
  <si>
    <t xml:space="preserve">Avance cumplimiento PPC A 31 marzo </t>
  </si>
  <si>
    <t>Avance realización de la meta a  31 marzo</t>
  </si>
  <si>
    <t>Estado de la meta a 31 de marzo</t>
  </si>
  <si>
    <t>CUMPLIMIENTO</t>
  </si>
  <si>
    <t>AVANCE</t>
  </si>
  <si>
    <t>UNIDAD DE MEDIDA</t>
  </si>
  <si>
    <t>META</t>
  </si>
  <si>
    <r>
      <t>Número</t>
    </r>
    <r>
      <rPr>
        <b/>
        <sz val="14"/>
        <color rgb="FF000000"/>
        <rFont val="Arial"/>
        <family val="2"/>
      </rPr>
      <t xml:space="preserve"> de avance en la meta</t>
    </r>
  </si>
  <si>
    <t xml:space="preserve">Reporte de Gestión </t>
  </si>
  <si>
    <t>Reporte de avance en el cumplimiento de la meta</t>
  </si>
  <si>
    <t>EVALUACIÓN FINAL OCI</t>
  </si>
  <si>
    <t>EVIDENCIA</t>
  </si>
  <si>
    <t xml:space="preserve">SEGUIMIENTO OCI
CORTE DICIEMBRE 2019 </t>
  </si>
  <si>
    <t xml:space="preserve">DICIEMBRE </t>
  </si>
  <si>
    <t>NOVIEMBRE</t>
  </si>
  <si>
    <t xml:space="preserve">OCTUBRE </t>
  </si>
  <si>
    <t xml:space="preserve">SEPTIEMBRE </t>
  </si>
  <si>
    <t xml:space="preserve">SEGUIMIENTO OCI
CORTE AGOSTO 2019 </t>
  </si>
  <si>
    <t>AGOSTO</t>
  </si>
  <si>
    <t xml:space="preserve">JULIO </t>
  </si>
  <si>
    <t xml:space="preserve">JUNIO </t>
  </si>
  <si>
    <t xml:space="preserve">CALCULO AVANCE PPC EN MAYO </t>
  </si>
  <si>
    <t>OBSERVACIONES MONITOREO DYSA PERIODO MAYO</t>
  </si>
  <si>
    <t xml:space="preserve">CALCULO AVANCE PPC EN ABRIL  </t>
  </si>
  <si>
    <t>OBSERVACIONES MONITOREO DYSA PERIODO ABRIL</t>
  </si>
  <si>
    <t xml:space="preserve">ABRIL </t>
  </si>
  <si>
    <t>CALCULO AVANCE PPC 2019 ENERO - MARZO</t>
  </si>
  <si>
    <t xml:space="preserve">OBSERVACIONES MONITOREO DYSA PERIODO ENERO - MARZO </t>
  </si>
  <si>
    <t>ENERO - MARZO</t>
  </si>
  <si>
    <t>ESPACIO</t>
  </si>
  <si>
    <t xml:space="preserve">FECHA FINALIZACIÓN </t>
  </si>
  <si>
    <t>PROGRAMA</t>
  </si>
  <si>
    <t>DEPENDENCIA RESPONSABLE</t>
  </si>
  <si>
    <t>PERIODICIDAD</t>
  </si>
  <si>
    <t>ALCANCE</t>
  </si>
  <si>
    <t>POBLACIÓN OBJETIVO</t>
  </si>
  <si>
    <t xml:space="preserve">Momento del ciclo de la gestión: Seguimiento y Evaluación </t>
  </si>
  <si>
    <t>Momento del ciclo de la gestión: Ejecución</t>
  </si>
  <si>
    <t xml:space="preserve">Momento del ciclo de la gestión: Planeación y Diagnóstico </t>
  </si>
  <si>
    <t xml:space="preserve">NIVEL DE INCIDENCIA DE LA PARTICIPACIÓN </t>
  </si>
  <si>
    <t xml:space="preserve">PROPÓSITO </t>
  </si>
  <si>
    <t>DESCRIPCIÓN DE LA ACTIVIDAD O ESTRATEGIA DE PARTICIPACIÓN</t>
  </si>
  <si>
    <t>NOMBRE DE LA ACTIVIDAD O INSTANCIA DE PARTICIPACIÓN</t>
  </si>
  <si>
    <t xml:space="preserve">No. </t>
  </si>
  <si>
    <r>
      <t xml:space="preserve">
Se evidenció la publicación en la página web en la sección de Gestión y Transparencia sección 5. Presupuesto la información del presupuesto general, la ejecución presupuestal y los estados financieros.
</t>
    </r>
    <r>
      <rPr>
        <b/>
        <sz val="10"/>
        <color theme="1"/>
        <rFont val="Arial"/>
        <family val="2"/>
      </rPr>
      <t>Evidencia:</t>
    </r>
    <r>
      <rPr>
        <sz val="10"/>
        <color theme="1"/>
        <rFont val="Arial"/>
        <family val="2"/>
      </rPr>
      <t xml:space="preserve">
</t>
    </r>
    <r>
      <rPr>
        <b/>
        <sz val="10"/>
        <color theme="1"/>
        <rFont val="Arial"/>
        <family val="2"/>
      </rPr>
      <t>Presupuesto general</t>
    </r>
    <r>
      <rPr>
        <sz val="10"/>
        <color theme="1"/>
        <rFont val="Arial"/>
        <family val="2"/>
      </rPr>
      <t xml:space="preserve">: Presupuesto inicial 2019 publicado el 13/02/19 en la ruta: https://www.icbf.gov.co/transparencia/presupuesto/general
</t>
    </r>
    <r>
      <rPr>
        <b/>
        <sz val="10"/>
        <color theme="1"/>
        <rFont val="Arial"/>
        <family val="2"/>
      </rPr>
      <t>Ejecución presupuestal</t>
    </r>
    <r>
      <rPr>
        <sz val="10"/>
        <color theme="1"/>
        <rFont val="Arial"/>
        <family val="2"/>
      </rPr>
      <t xml:space="preserve">: agosto, septiembre, octubre y noviembre de 2019 ubicado en la ruta: https://www.icbf.gov.co/transparencia/presupuesto/ejecucion-presupuestal
</t>
    </r>
    <r>
      <rPr>
        <b/>
        <sz val="10"/>
        <color theme="1"/>
        <rFont val="Arial"/>
        <family val="2"/>
      </rPr>
      <t>Estados financiero</t>
    </r>
    <r>
      <rPr>
        <sz val="10"/>
        <color theme="1"/>
        <rFont val="Arial"/>
        <family val="2"/>
      </rPr>
      <t>s: se evidenció lo siguiente:
- Estados Financieros corte 31 agosto 2019.pdf con fecha de publicación: 11/10/19
- Notas a los Estados Financieros 31 agosto2019.pdf  publicadas el 15/Oct/2019
- Estados Financieros corte 30 septiembre 2019 publicados el 25/Nov/2019
- Notas a los Estados Financieros a 30 septiembre de 2019 publicadas el 25/Nov/2019
- Estados Financieros corte a 31 octubre de 2019 publicados el 18/Dic/2019
- Notas a los Estados Financieros a 31 octubre de  2019 publicadas el 18/Dic/2019
Esta información se encuentra ubicada en la ruta: https://www.icbf.gov.co/transparencia/presupuesto/estados-financieros/archivo</t>
    </r>
  </si>
  <si>
    <r>
      <t xml:space="preserve">Actividad Cumplida.
En la página web en la sección de Gestión y Transparencia en el numeral 10. Instrumentos de Gestión de la Información Pública se evidenció la publicación de la Resolución No. 11893 del 24 de diciembre de 2019 donde se informa la actualización y publicación del Esquema de Publicación de Información del ICBF, asi mismo se encontró publicado el archivo 10.4 Esquema de Publicación ICBF, Versión: Diciembre 2019. Sin embargo hay algunos enlaces que no se encuentran disponibles o no funcionan como por ejemplo: Empleos de Libre Nombramiento y Remoción, Plan Anticorrupción y de Atención al Ciudadano, Plan de Acción e indicadores.
</t>
    </r>
    <r>
      <rPr>
        <b/>
        <sz val="10"/>
        <color theme="1"/>
        <rFont val="Arial"/>
        <family val="2"/>
      </rPr>
      <t>Evidencia:</t>
    </r>
    <r>
      <rPr>
        <sz val="10"/>
        <color theme="1"/>
        <rFont val="Arial"/>
        <family val="2"/>
      </rPr>
      <t xml:space="preserve">
página web ruta: https://www.icbf.gov.co/transparencia/instrumentos-de-gestion-de-informacion-publica
</t>
    </r>
    <r>
      <rPr>
        <b/>
        <sz val="10"/>
        <color theme="1"/>
        <rFont val="Arial"/>
        <family val="2"/>
      </rPr>
      <t xml:space="preserve">Recomendación: </t>
    </r>
    <r>
      <rPr>
        <sz val="10"/>
        <color theme="1"/>
        <rFont val="Arial"/>
        <family val="2"/>
      </rPr>
      <t>Monitorear los enlaces del Esquema de Publicación con mayor periodicidad.</t>
    </r>
  </si>
  <si>
    <r>
      <rPr>
        <b/>
        <u/>
        <sz val="10"/>
        <rFont val="Arial"/>
        <family val="2"/>
      </rPr>
      <t xml:space="preserve">SEDE NACIONAL </t>
    </r>
    <r>
      <rPr>
        <sz val="10"/>
        <rFont val="Arial"/>
        <family val="2"/>
      </rPr>
      <t xml:space="preserve">
</t>
    </r>
    <r>
      <rPr>
        <b/>
        <sz val="10"/>
        <rFont val="Arial"/>
        <family val="2"/>
      </rPr>
      <t xml:space="preserve">Actividad 1.  . Cumplida 
</t>
    </r>
    <r>
      <rPr>
        <sz val="10"/>
        <rFont val="Arial"/>
        <family val="2"/>
      </rPr>
      <t xml:space="preserve">Correo Electrónico 30/08/2019. Comunicación seguimiento PAAC corte 30 de agosto. Oficina de Control interno 
Correo electrónico 28/08/2019. Cuarto reporte Indicador PAAC 2019-Seguimiento corte Julio-agosto 2019
Correo electrónico 28/08/2019 Seguimiento PAAAC componente 5. Transparencia y acceso a la Información pública. Corte agosto 
Correo electrónico 27/09/2019 Seguimiento PAAAC componente 5. Transparencia y acceso a la Información pública. Corte Septiembre </t>
    </r>
    <r>
      <rPr>
        <b/>
        <sz val="10"/>
        <rFont val="Arial"/>
        <family val="2"/>
      </rPr>
      <t xml:space="preserve">
</t>
    </r>
    <r>
      <rPr>
        <sz val="10"/>
        <rFont val="Arial"/>
        <family val="2"/>
      </rPr>
      <t xml:space="preserve">Correo electrónico 30/09/2019. Quinto  reporte Indicador PAAC 2019-Seguimiento corte  Septiembre-octubre  2019
Correo Electrónico 07//10/2019. Comunicación seguimiento PAAC corte Septiembre . 
Correo electrónico 12/11/2019.  Indicador PAAC 2019-Seguimiento corte  Septiembre-octubre  2019
Correo electrónico 29/10/2019 Seguimiento PAAAC componente 5. Transparencia y acceso a la Información pública. Corte Octubre 
Correo Electrónico 29//10/2019. Comunicación seguimiento PAAC corte Octubre . 
Archivo formato Excel seguimiento al PAAC 
Correo electrónico 28/11/2019. Sexto   reporte Indicador PAAC 2019-Seguimiento corte  noviembre-diciembre  2019
Correo electrónico 28/11/2019 Seguimiento PAAAC componente 5. Transparencia y acceso a la Información pública. Corte Noviembre
Correo Electrónico 28//11/2019. Comunicación seguimiento PAAC corte noviembre  . 
Correo Electrónico 04//12/2019. Comunicación seguimiento PAAC corte diciembre . 
Correo electrónico 05/1122019 Seguimiento PAAAC componente 5. Transparencia y acceso a la Información pública. Corte diciembre 
</t>
    </r>
    <r>
      <rPr>
        <b/>
        <sz val="10"/>
        <rFont val="Arial"/>
        <family val="2"/>
      </rPr>
      <t xml:space="preserve">Actividad 2. Cumplida 
</t>
    </r>
    <r>
      <rPr>
        <sz val="10"/>
        <rFont val="Arial"/>
        <family val="2"/>
      </rPr>
      <t xml:space="preserve">Cumplida para la Sede Nacional en este seguimiento se realiza revisión a nivel Regional y Zonal y se da respuesta al seguimiento de manera independiente para cada uno.
</t>
    </r>
    <r>
      <rPr>
        <b/>
        <u/>
        <sz val="10"/>
        <rFont val="Arial"/>
        <family val="2"/>
      </rPr>
      <t xml:space="preserve">REGIONAL MUESTRA </t>
    </r>
    <r>
      <rPr>
        <sz val="10"/>
        <rFont val="Arial"/>
        <family val="2"/>
      </rPr>
      <t xml:space="preserve">
</t>
    </r>
    <r>
      <rPr>
        <b/>
        <sz val="10"/>
        <rFont val="Arial"/>
        <family val="2"/>
      </rPr>
      <t xml:space="preserve">Actividad 1. </t>
    </r>
    <r>
      <rPr>
        <b/>
        <sz val="9"/>
        <rFont val="Arial"/>
        <family val="2"/>
      </rPr>
      <t xml:space="preserve">No aplica 
Actividad 2. </t>
    </r>
    <r>
      <rPr>
        <b/>
        <sz val="10"/>
        <rFont val="Arial"/>
        <family val="2"/>
      </rPr>
      <t xml:space="preserve">La evidencia aportada por la regional corresponde a la actividad desarrollada en el cz rioahacha1
</t>
    </r>
    <r>
      <rPr>
        <b/>
        <sz val="9"/>
        <rFont val="Arial"/>
        <family val="2"/>
      </rPr>
      <t xml:space="preserve">
R</t>
    </r>
    <r>
      <rPr>
        <b/>
        <sz val="10"/>
        <rFont val="Arial"/>
        <family val="2"/>
      </rPr>
      <t xml:space="preserve">egional Nariño 
</t>
    </r>
    <r>
      <rPr>
        <sz val="10"/>
        <rFont val="Arial"/>
        <family val="2"/>
      </rPr>
      <t xml:space="preserve">Acta 2y 3 Diciembre Sesión comité de Gestión y desempeño ampliado. El Coordinador de planeación socializa el modelo de transparencia 
</t>
    </r>
    <r>
      <rPr>
        <u/>
        <sz val="10"/>
        <rFont val="Arial"/>
        <family val="2"/>
      </rPr>
      <t xml:space="preserve">
</t>
    </r>
    <r>
      <rPr>
        <b/>
        <u/>
        <sz val="10"/>
        <rFont val="Arial"/>
        <family val="2"/>
      </rPr>
      <t xml:space="preserve">CENTRO ZONAL </t>
    </r>
    <r>
      <rPr>
        <b/>
        <sz val="10"/>
        <rFont val="Arial"/>
        <family val="2"/>
      </rPr>
      <t xml:space="preserve">
</t>
    </r>
    <r>
      <rPr>
        <sz val="10"/>
        <rFont val="Arial"/>
        <family val="2"/>
      </rPr>
      <t>Pasto Uno. 
Acta 16 de diciembre de 2019 Transparencia y pacto de transparencia colaboradores 
Pasto dos:
 10correos electrónico participación encuestActa a código de integridad  de marzo de 2019</t>
    </r>
    <r>
      <rPr>
        <b/>
        <sz val="10"/>
        <rFont val="Arial"/>
        <family val="2"/>
      </rPr>
      <t xml:space="preserve">.
</t>
    </r>
    <r>
      <rPr>
        <sz val="10"/>
        <rFont val="Arial"/>
        <family val="2"/>
      </rPr>
      <t>Tumaco:</t>
    </r>
    <r>
      <rPr>
        <b/>
        <sz val="10"/>
        <rFont val="Arial"/>
        <family val="2"/>
      </rPr>
      <t xml:space="preserve">
</t>
    </r>
    <r>
      <rPr>
        <sz val="10"/>
        <rFont val="Arial"/>
        <family val="2"/>
      </rPr>
      <t xml:space="preserve">Acta 22 de marzo de 2019 Socialización temas de transparencia </t>
    </r>
    <r>
      <rPr>
        <b/>
        <sz val="10"/>
        <rFont val="Arial"/>
        <family val="2"/>
      </rPr>
      <t xml:space="preserve">
</t>
    </r>
    <r>
      <rPr>
        <sz val="10"/>
        <rFont val="Arial"/>
        <family val="2"/>
      </rPr>
      <t xml:space="preserve">Ipiales 
Acta Octubre 21/2019. Directiva 08 Procuraduría. Prohibición servidores públicos de participar en campañas políticas 
Tuquerres:
Correo electrónico 28/09/2019 Circular . Prohibición servidores públicos de participar en campañas políticas 
Unión Nariño: 
Acta Marzo 11 de 2019. Numeral 3 transparencia Institucional 
Acta 27 de junio de 2019 Numeral 3 transparencia Institucional 
Acta 18 de Noviembre de 2019 numeral 3 transparencia Institucional 
Barbacoas: 
Acta 31/07/2019 Socialización temas de transparencia 
Acta 21/11/2019 Socialización temas de transparencia 
Remolinos 
Acta 29 de abril de 2019 Prohibición servidores públicos de participar en campañas políticas 
Acta 5 de agosto  de 2019 Prohibición servidores públicos de participar en campañas políticas 
Acta 10/12/2019 Socialización nuevas practicas de la transparencia 
</t>
    </r>
    <r>
      <rPr>
        <b/>
        <sz val="10"/>
        <rFont val="Arial"/>
        <family val="2"/>
      </rPr>
      <t xml:space="preserve">Regional Sucre 
</t>
    </r>
    <r>
      <rPr>
        <sz val="10"/>
        <rFont val="Arial"/>
        <family val="2"/>
      </rPr>
      <t xml:space="preserve">Listado de asistencia y acta  Diciembre12/2019 Socialización código de integridad  
Acta 28 de agosto de 2019. Comité técnico para el restablecimiento de derechos. la Coordinadora recuerda que según el código de integridad esta prohibido a los servidores públicos participar en campañas políticas 
</t>
    </r>
    <r>
      <rPr>
        <b/>
        <u/>
        <sz val="10"/>
        <rFont val="Arial"/>
        <family val="2"/>
      </rPr>
      <t xml:space="preserve">
CENTRO ZONAL</t>
    </r>
    <r>
      <rPr>
        <u/>
        <sz val="10"/>
        <rFont val="Arial"/>
        <family val="2"/>
      </rPr>
      <t xml:space="preserve"> 
</t>
    </r>
    <r>
      <rPr>
        <sz val="10"/>
        <rFont val="Arial"/>
        <family val="2"/>
      </rPr>
      <t>Boston</t>
    </r>
    <r>
      <rPr>
        <u/>
        <sz val="10"/>
        <rFont val="Arial"/>
        <family val="2"/>
      </rPr>
      <t xml:space="preserve">
</t>
    </r>
    <r>
      <rPr>
        <sz val="10"/>
        <rFont val="Arial"/>
        <family val="2"/>
      </rPr>
      <t xml:space="preserve">No se encontró registro que evidencie la actividad 
La Mojana 
Acta 11/09/2019 Generar espacios de motivación a los colaboradores teniendo en cuenta el principio de transparencia 
Acta 20/11/2019 Implementar acciones encaminadas a temas de transparencia 
CZ Norte 
Listado Asistencia código de Integridad 17/10/2019
CZ Sincelejo: 
No se encontró registro que evidencia la actividad 
</t>
    </r>
    <r>
      <rPr>
        <b/>
        <sz val="10"/>
        <rFont val="Arial"/>
        <family val="2"/>
      </rPr>
      <t xml:space="preserve">Regional Guajira 
</t>
    </r>
    <r>
      <rPr>
        <sz val="10"/>
        <rFont val="Arial"/>
        <family val="2"/>
      </rPr>
      <t xml:space="preserve">2. Definir e implementar acciones encaminadas a fortalecer los temas de transparencia en los tres niveles de la organización.
</t>
    </r>
    <r>
      <rPr>
        <b/>
        <u/>
        <sz val="10"/>
        <rFont val="Arial"/>
        <family val="2"/>
      </rPr>
      <t xml:space="preserve">CENTRO ZONAL 
</t>
    </r>
    <r>
      <rPr>
        <sz val="10"/>
        <rFont val="Arial"/>
        <family val="2"/>
      </rPr>
      <t xml:space="preserve">
</t>
    </r>
    <r>
      <rPr>
        <b/>
        <sz val="10"/>
        <rFont val="Arial"/>
        <family val="2"/>
      </rPr>
      <t>En la siguiente ruta encontrara la información de los centros zonales.
CZ Fonseca: \\icbf.gov.co\FS_DPC\SMO\MC\Gestion de Riesgos\Guajira\2019\Indicador tercer corte\CZ FONSECA\Direccionamiento Estrategico
CZ MAICAO: \\icbf.gov.co\FS_DPC\SMO\MC\Gestion de Riesgos\Guajira\2019\Indicador tercer corte\CZ MAICAO\DIRECCIONAMIENTO ESTRATEGICO
CZ RIOHACHA 1: \\icbf.gov.co\FS_DPC\SMO\MC\Gestion de Riesgos\Guajira\2019\Indicador tercer corte\CZ RIOHACHA 1\DIRECCIONAMIENTO ESTRATEGICO
CZ RIOHACHA 2: \\icbf.gov.co\FS_DPC\SMO\MC\Gestion de Riesgos\Guajira\2019\Indicador tercer corte\CZ RIOHACHA 2\DIRECCIONAMIENTO ESTRATEGICO
No se evidencio registro en dos centros zonalez: NAZARETH y MANAURE</t>
    </r>
  </si>
  <si>
    <r>
      <t xml:space="preserve">SEDE NACIONAL
</t>
    </r>
    <r>
      <rPr>
        <b/>
        <sz val="10"/>
        <rFont val="Arial"/>
        <family val="2"/>
      </rPr>
      <t xml:space="preserve">Actividad 1 
Soporte no corresponde a actividad propuesta 
</t>
    </r>
    <r>
      <rPr>
        <b/>
        <u/>
        <sz val="10"/>
        <rFont val="Arial"/>
        <family val="2"/>
      </rPr>
      <t xml:space="preserve">REGIONAL MUESTRA  
</t>
    </r>
    <r>
      <rPr>
        <b/>
        <sz val="10"/>
        <rFont val="Arial"/>
        <family val="2"/>
      </rPr>
      <t xml:space="preserve">Actividad 1. No cumplida </t>
    </r>
    <r>
      <rPr>
        <b/>
        <u/>
        <sz val="10"/>
        <rFont val="Arial"/>
        <family val="2"/>
      </rPr>
      <t xml:space="preserve">
</t>
    </r>
    <r>
      <rPr>
        <b/>
        <sz val="10"/>
        <rFont val="Arial"/>
        <family val="2"/>
      </rPr>
      <t xml:space="preserve">Regional Nariño 
</t>
    </r>
    <r>
      <rPr>
        <sz val="10"/>
        <rFont val="Arial"/>
        <family val="2"/>
      </rPr>
      <t xml:space="preserve">No hay registro que evidencie el desarrollo de la actividad de sensibilización en Centro Zonal 
</t>
    </r>
    <r>
      <rPr>
        <b/>
        <sz val="10"/>
        <rFont val="Arial"/>
        <family val="2"/>
      </rPr>
      <t xml:space="preserve">Regional Sucre </t>
    </r>
    <r>
      <rPr>
        <sz val="10"/>
        <rFont val="Arial"/>
        <family val="2"/>
      </rPr>
      <t xml:space="preserve">
</t>
    </r>
    <r>
      <rPr>
        <b/>
        <sz val="10"/>
        <rFont val="Arial"/>
        <family val="2"/>
      </rPr>
      <t xml:space="preserve"> 
</t>
    </r>
    <r>
      <rPr>
        <sz val="10"/>
        <rFont val="Arial"/>
        <family val="2"/>
      </rPr>
      <t xml:space="preserve">Acta 29701/2019 Asistencia técnica Defensorías de Familia CZ Sincelejo. Soporte no corresponde a actividad propuesta 
Acta 20 de febrero de 2019. Asistencia técnica adopciones CZ Sincelejo. Soporte no corresponde a actividad propuesta
Acta 22 de mayo de 2019 Brindar asistencia técnica CZ la mojana Lineamiento
tos rutas de actuaciones, modalidades y modelo </t>
    </r>
    <r>
      <rPr>
        <b/>
        <u/>
        <sz val="10"/>
        <rFont val="Arial"/>
        <family val="2"/>
      </rPr>
      <t xml:space="preserve">
</t>
    </r>
    <r>
      <rPr>
        <sz val="10"/>
        <rFont val="Arial"/>
        <family val="2"/>
      </rPr>
      <t xml:space="preserve">Acta 22 de mayo de 2019CZ Norte Asistencia técnica grupos interdisciplinarios lineamiento técnico de adopciones 
Acta 17 de mayo de 2019 Comisaria de Familia de San Marcos Sucre Asistencia técnica lineamientos y aplicación de normatividad 
Acta 6 de mayo de 2019.CZ Sincelejo. Asistencia técnica en rutas de actuaciones, modalidades y modelo 
Acta 5 de junio de 2019 CZ Sincelejo. Asistencia técnica orientaciones PRD 
Acta octubre 2 de 2019. CZ Sincelejo Marco conceptual proceso de adopciones y ruta de adopciones 
Acta octubre 3 de 2019. CZ Sincelejo Marco conceptual proceso de adopciones y ruta de adopciones 
</t>
    </r>
    <r>
      <rPr>
        <b/>
        <sz val="10"/>
        <rFont val="Arial"/>
        <family val="2"/>
      </rPr>
      <t xml:space="preserve">
Regional Guajira 
</t>
    </r>
    <r>
      <rPr>
        <sz val="10"/>
        <rFont val="Arial"/>
        <family val="2"/>
      </rPr>
      <t>Acta 20 de febrero de 2019. Regional Guajira. Comité de adopciones seguimiento a casos. Soporte no corresponde a actividad propuesta 
Acta abril 9 de 2019 CZ Fonseca capacitación proceso de adopciones 
Acta abril 6 de 2019. CZ Maicao. Capacitación Proceso  y ruta de  adopciones  
Son 6 CZ solo se evidencia sensibilización en dos.</t>
    </r>
  </si>
  <si>
    <r>
      <t xml:space="preserve">SEDE NACIONAL
</t>
    </r>
    <r>
      <rPr>
        <b/>
        <sz val="10"/>
        <rFont val="Arial"/>
        <family val="2"/>
      </rPr>
      <t xml:space="preserve">Actividad 1 
Soporte no corresponde a actividad propuesta </t>
    </r>
    <r>
      <rPr>
        <b/>
        <u/>
        <sz val="10"/>
        <rFont val="Arial"/>
        <family val="2"/>
      </rPr>
      <t xml:space="preserve">
REGIONAL MUESTRA  
</t>
    </r>
    <r>
      <rPr>
        <b/>
        <sz val="10"/>
        <rFont val="Arial"/>
        <family val="2"/>
      </rPr>
      <t xml:space="preserve">Actividad 1. No cumplida </t>
    </r>
    <r>
      <rPr>
        <b/>
        <u/>
        <sz val="10"/>
        <rFont val="Arial"/>
        <family val="2"/>
      </rPr>
      <t xml:space="preserve">
</t>
    </r>
    <r>
      <rPr>
        <b/>
        <sz val="10"/>
        <rFont val="Arial"/>
        <family val="2"/>
      </rPr>
      <t xml:space="preserve">Regional Nariño 
</t>
    </r>
    <r>
      <rPr>
        <sz val="10"/>
        <rFont val="Arial"/>
        <family val="2"/>
      </rPr>
      <t xml:space="preserve">No hay registro que evidencie el desarrollo de la actividad de sensibilización en Centro Zonal 
</t>
    </r>
    <r>
      <rPr>
        <b/>
        <sz val="10"/>
        <rFont val="Arial"/>
        <family val="2"/>
      </rPr>
      <t xml:space="preserve">Regional Sucre </t>
    </r>
    <r>
      <rPr>
        <sz val="10"/>
        <rFont val="Arial"/>
        <family val="2"/>
      </rPr>
      <t xml:space="preserve">
</t>
    </r>
    <r>
      <rPr>
        <b/>
        <sz val="10"/>
        <rFont val="Arial"/>
        <family val="2"/>
      </rPr>
      <t xml:space="preserve"> 
</t>
    </r>
    <r>
      <rPr>
        <sz val="10"/>
        <rFont val="Arial"/>
        <family val="2"/>
      </rPr>
      <t xml:space="preserve">Acta 29701/2019 Asistencia técnica Defensorías de Familia CZ Sincelejo. Soporte no corresponde a actividad propuesta 
Acta 20 de febrero de 2019. Asistencia técnica adopciones CZ Sincelejo. Soporte no corresponde a actividad propuesta
Acta 22 de mayo de 2019 Brindar asistencia técnica CZ la mojana Lineamiento
tos rutas de actuaciones, modalidades y modelo </t>
    </r>
    <r>
      <rPr>
        <b/>
        <u/>
        <sz val="10"/>
        <rFont val="Arial"/>
        <family val="2"/>
      </rPr>
      <t xml:space="preserve">
</t>
    </r>
    <r>
      <rPr>
        <sz val="10"/>
        <rFont val="Arial"/>
        <family val="2"/>
      </rPr>
      <t xml:space="preserve">Acta 22 de mayo de 2019CZ Norte Asistencia técnica grupos interdisciplinarios lineamiento técnico de adopciones 
Acta 17 de mayo de 2019 Comisaria de Familia de San Marcos Sucre Asistencia técnica lineamientos y aplicación de normatividad 
Acta 6 de mayo de 2019.CZ Sincelejo. Asistencia técnica en rutas de actuaciones, modalidades y modelo 
Acta 5 de junio de 2019 CZ Sincelejo. Asistencia técnica orientaciones PRD 
Acta octubre 2 de 2019. CZ Sincelejo Marco conceptual proceso de adopciones y ruta de adopciones 
Acta octubre 3 de 2019. CZ Sincelejo Marco conceptual proceso de adopciones y ruta de adopciones </t>
    </r>
    <r>
      <rPr>
        <b/>
        <u/>
        <sz val="10"/>
        <rFont val="Arial"/>
        <family val="2"/>
      </rPr>
      <t xml:space="preserve">
</t>
    </r>
    <r>
      <rPr>
        <b/>
        <sz val="10"/>
        <rFont val="Arial"/>
        <family val="2"/>
      </rPr>
      <t xml:space="preserve">
Regional Guajira 
</t>
    </r>
    <r>
      <rPr>
        <sz val="10"/>
        <rFont val="Arial"/>
        <family val="2"/>
      </rPr>
      <t xml:space="preserve">Acta 20 de febrero de 2019. Regional Guajira. Comité de adopciones seguimiento a casos. Soporte no corresponde a actividad propuesta 
Acta abril 9 de 2019 CZ Fonseca capacitación proceso de adopciones 
Acta abril 6 de 2019. CZ Maicao. Capacitación Proceso  y ruta de  adopciones  
Son 6 CZ solo se evidencia sensibilización en dos </t>
    </r>
  </si>
  <si>
    <r>
      <rPr>
        <b/>
        <u/>
        <sz val="10"/>
        <rFont val="Arial"/>
        <family val="2"/>
      </rPr>
      <t xml:space="preserve">SEDE NACIONAL
</t>
    </r>
    <r>
      <rPr>
        <b/>
        <sz val="10"/>
        <rFont val="Arial"/>
        <family val="2"/>
      </rPr>
      <t xml:space="preserve">Actividad 1. Cumplida 
</t>
    </r>
    <r>
      <rPr>
        <sz val="10"/>
        <rFont val="Arial"/>
        <family val="2"/>
      </rPr>
      <t xml:space="preserve">- Memorando,  aprobación plan de visitas mes de Octubre  de 2019 con radicado 201919000000130431 del 01/10/2019 C&amp;M Consultores. se e aprobó la visita a 1689 puntos de entrega primarios, de los cuales 283 fueron postulados por el ICBF. 
-Memorando,  aprobación plan de visitas mes de Noviembre   de 2019 con radicado 201919000000170321 del 06/11/2019 C&amp;M Consultores. Se aprobó la visita a 1244 puntos de entrega primarios, de los cuales 468 fueron postulados por el ICBF. 
-Memorando,  aprobación plan de visitas mes de Diciembre    de 2019 con radicado 201919000000206771 del 05/1122019 C&amp;M Consultores.  se aprobó la visita a 114 puntos de entrega primarios, según la meta establecida por el ICBF. 
</t>
    </r>
    <r>
      <rPr>
        <b/>
        <sz val="10"/>
        <rFont val="Arial"/>
        <family val="2"/>
      </rPr>
      <t xml:space="preserve">Actividad 2. Cumplida 
</t>
    </r>
    <r>
      <rPr>
        <sz val="10"/>
        <rFont val="Arial"/>
        <family val="2"/>
      </rPr>
      <t xml:space="preserve">Formato Excel seguimiento  reporte de novedades con corte septiembre, octubre, noviembre y diciembre  2019. 
</t>
    </r>
    <r>
      <rPr>
        <b/>
        <sz val="10"/>
        <rFont val="Arial"/>
        <family val="2"/>
      </rPr>
      <t xml:space="preserve">Actividad 3 Cumplida.
</t>
    </r>
    <r>
      <rPr>
        <sz val="10"/>
        <rFont val="Arial"/>
        <family val="2"/>
      </rPr>
      <t xml:space="preserve">Lastado de asistencia 6 de agosto de 2019.  Regional Boyacá . Mesa pública de bienes tarina 
Listado de asistencia 23 de agosto de 2019.  Regional Córdoba. Mesa Publica AVVN
Acta 9 de agosto de 2019.Regional Santander. Mesa de publica AVVN
Listado de asistente 9 de septiembre de 2019. Regional Norte de Santander. Mesa publica 
</t>
    </r>
  </si>
  <si>
    <r>
      <rPr>
        <b/>
        <u/>
        <sz val="10"/>
        <rFont val="Arial"/>
        <family val="2"/>
      </rPr>
      <t xml:space="preserve">SEDE NACIONAL </t>
    </r>
    <r>
      <rPr>
        <u/>
        <sz val="10"/>
        <rFont val="Arial"/>
        <family val="2"/>
      </rPr>
      <t xml:space="preserve">
</t>
    </r>
    <r>
      <rPr>
        <b/>
        <sz val="10"/>
        <rFont val="Arial"/>
        <family val="2"/>
      </rPr>
      <t xml:space="preserve">Actividad 1. Cumplida.
 </t>
    </r>
    <r>
      <rPr>
        <sz val="10"/>
        <rFont val="Arial"/>
        <family val="2"/>
      </rPr>
      <t>Resolución 11893, del 24 de diciembre de 2029 paor la cual se a actualizan  los instrumentos de gestión de información publica y se realiza publicación en el sitio web el día 27 de diciembre de 2019.</t>
    </r>
    <r>
      <rPr>
        <b/>
        <sz val="10"/>
        <rFont val="Arial"/>
        <family val="2"/>
      </rPr>
      <t xml:space="preserve"> 
</t>
    </r>
    <r>
      <rPr>
        <sz val="10"/>
        <rFont val="Arial"/>
        <family val="2"/>
      </rPr>
      <t xml:space="preserve">Acta 24 de octubre de 2019. Seguimiento actualización índice información clasificada </t>
    </r>
    <r>
      <rPr>
        <b/>
        <sz val="10"/>
        <rFont val="Arial"/>
        <family val="2"/>
      </rPr>
      <t xml:space="preserve">
</t>
    </r>
    <r>
      <rPr>
        <sz val="10"/>
        <rFont val="Arial"/>
        <family val="2"/>
      </rPr>
      <t xml:space="preserve">Acta 22/11/2019 Seguimiento avances de instrumentos de gestión de la información </t>
    </r>
    <r>
      <rPr>
        <u/>
        <sz val="10"/>
        <rFont val="Arial"/>
        <family val="2"/>
      </rPr>
      <t xml:space="preserve">
</t>
    </r>
    <r>
      <rPr>
        <b/>
        <sz val="10"/>
        <rFont val="Arial"/>
        <family val="2"/>
      </rPr>
      <t xml:space="preserve">Actividad 2 Cumplida 
</t>
    </r>
    <r>
      <rPr>
        <sz val="10"/>
        <rFont val="Arial"/>
        <family val="2"/>
      </rPr>
      <t xml:space="preserve">Listados de  asistencia  30 y 31 de julio  videoconferencia con enlaces de servicios y atención a nivel Regional y Zonal (Arauca CZ. Saravena, Bogotá CZ Usme, Boyacá CZ Soata, Casanare CZ Paz de Ariporo, CesarCz Aguachica, Chocó, Córdoba CZ Montería, Sahagún, San Antonio del viento; Cundinamarca CZ La Mesa, Guañía, Nariño, Quindío, Sucre.) 
Correo electrónico 5 de septiembre de 2019 ACTUALIZACIÓN REPOSITORIO CAPACITACIONES 2019 - JULIO. Responsables de servicios y atención 
Correo electrónico del 2 de julio de 2019. ACTUALIZACIÓN REPOSITORIO CAPACITACIONES 2019. Responsables de servicios y atención. 
</t>
    </r>
    <r>
      <rPr>
        <b/>
        <sz val="10"/>
        <rFont val="Arial"/>
        <family val="2"/>
      </rPr>
      <t xml:space="preserve">Actividad 3 Cumplida 
</t>
    </r>
    <r>
      <rPr>
        <sz val="10"/>
        <rFont val="Arial"/>
        <family val="2"/>
      </rPr>
      <t xml:space="preserve">Informe PQRSD y solicitud de acceso a la información agosto 2019. 35 denuncias por posibles actos de corrupción ninguna corresponde a la tipología de información clasificada y reservada.
Informe PQRSD y solicitud de acceso a la información septiembre  2019. 65 denuncias por posibles actos de corrupción. Una  corresponde a la tipología de información clasificada y reservada.
Informe PQRSD y solicitud de acceso a la información octubre  2019. 53 denuncias por posibles actos de corrupción. tres corresponde a la tipología de información clasificada y reservada.
</t>
    </r>
  </si>
  <si>
    <r>
      <t xml:space="preserve">Frente a la ejecución de las Acciones Asociadas al Proceso de Adquisición de Bienes y Servicios por parte de la  Dirección de Contratación, se evidencia  que las actividades se encuentran </t>
    </r>
    <r>
      <rPr>
        <b/>
        <sz val="10"/>
        <rFont val="Arial"/>
        <family val="2"/>
      </rPr>
      <t>Cumplida</t>
    </r>
    <r>
      <rPr>
        <sz val="10"/>
        <rFont val="Arial"/>
        <family val="2"/>
      </rPr>
      <t xml:space="preserve">
Frente a la ejecución de las Acciones Asociadas al Proceso de Adquisición de Bienes y Servicios por parte de  la Regionales,  se evidencia  que las actividades se encuentran </t>
    </r>
    <r>
      <rPr>
        <b/>
        <sz val="10"/>
        <rFont val="Arial"/>
        <family val="2"/>
      </rPr>
      <t>Cumplida</t>
    </r>
    <r>
      <rPr>
        <sz val="10"/>
        <rFont val="Arial"/>
        <family val="2"/>
      </rPr>
      <t xml:space="preserve">
Frente a la ejecución de las Acciones Asociadas al Proceso de Adquisición de Bienes y Servicios por parte de la  Dirección de Primera de Infancia, se evidencia  que las actividades se encuentran </t>
    </r>
    <r>
      <rPr>
        <b/>
        <u/>
        <sz val="10"/>
        <rFont val="Arial"/>
        <family val="2"/>
      </rPr>
      <t>Cumplida</t>
    </r>
    <r>
      <rPr>
        <sz val="10"/>
        <rFont val="Arial"/>
        <family val="2"/>
      </rPr>
      <t xml:space="preserve">
Frente a la ejecución de las Acciones Asociadas al Proceso de Adquisición de Bienes y Servicios por parte de la  Dirección de Contratación, se evidencia:
1.1 Realizar socializaciones de procedimientos relacionados con la gestión contractual (etapa precontractual).
* 06/sep./2019:Se evidencian 5 registros de socialización de la Presentación Función de Supervisión ICBF, memorias en archivo PowerPoint, listas de asistencia Regionales Bolívar y Córdoba, memorando Organización y entrega de la documentación que se genere durante la ejecución de los contratos con copia del correo electrónico de envío.
* 07/oct./2019: Se evidenció Carpeta de socializaciones de procedimientos relacionados con la gestión contractual que contiene: 6 correos electrónicos comunicando la guía de supervisión. 
* 07/nov./2019: Se evidenció Presentación Función de Supervisión ICBF, memorias en archivo PowerPoint y de Liquidación de Contratos – con dos correos de invitación video conferencia.
*  10/dic./2019: Se evidenció Carpeta Documento SIGE que contiene 3 correos, el primero para Directores Regionales, Coordinadores Jurídicos, Directores Sede Nacional, Jefes de Oficina Sede Nacional,  Subdirectores Sede Nacional asunto Formatos nuevos Lista chequeo Contratación Directa y Formato Autorización consulta Inhabilidades por delitos sexuales.  El segundo correspondiente a la Guía para la Adquisición de Bienes y Servicios de Calidad  y el tercero modificación de formatos del Proceso de AByS.
1.2  Ampliar los medios de socialización con las Regionales de los nuevos procedimiento que se adopten para le gestión precontractual con el apoyo de la Oficina de Gestión Regional.
*06/sep./2019: Se evidenció memorando Organización y entrega de la documentación que se genere durante la ejecución de los contratos 
* 07/oct./2019: Se evidenció Carpeta “procedimiento que se adopten para le gestión precontractual” que contiene 2 correos electrónicos REPORTE CAPACITACIÓN ESTUDIOS PREVIOS (Mar28) y REPORTE CAPACITACIÓN TIPOLOGIA DE CONTRATOS (Abr 24).
* 07/nov./2019: Se evidenció Una carpeta 2 correos electrónicos GUÍA PARA LA ADQUISICIÓN DE BIENES Y SERVICIOS DE CALIDAD, Modificación de Formatos  - directores.
* 10/dic./2019: Se evidenció Una carpeta que contiene dos correos electrónicos Lineamientos para la radicación 1dÆámifes contractuales en el cierre de vigencia, lineamientos para m€4&amp;ar los criterio e eficiencia en la Interacción de área y DIRECTRICES DE USO OBLIGATORIO SECOP II.
2.1 Programación de Capacitaciones en etapa precontractual: 
* 06/sep./2019:  Se evidenció Tres listados de asistencia a capacitaciones a las Regionales Valle del Cauca, Córdoba y Sucre.
* 07/oct./2019: Se evidenció Carpeta “procedimiento que se adopten para le gestión precontractual”, que contiene dos correos electrónicos RV: REPORTE CAPACITACIÓN ESTUDIOS PREVIOS (Mar28) y RV: REPORTE CAPACITACIÓN TIPOLOGIA DE CONTRATOS (Abr 24) *07/nov./2019:  Se evidenció Carpeta “Registros presupuestales”,  que contiene 4 archivos correspondientes a : 1). invitación a video conferencia a Registros presupuestales. 2). f5_p7_gth.Ejecucion_Reporte_VIDEOCON_REQ_PRESUPUESTALES_30may , 3). Listado de asistencia video conferencia requisitos presupuestales Reg. Huila. 4). lis asistencia videoconferencia req presupuestales Regional Risaralda.
*10/dic./2019: Se evidenció Presentación Función de Supervisión ICBF, memorias en archivo PowerPoint, listado de asistencia segundo encuentro de coordinadores financieros.
2.2 Realización de capacitaciones. estudios previos y pliegos:
*06/sep./2019:  Se evidenció Dos archivos Word correspondientes a pantallazos de correos electrónicos de formato de estudios previos y modelo de minuta de CPS Profesionales y Apoyo a la Gestión. 
* 07/oct./2019: Se evidenció Carpeta capacitaciones. Estudios previos, que contiene Un correo electrónico RV: REPORTE CAPACITACIÓN ESTUDIOS PREVIOS (Mar28)
3. Convocar y desarrollar los comités de contratación en los casos que aplique.
*06/sep./2019: Se evidenció Las Actas de los Comités de Contratación Nos. 55, 56 y 57.
* 07/oct./2019: Se evidenció las  Actas de los Comités de Contratación Nos. 61, 63, 64, 68 y 69.
* 07/nov./2019: Las actas anexas como evidencias son las mismas presentadas para el mes de octubre.
* 10/dic./2019: No se evidencia actas algunas ya que se señala en el avance de la actividad que se desarrollan 10 comités. Las  actas se encuentran en revisión.
Por lo antes mencionado se evidencia que las actividades se encuentran en avance. 
Regional
1. Realizar Reuniones convocadas desde la Coordinación del Grupos Jurídicos/ Administrativo de socialización  de los nuevos procedimiento que se adopten para le gestión precontractual.
Se evidencian las 33 Regionales se toma una muestra de 4:
1). Se evidencia capacitación establecida en el Plan Asistencia Técnica 2019 en la Regional Antioquia, en relación con Fase Precontractual (énfasis en estudios previos) - Grupo Protección, Grupo Ciclos de Vida y Nutrición, Modificaciones, Suspensiones (énfasis en enfermedad o embarazo), Cesión y Terminación, Requerimientos a los contratistas, Proceso Administrativo Sancionatorio Contractual,  Estado de las liquidaciones de los contratos está a cargo de las dependencias o Centro Zonales de la Regional, Procedimiento de liquidación de contratos.
2). Lista de asistencia Capacitación Mínima Cuantía-Regional Boyacá.
3). Capacitación estudios previos, estudios del sector, asignación de riesgos, Regional Guaviare.
4) Regional Cundinamarca capacitación fortalecimiento en los procedimientos del Proceso de AByS.
2. Diligenciar y remitir a la Dirección Contratación formatos adoptados de capacitaciones realizadas y recibidas sobre los diferentes procedimientos establecidos para la gestión precontractual.
Se evidencian las 33 Regionales se toma una muestra de 4:
1). Se evidencia capacitación establecida en el Plan Asistencia Técnica 2019 en la Regional Antioquia, en relación con Fase Precontractual (énfasis en estudios previos) - Grupo Protección, Grupo Ciclos de Vida y Nutrición, Modificaciones, Suspensiones (énfasis en enfermedad o embarazo), Cesión y Terminación, Requerimientos a los contratistas, Proceso Administrativo Sancionatorio Contractual,  Estado de las liquidaciones de los contratos está a cargo de las dependencias o Centro Zonales de la Regional, Procedimiento de liquidación de contratos.
2). Lista de asistencia Capacitación Mínima Cuantía-Regional Boyacá.
3). Capacitación estudios previos, estudios del sector, asignación de riesgos, Regional Guaviare.- 
4) Regional Cundinamarca capacitación fortalecimiento en los procedimientos del Proceso de AByS.
3. Convocar y desarrollar los comités de contratación en los casos que aplique.
Se evidencian las 33 Regionales se toma una muestra de 4:
1). Regional  Cundinamarca - Actas de Comité de Contratación No. 40, 41, 42, 43, 44  de 2019, entre otras.
2). Regional  Norte de Santander - Actas de Comité de Contratación No. 62, 63, 64, 65, 66, 67, 68  de 2019, entre otras.
3). Regional Sucre- Actas de Comité de Contratación No. 01 a la 26  de 2019, entre otras.
4). Regional Tolima- Actas de Comité de Contratación No. 01 a la 64  de 2019, entre otras.
Dentro de las Acciones - Acciones Asociadas al Proceso de Adquisición de Bienes y Servicios de la Dirección de Primera de Infancia, están las de:
2.1. Durante el proceso de contratación de los servicios de Primera Infancia, realizar las reuniones de seguimiento con las Direcciones Regionales, para verificar la EAS que será asignadas para la prestación de los servicios a la Primera Infancia:  SE EVIDENCIÓ:
* 04/sep./2019:  Se evidencio Correo electrónico de Orientaciones para la suscripción de adiciones y prórrogas Servicios Integrales y Memorando con Radicado No: 201916000000060773 Para: directores regionales, coordinadores de asistencia técnica, coordinadores centros zonales, coordinadores jurídicos y enlaces él financieros — ICBF.
*  04/oct./2019: Memorando con Radicado No: 201916000000060773 Para: directores regionales, coordinadores de asistencia técnica, coordinadores centros zonales, coordinadores jurídicos y enlaces él financieros — ICBF.
*  05/nov./2019: Videos  conferencias.
* 06/dic./2019: Se evidenció Memorando con Radicado No: 201916000000060773 Para: directores regionales, coordinadores de asistencia técnica, coordinadores centros zonales, coordinadores jurídicos y enlaces él financieros — ICBF. Asunto: Orientaciones para garantizar la continuidad de la prestación de los servicios de educación inicial en el marco de la atención integral: Hogares Comunitarios de Bienestar en todas sus formas de atención (HCB, HCB Agrupados, HCB Integrales, Hogares Empresariales, HCB Múltiples, HCB FAMI), Jardín Social y Desarrollo Infantil en Establecimientos de Reclusión DlER.
* 27/dic./2019: Se hicieron adiciones y contratos nuevos.
2.2 Realizar los comités técnicos operativos de acuerdo a lo estipulado en las minutas de los contratos de aporte, con el fin de validar los procesos y procedimientos requeridos para la adecuada prestación del servicio para la atención a la Primera Infancia.   SE EVIDENCIÓ:
*04/sep./2019: Se evidenció en el Share Point de la Subdirección de Operaciones de la Atención a la Primera Infancia, las Actas de los Comités Técnicos Operativos, de todas las  Regionales.
*04/oct./2019: Se evidenció en el Share Point de la Subdirección de Operaciones de la Atención a la Primera Infancia, las Actas de los Comités Técnicos Operativos, de todas las  Regionales.
*04/nov./2019: Se evidenció en el Share Point de la Subdirección de Operaciones de la Atención a la Primera Infancia, las Actas de los Comités Técnicos Operativos, de todas las  Regionales.
* 05nov./2019: Se evidenció en el Share Point de la Subdirección de Operaciones de la Atención a la Primera Infancia, las Actas de los Comités Técnicos Operativos, de todas las  Regionales.
* 06/dic./2019: Se evidenció en el Share Point de la Subdirección de Operaciones de la Atención a la Primera Infancia, las Actas de los Comités Técnicos Operativos, de todas las  Regionales.
* 27/dic./2019: Se evidenció en el Share Point de la Subdirección de Operaciones de la Atención a la Primera Infancia, las Actas de los Comités Técnicos Operativos, de todas las  Regionales.
2.3 Consolidar los resultados de la supervisión realizada por los grupos de la Sede Nacional, Regionales o Centros Zonales.    SE EVIDENCIÓ:
*04/sep./2019: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*04/oct./2019: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05nov./2019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06/dic./2019Se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 27/dic./2019 : Se evidenció en el Share Point de la Subdirección de Operaciones de la Atención a la Primera Infancia, actas de visitas de supervisión realizadas a nivel nacional por parte de los equipos de apoyo a la supervisión de Dirección de Primera  Infancia. (insumo para el indicador PA10 y PA172).
De la Verificación anterior se evidencia que la Dirección de Primera Infancia CUMPLIO  con las acciones que tiene bajo su responsabilidad.
</t>
    </r>
  </si>
  <si>
    <r>
      <t xml:space="preserve">Frente a la ejecución de las Acciones Asociadas al Proceso de Adquisición de Bienes y Servicios por parte de la  Dirección de Contratación, se evidencia  que las actividades se encuentran  </t>
    </r>
    <r>
      <rPr>
        <b/>
        <sz val="10"/>
        <rFont val="Arial"/>
        <family val="2"/>
      </rPr>
      <t>Cumplida .</t>
    </r>
    <r>
      <rPr>
        <sz val="10"/>
        <rFont val="Arial"/>
        <family val="2"/>
      </rPr>
      <t xml:space="preserve">
Frente a la ejecución de las Acciones Asociadas al Proceso de Adquisición de Bienes y Servicios por parte de  la Regionales,  se evidencia  que las actividades se encuentran </t>
    </r>
    <r>
      <rPr>
        <b/>
        <sz val="10"/>
        <rFont val="Arial"/>
        <family val="2"/>
      </rPr>
      <t>Cumplida</t>
    </r>
    <r>
      <rPr>
        <sz val="10"/>
        <rFont val="Arial"/>
        <family val="2"/>
      </rPr>
      <t xml:space="preserve">
Frente a la ejecución de las Acciones Asociadas al Proceso de Adquisición de Bienes y Servicios por parte de la  Dirección de Primera de Infancia, se evidencia  que las actividades se encuentran </t>
    </r>
    <r>
      <rPr>
        <b/>
        <sz val="10"/>
        <rFont val="Arial"/>
        <family val="2"/>
      </rPr>
      <t xml:space="preserve">Cumplida </t>
    </r>
    <r>
      <rPr>
        <sz val="10"/>
        <rFont val="Arial"/>
        <family val="2"/>
      </rPr>
      <t>.
Frente a la ejecución de las Acciones Asociadas al Proceso de Adquisición de Bienes y Servicios por parte de la  Dirección de Contratación, se evidencia:
1.1. Realizar capacitaciones dirigidas a los supervisores de las dependencias de la Sede de la Dirección General, respecto del ejercicio de supervisión.
* 06/sep./2019: Se evidenció Presentación Función de Supervisión ICBF, memorias en archivo PowerPoint, listas de asistencia Regionales Bolívar, Córdoba, Sucre y Valle del Cauca.
* 07/oct./2019 :  Se evidenció seis 6 correos electrónicos comunicando la guía de supervisión
* 07/nov./2019: Se evidenció Presentación Función de Supervisión ICBF, memorias en archivo PowerPoint y de Liquidación de Contratos – con dos correos de invitación video conferencia.
* 10/dic./2019:  Se evidenció Presentación Función de Supervisión ICBF.
Por lo antes mencionado se evidencia que las actividades se encuentran en avance. 
Regional
1.1. Realizar socializaciones dirigidas a los supervisores de las Direcciones Regionales  General, respecto del ejercicio de supervisión.
Se evidencian las 33 Regionales se toma una muestra de 4:
1). Se evidencia socialización a la coordinadora del Grupo de Asistencia Técnica la distribución de los profesionales de los equipos de apoyo a le supervisión de la regional y los municipios para las visitas de supervisión a los supervisores de los contratos y coordinadoras de los centros zonales de Galén y Jordán, lo mismo que a los profesionales integrantes de los equipos de apoyo a la supervisión en la Regional TOLIMA.
2). Acta de Reunión o Comité 53 - capacitación sobre temas de procesos administrativos sancionatorios Regional  VALLE DEL CAUCA.
3).Capacitación obligaciones contractuales SIGE - Regional CORDOBA
4). Capacitación Guía para el ejercicio de la supervisión Regional BOYACA.
Frente a la ejecución de las Acciones Asociadas al Proceso de Adquisición de Bienes y Servicios por parte de la Dirección de Primera de Infancia, se evidencia:
2.1. Actualizar la Matriz de seguimiento de los contratos y/o convenios que se encuentran en liquidación.  SE EVIDENCIÓ: 
* 04/sep./2019: Se evidenció archivo Excel Gestión de Informes Finales para Liquidación (agosto).
* 07/oct./2019: Se evidenció archivo Excel Gestión de Informes Finales para Liquidación (agosto).
* 05/nov./2019 : Se evidenció correo electrónico de fecha 08-11-2019.
* 06/dic./2019 : Se evidenció que o se reportaron liquidaciones.
* 7/dic./2019: Para el periodo correspondiente, la Dirección de Primera Infancia generará el reporte de liquidaciones con corte al 31 de diciembre de 2019, el cual será consolidado y cuya
evidencia se verá reflejada en el inicio de la vigencia 2020.
2.2. Identificar el estado y tiempo para desarrollar la liquidación de los convenios.  SE EVIDENCIÓ: 
* 04/sep./2019: Se evidenció archivo Excel Gestión de Informes Finales para Liquidación (agosto).
* 07/oct./2019: Se evidenció archivo Excel Gestión de Informes Finales para Liquidación (agosto).
* 05/nov./2019 : Se evidenció correo electrónico de fecha 08-11-2019.
* 06/dic./2019 : Se evidenció que o se reportaron liquidaciones.
* 7/dic./2019: Para el periodo correspondiente, la Dirección de Primera Infancia generará el reporte de liquidaciones con corte al 31 de diciembre de 2019, el cual será consolidado y cuya
evidencia se verá reflejada en el inicio de la vigencia 2020.
2.3. Dar prioridad en el seguimiento a los Contratos/Convenios que son de años anteriores y que cuenten con fechas próximas para la pérdida de competencia de liquidación del mismo.   SE EVIDENCIÓ: 
* 04/sep./2019: Se evidenció archivo Excel Gestión de Informes Finales para Liquidación (agosto).
* 07/oct./2019: Se evidenció archivo Excel Gestión de Informes Finales para Liquidación (agosto).
* 05/nov./2019 : Se evidenció correo electrónico de fecha 08-11-2019.
* 06/dic./2019 : Se evidenció que o se reportaron liquidaciones.
* 7/dic./2019: Para el periodo correspondiente, la Dirección de Primera Infancia generará el reporte de liquidaciones con corte al 31 de diciembre de 2019, el cual será consolidado y cuya
evidencia se verá reflejada en el inicio de la vigencia 2020.
2.4. Realizar seguimiento a los contratos y/o convenios que se encuentran en liquidación.   SE EVIDENCIÓ: 
* 04/sep./2019: Se evidenció archivo Excel Gestión de Informes Finales para Liquidación (agosto).
* 07/oct./2019: Se evidenció archivo Excel Gestión de Informes Finales para Liquidación (agosto).
* 05/nov./2019 : Se evidenció correo electrónico de fecha 08-11-2019.
* 06/dic./2019 : Se evidenció que o se reportaron liquidaciones.
* 7/dic./2019: Para el periodo correspondiente, la Dirección de Primera Infancia generará el reporte de liquidaciones con corte al 31 de diciembre de 2019, el cual será consolidado y cuya
evidencia se verá reflejada en el inicio de la vigencia 2020.
Evidencia la Oficina de Control Interno que la Dirección de Primera de Infancia CUMPLIO con las acciones a las cuales se hizo responsable.</t>
    </r>
  </si>
  <si>
    <r>
      <t xml:space="preserve">SEDE NACIONAL 
</t>
    </r>
    <r>
      <rPr>
        <b/>
        <sz val="10"/>
        <rFont val="Arial"/>
        <family val="2"/>
      </rPr>
      <t xml:space="preserve">Actividad 1.1 Cumplida 
</t>
    </r>
    <r>
      <rPr>
        <sz val="10"/>
        <rFont val="Arial"/>
        <family val="2"/>
      </rPr>
      <t xml:space="preserve">Acta cuarto comité primario 22 de agosto de 2019
Acta Quinto comité primario 22 de octubre de 2019 charla Participación ciudadana SNBF
Acta y listado de asistencia 15 de noviembre de 2019. Sexto comité primario. Charla Principios e ilicitud sustancial 
</t>
    </r>
    <r>
      <rPr>
        <b/>
        <sz val="10"/>
        <rFont val="Arial"/>
        <family val="2"/>
      </rPr>
      <t>Actividad 1.2</t>
    </r>
    <r>
      <rPr>
        <sz val="10"/>
        <rFont val="Arial"/>
        <family val="2"/>
      </rPr>
      <t xml:space="preserve"> </t>
    </r>
    <r>
      <rPr>
        <b/>
        <sz val="10"/>
        <rFont val="Arial"/>
        <family val="2"/>
      </rPr>
      <t xml:space="preserve">Cumplida </t>
    </r>
    <r>
      <rPr>
        <b/>
        <u/>
        <sz val="10"/>
        <rFont val="Arial"/>
        <family val="2"/>
      </rPr>
      <t xml:space="preserve">
</t>
    </r>
    <r>
      <rPr>
        <u/>
        <sz val="10"/>
        <rFont val="Arial"/>
        <family val="2"/>
      </rPr>
      <t>A</t>
    </r>
    <r>
      <rPr>
        <sz val="10"/>
        <rFont val="Arial"/>
        <family val="2"/>
      </rPr>
      <t xml:space="preserve">cta de reunión  Coordinador 2 de septiembre de 2019. Establecer directrices organización del trabajo  para el personal de planta
Acta de reunión Coordinador  6 de noviembre de 2019. Establecer lineamientos para el organización del trabajo al interior de la OCID
</t>
    </r>
    <r>
      <rPr>
        <b/>
        <sz val="10"/>
        <rFont val="Arial"/>
        <family val="2"/>
      </rPr>
      <t xml:space="preserve">Actividad 2.1 Cumplida </t>
    </r>
    <r>
      <rPr>
        <b/>
        <u/>
        <sz val="10"/>
        <rFont val="Arial"/>
        <family val="2"/>
      </rPr>
      <t xml:space="preserve">
</t>
    </r>
    <r>
      <rPr>
        <sz val="10"/>
        <rFont val="Arial"/>
        <family val="2"/>
      </rPr>
      <t xml:space="preserve">Acta 16 de agosto de 2019 Coordinación grupo de Prevención. Socialización instrucciones y revisión de procesos 
Acta 13 de agosto de 2019. Coordinación Grupo de Quejas. Reunión mensual mes de agosto </t>
    </r>
    <r>
      <rPr>
        <b/>
        <u/>
        <sz val="10"/>
        <rFont val="Arial"/>
        <family val="2"/>
      </rPr>
      <t xml:space="preserve">
</t>
    </r>
    <r>
      <rPr>
        <sz val="10"/>
        <rFont val="Arial"/>
        <family val="2"/>
      </rPr>
      <t xml:space="preserve">Acta #8  del 29 de agosto de 2019 grupo especial de actuación inmediata. Reunión de agosto  
Acta 5 de septiembre de 2019. Grupo de prevención.  Socialización instrucciones y revisión de procesos 
Acta 12 de septiembre de 2019. Reunión mensual septiembre 
Acta septiembre 9 de 2019. Acta grupo de Investigaciones,. Reunión septiembre 
Acta 25 de septiembre de 2019. Grupo especial de actuación inmediata Reunión mensual 
Acta 25 de octubre de 2019 Grupo especial de actuación inmediata. Reunión mensual 
Acta 17 de octubre de 2019. Grupo de prevención. Reunión mensual 
Acta 29 de octubre de 2019 . Grupo de investigaciones
Acta 21 de octubre de 2019. Grupo de quejas. Reunión mensual 
Acta 28 noviembre de 2019. Grupo especial de actuación inmediata. Reunión mensual 
Acta 20 noviembre de 2019.Grupode Prevención Directrices generales y demás  
Acta 14 de noviembre de 2019. grupo de quejas 
Acta 12 de diciembre de 2019 Grupo especial de actuación inmediata. Reunión mensual 
Acta 13 de diciembre de 2019. Grupo de quejas  Reunión mensual </t>
    </r>
    <r>
      <rPr>
        <b/>
        <u/>
        <sz val="10"/>
        <rFont val="Arial"/>
        <family val="2"/>
      </rPr>
      <t xml:space="preserve">
</t>
    </r>
    <r>
      <rPr>
        <sz val="10"/>
        <rFont val="Arial"/>
        <family val="2"/>
      </rPr>
      <t xml:space="preserve">Nota. Para el mes de noviembre de y diciembre hacen falta actas de algunos grupos </t>
    </r>
    <r>
      <rPr>
        <b/>
        <u/>
        <sz val="10"/>
        <rFont val="Arial"/>
        <family val="2"/>
      </rPr>
      <t xml:space="preserve">
</t>
    </r>
    <r>
      <rPr>
        <b/>
        <sz val="10"/>
        <rFont val="Arial"/>
        <family val="2"/>
      </rPr>
      <t xml:space="preserve">Actividad 2.2 Cumplida </t>
    </r>
    <r>
      <rPr>
        <b/>
        <u/>
        <sz val="10"/>
        <rFont val="Arial"/>
        <family val="2"/>
      </rPr>
      <t xml:space="preserve">
</t>
    </r>
    <r>
      <rPr>
        <sz val="10"/>
        <rFont val="Arial"/>
        <family val="2"/>
      </rPr>
      <t xml:space="preserve">Listado de asistencia Videoconferencia  sensibilización CZ Nariño. CZ Remolino 31 de mayo de 2019, CZ Ipiales 31 de mayo de 2019, CZ Barbacoas 31 de mayo de 2019, CZ Tumaco 31/05/2019, CZ la Unión  31 de mayo de 2019 
Actividad masiva de sensibilización por videoconferencia </t>
    </r>
  </si>
  <si>
    <r>
      <t>SEDE NACIONAL
A</t>
    </r>
    <r>
      <rPr>
        <b/>
        <sz val="10"/>
        <rFont val="Arial"/>
        <family val="2"/>
      </rPr>
      <t xml:space="preserve">ctividad 1. Cumplida  
</t>
    </r>
    <r>
      <rPr>
        <sz val="10"/>
        <rFont val="Arial"/>
        <family val="2"/>
      </rPr>
      <t xml:space="preserve">Cumplida desde el seguimiento del segundo cuatrimestre </t>
    </r>
    <r>
      <rPr>
        <b/>
        <sz val="10"/>
        <rFont val="Arial"/>
        <family val="2"/>
      </rPr>
      <t xml:space="preserve">
Actividad 2. Cumplida
</t>
    </r>
    <r>
      <rPr>
        <sz val="10"/>
        <rFont val="Arial"/>
        <family val="2"/>
      </rPr>
      <t xml:space="preserve">Cumplida desde el seguimiento del segundo cuatrimestre 
</t>
    </r>
    <r>
      <rPr>
        <b/>
        <u/>
        <sz val="10"/>
        <rFont val="Arial"/>
        <family val="2"/>
      </rPr>
      <t xml:space="preserve">REGIONAL MUESTRA 
</t>
    </r>
    <r>
      <rPr>
        <b/>
        <sz val="10"/>
        <rFont val="Arial"/>
        <family val="2"/>
      </rPr>
      <t xml:space="preserve">Actividad 3. Cumplida </t>
    </r>
    <r>
      <rPr>
        <b/>
        <u/>
        <sz val="10"/>
        <rFont val="Arial"/>
        <family val="2"/>
      </rPr>
      <t xml:space="preserve">
</t>
    </r>
    <r>
      <rPr>
        <b/>
        <sz val="10"/>
        <rFont val="Arial"/>
        <family val="2"/>
      </rPr>
      <t xml:space="preserve">Regional Nariño </t>
    </r>
    <r>
      <rPr>
        <b/>
        <u/>
        <sz val="10"/>
        <rFont val="Arial"/>
        <family val="2"/>
      </rPr>
      <t xml:space="preserve">
</t>
    </r>
    <r>
      <rPr>
        <sz val="10"/>
        <rFont val="Arial"/>
        <family val="2"/>
      </rPr>
      <t xml:space="preserve">Correo electrónico 24 de abril de 2019 convocatoria a Coordinadores jurídicos Regionales y abogados de representación judicial videoconferencia. Capacitación Ekogui </t>
    </r>
    <r>
      <rPr>
        <b/>
        <u/>
        <sz val="10"/>
        <rFont val="Arial"/>
        <family val="2"/>
      </rPr>
      <t xml:space="preserve">
</t>
    </r>
    <r>
      <rPr>
        <sz val="10"/>
        <rFont val="Arial"/>
        <family val="2"/>
      </rPr>
      <t xml:space="preserve">Correo electrónico 3 de mayo autorización comisión capacitación Regional Nariño 
</t>
    </r>
    <r>
      <rPr>
        <b/>
        <sz val="10"/>
        <rFont val="Arial"/>
        <family val="2"/>
      </rPr>
      <t xml:space="preserve">
Regional Guajira </t>
    </r>
    <r>
      <rPr>
        <b/>
        <u/>
        <sz val="10"/>
        <rFont val="Arial"/>
        <family val="2"/>
      </rPr>
      <t xml:space="preserve">
</t>
    </r>
    <r>
      <rPr>
        <b/>
        <sz val="10"/>
        <rFont val="Arial"/>
        <family val="2"/>
      </rPr>
      <t xml:space="preserve"> </t>
    </r>
    <r>
      <rPr>
        <sz val="10"/>
        <rFont val="Arial"/>
        <family val="2"/>
      </rPr>
      <t>Acta  y listado de asistencia 27 de julio 2019 Socialización procedimiento  jurídico</t>
    </r>
    <r>
      <rPr>
        <b/>
        <sz val="10"/>
        <rFont val="Arial"/>
        <family val="2"/>
      </rPr>
      <t xml:space="preserve"> 
Regional Sucre 
</t>
    </r>
    <r>
      <rPr>
        <sz val="10"/>
        <rFont val="Arial"/>
        <family val="2"/>
      </rPr>
      <t xml:space="preserve">Listado de asistencia 13/12/2019 Socialización Procedimiento Jurídico 
</t>
    </r>
  </si>
  <si>
    <r>
      <rPr>
        <b/>
        <u/>
        <sz val="10"/>
        <rFont val="Arial"/>
        <family val="2"/>
      </rPr>
      <t xml:space="preserve">SEDE NACIONAL
Actividad 1. Cumplida </t>
    </r>
    <r>
      <rPr>
        <sz val="10"/>
        <rFont val="Arial"/>
        <family val="2"/>
      </rPr>
      <t xml:space="preserve">
F1.P4.GTI Formato requerimiento. Actualización del tablero de control a nivel regional y nacional en todo lo relacionado con las salidas gerenciales por objetivos estratégicos, MIPG y Plan Nacional de Desarrollo 20/08/2019
F1.P4.GTI Formato requerimiento Actualización del tablero de control a nivel regional y nacional, adicionando las salidas por proceso. A nivel de administrador se habilitó la opción de realizar ajustes de los compromisos de mesas públicas. . 27/09/2019
F1.P4.GTI Formato requerimiento  Ajustes en SIMEI con el objetivo de actualizar el tablero de control en dos aspectos: nivel nacional y en las áreas de la SDG 5/12/2019 
Actividad cerrada en ISOLUCION el 27/12/2019</t>
    </r>
  </si>
  <si>
    <r>
      <t>Frente a la ejecución de las Acciones Asociadas al Proceso de Inspección Vigilancia y Control de la Oficina de Aseguramiento de la Calidad, se evidencia  que las actividades se encuentran</t>
    </r>
    <r>
      <rPr>
        <b/>
        <sz val="10"/>
        <rFont val="Arial"/>
        <family val="2"/>
      </rPr>
      <t xml:space="preserve"> Cumplida  
</t>
    </r>
    <r>
      <rPr>
        <sz val="10"/>
        <rFont val="Arial"/>
        <family val="2"/>
      </rPr>
      <t xml:space="preserve">
Dentro de las Acciones Asociadas al Proceso de Inspección Vigilancia y Control de la Oficina de Aseguramiento de la Calidad, están las de:
1. Programar y desarrollar dos auditorías internas cruzadas en cada vigencia, entre los procedimientos de la Oficina de Aseguramiento de la Calidad: 
* 23/oct./2019 :  Se evidenció Lista de asistencia de gestión documental, Acta de Reunión o Comité No. 11 y 15, siete  fichas de verificación documental para el otorgamiento de licencia inicial, cuatro memorandos a regionales y FORMATO PLAN DE ACCIONES CORRECTIVAS Y MEJORATIVAS.
* 15/nov./2019 : Se evidenció  Acta de Reunión o Comité No. 13.
*  24/dic./2019: Se evidenció presentación Power Point PROCESO INSPECCIÓN, VIGILANCIA Y CONTROL AUDITORÍAS CRUZADAS 05 – 06 – 18 y 19 de noviembre  de 2019.
2.1 Comunicar permanentemente tips sobre acciones anticorrupción: 
*  03/sep./2019:  Pantallazo 1. TIP Anticorrupción Ley 996 de 2005.
*  01/oct./2019:  Pantallazo 2. TIP Anticorrupción Ley 996 de 2005.
*  06/nov./2019:  Pantallazo 3. TIP Anticorrupción Ley 996 de 2005.
*  03/sep./2019:  Pantallazo 4. TIP Anticorrupción Ley 996 de 2005.
2.2 Realizar gestión del conocimiento al interior de la dependencia con el fin de unificar criterios en la evaluación de requisitos. En caso de ser necesario se solicitará apoyo a Direcciones Misionales para ello: 
* 06/sep./2019: Acta de reunión o comité No. 1 y 3 - 4 listas de asistencia y Presentación GUÍA
 DE RIESGOS DEL ICBF POLÍTICA DE RIESGOS DEL ICBF.
*  07/acta./2019: Acta de reunión o comité No. 3. 
*  07 y 15/nov./2019: Acta de reunión o comité del 11/09/2019, encuentro nacional de supervisores, acta de reunión No. 3 y procedimiento de visitas de Inspección.
*  05 y 06 /dic./2019: Acta de reunión o comité No. 1, presentación PowerPpoint Requisito Técnico Proceso de Atención, Acta de reunión o comité del 06/11/2019 y del 12/11/2019 y  lista de asistencia.
*   30/dic./2019 : Lista de asistencia y Acta de reunión o comité del 11/12/2019.
De acuerdo con lo anterior, evidencia la Oficina de Control Interno que la Oficina de Aseguramiento de la Calidad, ha venido CUMPLIENDO con las Acciones Asociadas al Proceso de Inspección Vigilancia y Control, a las cuales se hizo responsable.</t>
    </r>
  </si>
  <si>
    <r>
      <t>S</t>
    </r>
    <r>
      <rPr>
        <b/>
        <u/>
        <sz val="10"/>
        <rFont val="Arial"/>
        <family val="2"/>
      </rPr>
      <t xml:space="preserve">EDE NACIONAL
</t>
    </r>
    <r>
      <rPr>
        <b/>
        <sz val="10"/>
        <rFont val="Arial"/>
        <family val="2"/>
      </rPr>
      <t xml:space="preserve">Actividad 1.1.  Cumplida 
</t>
    </r>
    <r>
      <rPr>
        <sz val="10"/>
        <rFont val="Arial"/>
        <family val="2"/>
      </rPr>
      <t xml:space="preserve">sensibilización de los principios contenidos en el Estatuto de Auditoría Interna y el Código de Ética de Auditoría. 
Correo electrónico 16 de diciembre de 2019. Día de recordar la integridad del auditor
Correo electrónico 18 de diciembre de 2019 Día de recordar la objetividad del auditor
Correo electrónico 19 de Diciembre de 2019 Día de recordar la confidencialidad del auditor 
Correo electrónico 20 de Diciembre de 2019. No olvidemos las competencias del auditor 
Presentación power point piezas de sensibilización
Presentación power point principio competencia código de ética 
</t>
    </r>
    <r>
      <rPr>
        <b/>
        <sz val="10"/>
        <rFont val="Arial"/>
        <family val="2"/>
      </rPr>
      <t xml:space="preserve">Actividad 2.1 Cumplida 
</t>
    </r>
    <r>
      <rPr>
        <sz val="10"/>
        <rFont val="Arial"/>
        <family val="2"/>
      </rPr>
      <t>Socialización resultados evaluación del Estatuto de Auditoria Interna y código de Ética el  31 de mayo en reunión del equipo OCI formato Excel con puntajes obtenidos 
Correo electrónico 23 de diciembre de 2019 Evaluación Conceptos "Estatuto de Auditoría Interna y el Código de Ética de Auditoría del Instituto Colombiano de Bienestar Familiar Resolución 13348 del 23 de diciembre de 2016</t>
    </r>
  </si>
  <si>
    <r>
      <rPr>
        <b/>
        <u/>
        <sz val="10"/>
        <rFont val="Arial"/>
        <family val="2"/>
      </rPr>
      <t xml:space="preserve">SEDE NACIONAL </t>
    </r>
    <r>
      <rPr>
        <b/>
        <sz val="10"/>
        <rFont val="Arial"/>
        <family val="2"/>
      </rPr>
      <t xml:space="preserve">
Actividad 1.1. Cumplida </t>
    </r>
    <r>
      <rPr>
        <sz val="10"/>
        <rFont val="Arial"/>
        <family val="2"/>
      </rPr>
      <t xml:space="preserve">
sensibilización de los principios contenidos en el Estatuto de Auditoría Interna y el Código de Ética de Auditoría. 
Correo electrónico 16 de diciembre de 2019. Día de recordar la integridad del auditor
Correo electrónico 18 de diciembre de 2019 Día de recordar la objetividad del auditor
Correo electrónico 19 de Diciembre de 2019 Día de recordar la confidencialidad del auditor 
Correo electrónico 20 de Diciembre de 2019. No olvidemos las competencias del auditor 
Presentación poder Paint piezas de sensibilización
Presentación poder point principio competencia código de ética 
</t>
    </r>
    <r>
      <rPr>
        <b/>
        <sz val="10"/>
        <rFont val="Arial"/>
        <family val="2"/>
      </rPr>
      <t xml:space="preserve">Actividad 2.1 Cumplida </t>
    </r>
    <r>
      <rPr>
        <sz val="10"/>
        <rFont val="Arial"/>
        <family val="2"/>
      </rPr>
      <t xml:space="preserve">
Socialización resultados evaluación del Estatuto de Auditoria Interna y código de Ética el  31 de mayo en reunión del equipo OCI formato Excel con puntajes obtenidos 
Correo electrónico 23 de diciembre de 2019 Evaluación Conceptos "Estatuto de Auditoría Interna y el Código de Ética de Auditoría del Instituto Colombiano de Bienestar Familiar Resolución 13348 del 23 de diciembre de 2016</t>
    </r>
  </si>
  <si>
    <r>
      <rPr>
        <b/>
        <u/>
        <sz val="10"/>
        <rFont val="Arial"/>
        <family val="2"/>
      </rPr>
      <t>SEDE NACIONAL</t>
    </r>
    <r>
      <rPr>
        <b/>
        <sz val="10"/>
        <rFont val="Arial"/>
        <family val="2"/>
      </rPr>
      <t xml:space="preserve">
</t>
    </r>
    <r>
      <rPr>
        <sz val="10"/>
        <rFont val="Arial"/>
        <family val="2"/>
      </rPr>
      <t>Actividad 3. Cumplida 
Se evidencia listdos de asistencia de ejercicio de fortalecimiento interdisciplinario para las regionales, valle, bogotá, antioquia, caldas, meta, cordoba del mes de noviembre de 2019.
Actividad4. Cumplida
Se evidencio correos electronicos de seguimiento a los comites consultivo en la sede.
Actividad 5. Cumplida
Seguimiento correo electronico del 7 de julio de 2019 de la oficina de control interno disciplinario informando los casos.</t>
    </r>
    <r>
      <rPr>
        <b/>
        <sz val="10"/>
        <rFont val="Arial"/>
        <family val="2"/>
      </rPr>
      <t xml:space="preserve">
</t>
    </r>
    <r>
      <rPr>
        <b/>
        <u/>
        <sz val="10"/>
        <rFont val="Arial"/>
        <family val="2"/>
      </rPr>
      <t xml:space="preserve">REGIONAL MUESTRA 
Actividad 4. </t>
    </r>
    <r>
      <rPr>
        <u/>
        <sz val="10"/>
        <rFont val="Arial"/>
        <family val="2"/>
      </rPr>
      <t xml:space="preserve">Cumplida
</t>
    </r>
    <r>
      <rPr>
        <sz val="10"/>
        <rFont val="Arial"/>
        <family val="2"/>
      </rPr>
      <t>Regional Nariño</t>
    </r>
    <r>
      <rPr>
        <u/>
        <sz val="10"/>
        <rFont val="Arial"/>
        <family val="2"/>
      </rPr>
      <t xml:space="preserve"> </t>
    </r>
    <r>
      <rPr>
        <b/>
        <u/>
        <sz val="10"/>
        <rFont val="Arial"/>
        <family val="2"/>
      </rPr>
      <t xml:space="preserve">
</t>
    </r>
    <r>
      <rPr>
        <sz val="10"/>
        <rFont val="Arial"/>
        <family val="2"/>
      </rPr>
      <t xml:space="preserve">
acta de reunión del comite 18 de nov
cz barbacoas 21 y 28 de nov
cz ipiales 12 y 25 de nov
cz la unión 18 y 25 de nov
cz pasto1 14, 25, 26 de nov
cz pasto2 14, 26 y 27 de nov
cz remolino 14 y 29 de nov
cz tumaco 21 y 27 de nov
cz tuqueres 15 y 26 de nov
Regional Sucre
acta de reunión 25 de nov
cz boston 15 y 27 de nov
cz la mojana 5 y 18 de nov
cz norta 18 y 25 de nov
cz sincelejo 7 y 25 de nov
</t>
    </r>
    <r>
      <rPr>
        <b/>
        <sz val="10"/>
        <rFont val="Arial"/>
        <family val="2"/>
      </rPr>
      <t xml:space="preserve">
Regional Guajira:
Acta de reunión 27-11-19
cz fonseca acta 15-11-19 y 18-11-19
cz maicao acta 19-11-19 y 22-11-19
cz manaure 13-11-19 y 30-11-19
cz nazareth 15-11-19 y 27-11-19
cz rioahacha1 18 y 21 de nov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</si>
</sst>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quot;$&quot;* #,##0.00_-;_-&quot;$&quot;* &quot;-&quot;??_-;_-@_-"/>
    <numFmt numFmtId="164" formatCode="d/mm/yyyy;@"/>
    <numFmt numFmtId="165" formatCode="0.0%"/>
  </numFmts>
  <fonts count="7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9"/>
      <color indexed="81"/>
      <name val="Tahoma"/>
      <family val="2"/>
    </font>
    <font>
      <u/>
      <sz val="10"/>
      <color theme="1"/>
      <name val="Calibri"/>
      <family val="2"/>
      <scheme val="minor"/>
    </font>
    <font>
      <sz val="10"/>
      <name val="Arial"/>
      <family val="2"/>
    </font>
    <font>
      <sz val="11"/>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b/>
      <sz val="16"/>
      <color theme="0"/>
      <name val="Calibri"/>
      <family val="2"/>
      <scheme val="minor"/>
    </font>
    <font>
      <u/>
      <sz val="10"/>
      <color theme="1"/>
      <name val="Arial"/>
      <family val="2"/>
    </font>
    <font>
      <sz val="10"/>
      <color theme="1"/>
      <name val="Arial"/>
      <family val="2"/>
    </font>
    <font>
      <b/>
      <sz val="10"/>
      <color theme="1"/>
      <name val="Arial"/>
      <family val="2"/>
    </font>
    <font>
      <b/>
      <i/>
      <sz val="10"/>
      <color theme="1"/>
      <name val="Arial"/>
      <family val="2"/>
    </font>
    <font>
      <i/>
      <sz val="10"/>
      <color theme="1"/>
      <name val="Arial"/>
      <family val="2"/>
    </font>
    <font>
      <sz val="10"/>
      <color indexed="8"/>
      <name val="Arial"/>
      <family val="2"/>
    </font>
    <font>
      <b/>
      <u/>
      <sz val="10"/>
      <color theme="1"/>
      <name val="Arial"/>
      <family val="2"/>
    </font>
    <font>
      <b/>
      <sz val="10"/>
      <color indexed="59"/>
      <name val="Arial"/>
      <family val="2"/>
    </font>
    <font>
      <b/>
      <sz val="10"/>
      <color indexed="8"/>
      <name val="Arial"/>
      <family val="2"/>
    </font>
    <font>
      <b/>
      <sz val="10"/>
      <name val="Arial"/>
      <family val="2"/>
    </font>
    <font>
      <sz val="10"/>
      <color rgb="FF000000"/>
      <name val="Arial"/>
      <family val="2"/>
    </font>
    <font>
      <sz val="10"/>
      <color rgb="FFFF0000"/>
      <name val="Arial"/>
      <family val="2"/>
    </font>
    <font>
      <b/>
      <sz val="10"/>
      <color theme="0"/>
      <name val="Arial"/>
      <family val="2"/>
    </font>
    <font>
      <b/>
      <sz val="10"/>
      <color rgb="FF000000"/>
      <name val="Arial"/>
      <family val="2"/>
    </font>
    <font>
      <sz val="10"/>
      <color theme="9" tint="-0.249977111117893"/>
      <name val="Arial"/>
      <family val="2"/>
    </font>
    <font>
      <i/>
      <sz val="10"/>
      <name val="Arial"/>
      <family val="2"/>
    </font>
    <font>
      <sz val="11"/>
      <color rgb="FF0000FF"/>
      <name val="Calibri"/>
      <family val="2"/>
      <scheme val="minor"/>
    </font>
    <font>
      <b/>
      <sz val="11"/>
      <name val="Calibri"/>
      <family val="2"/>
      <scheme val="minor"/>
    </font>
    <font>
      <i/>
      <sz val="11"/>
      <color theme="1"/>
      <name val="Calibri"/>
      <family val="2"/>
      <scheme val="minor"/>
    </font>
    <font>
      <u/>
      <sz val="11"/>
      <color theme="1"/>
      <name val="Calibri"/>
      <family val="2"/>
      <scheme val="minor"/>
    </font>
    <font>
      <b/>
      <i/>
      <sz val="11"/>
      <color theme="1"/>
      <name val="Calibri"/>
      <family val="2"/>
      <scheme val="minor"/>
    </font>
    <font>
      <u/>
      <sz val="11"/>
      <color theme="10"/>
      <name val="Calibri"/>
      <family val="2"/>
      <scheme val="minor"/>
    </font>
    <font>
      <b/>
      <sz val="10"/>
      <color rgb="FFFF0000"/>
      <name val="Arial"/>
      <family val="2"/>
    </font>
    <font>
      <sz val="11"/>
      <color rgb="FFFF0000"/>
      <name val="Calibri"/>
      <family val="2"/>
      <scheme val="minor"/>
    </font>
    <font>
      <sz val="12"/>
      <color theme="1"/>
      <name val="Calibri"/>
      <family val="2"/>
      <scheme val="minor"/>
    </font>
    <font>
      <sz val="12"/>
      <name val="Calibri"/>
      <family val="2"/>
      <scheme val="minor"/>
    </font>
    <font>
      <b/>
      <sz val="12"/>
      <name val="Calibri"/>
      <family val="2"/>
      <scheme val="minor"/>
    </font>
    <font>
      <b/>
      <sz val="12"/>
      <color theme="1"/>
      <name val="Calibri"/>
      <family val="2"/>
      <scheme val="minor"/>
    </font>
    <font>
      <sz val="12"/>
      <color rgb="FFFF0000"/>
      <name val="Calibri"/>
      <family val="2"/>
      <scheme val="minor"/>
    </font>
    <font>
      <b/>
      <sz val="11"/>
      <color rgb="FFFF0000"/>
      <name val="Calibri"/>
      <family val="2"/>
      <scheme val="minor"/>
    </font>
    <font>
      <sz val="10"/>
      <color rgb="FF0070C0"/>
      <name val="Arial"/>
      <family val="2"/>
    </font>
    <font>
      <b/>
      <u/>
      <sz val="10"/>
      <name val="Arial"/>
      <family val="2"/>
    </font>
    <font>
      <b/>
      <sz val="10"/>
      <color rgb="FF0070C0"/>
      <name val="Arial"/>
      <family val="2"/>
    </font>
    <font>
      <b/>
      <sz val="11"/>
      <name val="Arial"/>
      <family val="2"/>
    </font>
    <font>
      <b/>
      <sz val="11"/>
      <color theme="1"/>
      <name val="Arial"/>
      <family val="2"/>
    </font>
    <font>
      <u/>
      <sz val="10"/>
      <name val="Arial"/>
      <family val="2"/>
    </font>
    <font>
      <sz val="14"/>
      <name val="Arial"/>
      <family val="2"/>
    </font>
    <font>
      <b/>
      <sz val="14"/>
      <name val="Arial"/>
      <family val="2"/>
    </font>
    <font>
      <u/>
      <sz val="14"/>
      <color theme="10"/>
      <name val="Arial"/>
      <family val="2"/>
    </font>
    <font>
      <sz val="14"/>
      <color theme="1"/>
      <name val="Arial"/>
      <family val="2"/>
    </font>
    <font>
      <sz val="14"/>
      <color rgb="FF000000"/>
      <name val="Arial"/>
      <family val="2"/>
    </font>
    <font>
      <u/>
      <sz val="14"/>
      <name val="Arial"/>
      <family val="2"/>
    </font>
    <font>
      <sz val="14"/>
      <color rgb="FFFF0000"/>
      <name val="Arial"/>
      <family val="2"/>
    </font>
    <font>
      <b/>
      <sz val="14"/>
      <color rgb="FFFF0000"/>
      <name val="Arial"/>
      <family val="2"/>
    </font>
    <font>
      <sz val="12"/>
      <name val="Arial"/>
      <family val="2"/>
    </font>
    <font>
      <sz val="11"/>
      <name val="Arial"/>
      <family val="2"/>
    </font>
    <font>
      <b/>
      <sz val="14"/>
      <color theme="1"/>
      <name val="Calibri"/>
      <family val="2"/>
      <scheme val="minor"/>
    </font>
    <font>
      <i/>
      <sz val="14"/>
      <name val="Arial"/>
      <family val="2"/>
    </font>
    <font>
      <sz val="9"/>
      <name val="Arial"/>
      <family val="2"/>
    </font>
    <font>
      <i/>
      <sz val="9"/>
      <name val="Arial"/>
      <family val="2"/>
    </font>
    <font>
      <b/>
      <sz val="9"/>
      <name val="Arial"/>
      <family val="2"/>
    </font>
    <font>
      <sz val="8"/>
      <name val="Arial"/>
      <family val="2"/>
    </font>
    <font>
      <i/>
      <sz val="14"/>
      <color theme="1"/>
      <name val="Arial"/>
      <family val="2"/>
    </font>
    <font>
      <b/>
      <sz val="14"/>
      <color theme="1"/>
      <name val="Arial"/>
      <family val="2"/>
    </font>
    <font>
      <b/>
      <sz val="14"/>
      <color theme="0"/>
      <name val="Arial"/>
      <family val="2"/>
    </font>
    <font>
      <b/>
      <sz val="14"/>
      <color rgb="FF000000"/>
      <name val="Arial"/>
      <family val="2"/>
    </font>
  </fonts>
  <fills count="42">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rgb="FF000000"/>
      </patternFill>
    </fill>
    <fill>
      <patternFill patternType="solid">
        <fgColor rgb="FF92D050"/>
        <bgColor rgb="FF000000"/>
      </patternFill>
    </fill>
    <fill>
      <patternFill patternType="solid">
        <fgColor theme="0" tint="-4.9989318521683403E-2"/>
        <bgColor rgb="FFD9D9D9"/>
      </patternFill>
    </fill>
    <fill>
      <patternFill patternType="solid">
        <fgColor rgb="FF0070C0"/>
        <bgColor indexed="64"/>
      </patternFill>
    </fill>
    <fill>
      <patternFill patternType="solid">
        <fgColor theme="0"/>
        <bgColor rgb="FFFFFFFF"/>
      </patternFill>
    </fill>
    <fill>
      <patternFill patternType="solid">
        <fgColor rgb="FF00B0F0"/>
        <bgColor indexed="64"/>
      </patternFill>
    </fill>
    <fill>
      <patternFill patternType="solid">
        <fgColor theme="5" tint="0.79998168889431442"/>
        <bgColor indexed="64"/>
      </patternFill>
    </fill>
    <fill>
      <patternFill patternType="solid">
        <fgColor rgb="FFFF6600"/>
        <bgColor indexed="64"/>
      </patternFill>
    </fill>
    <fill>
      <patternFill patternType="solid">
        <fgColor theme="0" tint="-4.9989318521683403E-2"/>
        <bgColor indexed="64"/>
      </patternFill>
    </fill>
    <fill>
      <patternFill patternType="solid">
        <fgColor rgb="FFCC3300"/>
        <bgColor indexed="64"/>
      </patternFill>
    </fill>
    <fill>
      <patternFill patternType="solid">
        <fgColor rgb="FF99CCFF"/>
        <bgColor indexed="64"/>
      </patternFill>
    </fill>
    <fill>
      <patternFill patternType="solid">
        <fgColor rgb="FF00CC99"/>
        <bgColor indexed="64"/>
      </patternFill>
    </fill>
    <fill>
      <patternFill patternType="solid">
        <fgColor rgb="FF808080"/>
        <bgColor indexed="64"/>
      </patternFill>
    </fill>
    <fill>
      <patternFill patternType="solid">
        <fgColor rgb="FFCC66FF"/>
        <bgColor indexed="64"/>
      </patternFill>
    </fill>
    <fill>
      <patternFill patternType="solid">
        <fgColor rgb="FFBFBFBF"/>
        <bgColor indexed="64"/>
      </patternFill>
    </fill>
    <fill>
      <patternFill patternType="solid">
        <fgColor rgb="FF33CCCC"/>
        <bgColor indexed="64"/>
      </patternFill>
    </fill>
    <fill>
      <patternFill patternType="solid">
        <fgColor rgb="FFFF66CC"/>
        <bgColor indexed="64"/>
      </patternFill>
    </fill>
    <fill>
      <patternFill patternType="solid">
        <fgColor rgb="FF33CC33"/>
        <bgColor indexed="64"/>
      </patternFill>
    </fill>
    <fill>
      <patternFill patternType="solid">
        <fgColor rgb="FF3399FF"/>
        <bgColor indexed="64"/>
      </patternFill>
    </fill>
    <fill>
      <patternFill patternType="solid">
        <fgColor theme="7" tint="0.79998168889431442"/>
        <bgColor indexed="64"/>
      </patternFill>
    </fill>
    <fill>
      <patternFill patternType="solid">
        <fgColor rgb="FFCC9900"/>
        <bgColor indexed="64"/>
      </patternFill>
    </fill>
    <fill>
      <patternFill patternType="solid">
        <fgColor rgb="FF9999FF"/>
        <bgColor indexed="64"/>
      </patternFill>
    </fill>
    <fill>
      <patternFill patternType="solid">
        <fgColor theme="3" tint="-0.249977111117893"/>
        <bgColor indexed="64"/>
      </patternFill>
    </fill>
    <fill>
      <patternFill patternType="solid">
        <fgColor rgb="FFADEEFD"/>
        <bgColor indexed="64"/>
      </patternFill>
    </fill>
    <fill>
      <patternFill patternType="solid">
        <fgColor rgb="FFB8F2BB"/>
        <bgColor indexed="64"/>
      </patternFill>
    </fill>
    <fill>
      <patternFill patternType="solid">
        <fgColor theme="7" tint="0.39997558519241921"/>
        <bgColor indexed="64"/>
      </patternFill>
    </fill>
    <fill>
      <patternFill patternType="solid">
        <fgColor rgb="FFF8BAF5"/>
        <bgColor indexed="64"/>
      </patternFill>
    </fill>
    <fill>
      <patternFill patternType="solid">
        <fgColor rgb="FFD9D9D9"/>
        <bgColor indexed="64"/>
      </patternFill>
    </fill>
  </fills>
  <borders count="13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style="thin">
        <color indexed="64"/>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auto="1"/>
      </left>
      <right/>
      <top/>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rgb="FFCDCDCD"/>
      </left>
      <right/>
      <top style="medium">
        <color rgb="FFCDCDCD"/>
      </top>
      <bottom/>
      <diagonal/>
    </border>
    <border>
      <left style="medium">
        <color rgb="FFCDCDCD"/>
      </left>
      <right/>
      <top/>
      <bottom style="medium">
        <color rgb="FFCDCDCD"/>
      </bottom>
      <diagonal/>
    </border>
    <border>
      <left style="thin">
        <color indexed="64"/>
      </left>
      <right style="medium">
        <color auto="1"/>
      </right>
      <top style="medium">
        <color auto="1"/>
      </top>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thin">
        <color indexed="64"/>
      </left>
      <right style="medium">
        <color indexed="64"/>
      </right>
      <top style="thin">
        <color indexed="64"/>
      </top>
      <bottom/>
      <diagonal/>
    </border>
    <border>
      <left style="thin">
        <color indexed="64"/>
      </left>
      <right style="thin">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medium">
        <color auto="1"/>
      </right>
      <top style="medium">
        <color auto="1"/>
      </top>
      <bottom style="thin">
        <color indexed="64"/>
      </bottom>
      <diagonal/>
    </border>
    <border>
      <left style="medium">
        <color auto="1"/>
      </left>
      <right/>
      <top/>
      <bottom style="medium">
        <color auto="1"/>
      </bottom>
      <diagonal/>
    </border>
    <border>
      <left style="thin">
        <color indexed="64"/>
      </left>
      <right style="thin">
        <color indexed="64"/>
      </right>
      <top/>
      <bottom style="medium">
        <color auto="1"/>
      </bottom>
      <diagonal/>
    </border>
    <border>
      <left style="thin">
        <color indexed="64"/>
      </left>
      <right style="thin">
        <color indexed="64"/>
      </right>
      <top style="thin">
        <color indexed="64"/>
      </top>
      <bottom/>
      <diagonal/>
    </border>
    <border>
      <left style="thin">
        <color indexed="64"/>
      </left>
      <right style="medium">
        <color auto="1"/>
      </right>
      <top/>
      <bottom style="medium">
        <color auto="1"/>
      </bottom>
      <diagonal/>
    </border>
    <border>
      <left style="medium">
        <color auto="1"/>
      </left>
      <right style="thin">
        <color indexed="64"/>
      </right>
      <top/>
      <bottom style="medium">
        <color auto="1"/>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thin">
        <color indexed="64"/>
      </right>
      <top style="medium">
        <color auto="1"/>
      </top>
      <bottom style="medium">
        <color indexed="64"/>
      </bottom>
      <diagonal/>
    </border>
    <border>
      <left/>
      <right style="medium">
        <color indexed="64"/>
      </right>
      <top style="medium">
        <color auto="1"/>
      </top>
      <bottom style="medium">
        <color auto="1"/>
      </bottom>
      <diagonal/>
    </border>
    <border>
      <left/>
      <right/>
      <top style="medium">
        <color auto="1"/>
      </top>
      <bottom style="medium">
        <color auto="1"/>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s>
  <cellStyleXfs count="8">
    <xf numFmtId="0" fontId="0" fillId="0" borderId="0"/>
    <xf numFmtId="9" fontId="1" fillId="0" borderId="0" applyFont="0" applyFill="0" applyBorder="0" applyAlignment="0" applyProtection="0"/>
    <xf numFmtId="0" fontId="3" fillId="0" borderId="0"/>
    <xf numFmtId="0" fontId="6" fillId="0" borderId="0"/>
    <xf numFmtId="0" fontId="3" fillId="0" borderId="0"/>
    <xf numFmtId="0" fontId="3" fillId="0" borderId="0"/>
    <xf numFmtId="0" fontId="40" fillId="0" borderId="0" applyNumberFormat="0" applyFill="0" applyBorder="0" applyAlignment="0" applyProtection="0"/>
    <xf numFmtId="44" fontId="1" fillId="0" borderId="0" applyFont="0" applyFill="0" applyBorder="0" applyAlignment="0" applyProtection="0"/>
  </cellStyleXfs>
  <cellXfs count="767">
    <xf numFmtId="0" fontId="0" fillId="0" borderId="0" xfId="0"/>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center" vertical="center"/>
      <protection hidden="1"/>
    </xf>
    <xf numFmtId="14" fontId="7" fillId="0" borderId="39" xfId="0" applyNumberFormat="1" applyFont="1" applyFill="1" applyBorder="1" applyAlignment="1" applyProtection="1">
      <alignment horizontal="center" vertical="center" wrapText="1"/>
      <protection hidden="1"/>
    </xf>
    <xf numFmtId="0" fontId="0" fillId="0" borderId="1" xfId="0" applyFont="1" applyFill="1" applyBorder="1" applyAlignment="1" applyProtection="1">
      <alignment horizontal="left" vertical="center" wrapText="1"/>
      <protection hidden="1"/>
    </xf>
    <xf numFmtId="0" fontId="7" fillId="0" borderId="1" xfId="0" applyFont="1" applyFill="1" applyBorder="1" applyAlignment="1" applyProtection="1">
      <alignment horizontal="justify" vertical="center" wrapText="1"/>
      <protection hidden="1"/>
    </xf>
    <xf numFmtId="0" fontId="7" fillId="0" borderId="13" xfId="0" applyFont="1" applyFill="1" applyBorder="1" applyAlignment="1" applyProtection="1">
      <alignment horizontal="justify" vertical="center" wrapText="1"/>
      <protection hidden="1"/>
    </xf>
    <xf numFmtId="0" fontId="7" fillId="0" borderId="1" xfId="0" applyFont="1" applyFill="1" applyBorder="1" applyAlignment="1" applyProtection="1">
      <alignment horizontal="left" vertical="center" wrapText="1"/>
      <protection hidden="1"/>
    </xf>
    <xf numFmtId="14" fontId="7" fillId="0" borderId="11" xfId="0" applyNumberFormat="1" applyFont="1" applyFill="1" applyBorder="1" applyAlignment="1" applyProtection="1">
      <alignment horizontal="center" vertical="center" wrapText="1"/>
      <protection hidden="1"/>
    </xf>
    <xf numFmtId="0" fontId="7" fillId="0" borderId="1" xfId="0" applyFont="1" applyBorder="1" applyAlignment="1" applyProtection="1">
      <alignment horizontal="justify" vertical="center" wrapText="1"/>
      <protection hidden="1"/>
    </xf>
    <xf numFmtId="0" fontId="10" fillId="0" borderId="0" xfId="0" applyFont="1"/>
    <xf numFmtId="0" fontId="0" fillId="2" borderId="0" xfId="0" applyFill="1"/>
    <xf numFmtId="0" fontId="11" fillId="0" borderId="0" xfId="0" applyFont="1" applyAlignment="1">
      <alignment horizontal="center" wrapText="1"/>
    </xf>
    <xf numFmtId="0" fontId="14" fillId="0" borderId="0" xfId="0" applyFont="1" applyAlignment="1">
      <alignment horizontal="center" wrapText="1"/>
    </xf>
    <xf numFmtId="0" fontId="0" fillId="0" borderId="0" xfId="0" applyAlignment="1">
      <alignment vertical="center"/>
    </xf>
    <xf numFmtId="0" fontId="16" fillId="0" borderId="0" xfId="0" applyFont="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2" fillId="0" borderId="0" xfId="0" applyFont="1" applyBorder="1" applyAlignment="1">
      <alignment vertical="center" wrapText="1"/>
    </xf>
    <xf numFmtId="0" fontId="0" fillId="7" borderId="64" xfId="0" applyFont="1" applyFill="1" applyBorder="1" applyAlignment="1">
      <alignment horizontal="center"/>
    </xf>
    <xf numFmtId="0" fontId="0" fillId="7" borderId="65" xfId="0" applyFont="1" applyFill="1" applyBorder="1" applyAlignment="1">
      <alignment horizontal="center"/>
    </xf>
    <xf numFmtId="0" fontId="0" fillId="6" borderId="0" xfId="0" applyFont="1" applyFill="1" applyBorder="1" applyAlignment="1">
      <alignment horizontal="center"/>
    </xf>
    <xf numFmtId="0" fontId="0" fillId="6" borderId="65" xfId="0" applyFont="1" applyFill="1" applyBorder="1" applyAlignment="1">
      <alignment horizontal="center"/>
    </xf>
    <xf numFmtId="0" fontId="0" fillId="4" borderId="66" xfId="0" applyFont="1" applyFill="1" applyBorder="1" applyAlignment="1">
      <alignment horizontal="center"/>
    </xf>
    <xf numFmtId="0" fontId="0" fillId="4" borderId="64" xfId="0" applyFont="1" applyFill="1" applyBorder="1" applyAlignment="1">
      <alignment horizontal="center"/>
    </xf>
    <xf numFmtId="0" fontId="0" fillId="4" borderId="67" xfId="0" applyFont="1" applyFill="1" applyBorder="1" applyAlignment="1">
      <alignment horizontal="center"/>
    </xf>
    <xf numFmtId="0" fontId="0" fillId="6" borderId="64" xfId="0" applyFont="1" applyFill="1" applyBorder="1" applyAlignment="1">
      <alignment horizontal="center"/>
    </xf>
    <xf numFmtId="0" fontId="0" fillId="4" borderId="0" xfId="0" applyFont="1" applyFill="1" applyBorder="1" applyAlignment="1">
      <alignment horizontal="center"/>
    </xf>
    <xf numFmtId="0" fontId="0" fillId="7" borderId="0" xfId="0" applyFont="1" applyFill="1" applyBorder="1" applyAlignment="1">
      <alignment horizontal="center"/>
    </xf>
    <xf numFmtId="0" fontId="0" fillId="7" borderId="67" xfId="0" applyFont="1" applyFill="1" applyBorder="1" applyAlignment="1">
      <alignment horizontal="center"/>
    </xf>
    <xf numFmtId="0" fontId="0" fillId="6" borderId="67" xfId="0" applyFont="1" applyFill="1" applyBorder="1" applyAlignment="1">
      <alignment horizontal="center"/>
    </xf>
    <xf numFmtId="0" fontId="0" fillId="4" borderId="68" xfId="0" applyFont="1" applyFill="1" applyBorder="1" applyAlignment="1">
      <alignment horizontal="center"/>
    </xf>
    <xf numFmtId="0" fontId="0" fillId="4" borderId="0" xfId="0" applyFont="1" applyFill="1" applyAlignment="1">
      <alignment horizontal="center"/>
    </xf>
    <xf numFmtId="0" fontId="0" fillId="7" borderId="69" xfId="0" applyFont="1" applyFill="1" applyBorder="1" applyAlignment="1">
      <alignment horizontal="center"/>
    </xf>
    <xf numFmtId="0" fontId="0" fillId="7" borderId="70" xfId="0" applyFont="1" applyFill="1" applyBorder="1" applyAlignment="1">
      <alignment horizontal="center"/>
    </xf>
    <xf numFmtId="0" fontId="0" fillId="6" borderId="69" xfId="0" applyFont="1" applyFill="1" applyBorder="1" applyAlignment="1">
      <alignment horizontal="center"/>
    </xf>
    <xf numFmtId="0" fontId="0" fillId="6" borderId="70" xfId="0" applyFont="1" applyFill="1" applyBorder="1" applyAlignment="1">
      <alignment horizontal="center"/>
    </xf>
    <xf numFmtId="0" fontId="0" fillId="4" borderId="71" xfId="0" applyFont="1" applyFill="1" applyBorder="1" applyAlignment="1">
      <alignment horizontal="center"/>
    </xf>
    <xf numFmtId="0" fontId="0" fillId="4" borderId="69" xfId="0" applyFont="1" applyFill="1" applyBorder="1" applyAlignment="1">
      <alignment horizontal="center"/>
    </xf>
    <xf numFmtId="0" fontId="0" fillId="4" borderId="70" xfId="0" applyFont="1" applyFill="1" applyBorder="1" applyAlignment="1">
      <alignment horizontal="center"/>
    </xf>
    <xf numFmtId="0" fontId="17" fillId="8" borderId="64" xfId="0" applyFont="1" applyFill="1" applyBorder="1" applyAlignment="1">
      <alignment horizontal="center"/>
    </xf>
    <xf numFmtId="0" fontId="17" fillId="8" borderId="65" xfId="0" applyFont="1" applyFill="1" applyBorder="1" applyAlignment="1">
      <alignment horizontal="center"/>
    </xf>
    <xf numFmtId="0" fontId="17" fillId="8" borderId="0" xfId="0" applyFont="1" applyFill="1" applyBorder="1" applyAlignment="1">
      <alignment horizontal="center"/>
    </xf>
    <xf numFmtId="0" fontId="17" fillId="8" borderId="67" xfId="0" applyFont="1" applyFill="1" applyBorder="1" applyAlignment="1">
      <alignment horizontal="center"/>
    </xf>
    <xf numFmtId="0" fontId="17" fillId="8" borderId="69" xfId="0" applyFont="1" applyFill="1" applyBorder="1" applyAlignment="1">
      <alignment horizontal="center"/>
    </xf>
    <xf numFmtId="0" fontId="17" fillId="8" borderId="70" xfId="0" applyFont="1" applyFill="1" applyBorder="1" applyAlignment="1">
      <alignment horizontal="center"/>
    </xf>
    <xf numFmtId="0" fontId="0" fillId="6" borderId="0" xfId="0" applyFont="1" applyFill="1" applyAlignment="1">
      <alignment horizontal="center"/>
    </xf>
    <xf numFmtId="0" fontId="0" fillId="4" borderId="65" xfId="0" applyFont="1" applyFill="1" applyBorder="1" applyAlignment="1">
      <alignment horizontal="center"/>
    </xf>
    <xf numFmtId="0" fontId="17" fillId="8" borderId="0" xfId="0" applyFont="1" applyFill="1" applyAlignment="1">
      <alignment horizontal="center"/>
    </xf>
    <xf numFmtId="0" fontId="17" fillId="8" borderId="0" xfId="0" applyFont="1" applyFill="1" applyBorder="1" applyAlignment="1">
      <alignment horizontal="center" vertical="center"/>
    </xf>
    <xf numFmtId="0" fontId="0" fillId="6" borderId="0" xfId="0" applyFont="1" applyFill="1" applyBorder="1" applyAlignment="1">
      <alignment horizontal="center" vertical="center"/>
    </xf>
    <xf numFmtId="0" fontId="2" fillId="13" borderId="1" xfId="0" applyFont="1" applyFill="1" applyBorder="1" applyAlignment="1">
      <alignment horizontal="center" vertical="center"/>
    </xf>
    <xf numFmtId="9" fontId="1"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8" borderId="26" xfId="0" applyFill="1" applyBorder="1" applyAlignment="1">
      <alignment horizontal="center" vertical="center"/>
    </xf>
    <xf numFmtId="0" fontId="0" fillId="8" borderId="1" xfId="0" applyFill="1" applyBorder="1" applyAlignment="1">
      <alignment horizontal="center" vertical="center"/>
    </xf>
    <xf numFmtId="0" fontId="0" fillId="7" borderId="26" xfId="0" applyFill="1" applyBorder="1" applyAlignment="1">
      <alignment horizontal="center" vertical="center"/>
    </xf>
    <xf numFmtId="0" fontId="0" fillId="7" borderId="1" xfId="0" applyFill="1" applyBorder="1" applyAlignment="1">
      <alignment horizontal="center" vertical="center"/>
    </xf>
    <xf numFmtId="0" fontId="0" fillId="6" borderId="26"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0"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6"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14" fontId="7" fillId="0" borderId="73" xfId="0" applyNumberFormat="1" applyFont="1" applyFill="1" applyBorder="1" applyAlignment="1" applyProtection="1">
      <alignment horizontal="center" vertical="center" wrapText="1"/>
      <protection hidden="1"/>
    </xf>
    <xf numFmtId="14" fontId="7"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14" fontId="0" fillId="0" borderId="11" xfId="0" applyNumberFormat="1" applyFont="1" applyFill="1" applyBorder="1" applyAlignment="1" applyProtection="1">
      <alignment horizontal="center" vertical="center" wrapText="1"/>
      <protection hidden="1"/>
    </xf>
    <xf numFmtId="0" fontId="21" fillId="5" borderId="82" xfId="0" applyFont="1" applyFill="1" applyBorder="1" applyAlignment="1">
      <alignment horizontal="center" vertical="center" wrapText="1"/>
    </xf>
    <xf numFmtId="0" fontId="21" fillId="3" borderId="82" xfId="0" applyFont="1" applyFill="1" applyBorder="1" applyAlignment="1">
      <alignment horizontal="left" vertical="center"/>
    </xf>
    <xf numFmtId="0" fontId="21" fillId="3" borderId="83" xfId="0" applyFont="1" applyFill="1" applyBorder="1" applyAlignment="1">
      <alignment horizontal="center" vertical="center" wrapText="1"/>
    </xf>
    <xf numFmtId="14" fontId="23" fillId="3" borderId="84" xfId="0" applyNumberFormat="1" applyFont="1" applyFill="1" applyBorder="1" applyAlignment="1">
      <alignment horizontal="center" vertical="center"/>
    </xf>
    <xf numFmtId="0" fontId="21" fillId="3" borderId="74" xfId="0" applyFont="1" applyFill="1" applyBorder="1" applyAlignment="1">
      <alignment horizontal="center" vertical="center" wrapText="1"/>
    </xf>
    <xf numFmtId="0" fontId="21" fillId="3" borderId="6" xfId="0" applyFont="1" applyFill="1" applyBorder="1" applyAlignment="1">
      <alignment horizontal="center" vertical="center" wrapText="1"/>
    </xf>
    <xf numFmtId="164" fontId="21" fillId="3" borderId="6" xfId="0" applyNumberFormat="1" applyFont="1" applyFill="1" applyBorder="1" applyAlignment="1">
      <alignment horizontal="center" vertical="center" wrapText="1"/>
    </xf>
    <xf numFmtId="0" fontId="21" fillId="4" borderId="87" xfId="0" applyFont="1" applyFill="1" applyBorder="1" applyAlignment="1">
      <alignment horizontal="center" vertical="center" wrapText="1"/>
    </xf>
    <xf numFmtId="0" fontId="22" fillId="4" borderId="87" xfId="0" applyFont="1" applyFill="1" applyBorder="1" applyAlignment="1">
      <alignment horizontal="left" vertical="center" wrapText="1"/>
    </xf>
    <xf numFmtId="164" fontId="21" fillId="4" borderId="83" xfId="0" applyNumberFormat="1" applyFont="1" applyFill="1" applyBorder="1" applyAlignment="1">
      <alignment horizontal="center" vertical="center"/>
    </xf>
    <xf numFmtId="0" fontId="21" fillId="4" borderId="74" xfId="0" applyFont="1" applyFill="1" applyBorder="1" applyAlignment="1">
      <alignment horizontal="center" vertical="center"/>
    </xf>
    <xf numFmtId="9" fontId="21" fillId="4" borderId="85" xfId="1" applyFont="1" applyFill="1" applyBorder="1" applyAlignment="1">
      <alignment horizontal="center" vertical="center"/>
    </xf>
    <xf numFmtId="0" fontId="21" fillId="4" borderId="86" xfId="0" applyFont="1" applyFill="1" applyBorder="1" applyAlignment="1">
      <alignment horizontal="justify" vertical="top" wrapText="1"/>
    </xf>
    <xf numFmtId="0" fontId="21" fillId="2" borderId="0" xfId="0" applyFont="1" applyFill="1" applyAlignment="1">
      <alignment horizontal="center" vertical="center"/>
    </xf>
    <xf numFmtId="0" fontId="21" fillId="4" borderId="40" xfId="0" applyFont="1" applyFill="1" applyBorder="1" applyAlignment="1">
      <alignment horizontal="center" vertical="center"/>
    </xf>
    <xf numFmtId="164" fontId="21" fillId="4" borderId="83" xfId="0" applyNumberFormat="1" applyFont="1" applyFill="1" applyBorder="1" applyAlignment="1">
      <alignment horizontal="center" vertical="center" wrapText="1"/>
    </xf>
    <xf numFmtId="0" fontId="20" fillId="2" borderId="11" xfId="0" applyFont="1" applyFill="1" applyBorder="1" applyAlignment="1">
      <alignment horizontal="left" vertical="center" wrapText="1"/>
    </xf>
    <xf numFmtId="0" fontId="24" fillId="0" borderId="54" xfId="0" applyFont="1" applyFill="1" applyBorder="1" applyAlignment="1" applyProtection="1">
      <alignment horizontal="left" vertical="center" wrapText="1"/>
    </xf>
    <xf numFmtId="0" fontId="26" fillId="0" borderId="0" xfId="3" applyFont="1" applyFill="1" applyBorder="1" applyAlignment="1" applyProtection="1">
      <alignment horizontal="center" vertical="center" wrapText="1"/>
    </xf>
    <xf numFmtId="0" fontId="3" fillId="0" borderId="0" xfId="3" applyFont="1" applyFill="1"/>
    <xf numFmtId="0" fontId="3" fillId="0" borderId="0" xfId="3" applyFont="1" applyFill="1" applyBorder="1"/>
    <xf numFmtId="0" fontId="24" fillId="0" borderId="0" xfId="3" applyFont="1" applyFill="1" applyBorder="1" applyAlignment="1" applyProtection="1">
      <alignment horizontal="left" vertical="top" wrapText="1"/>
    </xf>
    <xf numFmtId="0" fontId="27" fillId="0" borderId="0" xfId="3" applyFont="1" applyFill="1" applyBorder="1" applyAlignment="1" applyProtection="1">
      <alignment horizontal="left" vertical="center" wrapText="1"/>
    </xf>
    <xf numFmtId="14" fontId="27" fillId="0" borderId="6" xfId="3" applyNumberFormat="1" applyFont="1" applyFill="1" applyBorder="1" applyAlignment="1" applyProtection="1">
      <alignment horizontal="center" vertical="center" wrapText="1"/>
    </xf>
    <xf numFmtId="0" fontId="28" fillId="0" borderId="4" xfId="3" applyFont="1" applyFill="1" applyBorder="1" applyAlignment="1">
      <alignment horizontal="center" vertical="center" wrapText="1"/>
    </xf>
    <xf numFmtId="0" fontId="27" fillId="0" borderId="53" xfId="3" applyFont="1" applyFill="1" applyBorder="1" applyAlignment="1" applyProtection="1">
      <alignment horizontal="center" vertical="center" wrapText="1"/>
    </xf>
    <xf numFmtId="0" fontId="28" fillId="0" borderId="4" xfId="3" applyFont="1" applyFill="1" applyBorder="1" applyAlignment="1">
      <alignment horizontal="center" vertical="center"/>
    </xf>
    <xf numFmtId="0" fontId="27" fillId="0" borderId="51" xfId="3" applyFont="1" applyFill="1" applyBorder="1" applyAlignment="1" applyProtection="1">
      <alignment horizontal="center" vertical="center" wrapText="1"/>
    </xf>
    <xf numFmtId="0" fontId="27" fillId="0" borderId="51" xfId="3" applyFont="1" applyFill="1" applyBorder="1" applyAlignment="1" applyProtection="1">
      <alignment horizontal="center" vertical="center"/>
    </xf>
    <xf numFmtId="0" fontId="28" fillId="0" borderId="51" xfId="3" applyFont="1" applyFill="1" applyBorder="1" applyAlignment="1">
      <alignment horizontal="center" vertical="center"/>
    </xf>
    <xf numFmtId="0" fontId="28" fillId="0" borderId="56" xfId="3" applyFont="1" applyFill="1" applyBorder="1" applyAlignment="1">
      <alignment horizontal="center" vertical="center"/>
    </xf>
    <xf numFmtId="0" fontId="3" fillId="0" borderId="56" xfId="3" applyFont="1" applyFill="1" applyBorder="1" applyAlignment="1">
      <alignment horizontal="justify" vertical="top" wrapText="1"/>
    </xf>
    <xf numFmtId="0" fontId="3" fillId="0" borderId="54" xfId="3" applyFont="1" applyFill="1" applyBorder="1" applyAlignment="1">
      <alignment horizontal="justify" vertical="top" wrapText="1"/>
    </xf>
    <xf numFmtId="0" fontId="27" fillId="0" borderId="23" xfId="3" applyFont="1" applyFill="1" applyBorder="1" applyAlignment="1" applyProtection="1">
      <alignment horizontal="center" vertical="center" wrapText="1"/>
    </xf>
    <xf numFmtId="0" fontId="27" fillId="0" borderId="94" xfId="3" applyFont="1" applyFill="1" applyBorder="1" applyAlignment="1" applyProtection="1">
      <alignment horizontal="center" vertical="center" wrapText="1"/>
    </xf>
    <xf numFmtId="0" fontId="27" fillId="4" borderId="93" xfId="3" applyFont="1" applyFill="1" applyBorder="1" applyAlignment="1" applyProtection="1">
      <alignment horizontal="center" vertical="center" wrapText="1"/>
    </xf>
    <xf numFmtId="0" fontId="24" fillId="0" borderId="95" xfId="0" applyFont="1" applyFill="1" applyBorder="1" applyAlignment="1" applyProtection="1">
      <alignment horizontal="left" vertical="center" wrapText="1"/>
    </xf>
    <xf numFmtId="0" fontId="21" fillId="0" borderId="96" xfId="0" applyFont="1" applyFill="1" applyBorder="1" applyAlignment="1" applyProtection="1">
      <alignment horizontal="center" vertical="center"/>
      <protection hidden="1"/>
    </xf>
    <xf numFmtId="0" fontId="24" fillId="0" borderId="96" xfId="0" applyFont="1" applyFill="1" applyBorder="1" applyAlignment="1" applyProtection="1">
      <alignment horizontal="left" vertical="center" wrapText="1"/>
    </xf>
    <xf numFmtId="0" fontId="20" fillId="0" borderId="97" xfId="3" applyFont="1" applyFill="1" applyBorder="1" applyAlignment="1">
      <alignment horizontal="left" vertical="center" wrapText="1"/>
    </xf>
    <xf numFmtId="0" fontId="24" fillId="0" borderId="98" xfId="0" applyFont="1" applyFill="1" applyBorder="1" applyAlignment="1" applyProtection="1">
      <alignment horizontal="left" vertical="center" wrapText="1"/>
    </xf>
    <xf numFmtId="0" fontId="21" fillId="0" borderId="99" xfId="0" applyFont="1" applyFill="1" applyBorder="1" applyAlignment="1" applyProtection="1">
      <alignment horizontal="center" vertical="center"/>
      <protection hidden="1"/>
    </xf>
    <xf numFmtId="0" fontId="24" fillId="0" borderId="99" xfId="0" applyFont="1" applyFill="1" applyBorder="1" applyAlignment="1" applyProtection="1">
      <alignment horizontal="left" vertical="center" wrapText="1"/>
    </xf>
    <xf numFmtId="0" fontId="20" fillId="0" borderId="100" xfId="0" applyFont="1" applyBorder="1" applyAlignment="1">
      <alignment vertical="top" wrapText="1"/>
    </xf>
    <xf numFmtId="0" fontId="24" fillId="0" borderId="101" xfId="0" applyFont="1" applyFill="1" applyBorder="1" applyAlignment="1" applyProtection="1">
      <alignment horizontal="left" vertical="center" wrapText="1"/>
    </xf>
    <xf numFmtId="0" fontId="21" fillId="0" borderId="102" xfId="0" applyFont="1" applyFill="1" applyBorder="1" applyAlignment="1" applyProtection="1">
      <alignment horizontal="center" vertical="center"/>
      <protection hidden="1"/>
    </xf>
    <xf numFmtId="0" fontId="24" fillId="0" borderId="102" xfId="0" applyFont="1" applyFill="1" applyBorder="1" applyAlignment="1" applyProtection="1">
      <alignment horizontal="left" vertical="center" wrapText="1"/>
    </xf>
    <xf numFmtId="0" fontId="20" fillId="2" borderId="11" xfId="0" applyFont="1" applyFill="1" applyBorder="1" applyAlignment="1">
      <alignment horizontal="justify" vertical="center" wrapText="1"/>
    </xf>
    <xf numFmtId="0" fontId="20" fillId="2" borderId="0" xfId="0" applyFont="1" applyFill="1" applyAlignment="1">
      <alignment horizontal="center" vertical="center"/>
    </xf>
    <xf numFmtId="0" fontId="21" fillId="3" borderId="40" xfId="0" applyFont="1" applyFill="1" applyBorder="1" applyAlignment="1">
      <alignment horizontal="center" vertical="center" wrapText="1"/>
    </xf>
    <xf numFmtId="0" fontId="21" fillId="4" borderId="52" xfId="0" applyFont="1" applyFill="1" applyBorder="1" applyAlignment="1">
      <alignment vertical="center" wrapText="1"/>
    </xf>
    <xf numFmtId="0" fontId="20" fillId="2" borderId="78" xfId="0" applyFont="1" applyFill="1" applyBorder="1" applyAlignment="1">
      <alignment horizontal="center" vertical="center"/>
    </xf>
    <xf numFmtId="0" fontId="20" fillId="2" borderId="14" xfId="0" applyFont="1" applyFill="1" applyBorder="1" applyAlignment="1">
      <alignment horizontal="justify" vertical="center" wrapText="1"/>
    </xf>
    <xf numFmtId="0" fontId="20" fillId="0" borderId="61" xfId="0" applyFont="1" applyBorder="1" applyAlignment="1">
      <alignment horizontal="center" vertical="center"/>
    </xf>
    <xf numFmtId="0" fontId="20" fillId="2" borderId="61" xfId="0" applyFont="1" applyFill="1" applyBorder="1" applyAlignment="1">
      <alignment horizontal="center" vertical="center" wrapText="1"/>
    </xf>
    <xf numFmtId="0" fontId="20" fillId="2" borderId="61" xfId="0" applyFont="1" applyFill="1" applyBorder="1" applyAlignment="1">
      <alignment horizontal="left" vertical="center" wrapText="1"/>
    </xf>
    <xf numFmtId="0" fontId="20" fillId="2" borderId="45" xfId="0" applyFont="1" applyFill="1" applyBorder="1" applyAlignment="1">
      <alignment horizontal="center" vertical="center"/>
    </xf>
    <xf numFmtId="0" fontId="20" fillId="2" borderId="11" xfId="0" applyFont="1" applyFill="1" applyBorder="1" applyAlignment="1">
      <alignment horizontal="left" vertical="top" wrapText="1"/>
    </xf>
    <xf numFmtId="0" fontId="20" fillId="2" borderId="11" xfId="0" applyFont="1" applyFill="1" applyBorder="1" applyAlignment="1">
      <alignment horizontal="justify" vertical="top" wrapText="1"/>
    </xf>
    <xf numFmtId="0" fontId="20" fillId="2" borderId="60" xfId="0" applyFont="1" applyFill="1" applyBorder="1" applyAlignment="1">
      <alignment horizontal="center" vertical="center"/>
    </xf>
    <xf numFmtId="0" fontId="20" fillId="2" borderId="61" xfId="0" applyFont="1" applyFill="1" applyBorder="1" applyAlignment="1">
      <alignment horizontal="justify" vertical="center" wrapText="1"/>
    </xf>
    <xf numFmtId="0" fontId="20" fillId="2" borderId="90" xfId="0" applyFont="1" applyFill="1" applyBorder="1" applyAlignment="1">
      <alignment horizontal="justify" vertical="center" wrapText="1"/>
    </xf>
    <xf numFmtId="0" fontId="20" fillId="2" borderId="91" xfId="0" applyFont="1" applyFill="1" applyBorder="1" applyAlignment="1">
      <alignment horizontal="center" vertical="center"/>
    </xf>
    <xf numFmtId="0" fontId="20" fillId="2" borderId="88" xfId="0" applyFont="1" applyFill="1" applyBorder="1" applyAlignment="1">
      <alignment horizontal="justify" vertical="center" wrapText="1"/>
    </xf>
    <xf numFmtId="14" fontId="20" fillId="2" borderId="17" xfId="0" applyNumberFormat="1" applyFont="1" applyFill="1" applyBorder="1" applyAlignment="1">
      <alignment horizontal="center" vertical="center"/>
    </xf>
    <xf numFmtId="0" fontId="29" fillId="18" borderId="61" xfId="0" applyFont="1" applyFill="1" applyBorder="1" applyAlignment="1">
      <alignment horizontal="justify" vertical="center" wrapText="1"/>
    </xf>
    <xf numFmtId="0" fontId="20" fillId="2" borderId="92" xfId="0" applyFont="1" applyFill="1" applyBorder="1" applyAlignment="1">
      <alignment horizontal="center" vertical="center"/>
    </xf>
    <xf numFmtId="0" fontId="20" fillId="0" borderId="0" xfId="0" applyFont="1"/>
    <xf numFmtId="0" fontId="3" fillId="2" borderId="0" xfId="0" applyFont="1" applyFill="1" applyAlignment="1" applyProtection="1">
      <alignment vertical="center"/>
      <protection locked="0"/>
    </xf>
    <xf numFmtId="0" fontId="20" fillId="0" borderId="0" xfId="0" applyFont="1" applyProtection="1">
      <protection locked="0"/>
    </xf>
    <xf numFmtId="0" fontId="30" fillId="2" borderId="0" xfId="0" applyFont="1" applyFill="1" applyAlignment="1" applyProtection="1">
      <alignment vertical="center"/>
      <protection locked="0" hidden="1"/>
    </xf>
    <xf numFmtId="0" fontId="3" fillId="2" borderId="0" xfId="0" applyFont="1" applyFill="1" applyAlignment="1" applyProtection="1">
      <alignment vertical="center"/>
      <protection locked="0" hidden="1"/>
    </xf>
    <xf numFmtId="0" fontId="20" fillId="0" borderId="0" xfId="0" applyFont="1" applyAlignment="1" applyProtection="1">
      <alignment vertical="top"/>
      <protection locked="0"/>
    </xf>
    <xf numFmtId="0" fontId="20"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20" fillId="0" borderId="103" xfId="0" applyFont="1" applyBorder="1" applyAlignment="1">
      <alignment vertical="top" wrapText="1"/>
    </xf>
    <xf numFmtId="0" fontId="0" fillId="0" borderId="0" xfId="0" applyFont="1" applyFill="1" applyAlignment="1" applyProtection="1">
      <alignment horizontal="center" vertical="center" wrapText="1"/>
      <protection hidden="1"/>
    </xf>
    <xf numFmtId="0" fontId="0" fillId="0" borderId="0" xfId="0" applyFont="1" applyFill="1" applyAlignment="1" applyProtection="1">
      <alignment horizontal="center" vertical="center"/>
      <protection hidden="1"/>
    </xf>
    <xf numFmtId="164" fontId="0" fillId="0" borderId="0" xfId="0" applyNumberFormat="1" applyFont="1" applyFill="1" applyAlignment="1" applyProtection="1">
      <alignment horizontal="center" vertical="center"/>
      <protection hidden="1"/>
    </xf>
    <xf numFmtId="0" fontId="0" fillId="0" borderId="0" xfId="0" applyFont="1" applyFill="1" applyAlignment="1" applyProtection="1">
      <alignment horizontal="justify" vertical="top" wrapText="1"/>
      <protection hidden="1"/>
    </xf>
    <xf numFmtId="0" fontId="0" fillId="0" borderId="0" xfId="0" applyFont="1" applyFill="1" applyBorder="1" applyAlignment="1" applyProtection="1">
      <alignment horizontal="center"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vertical="center" wrapText="1"/>
      <protection hidden="1"/>
    </xf>
    <xf numFmtId="0" fontId="2" fillId="0" borderId="0" xfId="0" applyFont="1" applyFill="1" applyAlignment="1" applyProtection="1">
      <alignment horizontal="center" vertical="center" wrapText="1"/>
      <protection hidden="1"/>
    </xf>
    <xf numFmtId="0" fontId="2" fillId="0" borderId="0" xfId="0" applyFont="1" applyFill="1" applyBorder="1" applyAlignment="1" applyProtection="1">
      <alignment vertical="center" wrapText="1"/>
      <protection hidden="1"/>
    </xf>
    <xf numFmtId="0" fontId="0" fillId="0" borderId="0" xfId="0" applyFont="1" applyFill="1" applyProtection="1">
      <protection hidden="1"/>
    </xf>
    <xf numFmtId="0" fontId="0" fillId="0" borderId="0" xfId="0" applyFont="1" applyFill="1" applyAlignment="1" applyProtection="1">
      <alignment wrapText="1"/>
      <protection hidden="1"/>
    </xf>
    <xf numFmtId="0" fontId="0" fillId="0" borderId="0" xfId="0" applyFont="1" applyFill="1" applyAlignment="1" applyProtection="1">
      <protection hidden="1"/>
    </xf>
    <xf numFmtId="0" fontId="38" fillId="0" borderId="0" xfId="0" applyFont="1" applyFill="1" applyAlignment="1" applyProtection="1">
      <protection hidden="1"/>
    </xf>
    <xf numFmtId="0" fontId="38" fillId="0" borderId="0" xfId="0" applyFont="1" applyFill="1" applyAlignment="1" applyProtection="1">
      <alignment horizontal="left"/>
      <protection hidden="1"/>
    </xf>
    <xf numFmtId="0" fontId="0" fillId="0" borderId="0" xfId="0" applyFont="1" applyFill="1" applyAlignment="1" applyProtection="1">
      <alignment vertical="center"/>
      <protection hidden="1"/>
    </xf>
    <xf numFmtId="0" fontId="0" fillId="0" borderId="0" xfId="0" applyFont="1" applyFill="1" applyBorder="1" applyAlignment="1" applyProtection="1">
      <alignment horizontal="center" vertical="center" wrapText="1"/>
      <protection hidden="1"/>
    </xf>
    <xf numFmtId="0" fontId="2" fillId="5" borderId="34" xfId="0" applyFont="1" applyFill="1" applyBorder="1" applyAlignment="1" applyProtection="1">
      <alignment horizontal="center" vertical="center" wrapText="1"/>
      <protection hidden="1"/>
    </xf>
    <xf numFmtId="0" fontId="2" fillId="3" borderId="34" xfId="0" applyFont="1" applyFill="1" applyBorder="1" applyAlignment="1" applyProtection="1">
      <alignment horizontal="left" vertical="center"/>
      <protection hidden="1"/>
    </xf>
    <xf numFmtId="0" fontId="2" fillId="3" borderId="36" xfId="0" applyFont="1" applyFill="1" applyBorder="1" applyAlignment="1" applyProtection="1">
      <alignment horizontal="center" vertical="center" wrapText="1"/>
      <protection hidden="1"/>
    </xf>
    <xf numFmtId="14" fontId="37" fillId="3" borderId="44" xfId="0" applyNumberFormat="1" applyFont="1" applyFill="1" applyBorder="1" applyAlignment="1" applyProtection="1">
      <alignment horizontal="center" vertical="center"/>
      <protection hidden="1"/>
    </xf>
    <xf numFmtId="0" fontId="2" fillId="3" borderId="40" xfId="0" applyFont="1" applyFill="1" applyBorder="1" applyAlignment="1" applyProtection="1">
      <alignment horizontal="center" vertical="center" wrapText="1"/>
      <protection hidden="1"/>
    </xf>
    <xf numFmtId="0" fontId="2" fillId="3" borderId="29" xfId="0" applyFont="1" applyFill="1" applyBorder="1" applyAlignment="1" applyProtection="1">
      <alignment horizontal="center" vertical="center" wrapText="1"/>
      <protection hidden="1"/>
    </xf>
    <xf numFmtId="164" fontId="2" fillId="3" borderId="29" xfId="0" applyNumberFormat="1" applyFont="1" applyFill="1" applyBorder="1" applyAlignment="1" applyProtection="1">
      <alignment horizontal="center" vertical="center" wrapText="1"/>
      <protection hidden="1"/>
    </xf>
    <xf numFmtId="14" fontId="2" fillId="3" borderId="20" xfId="0" applyNumberFormat="1"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4" borderId="35" xfId="0" applyFont="1" applyFill="1" applyBorder="1" applyAlignment="1" applyProtection="1">
      <alignment horizontal="center" vertical="center" wrapText="1"/>
      <protection hidden="1"/>
    </xf>
    <xf numFmtId="0" fontId="39" fillId="4" borderId="35" xfId="0" applyFont="1" applyFill="1" applyBorder="1" applyAlignment="1" applyProtection="1">
      <alignment horizontal="left" vertical="center" wrapText="1"/>
      <protection hidden="1"/>
    </xf>
    <xf numFmtId="164" fontId="2" fillId="4" borderId="36" xfId="0" applyNumberFormat="1" applyFont="1" applyFill="1" applyBorder="1" applyAlignment="1" applyProtection="1">
      <alignment horizontal="center" vertical="center"/>
      <protection hidden="1"/>
    </xf>
    <xf numFmtId="0" fontId="2" fillId="4" borderId="40" xfId="0" applyFont="1" applyFill="1" applyBorder="1" applyAlignment="1" applyProtection="1">
      <alignment horizontal="center" vertical="center"/>
      <protection hidden="1"/>
    </xf>
    <xf numFmtId="0" fontId="2" fillId="4" borderId="46" xfId="0" applyFont="1" applyFill="1" applyBorder="1" applyAlignment="1" applyProtection="1">
      <alignment horizontal="center" vertical="center" wrapText="1"/>
      <protection hidden="1"/>
    </xf>
    <xf numFmtId="9" fontId="2" fillId="4" borderId="46" xfId="1" applyFont="1" applyFill="1" applyBorder="1" applyAlignment="1" applyProtection="1">
      <alignment horizontal="center" vertical="center" wrapText="1"/>
      <protection hidden="1"/>
    </xf>
    <xf numFmtId="9" fontId="2" fillId="4" borderId="47" xfId="1" applyFont="1" applyFill="1" applyBorder="1" applyAlignment="1" applyProtection="1">
      <alignment horizontal="center" vertical="center"/>
      <protection hidden="1"/>
    </xf>
    <xf numFmtId="0" fontId="2" fillId="4" borderId="48" xfId="0" applyFont="1" applyFill="1" applyBorder="1" applyAlignment="1" applyProtection="1">
      <alignment horizontal="justify" vertical="top" wrapText="1"/>
      <protection hidden="1"/>
    </xf>
    <xf numFmtId="0" fontId="2" fillId="2" borderId="0" xfId="0" applyFont="1" applyFill="1" applyAlignment="1" applyProtection="1">
      <alignment horizontal="center" vertical="center"/>
      <protection hidden="1"/>
    </xf>
    <xf numFmtId="0" fontId="2" fillId="4" borderId="46" xfId="0" applyFont="1" applyFill="1" applyBorder="1" applyAlignment="1" applyProtection="1">
      <alignment horizontal="center" vertical="center"/>
      <protection hidden="1"/>
    </xf>
    <xf numFmtId="0" fontId="2" fillId="0" borderId="27" xfId="0" applyFont="1" applyFill="1" applyBorder="1" applyAlignment="1" applyProtection="1">
      <alignment horizontal="justify" vertical="top" wrapText="1"/>
      <protection hidden="1"/>
    </xf>
    <xf numFmtId="9" fontId="2" fillId="4" borderId="46" xfId="1" applyFont="1" applyFill="1" applyBorder="1" applyAlignment="1" applyProtection="1">
      <alignment horizontal="center" vertical="center"/>
      <protection hidden="1"/>
    </xf>
    <xf numFmtId="0" fontId="2" fillId="0" borderId="0" xfId="0" applyFont="1" applyFill="1" applyAlignment="1" applyProtection="1">
      <alignment horizontal="center" vertical="center"/>
      <protection hidden="1"/>
    </xf>
    <xf numFmtId="0" fontId="2" fillId="0" borderId="37" xfId="0" applyFont="1" applyFill="1" applyBorder="1" applyAlignment="1" applyProtection="1">
      <alignment horizontal="center" vertical="center" wrapText="1"/>
      <protection hidden="1"/>
    </xf>
    <xf numFmtId="0" fontId="0" fillId="0" borderId="38" xfId="0" applyFont="1" applyFill="1" applyBorder="1" applyAlignment="1" applyProtection="1">
      <alignment horizontal="justify" vertical="center" wrapText="1"/>
      <protection hidden="1"/>
    </xf>
    <xf numFmtId="0" fontId="0" fillId="0" borderId="17"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wrapText="1"/>
      <protection hidden="1"/>
    </xf>
    <xf numFmtId="0" fontId="0" fillId="0" borderId="30" xfId="0" applyFont="1" applyFill="1" applyBorder="1" applyAlignment="1" applyProtection="1">
      <alignment horizontal="center" vertical="center" wrapText="1"/>
      <protection hidden="1"/>
    </xf>
    <xf numFmtId="0" fontId="0" fillId="0" borderId="18" xfId="0" applyFont="1" applyFill="1" applyBorder="1" applyAlignment="1" applyProtection="1">
      <alignment horizontal="left" vertical="center" wrapText="1"/>
      <protection hidden="1"/>
    </xf>
    <xf numFmtId="0" fontId="0" fillId="0" borderId="16"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protection hidden="1"/>
    </xf>
    <xf numFmtId="0" fontId="0" fillId="0" borderId="30" xfId="0" applyFont="1" applyFill="1" applyBorder="1" applyAlignment="1" applyProtection="1">
      <alignment horizontal="center" vertical="center"/>
      <protection hidden="1"/>
    </xf>
    <xf numFmtId="0" fontId="0" fillId="0" borderId="27" xfId="0" applyFont="1" applyFill="1" applyBorder="1" applyAlignment="1" applyProtection="1">
      <alignment horizontal="justify" vertical="top" wrapText="1"/>
      <protection hidden="1"/>
    </xf>
    <xf numFmtId="0" fontId="0" fillId="0" borderId="18" xfId="0" applyFont="1" applyFill="1" applyBorder="1" applyAlignment="1" applyProtection="1">
      <alignment horizontal="justify" vertical="top" wrapText="1"/>
      <protection hidden="1"/>
    </xf>
    <xf numFmtId="164" fontId="2" fillId="4" borderId="36" xfId="0" applyNumberFormat="1" applyFont="1" applyFill="1" applyBorder="1" applyAlignment="1" applyProtection="1">
      <alignment horizontal="center" vertical="center" wrapText="1"/>
      <protection hidden="1"/>
    </xf>
    <xf numFmtId="0" fontId="0" fillId="0" borderId="45" xfId="0"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protection hidden="1"/>
    </xf>
    <xf numFmtId="0" fontId="0" fillId="0" borderId="11" xfId="0" applyFont="1" applyFill="1" applyBorder="1" applyAlignment="1" applyProtection="1">
      <alignment horizontal="justify" vertical="top" wrapText="1"/>
      <protection hidden="1"/>
    </xf>
    <xf numFmtId="0" fontId="0" fillId="0" borderId="26" xfId="0" applyFont="1" applyFill="1" applyBorder="1" applyAlignment="1" applyProtection="1">
      <alignment horizontal="center" vertical="center" wrapText="1"/>
      <protection hidden="1"/>
    </xf>
    <xf numFmtId="9" fontId="2" fillId="4" borderId="47" xfId="1" applyFont="1" applyFill="1" applyBorder="1" applyAlignment="1" applyProtection="1">
      <alignment horizontal="center" vertical="center" wrapText="1"/>
      <protection hidden="1"/>
    </xf>
    <xf numFmtId="0" fontId="0" fillId="0" borderId="49" xfId="0" applyFont="1" applyFill="1" applyBorder="1" applyAlignment="1" applyProtection="1">
      <alignment horizontal="center" vertical="center" wrapText="1"/>
      <protection hidden="1"/>
    </xf>
    <xf numFmtId="0" fontId="0" fillId="0" borderId="50" xfId="0" applyFont="1" applyFill="1" applyBorder="1" applyAlignment="1" applyProtection="1">
      <alignment horizontal="justify" vertical="top" wrapText="1"/>
      <protection hidden="1"/>
    </xf>
    <xf numFmtId="0" fontId="0" fillId="0" borderId="49" xfId="0" applyFont="1" applyFill="1" applyBorder="1" applyAlignment="1" applyProtection="1">
      <alignment horizontal="center" vertical="center"/>
      <protection hidden="1"/>
    </xf>
    <xf numFmtId="164" fontId="0" fillId="0" borderId="0" xfId="0" applyNumberFormat="1" applyFont="1" applyFill="1" applyBorder="1" applyAlignment="1" applyProtection="1">
      <alignment horizontal="center" vertical="center"/>
      <protection hidden="1"/>
    </xf>
    <xf numFmtId="0" fontId="0" fillId="0" borderId="25" xfId="0" applyFont="1" applyFill="1" applyBorder="1" applyAlignment="1" applyProtection="1">
      <alignment horizontal="center" vertical="center"/>
      <protection hidden="1"/>
    </xf>
    <xf numFmtId="0" fontId="0" fillId="0" borderId="25" xfId="0" applyFont="1" applyFill="1" applyBorder="1" applyAlignment="1" applyProtection="1">
      <alignment horizontal="center" vertical="center" wrapText="1"/>
      <protection hidden="1"/>
    </xf>
    <xf numFmtId="0" fontId="0" fillId="0" borderId="25" xfId="0" applyFont="1" applyFill="1" applyBorder="1" applyAlignment="1" applyProtection="1">
      <alignment horizontal="justify" vertical="top" wrapText="1"/>
      <protection hidden="1"/>
    </xf>
    <xf numFmtId="0" fontId="0" fillId="0" borderId="15" xfId="0" applyFont="1" applyFill="1" applyBorder="1" applyAlignment="1" applyProtection="1">
      <alignment horizontal="center" vertical="center"/>
      <protection hidden="1"/>
    </xf>
    <xf numFmtId="0" fontId="2" fillId="5" borderId="8" xfId="0" applyFont="1" applyFill="1" applyBorder="1" applyAlignment="1" applyProtection="1">
      <alignment horizontal="center" vertical="center" wrapText="1"/>
      <protection hidden="1"/>
    </xf>
    <xf numFmtId="0" fontId="0" fillId="2" borderId="0" xfId="0" applyFont="1" applyFill="1" applyAlignment="1" applyProtection="1">
      <alignment horizontal="center" vertical="center"/>
      <protection hidden="1"/>
    </xf>
    <xf numFmtId="14" fontId="37" fillId="3" borderId="9" xfId="0" applyNumberFormat="1" applyFont="1" applyFill="1" applyBorder="1" applyAlignment="1" applyProtection="1">
      <alignment horizontal="center" vertical="center"/>
      <protection hidden="1"/>
    </xf>
    <xf numFmtId="0" fontId="2" fillId="3" borderId="6" xfId="0" applyFont="1" applyFill="1" applyBorder="1" applyAlignment="1" applyProtection="1">
      <alignment horizontal="center" vertical="center" wrapText="1"/>
      <protection hidden="1"/>
    </xf>
    <xf numFmtId="164" fontId="2" fillId="3" borderId="6" xfId="0" applyNumberFormat="1" applyFont="1" applyFill="1" applyBorder="1" applyAlignment="1" applyProtection="1">
      <alignment horizontal="center" vertical="center" wrapText="1"/>
      <protection hidden="1"/>
    </xf>
    <xf numFmtId="0" fontId="2" fillId="0" borderId="1" xfId="0" applyFont="1" applyFill="1" applyBorder="1" applyAlignment="1" applyProtection="1">
      <alignment horizontal="center" vertical="center"/>
      <protection hidden="1"/>
    </xf>
    <xf numFmtId="3" fontId="0" fillId="0" borderId="44" xfId="0" applyNumberFormat="1" applyFont="1" applyFill="1" applyBorder="1" applyAlignment="1" applyProtection="1">
      <alignment horizontal="center" vertical="center" wrapText="1"/>
      <protection hidden="1"/>
    </xf>
    <xf numFmtId="14" fontId="2" fillId="0" borderId="44" xfId="0" applyNumberFormat="1" applyFont="1" applyFill="1" applyBorder="1" applyAlignment="1" applyProtection="1">
      <alignment horizontal="center" vertical="center" wrapText="1"/>
      <protection hidden="1"/>
    </xf>
    <xf numFmtId="3" fontId="0" fillId="0" borderId="10" xfId="0" applyNumberFormat="1" applyFont="1" applyFill="1" applyBorder="1" applyAlignment="1" applyProtection="1">
      <alignment horizontal="center" vertical="center" wrapText="1"/>
      <protection hidden="1"/>
    </xf>
    <xf numFmtId="14" fontId="2" fillId="0" borderId="10" xfId="0" applyNumberFormat="1" applyFont="1" applyFill="1" applyBorder="1" applyAlignment="1" applyProtection="1">
      <alignment horizontal="center" vertical="center" wrapText="1"/>
      <protection hidden="1"/>
    </xf>
    <xf numFmtId="0" fontId="2" fillId="0" borderId="24" xfId="0" applyFont="1" applyFill="1" applyBorder="1" applyAlignment="1" applyProtection="1">
      <alignment horizontal="center" vertical="center" wrapText="1"/>
      <protection hidden="1"/>
    </xf>
    <xf numFmtId="0" fontId="0" fillId="0" borderId="10" xfId="0" applyFont="1" applyFill="1" applyBorder="1" applyAlignment="1" applyProtection="1">
      <alignment horizontal="center" vertical="center"/>
      <protection hidden="1"/>
    </xf>
    <xf numFmtId="0" fontId="0" fillId="0" borderId="31" xfId="0" applyFont="1" applyFill="1" applyBorder="1" applyAlignment="1" applyProtection="1">
      <alignment horizontal="center" vertical="center" wrapText="1"/>
      <protection hidden="1"/>
    </xf>
    <xf numFmtId="0" fontId="0" fillId="0" borderId="19" xfId="0" applyFont="1" applyFill="1" applyBorder="1" applyAlignment="1" applyProtection="1">
      <alignment horizontal="justify" vertical="top" wrapText="1"/>
      <protection hidden="1"/>
    </xf>
    <xf numFmtId="0" fontId="0" fillId="0" borderId="31" xfId="0" applyFont="1" applyFill="1" applyBorder="1" applyAlignment="1" applyProtection="1">
      <alignment horizontal="center" vertical="center"/>
      <protection hidden="1"/>
    </xf>
    <xf numFmtId="0" fontId="2" fillId="0" borderId="12" xfId="0" applyFont="1" applyFill="1" applyBorder="1" applyAlignment="1" applyProtection="1">
      <alignment horizontal="center" vertical="center" wrapText="1"/>
      <protection hidden="1"/>
    </xf>
    <xf numFmtId="0" fontId="0" fillId="0" borderId="12" xfId="0" applyFont="1" applyFill="1" applyBorder="1" applyAlignment="1" applyProtection="1">
      <alignment horizontal="center" vertical="center"/>
      <protection hidden="1"/>
    </xf>
    <xf numFmtId="0" fontId="2" fillId="0" borderId="13" xfId="0" applyFont="1" applyFill="1" applyBorder="1" applyAlignment="1" applyProtection="1">
      <alignment horizontal="center" vertical="center" wrapText="1"/>
      <protection hidden="1"/>
    </xf>
    <xf numFmtId="0" fontId="0" fillId="0" borderId="13" xfId="0" applyFont="1" applyFill="1" applyBorder="1" applyAlignment="1" applyProtection="1">
      <alignment horizontal="center" vertical="center"/>
      <protection hidden="1"/>
    </xf>
    <xf numFmtId="0" fontId="0" fillId="0" borderId="32" xfId="0" applyFont="1" applyFill="1" applyBorder="1" applyAlignment="1" applyProtection="1">
      <alignment horizontal="center" vertical="center" wrapText="1"/>
      <protection hidden="1"/>
    </xf>
    <xf numFmtId="0" fontId="0" fillId="0" borderId="14" xfId="0" applyFont="1" applyFill="1" applyBorder="1" applyAlignment="1" applyProtection="1">
      <alignment horizontal="justify" vertical="top" wrapText="1"/>
      <protection hidden="1"/>
    </xf>
    <xf numFmtId="0" fontId="2" fillId="0" borderId="13" xfId="0" applyFont="1" applyFill="1" applyBorder="1" applyAlignment="1" applyProtection="1">
      <alignment horizontal="center" vertical="center"/>
      <protection hidden="1"/>
    </xf>
    <xf numFmtId="0" fontId="0" fillId="0" borderId="32"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wrapText="1"/>
      <protection hidden="1"/>
    </xf>
    <xf numFmtId="0" fontId="0" fillId="0" borderId="24"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left" vertical="center" wrapText="1"/>
      <protection hidden="1"/>
    </xf>
    <xf numFmtId="0" fontId="2" fillId="0"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justify" vertical="center" wrapText="1"/>
      <protection hidden="1"/>
    </xf>
    <xf numFmtId="14" fontId="0" fillId="0" borderId="11" xfId="0" applyNumberFormat="1" applyFont="1" applyFill="1" applyBorder="1" applyAlignment="1" applyProtection="1">
      <alignment horizontal="center" vertical="center"/>
      <protection hidden="1"/>
    </xf>
    <xf numFmtId="0" fontId="0" fillId="0" borderId="1" xfId="0" applyFont="1" applyFill="1" applyBorder="1" applyAlignment="1" applyProtection="1">
      <alignment horizontal="justify" vertical="center" wrapText="1"/>
      <protection hidden="1"/>
    </xf>
    <xf numFmtId="0" fontId="2" fillId="2" borderId="24" xfId="0" applyFont="1" applyFill="1" applyBorder="1" applyAlignment="1" applyProtection="1">
      <alignment horizontal="center" vertical="center" wrapText="1"/>
      <protection hidden="1"/>
    </xf>
    <xf numFmtId="0" fontId="2" fillId="4" borderId="74" xfId="0" applyFont="1" applyFill="1" applyBorder="1" applyAlignment="1" applyProtection="1">
      <alignment horizontal="center" vertical="center"/>
      <protection hidden="1"/>
    </xf>
    <xf numFmtId="0" fontId="2" fillId="4" borderId="75" xfId="0" applyFont="1" applyFill="1" applyBorder="1" applyAlignment="1" applyProtection="1">
      <alignment horizontal="center" vertical="center" wrapText="1"/>
      <protection hidden="1"/>
    </xf>
    <xf numFmtId="9" fontId="2" fillId="4" borderId="75" xfId="1" applyFont="1" applyFill="1" applyBorder="1" applyAlignment="1" applyProtection="1">
      <alignment horizontal="center" vertical="center" wrapText="1"/>
      <protection hidden="1"/>
    </xf>
    <xf numFmtId="9" fontId="2" fillId="4" borderId="76" xfId="1" applyFont="1" applyFill="1" applyBorder="1" applyAlignment="1" applyProtection="1">
      <alignment horizontal="center" vertical="center" wrapText="1"/>
      <protection hidden="1"/>
    </xf>
    <xf numFmtId="0" fontId="2" fillId="4" borderId="77" xfId="0" applyFont="1" applyFill="1" applyBorder="1" applyAlignment="1" applyProtection="1">
      <alignment horizontal="justify" vertical="top" wrapText="1"/>
      <protection hidden="1"/>
    </xf>
    <xf numFmtId="0" fontId="2" fillId="4" borderId="75" xfId="0" applyFont="1" applyFill="1" applyBorder="1" applyAlignment="1" applyProtection="1">
      <alignment horizontal="center" vertical="center"/>
      <protection hidden="1"/>
    </xf>
    <xf numFmtId="9" fontId="2" fillId="4" borderId="75" xfId="1" applyFont="1" applyFill="1" applyBorder="1" applyAlignment="1" applyProtection="1">
      <alignment horizontal="center" vertical="center"/>
      <protection hidden="1"/>
    </xf>
    <xf numFmtId="9" fontId="2" fillId="4" borderId="76" xfId="1" applyFont="1" applyFill="1" applyBorder="1" applyAlignment="1" applyProtection="1">
      <alignment horizontal="center" vertical="center"/>
      <protection hidden="1"/>
    </xf>
    <xf numFmtId="0" fontId="29" fillId="0" borderId="95" xfId="0" applyFont="1" applyFill="1" applyBorder="1" applyAlignment="1" applyProtection="1">
      <alignment horizontal="left" vertical="center" wrapText="1"/>
    </xf>
    <xf numFmtId="0" fontId="29" fillId="0" borderId="96" xfId="0" applyFont="1" applyFill="1" applyBorder="1" applyAlignment="1" applyProtection="1">
      <alignment horizontal="left" vertical="center" wrapText="1"/>
    </xf>
    <xf numFmtId="14" fontId="29" fillId="0" borderId="96" xfId="0" applyNumberFormat="1" applyFont="1" applyFill="1" applyBorder="1" applyAlignment="1" applyProtection="1">
      <alignment horizontal="left" vertical="center" wrapText="1"/>
    </xf>
    <xf numFmtId="0" fontId="29" fillId="0" borderId="97" xfId="0" applyFont="1" applyFill="1" applyBorder="1" applyAlignment="1" applyProtection="1">
      <alignment horizontal="left" vertical="center" wrapText="1"/>
    </xf>
    <xf numFmtId="0" fontId="29" fillId="0" borderId="98" xfId="0" applyFont="1" applyFill="1" applyBorder="1" applyAlignment="1" applyProtection="1">
      <alignment horizontal="left" vertical="center" wrapText="1"/>
    </xf>
    <xf numFmtId="0" fontId="29" fillId="0" borderId="99" xfId="0" applyFont="1" applyFill="1" applyBorder="1" applyAlignment="1" applyProtection="1">
      <alignment horizontal="left" vertical="center" wrapText="1"/>
    </xf>
    <xf numFmtId="14" fontId="29" fillId="0" borderId="99" xfId="0" applyNumberFormat="1" applyFont="1" applyFill="1" applyBorder="1" applyAlignment="1" applyProtection="1">
      <alignment horizontal="left" vertical="center" wrapText="1"/>
    </xf>
    <xf numFmtId="0" fontId="29" fillId="0" borderId="100" xfId="0" applyFont="1" applyFill="1" applyBorder="1" applyAlignment="1" applyProtection="1">
      <alignment horizontal="left" vertical="center" wrapText="1"/>
    </xf>
    <xf numFmtId="0" fontId="29" fillId="0" borderId="101" xfId="0" applyFont="1" applyFill="1" applyBorder="1" applyAlignment="1" applyProtection="1">
      <alignment horizontal="left" vertical="center" wrapText="1"/>
    </xf>
    <xf numFmtId="0" fontId="29" fillId="0" borderId="102" xfId="0" applyFont="1" applyFill="1" applyBorder="1" applyAlignment="1" applyProtection="1">
      <alignment horizontal="left" vertical="center" wrapText="1"/>
    </xf>
    <xf numFmtId="14" fontId="29" fillId="0" borderId="102" xfId="0" applyNumberFormat="1" applyFont="1" applyFill="1" applyBorder="1" applyAlignment="1" applyProtection="1">
      <alignment horizontal="left" vertical="center" wrapText="1"/>
    </xf>
    <xf numFmtId="0" fontId="29" fillId="0" borderId="103" xfId="0" applyFont="1" applyFill="1" applyBorder="1" applyAlignment="1" applyProtection="1">
      <alignment horizontal="left" vertical="center" wrapText="1"/>
    </xf>
    <xf numFmtId="0" fontId="7" fillId="0" borderId="11" xfId="6" applyFont="1" applyFill="1" applyBorder="1" applyAlignment="1">
      <alignment horizontal="left" vertical="center" wrapText="1"/>
    </xf>
    <xf numFmtId="0" fontId="24" fillId="0" borderId="107" xfId="0" applyFont="1" applyFill="1" applyBorder="1" applyAlignment="1" applyProtection="1">
      <alignment horizontal="left" vertical="center" wrapText="1"/>
    </xf>
    <xf numFmtId="0" fontId="21" fillId="0" borderId="108" xfId="0" applyFont="1" applyFill="1" applyBorder="1" applyAlignment="1" applyProtection="1">
      <alignment horizontal="center" vertical="center"/>
      <protection hidden="1"/>
    </xf>
    <xf numFmtId="0" fontId="20" fillId="0" borderId="108" xfId="5" applyFont="1" applyFill="1" applyBorder="1" applyAlignment="1">
      <alignment horizontal="left" vertical="top" wrapText="1"/>
    </xf>
    <xf numFmtId="0" fontId="20" fillId="2" borderId="109" xfId="0" applyFont="1" applyFill="1" applyBorder="1" applyAlignment="1">
      <alignment horizontal="justify" vertical="top" wrapText="1"/>
    </xf>
    <xf numFmtId="0" fontId="36" fillId="0" borderId="105" xfId="0" applyFont="1" applyBorder="1" applyAlignment="1">
      <alignment horizontal="left" vertical="top" wrapText="1"/>
    </xf>
    <xf numFmtId="0" fontId="3" fillId="2" borderId="11" xfId="0" applyFont="1" applyFill="1" applyBorder="1" applyAlignment="1">
      <alignment horizontal="left" vertical="top" wrapText="1"/>
    </xf>
    <xf numFmtId="0" fontId="3" fillId="2" borderId="11" xfId="0" applyFont="1" applyFill="1" applyBorder="1" applyAlignment="1" applyProtection="1">
      <alignment horizontal="left" vertical="top" wrapText="1"/>
      <protection hidden="1"/>
    </xf>
    <xf numFmtId="0" fontId="3" fillId="2" borderId="14" xfId="0" applyFont="1" applyFill="1" applyBorder="1" applyAlignment="1" applyProtection="1">
      <alignment horizontal="left" vertical="top" wrapText="1"/>
      <protection hidden="1"/>
    </xf>
    <xf numFmtId="0" fontId="43" fillId="0" borderId="112" xfId="0" applyFont="1" applyBorder="1" applyAlignment="1">
      <alignment horizontal="justify" vertical="top" wrapText="1"/>
    </xf>
    <xf numFmtId="0" fontId="44" fillId="0" borderId="112" xfId="0" applyFont="1" applyBorder="1" applyAlignment="1" applyProtection="1">
      <alignment horizontal="justify" vertical="top" wrapText="1"/>
      <protection locked="0"/>
    </xf>
    <xf numFmtId="0" fontId="42" fillId="0" borderId="104" xfId="0" applyFont="1" applyBorder="1" applyAlignment="1">
      <alignment horizontal="left" vertical="top" wrapText="1"/>
    </xf>
    <xf numFmtId="0" fontId="0" fillId="0" borderId="112" xfId="0" applyFont="1" applyFill="1" applyBorder="1" applyAlignment="1" applyProtection="1">
      <alignment horizontal="center" vertical="center"/>
      <protection hidden="1"/>
    </xf>
    <xf numFmtId="0" fontId="0" fillId="0" borderId="113" xfId="0" applyFont="1" applyFill="1" applyBorder="1" applyAlignment="1" applyProtection="1">
      <alignment horizontal="center" vertical="center"/>
      <protection hidden="1"/>
    </xf>
    <xf numFmtId="0" fontId="0" fillId="0" borderId="17" xfId="0" applyFont="1" applyFill="1" applyBorder="1" applyAlignment="1" applyProtection="1">
      <alignment horizontal="center" vertical="center" wrapText="1"/>
      <protection hidden="1"/>
    </xf>
    <xf numFmtId="0" fontId="0" fillId="0" borderId="17" xfId="0" applyFont="1" applyFill="1" applyBorder="1" applyAlignment="1" applyProtection="1">
      <alignment horizontal="left" vertical="top" wrapText="1"/>
      <protection hidden="1"/>
    </xf>
    <xf numFmtId="15" fontId="38" fillId="0" borderId="0" xfId="0" applyNumberFormat="1" applyFont="1" applyFill="1" applyAlignment="1" applyProtection="1">
      <alignment horizontal="left" vertical="center"/>
      <protection hidden="1"/>
    </xf>
    <xf numFmtId="0" fontId="3" fillId="2" borderId="11" xfId="0" applyFont="1" applyFill="1" applyBorder="1" applyAlignment="1">
      <alignment horizontal="left" vertical="center" wrapText="1"/>
    </xf>
    <xf numFmtId="0" fontId="27" fillId="0" borderId="54" xfId="0" applyFont="1" applyFill="1" applyBorder="1" applyAlignment="1" applyProtection="1">
      <alignment horizontal="left" vertical="center" wrapText="1"/>
    </xf>
    <xf numFmtId="0" fontId="21" fillId="3" borderId="52" xfId="0" applyFont="1" applyFill="1" applyBorder="1" applyAlignment="1">
      <alignment horizontal="center" vertical="center" wrapText="1"/>
    </xf>
    <xf numFmtId="0" fontId="20" fillId="0" borderId="0" xfId="0" applyFont="1" applyAlignment="1">
      <alignment horizontal="center" vertical="center"/>
    </xf>
    <xf numFmtId="0" fontId="20" fillId="0" borderId="0" xfId="0" applyFont="1" applyAlignment="1">
      <alignment horizontal="justify" vertical="top" wrapText="1"/>
    </xf>
    <xf numFmtId="164" fontId="20" fillId="0" borderId="0" xfId="0" applyNumberFormat="1" applyFont="1" applyAlignment="1">
      <alignment horizontal="center" vertical="center"/>
    </xf>
    <xf numFmtId="0" fontId="20" fillId="0" borderId="0" xfId="0" applyFont="1" applyAlignment="1">
      <alignment horizontal="center" vertical="center" wrapText="1"/>
    </xf>
    <xf numFmtId="0" fontId="20" fillId="0" borderId="18" xfId="0" applyFont="1" applyBorder="1" applyAlignment="1">
      <alignment horizontal="justify" vertical="top" wrapText="1"/>
    </xf>
    <xf numFmtId="0" fontId="20" fillId="0" borderId="30" xfId="0" applyFont="1" applyBorder="1" applyAlignment="1">
      <alignment horizontal="center" vertical="center"/>
    </xf>
    <xf numFmtId="0" fontId="20" fillId="0" borderId="112" xfId="0" applyFont="1" applyBorder="1" applyAlignment="1">
      <alignment horizontal="center" vertical="center"/>
    </xf>
    <xf numFmtId="0" fontId="21" fillId="0" borderId="17" xfId="0" applyFont="1" applyBorder="1" applyAlignment="1">
      <alignment horizontal="center" vertical="center"/>
    </xf>
    <xf numFmtId="0" fontId="20" fillId="0" borderId="45" xfId="0" applyFont="1" applyBorder="1" applyAlignment="1">
      <alignment horizontal="center" vertical="center"/>
    </xf>
    <xf numFmtId="0" fontId="20" fillId="0" borderId="27" xfId="0" applyFont="1" applyBorder="1" applyAlignment="1">
      <alignment horizontal="justify" vertical="top" wrapText="1"/>
    </xf>
    <xf numFmtId="0" fontId="20" fillId="0" borderId="18" xfId="0" applyFont="1" applyBorder="1" applyAlignment="1" applyProtection="1">
      <alignment horizontal="justify" vertical="top" wrapText="1"/>
      <protection hidden="1"/>
    </xf>
    <xf numFmtId="0" fontId="20" fillId="0" borderId="30" xfId="0" applyFont="1" applyBorder="1" applyAlignment="1">
      <alignment horizontal="center" vertical="center" wrapText="1"/>
    </xf>
    <xf numFmtId="14" fontId="3" fillId="0" borderId="112" xfId="0" applyNumberFormat="1" applyFont="1" applyBorder="1" applyAlignment="1">
      <alignment horizontal="center" vertical="center" wrapText="1"/>
    </xf>
    <xf numFmtId="0" fontId="3" fillId="0" borderId="13" xfId="0" applyFont="1" applyBorder="1" applyAlignment="1">
      <alignment vertical="center"/>
    </xf>
    <xf numFmtId="0" fontId="3" fillId="2" borderId="13" xfId="0" applyFont="1" applyFill="1" applyBorder="1" applyAlignment="1">
      <alignment horizontal="justify" vertical="center" wrapText="1"/>
    </xf>
    <xf numFmtId="0" fontId="3" fillId="0" borderId="13" xfId="0" applyFont="1" applyBorder="1" applyAlignment="1">
      <alignment horizontal="center" vertical="center"/>
    </xf>
    <xf numFmtId="0" fontId="20" fillId="0" borderId="114" xfId="0" applyFont="1" applyBorder="1" applyAlignment="1">
      <alignment horizontal="justify" vertical="top" wrapText="1"/>
    </xf>
    <xf numFmtId="0" fontId="20" fillId="0" borderId="111" xfId="0" applyFont="1" applyBorder="1" applyAlignment="1">
      <alignment horizontal="center" vertical="center"/>
    </xf>
    <xf numFmtId="0" fontId="20" fillId="0" borderId="114" xfId="0" applyFont="1" applyBorder="1" applyAlignment="1" applyProtection="1">
      <alignment horizontal="justify" vertical="top" wrapText="1"/>
      <protection hidden="1"/>
    </xf>
    <xf numFmtId="0" fontId="3" fillId="0" borderId="112" xfId="0" applyFont="1" applyBorder="1" applyAlignment="1">
      <alignment vertical="center"/>
    </xf>
    <xf numFmtId="0" fontId="3" fillId="2" borderId="112" xfId="0" applyFont="1" applyFill="1" applyBorder="1" applyAlignment="1">
      <alignment horizontal="justify" vertical="center" wrapText="1"/>
    </xf>
    <xf numFmtId="0" fontId="3" fillId="0" borderId="112" xfId="0" applyFont="1" applyBorder="1" applyAlignment="1">
      <alignment horizontal="center" vertical="center"/>
    </xf>
    <xf numFmtId="0" fontId="21" fillId="0" borderId="0" xfId="0" applyFont="1" applyAlignment="1">
      <alignment horizontal="center" vertical="center"/>
    </xf>
    <xf numFmtId="9" fontId="21" fillId="4" borderId="110" xfId="1" applyFont="1" applyFill="1" applyBorder="1" applyAlignment="1">
      <alignment horizontal="center" vertical="center"/>
    </xf>
    <xf numFmtId="0" fontId="21" fillId="4" borderId="110" xfId="0" applyFont="1" applyFill="1" applyBorder="1" applyAlignment="1">
      <alignment horizontal="center" vertical="center"/>
    </xf>
    <xf numFmtId="0" fontId="21" fillId="0" borderId="27" xfId="0" applyFont="1" applyBorder="1" applyAlignment="1">
      <alignment horizontal="justify" vertical="top" wrapText="1"/>
    </xf>
    <xf numFmtId="0" fontId="20" fillId="0" borderId="11" xfId="0" applyFont="1" applyBorder="1" applyAlignment="1">
      <alignment horizontal="justify" vertical="top" wrapText="1"/>
    </xf>
    <xf numFmtId="0" fontId="20" fillId="0" borderId="11" xfId="0" applyFont="1" applyBorder="1" applyAlignment="1">
      <alignment horizontal="left" vertical="center" wrapText="1"/>
    </xf>
    <xf numFmtId="0" fontId="20" fillId="0" borderId="11" xfId="0" applyFont="1" applyBorder="1" applyAlignment="1">
      <alignment horizontal="left" vertical="top" wrapText="1"/>
    </xf>
    <xf numFmtId="0" fontId="3" fillId="0" borderId="112" xfId="0" applyFont="1" applyBorder="1" applyAlignment="1">
      <alignment vertical="center" wrapText="1"/>
    </xf>
    <xf numFmtId="0" fontId="3" fillId="0" borderId="112" xfId="0" applyFont="1" applyBorder="1" applyAlignment="1">
      <alignment horizontal="justify" vertical="center" wrapText="1"/>
    </xf>
    <xf numFmtId="0" fontId="20" fillId="0" borderId="113" xfId="0" applyFont="1" applyBorder="1" applyAlignment="1">
      <alignment horizontal="center" vertical="center" wrapText="1"/>
    </xf>
    <xf numFmtId="14" fontId="20" fillId="0" borderId="112" xfId="0" applyNumberFormat="1" applyFont="1" applyBorder="1" applyAlignment="1">
      <alignment horizontal="center" vertical="center" wrapText="1"/>
    </xf>
    <xf numFmtId="0" fontId="20" fillId="0" borderId="112" xfId="0" applyFont="1" applyBorder="1" applyAlignment="1">
      <alignment vertical="center" wrapText="1"/>
    </xf>
    <xf numFmtId="0" fontId="20" fillId="0" borderId="112" xfId="0" applyFont="1" applyBorder="1" applyAlignment="1">
      <alignment horizontal="justify" vertical="center" wrapText="1"/>
    </xf>
    <xf numFmtId="0" fontId="20" fillId="2" borderId="112" xfId="0" applyFont="1" applyFill="1" applyBorder="1" applyAlignment="1">
      <alignment horizontal="justify" vertical="center" wrapText="1"/>
    </xf>
    <xf numFmtId="0" fontId="20" fillId="0" borderId="11" xfId="0" applyFont="1" applyBorder="1" applyAlignment="1">
      <alignment horizontal="justify" vertical="center" wrapText="1"/>
    </xf>
    <xf numFmtId="14" fontId="20" fillId="0" borderId="112" xfId="0" applyNumberFormat="1" applyFont="1" applyBorder="1" applyAlignment="1">
      <alignment horizontal="center" vertical="center"/>
    </xf>
    <xf numFmtId="0" fontId="20" fillId="0" borderId="112" xfId="0" applyFont="1" applyBorder="1" applyAlignment="1">
      <alignment horizontal="center" vertical="center" wrapText="1"/>
    </xf>
    <xf numFmtId="0" fontId="20" fillId="2" borderId="112" xfId="0" applyFont="1" applyFill="1" applyBorder="1" applyAlignment="1">
      <alignment horizontal="center" vertical="center" wrapText="1"/>
    </xf>
    <xf numFmtId="14" fontId="20" fillId="0" borderId="79" xfId="0" applyNumberFormat="1" applyFont="1" applyBorder="1" applyAlignment="1">
      <alignment horizontal="center" vertical="center"/>
    </xf>
    <xf numFmtId="0" fontId="3" fillId="0" borderId="11" xfId="0" applyFont="1" applyBorder="1" applyAlignment="1">
      <alignment horizontal="justify" vertical="top" wrapText="1"/>
    </xf>
    <xf numFmtId="0" fontId="20" fillId="0" borderId="113" xfId="0" applyFont="1" applyBorder="1" applyAlignment="1">
      <alignment horizontal="center" vertical="center"/>
    </xf>
    <xf numFmtId="0" fontId="3" fillId="0" borderId="27" xfId="0" applyFont="1" applyBorder="1" applyAlignment="1">
      <alignment horizontal="justify" vertical="top" wrapText="1"/>
    </xf>
    <xf numFmtId="0" fontId="3" fillId="0" borderId="11" xfId="0" applyFont="1" applyBorder="1" applyAlignment="1">
      <alignment horizontal="left" vertical="top" wrapText="1"/>
    </xf>
    <xf numFmtId="0" fontId="20" fillId="0" borderId="17" xfId="0" applyFont="1" applyBorder="1" applyAlignment="1">
      <alignment horizontal="center" vertical="center" wrapText="1"/>
    </xf>
    <xf numFmtId="0" fontId="20" fillId="0" borderId="112" xfId="0" applyFont="1" applyBorder="1" applyAlignment="1">
      <alignment horizontal="left" vertical="center" wrapText="1"/>
    </xf>
    <xf numFmtId="0" fontId="20" fillId="0" borderId="17" xfId="0" applyFont="1" applyBorder="1" applyAlignment="1">
      <alignment horizontal="center" vertical="center"/>
    </xf>
    <xf numFmtId="0" fontId="20" fillId="0" borderId="59" xfId="0" applyFont="1" applyBorder="1" applyAlignment="1">
      <alignment horizontal="center" vertical="center"/>
    </xf>
    <xf numFmtId="9" fontId="20" fillId="0" borderId="17" xfId="0" applyNumberFormat="1" applyFont="1" applyBorder="1" applyAlignment="1">
      <alignment horizontal="center" vertical="center"/>
    </xf>
    <xf numFmtId="14" fontId="20" fillId="0" borderId="79" xfId="0" applyNumberFormat="1" applyFont="1" applyBorder="1" applyAlignment="1">
      <alignment horizontal="center" vertical="center" wrapText="1"/>
    </xf>
    <xf numFmtId="0" fontId="20" fillId="0" borderId="116" xfId="0" applyFont="1" applyBorder="1" applyAlignment="1">
      <alignment horizontal="left" vertical="center" wrapText="1"/>
    </xf>
    <xf numFmtId="0" fontId="20" fillId="0" borderId="58" xfId="0" applyFont="1" applyBorder="1" applyAlignment="1">
      <alignment horizontal="justify" vertical="center" wrapText="1"/>
    </xf>
    <xf numFmtId="0" fontId="21" fillId="0" borderId="37" xfId="0" applyFont="1" applyBorder="1" applyAlignment="1">
      <alignment horizontal="center" vertical="center" wrapText="1"/>
    </xf>
    <xf numFmtId="9" fontId="21" fillId="4" borderId="110" xfId="1" applyFont="1" applyFill="1" applyBorder="1" applyAlignment="1">
      <alignment horizontal="center" vertical="center" wrapText="1"/>
    </xf>
    <xf numFmtId="14" fontId="21" fillId="3" borderId="115" xfId="0" applyNumberFormat="1" applyFont="1" applyFill="1" applyBorder="1" applyAlignment="1">
      <alignment horizontal="center" vertical="center" wrapText="1"/>
    </xf>
    <xf numFmtId="17" fontId="19" fillId="0" borderId="0" xfId="0" applyNumberFormat="1" applyFont="1" applyAlignment="1">
      <alignment horizontal="left" vertical="center"/>
    </xf>
    <xf numFmtId="0" fontId="20" fillId="0" borderId="0" xfId="0" applyFont="1" applyAlignment="1">
      <alignment vertical="center"/>
    </xf>
    <xf numFmtId="0" fontId="19" fillId="0" borderId="0" xfId="0" applyFont="1" applyAlignment="1">
      <alignment horizontal="left"/>
    </xf>
    <xf numFmtId="0" fontId="19" fillId="0" borderId="0" xfId="0" applyFont="1"/>
    <xf numFmtId="0" fontId="20" fillId="0" borderId="0" xfId="0" applyFont="1" applyAlignment="1">
      <alignment wrapText="1"/>
    </xf>
    <xf numFmtId="0" fontId="21" fillId="0" borderId="0" xfId="0" applyFont="1" applyAlignment="1">
      <alignment vertical="center" wrapText="1"/>
    </xf>
    <xf numFmtId="0" fontId="21" fillId="0" borderId="0" xfId="0" applyFont="1" applyAlignment="1">
      <alignment vertical="center"/>
    </xf>
    <xf numFmtId="0" fontId="19" fillId="0" borderId="0" xfId="0" applyFont="1" applyAlignment="1">
      <alignment horizontal="center" vertical="center" wrapText="1"/>
    </xf>
    <xf numFmtId="0" fontId="20" fillId="0" borderId="14" xfId="0" applyFont="1" applyBorder="1" applyAlignment="1">
      <alignment horizontal="justify" vertical="top" wrapText="1"/>
    </xf>
    <xf numFmtId="0" fontId="20" fillId="0" borderId="32" xfId="0" applyFont="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xf>
    <xf numFmtId="0" fontId="20" fillId="0" borderId="12" xfId="0" applyFont="1" applyBorder="1" applyAlignment="1">
      <alignment horizontal="center" vertical="center"/>
    </xf>
    <xf numFmtId="0" fontId="20" fillId="2" borderId="118" xfId="0" applyFont="1" applyFill="1" applyBorder="1" applyAlignment="1">
      <alignment horizontal="left" vertical="center" wrapText="1"/>
    </xf>
    <xf numFmtId="0" fontId="20" fillId="0" borderId="116" xfId="0" applyFont="1" applyBorder="1" applyAlignment="1">
      <alignment horizontal="center" vertical="center"/>
    </xf>
    <xf numFmtId="0" fontId="21" fillId="0" borderId="116" xfId="0" applyFont="1" applyBorder="1" applyAlignment="1">
      <alignment horizontal="center" vertical="center"/>
    </xf>
    <xf numFmtId="0" fontId="20" fillId="0" borderId="119" xfId="0" applyFont="1" applyBorder="1" applyAlignment="1">
      <alignment horizontal="center" vertical="center"/>
    </xf>
    <xf numFmtId="0" fontId="20" fillId="0" borderId="118" xfId="0" applyFont="1" applyBorder="1" applyAlignment="1">
      <alignment horizontal="left" vertical="center" wrapText="1"/>
    </xf>
    <xf numFmtId="0" fontId="20" fillId="0" borderId="78" xfId="0" applyFont="1" applyBorder="1" applyAlignment="1">
      <alignment horizontal="center" vertical="center"/>
    </xf>
    <xf numFmtId="16" fontId="21" fillId="0" borderId="118" xfId="0" applyNumberFormat="1" applyFont="1" applyBorder="1" applyAlignment="1">
      <alignment horizontal="center" vertical="center" wrapText="1"/>
    </xf>
    <xf numFmtId="0" fontId="3" fillId="0" borderId="116" xfId="0" applyFont="1" applyBorder="1" applyAlignment="1">
      <alignment horizontal="justify" vertical="center" wrapText="1"/>
    </xf>
    <xf numFmtId="0" fontId="20" fillId="0" borderId="80" xfId="0" applyFont="1" applyBorder="1" applyAlignment="1">
      <alignment horizontal="justify" vertical="center" wrapText="1"/>
    </xf>
    <xf numFmtId="0" fontId="21" fillId="0" borderId="37" xfId="0" applyFont="1" applyBorder="1" applyAlignment="1">
      <alignment horizontal="center" vertical="center"/>
    </xf>
    <xf numFmtId="0" fontId="20" fillId="0" borderId="14" xfId="0" applyFont="1" applyBorder="1" applyAlignment="1">
      <alignment horizontal="left" vertical="top" wrapText="1"/>
    </xf>
    <xf numFmtId="14" fontId="3" fillId="0" borderId="112" xfId="0" applyNumberFormat="1" applyFont="1" applyBorder="1" applyAlignment="1">
      <alignment horizontal="center" vertical="center"/>
    </xf>
    <xf numFmtId="0" fontId="3" fillId="0" borderId="112" xfId="0" applyFont="1" applyBorder="1" applyAlignment="1">
      <alignment horizontal="center" vertical="center" wrapText="1"/>
    </xf>
    <xf numFmtId="0" fontId="3" fillId="0" borderId="112" xfId="0" applyFont="1" applyBorder="1" applyAlignment="1">
      <alignment horizontal="left" vertical="center" wrapText="1"/>
    </xf>
    <xf numFmtId="0" fontId="3" fillId="0" borderId="11" xfId="0" applyFont="1" applyBorder="1" applyAlignment="1">
      <alignment horizontal="left" vertical="center" wrapText="1"/>
    </xf>
    <xf numFmtId="0" fontId="20" fillId="0" borderId="109" xfId="0" applyFont="1" applyBorder="1" applyAlignment="1">
      <alignment horizontal="justify" vertical="top" wrapText="1"/>
    </xf>
    <xf numFmtId="0" fontId="20" fillId="0" borderId="120" xfId="0" applyFont="1" applyBorder="1" applyAlignment="1">
      <alignment horizontal="center" vertical="center"/>
    </xf>
    <xf numFmtId="16" fontId="21" fillId="0" borderId="11" xfId="0" applyNumberFormat="1" applyFont="1" applyBorder="1" applyAlignment="1">
      <alignment horizontal="center" vertical="center" wrapText="1"/>
    </xf>
    <xf numFmtId="0" fontId="20" fillId="0" borderId="121" xfId="0" applyFont="1" applyBorder="1" applyAlignment="1">
      <alignment horizontal="center" vertical="center" wrapText="1"/>
    </xf>
    <xf numFmtId="0" fontId="20" fillId="0" borderId="120" xfId="0" applyFont="1" applyBorder="1" applyAlignment="1">
      <alignment horizontal="center" vertical="center" wrapText="1"/>
    </xf>
    <xf numFmtId="0" fontId="21" fillId="0" borderId="121" xfId="0" applyFont="1" applyBorder="1" applyAlignment="1">
      <alignment horizontal="center" vertical="center" wrapText="1"/>
    </xf>
    <xf numFmtId="0" fontId="28" fillId="0" borderId="11" xfId="0" applyFont="1" applyBorder="1" applyAlignment="1">
      <alignment horizontal="left" vertical="top" wrapText="1"/>
    </xf>
    <xf numFmtId="14" fontId="21" fillId="0" borderId="12" xfId="0" applyNumberFormat="1" applyFont="1" applyBorder="1" applyAlignment="1">
      <alignment horizontal="center" vertical="center" wrapText="1"/>
    </xf>
    <xf numFmtId="0" fontId="21" fillId="0" borderId="112" xfId="0" applyFont="1" applyBorder="1" applyAlignment="1">
      <alignment horizontal="center" vertical="center"/>
    </xf>
    <xf numFmtId="14" fontId="21" fillId="0" borderId="45" xfId="0" applyNumberFormat="1" applyFont="1" applyBorder="1" applyAlignment="1">
      <alignment horizontal="center" vertical="center" wrapText="1"/>
    </xf>
    <xf numFmtId="0" fontId="29" fillId="0" borderId="112" xfId="0" applyFont="1" applyBorder="1" applyAlignment="1">
      <alignment horizontal="center" vertical="center" wrapText="1"/>
    </xf>
    <xf numFmtId="14" fontId="23" fillId="3" borderId="81" xfId="0" applyNumberFormat="1" applyFont="1" applyFill="1" applyBorder="1" applyAlignment="1">
      <alignment horizontal="center" vertical="center"/>
    </xf>
    <xf numFmtId="0" fontId="20" fillId="0" borderId="0" xfId="0" applyFont="1" applyAlignment="1">
      <alignment horizontal="left" vertical="center" wrapText="1"/>
    </xf>
    <xf numFmtId="0" fontId="20" fillId="0" borderId="18" xfId="0" applyFont="1" applyBorder="1" applyAlignment="1">
      <alignment horizontal="justify" wrapText="1"/>
    </xf>
    <xf numFmtId="0" fontId="20" fillId="0" borderId="112" xfId="0" applyFont="1" applyBorder="1" applyAlignment="1" applyProtection="1">
      <alignment vertical="top" wrapText="1"/>
      <protection locked="0"/>
    </xf>
    <xf numFmtId="0" fontId="3" fillId="0" borderId="112" xfId="0" applyFont="1" applyBorder="1" applyAlignment="1" applyProtection="1">
      <alignment vertical="top" wrapText="1"/>
      <protection locked="0"/>
    </xf>
    <xf numFmtId="0" fontId="20" fillId="0" borderId="112" xfId="0" applyFont="1" applyBorder="1" applyAlignment="1" applyProtection="1">
      <alignment horizontal="center" vertical="center" wrapText="1"/>
      <protection locked="0"/>
    </xf>
    <xf numFmtId="9" fontId="20" fillId="0" borderId="112" xfId="0" applyNumberFormat="1" applyFont="1" applyBorder="1" applyAlignment="1" applyProtection="1">
      <alignment horizontal="center" vertical="center" wrapText="1"/>
      <protection locked="0"/>
    </xf>
    <xf numFmtId="9" fontId="20" fillId="0" borderId="112" xfId="0" applyNumberFormat="1" applyFont="1" applyBorder="1" applyAlignment="1">
      <alignment horizontal="center" vertical="center" wrapText="1"/>
    </xf>
    <xf numFmtId="14" fontId="20" fillId="0" borderId="112" xfId="0" applyNumberFormat="1" applyFont="1" applyBorder="1" applyAlignment="1" applyProtection="1">
      <alignment horizontal="center" vertical="center" wrapText="1"/>
      <protection locked="0"/>
    </xf>
    <xf numFmtId="0" fontId="20" fillId="4" borderId="112" xfId="0" applyFont="1" applyFill="1" applyBorder="1" applyAlignment="1" applyProtection="1">
      <alignment horizontal="center" vertical="center" wrapText="1"/>
      <protection locked="0"/>
    </xf>
    <xf numFmtId="0" fontId="20" fillId="6" borderId="112" xfId="0" applyFont="1" applyFill="1" applyBorder="1" applyAlignment="1" applyProtection="1">
      <alignment horizontal="center" vertical="center" wrapText="1"/>
      <protection locked="0"/>
    </xf>
    <xf numFmtId="0" fontId="3" fillId="0" borderId="112" xfId="0" applyFont="1" applyBorder="1" applyAlignment="1" applyProtection="1">
      <alignment horizontal="center" vertical="center" wrapText="1"/>
      <protection locked="0"/>
    </xf>
    <xf numFmtId="0" fontId="20" fillId="0" borderId="112" xfId="0" quotePrefix="1" applyFont="1" applyBorder="1" applyAlignment="1" applyProtection="1">
      <alignment horizontal="center" vertical="center" wrapText="1"/>
      <protection locked="0"/>
    </xf>
    <xf numFmtId="0" fontId="21" fillId="0" borderId="112" xfId="0" applyFont="1" applyBorder="1" applyAlignment="1" applyProtection="1">
      <alignment vertical="top" wrapText="1"/>
      <protection locked="0"/>
    </xf>
    <xf numFmtId="0" fontId="0" fillId="0" borderId="112" xfId="0" applyBorder="1" applyAlignment="1">
      <alignment horizontal="justify" vertical="top" wrapText="1"/>
    </xf>
    <xf numFmtId="0" fontId="20" fillId="7" borderId="112" xfId="0" applyFont="1" applyFill="1" applyBorder="1" applyAlignment="1" applyProtection="1">
      <alignment horizontal="center" vertical="center" wrapText="1"/>
      <protection locked="0"/>
    </xf>
    <xf numFmtId="0" fontId="20" fillId="6" borderId="112" xfId="0" applyFont="1" applyFill="1" applyBorder="1" applyAlignment="1" applyProtection="1">
      <alignment vertical="center" wrapText="1"/>
      <protection locked="0"/>
    </xf>
    <xf numFmtId="0" fontId="29" fillId="4" borderId="112" xfId="0" applyFont="1" applyFill="1" applyBorder="1" applyAlignment="1" applyProtection="1">
      <alignment horizontal="center" vertical="center" wrapText="1"/>
      <protection locked="0"/>
    </xf>
    <xf numFmtId="0" fontId="20" fillId="0" borderId="112" xfId="0" applyFont="1" applyBorder="1" applyAlignment="1" applyProtection="1">
      <alignment vertical="center" wrapText="1"/>
      <protection locked="0"/>
    </xf>
    <xf numFmtId="14" fontId="3" fillId="0" borderId="112" xfId="0" applyNumberFormat="1" applyFont="1" applyBorder="1" applyAlignment="1" applyProtection="1">
      <alignment horizontal="center" vertical="center" wrapText="1"/>
      <protection locked="0"/>
    </xf>
    <xf numFmtId="0" fontId="20" fillId="8" borderId="112" xfId="0" applyFont="1" applyFill="1" applyBorder="1" applyAlignment="1" applyProtection="1">
      <alignment horizontal="center" vertical="center" wrapText="1"/>
      <protection locked="0"/>
    </xf>
    <xf numFmtId="9" fontId="20" fillId="0" borderId="112" xfId="1" applyFont="1" applyFill="1" applyBorder="1" applyAlignment="1" applyProtection="1">
      <alignment horizontal="center" vertical="center" wrapText="1"/>
    </xf>
    <xf numFmtId="0" fontId="20" fillId="2" borderId="112" xfId="0" applyFont="1" applyFill="1" applyBorder="1" applyAlignment="1" applyProtection="1">
      <alignment horizontal="center" vertical="center" wrapText="1"/>
      <protection locked="0"/>
    </xf>
    <xf numFmtId="0" fontId="20" fillId="20" borderId="112" xfId="0" applyFont="1" applyFill="1" applyBorder="1" applyAlignment="1" applyProtection="1">
      <alignment horizontal="center" vertical="center" wrapText="1"/>
      <protection locked="0"/>
    </xf>
    <xf numFmtId="0" fontId="3" fillId="2" borderId="112" xfId="0" applyFont="1" applyFill="1" applyBorder="1" applyAlignment="1" applyProtection="1">
      <alignment horizontal="center" vertical="center" wrapText="1"/>
      <protection locked="0"/>
    </xf>
    <xf numFmtId="0" fontId="33" fillId="0" borderId="112" xfId="0" applyFont="1" applyBorder="1" applyAlignment="1" applyProtection="1">
      <alignment horizontal="center" vertical="center" wrapText="1"/>
      <protection locked="0"/>
    </xf>
    <xf numFmtId="0" fontId="32" fillId="16" borderId="112" xfId="0" applyFont="1" applyFill="1" applyBorder="1" applyAlignment="1" applyProtection="1">
      <alignment horizontal="center" vertical="center" wrapText="1"/>
      <protection locked="0"/>
    </xf>
    <xf numFmtId="0" fontId="28" fillId="4" borderId="112" xfId="0" applyFont="1" applyFill="1" applyBorder="1" applyAlignment="1" applyProtection="1">
      <alignment horizontal="center" vertical="center" wrapText="1"/>
      <protection locked="0"/>
    </xf>
    <xf numFmtId="0" fontId="28" fillId="15" borderId="112" xfId="0" applyFont="1" applyFill="1" applyBorder="1" applyAlignment="1" applyProtection="1">
      <alignment horizontal="center" vertical="center" wrapText="1"/>
      <protection locked="0"/>
    </xf>
    <xf numFmtId="0" fontId="28" fillId="9" borderId="112" xfId="0" applyFont="1" applyFill="1" applyBorder="1" applyAlignment="1" applyProtection="1">
      <alignment horizontal="center" vertical="center" wrapText="1"/>
      <protection locked="0"/>
    </xf>
    <xf numFmtId="0" fontId="28" fillId="14" borderId="112" xfId="0" applyFont="1" applyFill="1" applyBorder="1" applyAlignment="1" applyProtection="1">
      <alignment horizontal="center" vertical="center" wrapText="1"/>
      <protection locked="0"/>
    </xf>
    <xf numFmtId="0" fontId="31" fillId="10" borderId="112" xfId="0" applyFont="1" applyFill="1" applyBorder="1" applyAlignment="1" applyProtection="1">
      <alignment horizontal="center" vertical="center" wrapText="1"/>
      <protection locked="0"/>
    </xf>
    <xf numFmtId="0" fontId="20" fillId="0" borderId="111" xfId="0" applyFont="1" applyBorder="1" applyAlignment="1" applyProtection="1">
      <alignment horizontal="center" vertical="center" wrapText="1"/>
      <protection hidden="1"/>
    </xf>
    <xf numFmtId="0" fontId="20" fillId="0" borderId="13" xfId="0" applyFont="1" applyBorder="1" applyAlignment="1" applyProtection="1">
      <alignment horizontal="center" vertical="center" wrapText="1"/>
      <protection hidden="1"/>
    </xf>
    <xf numFmtId="14" fontId="29" fillId="2" borderId="112" xfId="0" applyNumberFormat="1" applyFont="1" applyFill="1" applyBorder="1" applyAlignment="1">
      <alignment horizontal="center" vertical="center"/>
    </xf>
    <xf numFmtId="0" fontId="29" fillId="2" borderId="112" xfId="0" applyFont="1" applyFill="1" applyBorder="1" applyAlignment="1">
      <alignment vertical="center" wrapText="1"/>
    </xf>
    <xf numFmtId="0" fontId="29" fillId="2" borderId="112" xfId="0" applyFont="1" applyFill="1" applyBorder="1" applyAlignment="1">
      <alignment horizontal="justify" vertical="center" wrapText="1"/>
    </xf>
    <xf numFmtId="0" fontId="20" fillId="2" borderId="112" xfId="0" applyFont="1" applyFill="1" applyBorder="1" applyAlignment="1">
      <alignment horizontal="center" vertical="center"/>
    </xf>
    <xf numFmtId="0" fontId="20" fillId="0" borderId="112" xfId="0" applyFont="1" applyBorder="1" applyAlignment="1" applyProtection="1">
      <alignment horizontal="center" vertical="center" wrapText="1"/>
      <protection hidden="1"/>
    </xf>
    <xf numFmtId="0" fontId="20" fillId="2" borderId="112" xfId="0" applyFont="1" applyFill="1" applyBorder="1" applyAlignment="1">
      <alignment vertical="center" wrapText="1"/>
    </xf>
    <xf numFmtId="14" fontId="20" fillId="2" borderId="112" xfId="0" applyNumberFormat="1" applyFont="1" applyFill="1" applyBorder="1" applyAlignment="1">
      <alignment horizontal="center" vertical="center"/>
    </xf>
    <xf numFmtId="0" fontId="3" fillId="0" borderId="106" xfId="0" applyFont="1" applyBorder="1" applyAlignment="1">
      <alignment horizontal="left" vertical="top" wrapText="1"/>
    </xf>
    <xf numFmtId="0" fontId="21" fillId="0" borderId="111" xfId="0" applyFont="1" applyBorder="1" applyAlignment="1">
      <alignment horizontal="center" vertical="center"/>
    </xf>
    <xf numFmtId="0" fontId="20" fillId="0" borderId="84" xfId="0" applyFont="1" applyBorder="1" applyAlignment="1">
      <alignment horizontal="center" vertical="center"/>
    </xf>
    <xf numFmtId="0" fontId="20" fillId="0" borderId="106" xfId="0" applyFont="1" applyBorder="1" applyAlignment="1">
      <alignment horizontal="left" vertical="top" wrapText="1"/>
    </xf>
    <xf numFmtId="0" fontId="20" fillId="2" borderId="112" xfId="0" applyFont="1" applyFill="1" applyBorder="1" applyAlignment="1">
      <alignment horizontal="justify" vertical="top" wrapText="1"/>
    </xf>
    <xf numFmtId="0" fontId="20" fillId="0" borderId="113" xfId="0" applyFont="1" applyBorder="1" applyAlignment="1" applyProtection="1">
      <alignment horizontal="center" vertical="center" wrapText="1"/>
      <protection hidden="1"/>
    </xf>
    <xf numFmtId="14" fontId="20" fillId="2" borderId="117" xfId="0" applyNumberFormat="1" applyFont="1" applyFill="1" applyBorder="1" applyAlignment="1">
      <alignment horizontal="center" vertical="center"/>
    </xf>
    <xf numFmtId="0" fontId="20" fillId="0" borderId="17" xfId="0" applyFont="1" applyBorder="1" applyAlignment="1" applyProtection="1">
      <alignment horizontal="center" vertical="center"/>
      <protection hidden="1"/>
    </xf>
    <xf numFmtId="0" fontId="21" fillId="0" borderId="112" xfId="0" applyFont="1" applyBorder="1" applyAlignment="1" applyProtection="1">
      <alignment horizontal="center" vertical="center"/>
      <protection hidden="1"/>
    </xf>
    <xf numFmtId="0" fontId="3" fillId="0" borderId="18" xfId="0" applyFont="1" applyBorder="1" applyAlignment="1">
      <alignment horizontal="justify" vertical="top" wrapText="1"/>
    </xf>
    <xf numFmtId="14" fontId="20" fillId="0" borderId="11" xfId="0" applyNumberFormat="1" applyFont="1" applyBorder="1" applyAlignment="1">
      <alignment horizontal="center" vertical="center"/>
    </xf>
    <xf numFmtId="0" fontId="20" fillId="0" borderId="11" xfId="0" applyFont="1" applyBorder="1" applyAlignment="1" applyProtection="1">
      <alignment horizontal="justify" vertical="top" wrapText="1"/>
      <protection hidden="1"/>
    </xf>
    <xf numFmtId="0" fontId="20" fillId="0" borderId="112" xfId="0" applyFont="1" applyBorder="1" applyAlignment="1" applyProtection="1">
      <alignment horizontal="center" vertical="center"/>
      <protection hidden="1"/>
    </xf>
    <xf numFmtId="0" fontId="3" fillId="0" borderId="11" xfId="0" applyFont="1" applyBorder="1" applyAlignment="1" applyProtection="1">
      <alignment horizontal="justify" vertical="top" wrapText="1"/>
      <protection hidden="1"/>
    </xf>
    <xf numFmtId="0" fontId="20" fillId="0" borderId="61" xfId="0" applyFont="1" applyBorder="1" applyAlignment="1">
      <alignment horizontal="justify" vertical="center" wrapText="1"/>
    </xf>
    <xf numFmtId="0" fontId="20" fillId="0" borderId="60" xfId="0" applyFont="1" applyBorder="1" applyAlignment="1">
      <alignment horizontal="center" vertical="center"/>
    </xf>
    <xf numFmtId="0" fontId="20" fillId="0" borderId="11" xfId="0" applyFont="1" applyBorder="1" applyAlignment="1" applyProtection="1">
      <alignment horizontal="left" vertical="top" wrapText="1"/>
      <protection hidden="1"/>
    </xf>
    <xf numFmtId="14" fontId="3" fillId="0" borderId="11" xfId="0" applyNumberFormat="1" applyFont="1" applyBorder="1" applyAlignment="1">
      <alignment horizontal="center" vertical="center" wrapText="1"/>
    </xf>
    <xf numFmtId="14" fontId="29" fillId="0" borderId="112" xfId="0" applyNumberFormat="1" applyFont="1" applyBorder="1" applyAlignment="1">
      <alignment horizontal="center" vertical="center"/>
    </xf>
    <xf numFmtId="0" fontId="29" fillId="0" borderId="112" xfId="0" applyFont="1" applyBorder="1" applyAlignment="1">
      <alignment horizontal="left" vertical="center" wrapText="1"/>
    </xf>
    <xf numFmtId="0" fontId="30" fillId="0" borderId="11" xfId="0" applyFont="1" applyBorder="1" applyAlignment="1" applyProtection="1">
      <alignment horizontal="justify" vertical="top" wrapText="1"/>
      <protection hidden="1"/>
    </xf>
    <xf numFmtId="0" fontId="21" fillId="0" borderId="112" xfId="0" applyFont="1" applyBorder="1" applyAlignment="1">
      <alignment horizontal="center" vertical="center" wrapText="1"/>
    </xf>
    <xf numFmtId="0" fontId="21" fillId="0" borderId="112" xfId="0" applyFont="1" applyBorder="1" applyAlignment="1" applyProtection="1">
      <alignment horizontal="center" vertical="center" wrapText="1"/>
      <protection hidden="1"/>
    </xf>
    <xf numFmtId="9" fontId="20" fillId="0" borderId="112" xfId="0" applyNumberFormat="1" applyFont="1" applyBorder="1" applyAlignment="1" applyProtection="1">
      <alignment horizontal="center" vertical="center"/>
      <protection hidden="1"/>
    </xf>
    <xf numFmtId="14" fontId="20" fillId="2" borderId="112" xfId="0" applyNumberFormat="1" applyFont="1" applyFill="1" applyBorder="1" applyAlignment="1">
      <alignment horizontal="center" vertical="center" wrapText="1"/>
    </xf>
    <xf numFmtId="17" fontId="19" fillId="0" borderId="0" xfId="0" applyNumberFormat="1" applyFont="1" applyAlignment="1">
      <alignment vertical="center"/>
    </xf>
    <xf numFmtId="14" fontId="20" fillId="0" borderId="61" xfId="0" applyNumberFormat="1" applyFont="1" applyBorder="1" applyAlignment="1">
      <alignment horizontal="left" vertical="center" wrapText="1"/>
    </xf>
    <xf numFmtId="0" fontId="20" fillId="0" borderId="61" xfId="0" applyFont="1" applyBorder="1" applyAlignment="1">
      <alignment horizontal="left" vertical="center" wrapText="1"/>
    </xf>
    <xf numFmtId="0" fontId="21" fillId="4" borderId="122" xfId="0" applyFont="1" applyFill="1" applyBorder="1" applyAlignment="1">
      <alignment horizontal="justify" vertical="top" wrapText="1"/>
    </xf>
    <xf numFmtId="9" fontId="21" fillId="4" borderId="123" xfId="1" applyFont="1" applyFill="1" applyBorder="1" applyAlignment="1">
      <alignment horizontal="center" vertical="center"/>
    </xf>
    <xf numFmtId="9" fontId="21" fillId="4" borderId="124" xfId="1" applyFont="1" applyFill="1" applyBorder="1" applyAlignment="1">
      <alignment horizontal="center" vertical="center"/>
    </xf>
    <xf numFmtId="0" fontId="21" fillId="4" borderId="124" xfId="0" applyFont="1" applyFill="1" applyBorder="1" applyAlignment="1">
      <alignment horizontal="center" vertical="center"/>
    </xf>
    <xf numFmtId="164" fontId="21" fillId="4" borderId="125" xfId="0" applyNumberFormat="1" applyFont="1" applyFill="1" applyBorder="1" applyAlignment="1">
      <alignment horizontal="center" vertical="center" wrapText="1"/>
    </xf>
    <xf numFmtId="0" fontId="21" fillId="4" borderId="126" xfId="0" applyFont="1" applyFill="1" applyBorder="1" applyAlignment="1">
      <alignment horizontal="center" vertical="center" wrapText="1"/>
    </xf>
    <xf numFmtId="0" fontId="22" fillId="4" borderId="126" xfId="0" applyFont="1" applyFill="1" applyBorder="1" applyAlignment="1">
      <alignment horizontal="left" vertical="center" wrapText="1"/>
    </xf>
    <xf numFmtId="14" fontId="20" fillId="0" borderId="11" xfId="0" applyNumberFormat="1" applyFont="1" applyBorder="1" applyAlignment="1">
      <alignment horizontal="left" vertical="center" wrapText="1"/>
    </xf>
    <xf numFmtId="0" fontId="3" fillId="0" borderId="11" xfId="0" applyFont="1" applyBorder="1" applyAlignment="1">
      <alignment horizontal="justify" vertical="center" wrapText="1"/>
    </xf>
    <xf numFmtId="0" fontId="21" fillId="0" borderId="17" xfId="0" applyFont="1" applyBorder="1" applyAlignment="1">
      <alignment horizontal="center" vertical="center" wrapText="1"/>
    </xf>
    <xf numFmtId="9" fontId="20" fillId="0" borderId="112" xfId="0" applyNumberFormat="1" applyFont="1" applyBorder="1" applyAlignment="1">
      <alignment horizontal="center" vertical="center"/>
    </xf>
    <xf numFmtId="0" fontId="20" fillId="2" borderId="112" xfId="0" applyFont="1" applyFill="1" applyBorder="1" applyAlignment="1">
      <alignment horizontal="left" vertical="center" wrapText="1"/>
    </xf>
    <xf numFmtId="0" fontId="28" fillId="0" borderId="17" xfId="0" applyFont="1" applyBorder="1" applyAlignment="1">
      <alignment horizontal="center" vertical="center"/>
    </xf>
    <xf numFmtId="0" fontId="20" fillId="0" borderId="128" xfId="0" applyFont="1" applyBorder="1" applyAlignment="1">
      <alignment horizontal="justify" vertical="top" wrapText="1"/>
    </xf>
    <xf numFmtId="0" fontId="3" fillId="2" borderId="128" xfId="0" applyFont="1" applyFill="1" applyBorder="1" applyAlignment="1">
      <alignment horizontal="justify" vertical="top" wrapText="1"/>
    </xf>
    <xf numFmtId="0" fontId="3" fillId="0" borderId="128" xfId="0" applyFont="1" applyBorder="1" applyAlignment="1">
      <alignment horizontal="justify" vertical="top" wrapText="1"/>
    </xf>
    <xf numFmtId="14" fontId="23" fillId="3" borderId="129" xfId="0" applyNumberFormat="1" applyFont="1" applyFill="1" applyBorder="1" applyAlignment="1">
      <alignment horizontal="center" vertical="center"/>
    </xf>
    <xf numFmtId="0" fontId="21" fillId="3" borderId="125" xfId="0" applyFont="1" applyFill="1" applyBorder="1" applyAlignment="1">
      <alignment horizontal="center" vertical="center" wrapText="1"/>
    </xf>
    <xf numFmtId="0" fontId="21" fillId="8" borderId="0" xfId="0" applyFont="1" applyFill="1" applyAlignment="1" applyProtection="1">
      <alignment horizontal="center" vertical="center"/>
      <protection locked="0"/>
    </xf>
    <xf numFmtId="0" fontId="21" fillId="3" borderId="0" xfId="0" applyFont="1" applyFill="1" applyAlignment="1" applyProtection="1">
      <alignment horizontal="center" vertical="center"/>
      <protection locked="0"/>
    </xf>
    <xf numFmtId="0" fontId="13" fillId="0" borderId="0" xfId="0" applyFont="1" applyAlignment="1">
      <alignment horizontal="left"/>
    </xf>
    <xf numFmtId="0" fontId="9" fillId="0" borderId="0" xfId="0" applyFont="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21" fillId="3" borderId="82" xfId="0" applyFont="1" applyFill="1" applyBorder="1" applyAlignment="1">
      <alignment horizontal="center" vertical="center"/>
    </xf>
    <xf numFmtId="0" fontId="21" fillId="3" borderId="87" xfId="0" applyFont="1" applyFill="1" applyBorder="1" applyAlignment="1">
      <alignment horizontal="center" vertical="center"/>
    </xf>
    <xf numFmtId="0" fontId="21" fillId="3" borderId="83" xfId="0" applyFont="1" applyFill="1" applyBorder="1" applyAlignment="1">
      <alignment horizontal="center" vertical="center"/>
    </xf>
    <xf numFmtId="0" fontId="21" fillId="3" borderId="81" xfId="0" applyFont="1" applyFill="1" applyBorder="1" applyAlignment="1">
      <alignment horizontal="center" vertical="center"/>
    </xf>
    <xf numFmtId="0" fontId="21" fillId="3" borderId="22" xfId="0" applyFont="1" applyFill="1" applyBorder="1" applyAlignment="1">
      <alignment horizontal="center" vertical="center"/>
    </xf>
    <xf numFmtId="0" fontId="21" fillId="3" borderId="23" xfId="0" applyFont="1" applyFill="1" applyBorder="1" applyAlignment="1">
      <alignment horizontal="center" vertical="center"/>
    </xf>
    <xf numFmtId="0" fontId="21" fillId="5" borderId="87" xfId="0" applyFont="1" applyFill="1" applyBorder="1" applyAlignment="1">
      <alignment horizontal="left" vertical="center" wrapText="1"/>
    </xf>
    <xf numFmtId="0" fontId="21" fillId="5" borderId="83" xfId="0" applyFont="1" applyFill="1" applyBorder="1" applyAlignment="1">
      <alignment horizontal="left" vertical="center" wrapText="1"/>
    </xf>
    <xf numFmtId="0" fontId="21" fillId="3" borderId="53" xfId="0" applyFont="1" applyFill="1" applyBorder="1" applyAlignment="1">
      <alignment horizontal="center" vertical="center" wrapText="1"/>
    </xf>
    <xf numFmtId="0" fontId="21" fillId="3" borderId="52" xfId="0" applyFont="1" applyFill="1" applyBorder="1" applyAlignment="1">
      <alignment horizontal="center" vertical="center" wrapText="1"/>
    </xf>
    <xf numFmtId="0" fontId="21" fillId="4" borderId="53" xfId="0" applyFont="1" applyFill="1" applyBorder="1" applyAlignment="1">
      <alignment horizontal="center" vertical="center" wrapText="1"/>
    </xf>
    <xf numFmtId="0" fontId="21" fillId="4" borderId="57" xfId="0" applyFont="1" applyFill="1" applyBorder="1" applyAlignment="1">
      <alignment horizontal="center" vertical="center" wrapText="1"/>
    </xf>
    <xf numFmtId="0" fontId="21" fillId="4" borderId="52" xfId="0" applyFont="1" applyFill="1" applyBorder="1" applyAlignment="1">
      <alignment horizontal="center" vertical="center" wrapText="1"/>
    </xf>
    <xf numFmtId="0" fontId="3" fillId="0" borderId="117" xfId="0" applyFont="1" applyBorder="1" applyAlignment="1">
      <alignment horizontal="center" vertical="center" wrapText="1"/>
    </xf>
    <xf numFmtId="0" fontId="3" fillId="0" borderId="116" xfId="0" applyFont="1" applyBorder="1" applyAlignment="1">
      <alignment horizontal="center" vertical="center" wrapText="1"/>
    </xf>
    <xf numFmtId="0" fontId="26" fillId="0" borderId="0"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8" xfId="3" applyFont="1" applyFill="1" applyBorder="1" applyAlignment="1" applyProtection="1">
      <alignment horizontal="left" vertical="center" wrapText="1"/>
    </xf>
    <xf numFmtId="0" fontId="28" fillId="0" borderId="7" xfId="3" applyFont="1" applyFill="1" applyBorder="1" applyAlignment="1">
      <alignment horizontal="center" vertical="center" wrapText="1"/>
    </xf>
    <xf numFmtId="0" fontId="28" fillId="0" borderId="4" xfId="3" applyFont="1" applyFill="1" applyBorder="1" applyAlignment="1">
      <alignment horizontal="center" vertical="center"/>
    </xf>
    <xf numFmtId="0" fontId="27" fillId="4" borderId="93" xfId="3" applyFont="1" applyFill="1" applyBorder="1" applyAlignment="1" applyProtection="1">
      <alignment horizontal="center" vertical="center" wrapText="1"/>
    </xf>
    <xf numFmtId="0" fontId="27" fillId="0" borderId="34" xfId="3" applyFont="1" applyFill="1" applyBorder="1" applyAlignment="1" applyProtection="1">
      <alignment horizontal="center" vertical="center" wrapText="1"/>
    </xf>
    <xf numFmtId="0" fontId="27" fillId="0" borderId="36" xfId="3" applyFont="1" applyFill="1" applyBorder="1" applyAlignment="1" applyProtection="1">
      <alignment horizontal="center" vertical="center" wrapText="1"/>
    </xf>
    <xf numFmtId="0" fontId="27" fillId="0" borderId="53" xfId="3" applyFont="1" applyFill="1" applyBorder="1" applyAlignment="1" applyProtection="1">
      <alignment horizontal="center" vertical="center" wrapText="1"/>
    </xf>
    <xf numFmtId="0" fontId="27" fillId="0" borderId="55" xfId="3" applyFont="1" applyFill="1" applyBorder="1" applyAlignment="1" applyProtection="1">
      <alignment horizontal="center" vertical="center" wrapText="1"/>
    </xf>
    <xf numFmtId="0" fontId="27" fillId="0" borderId="87" xfId="3" applyFont="1" applyFill="1" applyBorder="1" applyAlignment="1" applyProtection="1">
      <alignment horizontal="center" vertical="center" wrapText="1"/>
    </xf>
    <xf numFmtId="0" fontId="29" fillId="0" borderId="96" xfId="0" applyFont="1" applyFill="1" applyBorder="1" applyAlignment="1" applyProtection="1">
      <alignment horizontal="center" vertical="center" wrapText="1"/>
    </xf>
    <xf numFmtId="14" fontId="29" fillId="0" borderId="96" xfId="0" applyNumberFormat="1" applyFont="1" applyFill="1" applyBorder="1" applyAlignment="1" applyProtection="1">
      <alignment horizontal="center" vertical="center" wrapText="1"/>
    </xf>
    <xf numFmtId="0" fontId="27" fillId="0" borderId="93" xfId="3" applyFont="1" applyFill="1" applyBorder="1" applyAlignment="1" applyProtection="1">
      <alignment horizontal="center" vertical="center" wrapText="1"/>
    </xf>
    <xf numFmtId="0" fontId="29" fillId="0" borderId="99" xfId="0" applyFont="1" applyFill="1" applyBorder="1" applyAlignment="1" applyProtection="1">
      <alignment horizontal="center" vertical="center" wrapText="1"/>
    </xf>
    <xf numFmtId="14" fontId="29" fillId="0" borderId="99" xfId="0" applyNumberFormat="1" applyFont="1" applyFill="1" applyBorder="1" applyAlignment="1" applyProtection="1">
      <alignment horizontal="center" vertical="center" wrapText="1"/>
    </xf>
    <xf numFmtId="0" fontId="29" fillId="0" borderId="102" xfId="0" applyFont="1" applyFill="1" applyBorder="1" applyAlignment="1" applyProtection="1">
      <alignment horizontal="center" vertical="center" wrapText="1"/>
    </xf>
    <xf numFmtId="14" fontId="29" fillId="0" borderId="102" xfId="0" applyNumberFormat="1" applyFont="1" applyFill="1" applyBorder="1" applyAlignment="1" applyProtection="1">
      <alignment horizontal="center" vertical="center" wrapText="1"/>
    </xf>
    <xf numFmtId="0" fontId="21" fillId="5" borderId="87" xfId="0" applyFont="1" applyFill="1" applyBorder="1" applyAlignment="1">
      <alignment horizontal="left" vertical="center"/>
    </xf>
    <xf numFmtId="0" fontId="21" fillId="5" borderId="83" xfId="0" applyFont="1" applyFill="1" applyBorder="1" applyAlignment="1">
      <alignment horizontal="left" vertical="center"/>
    </xf>
    <xf numFmtId="0" fontId="21" fillId="4" borderId="41" xfId="0" applyFont="1" applyFill="1" applyBorder="1" applyAlignment="1">
      <alignment horizontal="center" vertical="center" wrapText="1"/>
    </xf>
    <xf numFmtId="0" fontId="21" fillId="4" borderId="42" xfId="0" applyFont="1" applyFill="1" applyBorder="1" applyAlignment="1">
      <alignment horizontal="center" vertical="center" wrapText="1"/>
    </xf>
    <xf numFmtId="0" fontId="21" fillId="4" borderId="119" xfId="0" applyFont="1" applyFill="1" applyBorder="1" applyAlignment="1">
      <alignment horizontal="center" vertical="center" wrapText="1"/>
    </xf>
    <xf numFmtId="0" fontId="21" fillId="4" borderId="127" xfId="0" applyFont="1" applyFill="1" applyBorder="1" applyAlignment="1">
      <alignment horizontal="center" vertical="center" wrapText="1"/>
    </xf>
    <xf numFmtId="0" fontId="21" fillId="3" borderId="127" xfId="0" applyFont="1" applyFill="1" applyBorder="1" applyAlignment="1">
      <alignment horizontal="center" vertical="center" wrapText="1"/>
    </xf>
    <xf numFmtId="0" fontId="21" fillId="5" borderId="126" xfId="0" applyFont="1" applyFill="1" applyBorder="1" applyAlignment="1">
      <alignment horizontal="left" vertical="center" wrapText="1"/>
    </xf>
    <xf numFmtId="0" fontId="21" fillId="5" borderId="126" xfId="0" applyFont="1" applyFill="1" applyBorder="1" applyAlignment="1">
      <alignment horizontal="left" vertical="center"/>
    </xf>
    <xf numFmtId="0" fontId="21" fillId="5" borderId="125" xfId="0" applyFont="1" applyFill="1" applyBorder="1" applyAlignment="1">
      <alignment horizontal="left" vertical="center"/>
    </xf>
    <xf numFmtId="0" fontId="21" fillId="3" borderId="126" xfId="0" applyFont="1" applyFill="1" applyBorder="1" applyAlignment="1">
      <alignment horizontal="center" vertical="center"/>
    </xf>
    <xf numFmtId="0" fontId="21" fillId="3" borderId="125" xfId="0" applyFont="1" applyFill="1" applyBorder="1" applyAlignment="1">
      <alignment horizontal="center" vertical="center"/>
    </xf>
    <xf numFmtId="0" fontId="2" fillId="3" borderId="33"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3" borderId="3" xfId="0" applyFont="1" applyFill="1" applyBorder="1" applyAlignment="1" applyProtection="1">
      <alignment horizontal="center" vertical="center" wrapText="1"/>
      <protection hidden="1"/>
    </xf>
    <xf numFmtId="0" fontId="2" fillId="3" borderId="34"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4" borderId="33" xfId="0" applyFont="1" applyFill="1" applyBorder="1" applyAlignment="1" applyProtection="1">
      <alignment horizontal="center" vertical="center" wrapText="1"/>
      <protection hidden="1"/>
    </xf>
    <xf numFmtId="0" fontId="2" fillId="4" borderId="4" xfId="0" applyFont="1" applyFill="1" applyBorder="1" applyAlignment="1" applyProtection="1">
      <alignment horizontal="center" vertical="center" wrapText="1"/>
      <protection hidden="1"/>
    </xf>
    <xf numFmtId="0" fontId="2" fillId="4" borderId="52" xfId="0" applyFont="1" applyFill="1" applyBorder="1" applyAlignment="1" applyProtection="1">
      <alignment horizontal="center" vertical="center" wrapText="1"/>
      <protection hidden="1"/>
    </xf>
    <xf numFmtId="0" fontId="2" fillId="5" borderId="35" xfId="0" applyFont="1" applyFill="1" applyBorder="1" applyAlignment="1" applyProtection="1">
      <alignment horizontal="left" vertical="center" wrapText="1"/>
      <protection hidden="1"/>
    </xf>
    <xf numFmtId="0" fontId="2" fillId="5" borderId="35" xfId="0" applyFont="1" applyFill="1" applyBorder="1" applyAlignment="1" applyProtection="1">
      <alignment horizontal="left" vertical="center"/>
      <protection hidden="1"/>
    </xf>
    <xf numFmtId="0" fontId="2" fillId="5" borderId="36" xfId="0" applyFont="1" applyFill="1" applyBorder="1" applyAlignment="1" applyProtection="1">
      <alignment horizontal="left" vertical="center"/>
      <protection hidden="1"/>
    </xf>
    <xf numFmtId="0" fontId="0" fillId="0" borderId="72" xfId="0" applyFont="1" applyFill="1" applyBorder="1" applyAlignment="1" applyProtection="1">
      <alignment horizontal="center" vertical="center" wrapText="1"/>
      <protection hidden="1"/>
    </xf>
    <xf numFmtId="0" fontId="2" fillId="4" borderId="2"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protection hidden="1"/>
    </xf>
    <xf numFmtId="0" fontId="2" fillId="4" borderId="57" xfId="0" applyFont="1" applyFill="1" applyBorder="1" applyAlignment="1" applyProtection="1">
      <alignment horizontal="center" vertical="center" wrapText="1"/>
      <protection hidden="1"/>
    </xf>
    <xf numFmtId="0" fontId="2" fillId="4" borderId="53"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2" fillId="5" borderId="36" xfId="0" applyFont="1" applyFill="1" applyBorder="1" applyAlignment="1" applyProtection="1">
      <alignment horizontal="left" vertical="center" wrapText="1"/>
      <protection hidden="1"/>
    </xf>
    <xf numFmtId="0" fontId="2" fillId="3" borderId="35" xfId="0" applyFont="1" applyFill="1" applyBorder="1" applyAlignment="1" applyProtection="1">
      <alignment horizontal="center" vertical="center"/>
      <protection hidden="1"/>
    </xf>
    <xf numFmtId="0" fontId="2" fillId="4" borderId="41" xfId="0" applyFont="1" applyFill="1" applyBorder="1" applyAlignment="1" applyProtection="1">
      <alignment horizontal="center" vertical="center" wrapText="1"/>
      <protection hidden="1"/>
    </xf>
    <xf numFmtId="0" fontId="2" fillId="4" borderId="42" xfId="0" applyFont="1" applyFill="1" applyBorder="1" applyAlignment="1" applyProtection="1">
      <alignment horizontal="center" vertical="center" wrapText="1"/>
      <protection hidden="1"/>
    </xf>
    <xf numFmtId="0" fontId="2" fillId="4" borderId="43" xfId="0" applyFont="1" applyFill="1" applyBorder="1" applyAlignment="1" applyProtection="1">
      <alignment horizontal="center" vertical="center" wrapText="1"/>
      <protection hidden="1"/>
    </xf>
    <xf numFmtId="0" fontId="3" fillId="2" borderId="0" xfId="0" applyFont="1" applyFill="1" applyAlignment="1" applyProtection="1">
      <alignment horizontal="center" vertical="center" wrapText="1"/>
      <protection locked="0"/>
    </xf>
    <xf numFmtId="0" fontId="31" fillId="19" borderId="112" xfId="0" applyFont="1" applyFill="1" applyBorder="1" applyAlignment="1" applyProtection="1">
      <alignment horizontal="center" vertical="center" wrapText="1"/>
      <protection hidden="1"/>
    </xf>
    <xf numFmtId="0" fontId="31" fillId="10" borderId="112" xfId="0" applyFont="1" applyFill="1" applyBorder="1" applyAlignment="1" applyProtection="1">
      <alignment horizontal="center" vertical="center" wrapText="1"/>
      <protection locked="0"/>
    </xf>
    <xf numFmtId="0" fontId="20" fillId="0" borderId="117" xfId="0" applyFont="1" applyBorder="1" applyAlignment="1" applyProtection="1">
      <alignment horizontal="center" vertical="center" wrapText="1"/>
      <protection locked="0"/>
    </xf>
    <xf numFmtId="0" fontId="20" fillId="0" borderId="62"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20" fillId="2" borderId="117" xfId="0" applyFont="1" applyFill="1" applyBorder="1" applyAlignment="1" applyProtection="1">
      <alignment horizontal="center" vertical="center" wrapText="1"/>
      <protection locked="0"/>
    </xf>
    <xf numFmtId="0" fontId="20" fillId="2" borderId="62" xfId="0" applyFont="1" applyFill="1" applyBorder="1" applyAlignment="1" applyProtection="1">
      <alignment horizontal="center" vertical="center" wrapText="1"/>
      <protection locked="0"/>
    </xf>
    <xf numFmtId="0" fontId="20" fillId="2" borderId="17" xfId="0" applyFont="1" applyFill="1" applyBorder="1" applyAlignment="1" applyProtection="1">
      <alignment horizontal="center" vertical="center" wrapText="1"/>
      <protection locked="0"/>
    </xf>
    <xf numFmtId="0" fontId="28" fillId="6" borderId="112" xfId="0" applyFont="1" applyFill="1" applyBorder="1" applyAlignment="1" applyProtection="1">
      <alignment horizontal="center" vertical="center" wrapText="1"/>
      <protection locked="0"/>
    </xf>
    <xf numFmtId="0" fontId="20" fillId="6" borderId="117" xfId="0" applyFont="1" applyFill="1" applyBorder="1" applyAlignment="1" applyProtection="1">
      <alignment horizontal="center" vertical="center" wrapText="1"/>
      <protection locked="0"/>
    </xf>
    <xf numFmtId="0" fontId="20" fillId="6" borderId="62" xfId="0" applyFont="1" applyFill="1" applyBorder="1" applyAlignment="1" applyProtection="1">
      <alignment horizontal="center" vertical="center" wrapText="1"/>
      <protection locked="0"/>
    </xf>
    <xf numFmtId="0" fontId="20" fillId="6" borderId="17" xfId="0" applyFont="1" applyFill="1" applyBorder="1" applyAlignment="1" applyProtection="1">
      <alignment horizontal="center" vertical="center" wrapText="1"/>
      <protection locked="0"/>
    </xf>
    <xf numFmtId="0" fontId="36" fillId="3" borderId="112" xfId="0" applyFont="1" applyFill="1" applyBorder="1" applyAlignment="1" applyProtection="1">
      <alignment horizontal="center" vertical="center" wrapText="1"/>
      <protection hidden="1"/>
    </xf>
    <xf numFmtId="0" fontId="20" fillId="0" borderId="112" xfId="0" applyFont="1" applyBorder="1" applyAlignment="1">
      <alignment horizontal="center"/>
    </xf>
    <xf numFmtId="0" fontId="28" fillId="0" borderId="89" xfId="0" applyFont="1" applyBorder="1" applyAlignment="1">
      <alignment horizontal="left" vertical="top" wrapText="1"/>
    </xf>
    <xf numFmtId="0" fontId="28" fillId="0" borderId="0" xfId="0" applyFont="1" applyAlignment="1">
      <alignment horizontal="left" vertical="top" wrapText="1"/>
    </xf>
    <xf numFmtId="0" fontId="28" fillId="0" borderId="30" xfId="0" applyFont="1" applyBorder="1" applyAlignment="1">
      <alignment horizontal="left" vertical="top" wrapText="1"/>
    </xf>
    <xf numFmtId="0" fontId="28" fillId="0" borderId="5" xfId="0" applyFont="1" applyBorder="1" applyAlignment="1">
      <alignment horizontal="left" vertical="top" wrapText="1"/>
    </xf>
    <xf numFmtId="0" fontId="28" fillId="0" borderId="112" xfId="0" applyFont="1" applyBorder="1" applyAlignment="1">
      <alignment horizontal="center" vertical="center"/>
    </xf>
    <xf numFmtId="14" fontId="28" fillId="0" borderId="112" xfId="0" applyNumberFormat="1" applyFont="1" applyBorder="1" applyAlignment="1">
      <alignment horizontal="center" vertical="center"/>
    </xf>
    <xf numFmtId="0" fontId="3" fillId="0" borderId="112" xfId="0" applyFont="1" applyBorder="1" applyAlignment="1">
      <alignment horizontal="center" vertical="center"/>
    </xf>
    <xf numFmtId="0" fontId="28" fillId="0" borderId="112" xfId="0" applyFont="1" applyBorder="1" applyAlignment="1">
      <alignment horizontal="center" vertical="center" wrapText="1"/>
    </xf>
    <xf numFmtId="0" fontId="31" fillId="17" borderId="112" xfId="0" applyFont="1" applyFill="1" applyBorder="1" applyAlignment="1" applyProtection="1">
      <alignment horizontal="center" vertical="top" wrapText="1"/>
      <protection hidden="1"/>
    </xf>
    <xf numFmtId="0" fontId="31" fillId="17" borderId="112" xfId="0" applyFont="1" applyFill="1" applyBorder="1" applyAlignment="1" applyProtection="1">
      <alignment horizontal="center" vertical="center" wrapText="1"/>
      <protection hidden="1"/>
    </xf>
    <xf numFmtId="0" fontId="28" fillId="11" borderId="112" xfId="0" applyFont="1" applyFill="1" applyBorder="1" applyAlignment="1" applyProtection="1">
      <alignment horizontal="center" vertical="center" wrapText="1"/>
      <protection locked="0"/>
    </xf>
    <xf numFmtId="0" fontId="28" fillId="4" borderId="112" xfId="0" applyFont="1" applyFill="1" applyBorder="1" applyAlignment="1" applyProtection="1">
      <alignment horizontal="center" vertical="center" wrapText="1"/>
      <protection locked="0"/>
    </xf>
    <xf numFmtId="0" fontId="0" fillId="12" borderId="63" xfId="0" applyFont="1" applyFill="1" applyBorder="1" applyAlignment="1">
      <alignment horizontal="center"/>
    </xf>
    <xf numFmtId="0" fontId="2" fillId="0" borderId="63" xfId="0" applyFont="1" applyBorder="1" applyAlignment="1">
      <alignment horizontal="center"/>
    </xf>
    <xf numFmtId="0" fontId="0" fillId="12" borderId="63" xfId="0" applyFont="1" applyFill="1" applyBorder="1" applyAlignment="1">
      <alignment horizontal="center" vertical="center" textRotation="90"/>
    </xf>
    <xf numFmtId="0" fontId="0" fillId="12" borderId="63" xfId="0" applyFont="1" applyFill="1" applyBorder="1" applyAlignment="1">
      <alignment horizontal="center" vertical="center"/>
    </xf>
    <xf numFmtId="0" fontId="0" fillId="0" borderId="1" xfId="0" applyFont="1" applyFill="1" applyBorder="1" applyAlignment="1">
      <alignment horizontal="center"/>
    </xf>
    <xf numFmtId="0" fontId="2" fillId="0" borderId="1" xfId="0" applyFont="1" applyFill="1" applyBorder="1" applyAlignment="1">
      <alignment horizontal="center" vertical="center" wrapText="1"/>
    </xf>
    <xf numFmtId="0" fontId="0" fillId="8"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7" borderId="1" xfId="0" applyFont="1" applyFill="1" applyBorder="1" applyAlignment="1">
      <alignment horizontal="center"/>
    </xf>
    <xf numFmtId="0" fontId="18" fillId="1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6" fillId="0" borderId="0" xfId="0" applyFont="1" applyAlignment="1">
      <alignment horizontal="center"/>
    </xf>
    <xf numFmtId="0" fontId="16" fillId="0" borderId="1" xfId="0" applyFont="1" applyBorder="1" applyAlignment="1">
      <alignment horizontal="center" vertical="center" wrapText="1"/>
    </xf>
    <xf numFmtId="0" fontId="55" fillId="0" borderId="0" xfId="0" applyFont="1" applyAlignment="1">
      <alignment horizontal="left" vertical="center"/>
    </xf>
    <xf numFmtId="0" fontId="55" fillId="0" borderId="0" xfId="0" applyFont="1" applyFill="1" applyAlignment="1">
      <alignment horizontal="center" vertical="center" wrapText="1"/>
    </xf>
    <xf numFmtId="0" fontId="55" fillId="0" borderId="0" xfId="0" applyFont="1" applyAlignment="1">
      <alignment horizontal="center" vertical="center" wrapText="1"/>
    </xf>
    <xf numFmtId="0" fontId="55" fillId="0" borderId="0" xfId="0" applyFont="1" applyAlignment="1">
      <alignment horizontal="left" vertical="center" wrapText="1"/>
    </xf>
    <xf numFmtId="0" fontId="55" fillId="0" borderId="0" xfId="0" applyFont="1" applyAlignment="1">
      <alignment vertical="center" wrapText="1"/>
    </xf>
    <xf numFmtId="0" fontId="56" fillId="0" borderId="0" xfId="0" applyFont="1" applyAlignment="1">
      <alignment horizontal="left" vertical="center" wrapText="1"/>
    </xf>
    <xf numFmtId="0" fontId="56" fillId="0" borderId="0" xfId="0" applyFont="1" applyAlignment="1">
      <alignment horizontal="center" vertical="center" wrapText="1"/>
    </xf>
    <xf numFmtId="0" fontId="55" fillId="0" borderId="0" xfId="0" applyFont="1" applyFill="1" applyBorder="1" applyAlignment="1">
      <alignment horizontal="center" vertical="center" wrapText="1"/>
    </xf>
    <xf numFmtId="0" fontId="55" fillId="6" borderId="118" xfId="0" applyFont="1" applyFill="1" applyBorder="1" applyAlignment="1">
      <alignment horizontal="center" vertical="center" wrapText="1"/>
    </xf>
    <xf numFmtId="0" fontId="55" fillId="6" borderId="116" xfId="0" applyFont="1" applyFill="1" applyBorder="1" applyAlignment="1">
      <alignment horizontal="center" vertical="center" wrapText="1"/>
    </xf>
    <xf numFmtId="0" fontId="55" fillId="6" borderId="119" xfId="0" applyFont="1" applyFill="1" applyBorder="1" applyAlignment="1">
      <alignment horizontal="center" vertical="center" wrapText="1"/>
    </xf>
    <xf numFmtId="0" fontId="55" fillId="0" borderId="0" xfId="0" applyFont="1" applyAlignment="1">
      <alignment horizontal="center" vertical="center"/>
    </xf>
    <xf numFmtId="0" fontId="55" fillId="0" borderId="0" xfId="0" applyFont="1" applyAlignment="1">
      <alignment vertical="center"/>
    </xf>
    <xf numFmtId="0" fontId="55" fillId="6" borderId="37" xfId="0" applyFont="1" applyFill="1" applyBorder="1" applyAlignment="1">
      <alignment horizontal="center" vertical="center" wrapText="1"/>
    </xf>
    <xf numFmtId="0" fontId="55" fillId="6" borderId="25" xfId="0" applyFont="1" applyFill="1" applyBorder="1" applyAlignment="1">
      <alignment horizontal="center" vertical="center" wrapText="1"/>
    </xf>
    <xf numFmtId="0" fontId="55" fillId="6" borderId="115" xfId="0" applyFont="1" applyFill="1" applyBorder="1" applyAlignment="1">
      <alignment horizontal="center" vertical="center" wrapText="1"/>
    </xf>
    <xf numFmtId="9" fontId="55" fillId="3" borderId="112" xfId="1" applyFont="1" applyFill="1" applyBorder="1" applyAlignment="1">
      <alignment horizontal="center" vertical="center"/>
    </xf>
    <xf numFmtId="0" fontId="55" fillId="0" borderId="112" xfId="0" applyFont="1" applyBorder="1" applyAlignment="1">
      <alignment horizontal="center" vertical="center"/>
    </xf>
    <xf numFmtId="0" fontId="55" fillId="2" borderId="112" xfId="0" applyFont="1" applyFill="1" applyBorder="1" applyAlignment="1">
      <alignment horizontal="center" vertical="center" wrapText="1"/>
    </xf>
    <xf numFmtId="0" fontId="55" fillId="0" borderId="112" xfId="0" applyFont="1" applyBorder="1" applyAlignment="1">
      <alignment vertical="center" wrapText="1"/>
    </xf>
    <xf numFmtId="0" fontId="57" fillId="2" borderId="112" xfId="6" applyFont="1" applyFill="1" applyBorder="1" applyAlignment="1">
      <alignment horizontal="center" vertical="center" wrapText="1"/>
    </xf>
    <xf numFmtId="0" fontId="58" fillId="2" borderId="112" xfId="0" applyFont="1" applyFill="1" applyBorder="1" applyAlignment="1">
      <alignment horizontal="center" vertical="center"/>
    </xf>
    <xf numFmtId="0" fontId="58" fillId="2" borderId="112" xfId="0" applyFont="1" applyFill="1" applyBorder="1" applyAlignment="1">
      <alignment horizontal="center" vertical="center" wrapText="1"/>
    </xf>
    <xf numFmtId="0" fontId="58" fillId="2" borderId="112" xfId="0" applyFont="1" applyFill="1" applyBorder="1" applyAlignment="1">
      <alignment vertical="center" wrapText="1"/>
    </xf>
    <xf numFmtId="0" fontId="55" fillId="0" borderId="112" xfId="0" applyFont="1" applyBorder="1" applyAlignment="1">
      <alignment horizontal="left" vertical="center" wrapText="1"/>
    </xf>
    <xf numFmtId="0" fontId="55" fillId="0" borderId="112" xfId="0" applyFont="1" applyBorder="1" applyAlignment="1">
      <alignment horizontal="left" vertical="center"/>
    </xf>
    <xf numFmtId="0" fontId="55" fillId="0" borderId="112" xfId="0" applyFont="1" applyFill="1" applyBorder="1" applyAlignment="1">
      <alignment vertical="center" wrapText="1"/>
    </xf>
    <xf numFmtId="0" fontId="55" fillId="2" borderId="112" xfId="0" applyFont="1" applyFill="1" applyBorder="1" applyAlignment="1">
      <alignment horizontal="center" vertical="center"/>
    </xf>
    <xf numFmtId="0" fontId="55" fillId="6" borderId="112" xfId="0" applyFont="1" applyFill="1" applyBorder="1" applyAlignment="1">
      <alignment horizontal="center" vertical="center" wrapText="1"/>
    </xf>
    <xf numFmtId="0" fontId="55" fillId="0" borderId="112" xfId="0" applyFont="1" applyBorder="1" applyAlignment="1">
      <alignment horizontal="center" vertical="center" wrapText="1"/>
    </xf>
    <xf numFmtId="0" fontId="55" fillId="21" borderId="112" xfId="0" applyFont="1" applyFill="1" applyBorder="1" applyAlignment="1">
      <alignment horizontal="center" vertical="center" wrapText="1"/>
    </xf>
    <xf numFmtId="0" fontId="55" fillId="6" borderId="112" xfId="0" applyFont="1" applyFill="1" applyBorder="1" applyAlignment="1">
      <alignment horizontal="left" vertical="center" wrapText="1"/>
    </xf>
    <xf numFmtId="0" fontId="55" fillId="22" borderId="112" xfId="0" applyFont="1" applyFill="1" applyBorder="1" applyAlignment="1">
      <alignment horizontal="center" vertical="center" wrapText="1"/>
    </xf>
    <xf numFmtId="0" fontId="55" fillId="2" borderId="112" xfId="0" applyFont="1" applyFill="1" applyBorder="1" applyAlignment="1">
      <alignment horizontal="left" vertical="center" wrapText="1"/>
    </xf>
    <xf numFmtId="0" fontId="55" fillId="13" borderId="112" xfId="0" applyFont="1" applyFill="1" applyBorder="1" applyAlignment="1">
      <alignment horizontal="center" vertical="center" wrapText="1"/>
    </xf>
    <xf numFmtId="0" fontId="56" fillId="23" borderId="112" xfId="0" applyFont="1" applyFill="1" applyBorder="1" applyAlignment="1">
      <alignment vertical="center" wrapText="1"/>
    </xf>
    <xf numFmtId="0" fontId="56" fillId="23" borderId="112" xfId="0" applyFont="1" applyFill="1" applyBorder="1" applyAlignment="1">
      <alignment horizontal="center" vertical="center" wrapText="1"/>
    </xf>
    <xf numFmtId="0" fontId="58" fillId="0" borderId="112" xfId="0" applyFont="1" applyFill="1" applyBorder="1" applyAlignment="1">
      <alignment horizontal="center" vertical="center" wrapText="1"/>
    </xf>
    <xf numFmtId="0" fontId="55" fillId="0" borderId="112" xfId="0" applyFont="1" applyFill="1" applyBorder="1" applyAlignment="1">
      <alignment horizontal="center" vertical="center"/>
    </xf>
    <xf numFmtId="0" fontId="58" fillId="2" borderId="112" xfId="0" applyFont="1" applyFill="1" applyBorder="1" applyAlignment="1">
      <alignment horizontal="left" vertical="center" wrapText="1"/>
    </xf>
    <xf numFmtId="0" fontId="59" fillId="2" borderId="112" xfId="0" applyFont="1" applyFill="1" applyBorder="1" applyAlignment="1">
      <alignment vertical="center" wrapText="1"/>
    </xf>
    <xf numFmtId="0" fontId="58" fillId="0" borderId="112" xfId="0" applyFont="1" applyBorder="1" applyAlignment="1">
      <alignment horizontal="center" vertical="center"/>
    </xf>
    <xf numFmtId="0" fontId="55" fillId="0" borderId="112" xfId="0" applyFont="1" applyFill="1" applyBorder="1" applyAlignment="1">
      <alignment horizontal="center" vertical="center" wrapText="1"/>
    </xf>
    <xf numFmtId="0" fontId="55" fillId="2" borderId="112" xfId="0" applyFont="1" applyFill="1" applyBorder="1" applyAlignment="1">
      <alignment vertical="center" wrapText="1"/>
    </xf>
    <xf numFmtId="0" fontId="55" fillId="2" borderId="112" xfId="0" applyFont="1" applyFill="1" applyBorder="1" applyAlignment="1">
      <alignment horizontal="left" vertical="center"/>
    </xf>
    <xf numFmtId="9" fontId="55" fillId="2" borderId="112" xfId="0" applyNumberFormat="1" applyFont="1" applyFill="1" applyBorder="1" applyAlignment="1">
      <alignment horizontal="center" vertical="center" wrapText="1"/>
    </xf>
    <xf numFmtId="0" fontId="55" fillId="4" borderId="112" xfId="0" applyFont="1" applyFill="1" applyBorder="1" applyAlignment="1">
      <alignment horizontal="center" vertical="center" wrapText="1"/>
    </xf>
    <xf numFmtId="0" fontId="55" fillId="6" borderId="112" xfId="0" applyFont="1" applyFill="1" applyBorder="1" applyAlignment="1">
      <alignment horizontal="center" vertical="center"/>
    </xf>
    <xf numFmtId="9" fontId="55" fillId="0" borderId="112" xfId="0" applyNumberFormat="1" applyFont="1" applyBorder="1" applyAlignment="1">
      <alignment horizontal="center" vertical="center"/>
    </xf>
    <xf numFmtId="0" fontId="55" fillId="24" borderId="112" xfId="0" applyFont="1" applyFill="1" applyBorder="1" applyAlignment="1">
      <alignment horizontal="center" vertical="center"/>
    </xf>
    <xf numFmtId="0" fontId="56" fillId="25" borderId="112" xfId="0" applyFont="1" applyFill="1" applyBorder="1" applyAlignment="1">
      <alignment horizontal="left" vertical="center" wrapText="1"/>
    </xf>
    <xf numFmtId="0" fontId="56" fillId="25" borderId="112" xfId="0" applyFont="1" applyFill="1" applyBorder="1" applyAlignment="1">
      <alignment horizontal="center" vertical="center" wrapText="1"/>
    </xf>
    <xf numFmtId="0" fontId="55" fillId="0" borderId="112" xfId="0" applyFont="1" applyFill="1" applyBorder="1" applyAlignment="1">
      <alignment horizontal="left" vertical="center" wrapText="1"/>
    </xf>
    <xf numFmtId="0" fontId="56" fillId="2" borderId="112" xfId="0" applyFont="1" applyFill="1" applyBorder="1" applyAlignment="1">
      <alignment horizontal="center" vertical="center"/>
    </xf>
    <xf numFmtId="0" fontId="61" fillId="2" borderId="112" xfId="0" applyFont="1" applyFill="1" applyBorder="1" applyAlignment="1">
      <alignment horizontal="center" vertical="center"/>
    </xf>
    <xf numFmtId="16" fontId="55" fillId="0" borderId="112" xfId="0" applyNumberFormat="1" applyFont="1" applyBorder="1" applyAlignment="1">
      <alignment horizontal="center" vertical="center" wrapText="1"/>
    </xf>
    <xf numFmtId="0" fontId="56" fillId="26" borderId="112" xfId="0" applyFont="1" applyFill="1" applyBorder="1" applyAlignment="1">
      <alignment horizontal="left" vertical="center" wrapText="1"/>
    </xf>
    <xf numFmtId="0" fontId="56" fillId="26" borderId="112" xfId="0" applyFont="1" applyFill="1" applyBorder="1" applyAlignment="1">
      <alignment horizontal="center" vertical="center" wrapText="1"/>
    </xf>
    <xf numFmtId="0" fontId="55" fillId="0" borderId="112" xfId="0" applyFont="1" applyBorder="1" applyAlignment="1">
      <alignment vertical="center"/>
    </xf>
    <xf numFmtId="0" fontId="58" fillId="0" borderId="112" xfId="0" applyFont="1" applyFill="1" applyBorder="1" applyAlignment="1">
      <alignment horizontal="center" vertical="center"/>
    </xf>
    <xf numFmtId="0" fontId="58" fillId="0" borderId="112" xfId="0" applyFont="1" applyBorder="1" applyAlignment="1">
      <alignment horizontal="center" vertical="center" wrapText="1"/>
    </xf>
    <xf numFmtId="0" fontId="58" fillId="0" borderId="112" xfId="0" applyFont="1" applyFill="1" applyBorder="1" applyAlignment="1">
      <alignment horizontal="left" vertical="center" wrapText="1"/>
    </xf>
    <xf numFmtId="0" fontId="58" fillId="6" borderId="112" xfId="0" applyFont="1" applyFill="1" applyBorder="1" applyAlignment="1">
      <alignment horizontal="center" vertical="center"/>
    </xf>
    <xf numFmtId="14" fontId="55" fillId="0" borderId="112" xfId="0" applyNumberFormat="1" applyFont="1" applyBorder="1" applyAlignment="1">
      <alignment horizontal="center" vertical="center" wrapText="1"/>
    </xf>
    <xf numFmtId="0" fontId="56" fillId="27" borderId="112" xfId="0" applyFont="1" applyFill="1" applyBorder="1" applyAlignment="1">
      <alignment horizontal="left" vertical="center" wrapText="1"/>
    </xf>
    <xf numFmtId="0" fontId="56" fillId="27" borderId="112" xfId="0" applyFont="1" applyFill="1" applyBorder="1" applyAlignment="1">
      <alignment horizontal="center" vertical="center" wrapText="1"/>
    </xf>
    <xf numFmtId="0" fontId="55" fillId="3" borderId="112" xfId="0" applyFont="1" applyFill="1" applyBorder="1" applyAlignment="1">
      <alignment horizontal="center" vertical="center"/>
    </xf>
    <xf numFmtId="49" fontId="55" fillId="0" borderId="112" xfId="0" applyNumberFormat="1" applyFont="1" applyBorder="1" applyAlignment="1">
      <alignment horizontal="center" vertical="center" wrapText="1"/>
    </xf>
    <xf numFmtId="0" fontId="59" fillId="0" borderId="112" xfId="0" applyFont="1" applyBorder="1" applyAlignment="1">
      <alignment vertical="center" wrapText="1"/>
    </xf>
    <xf numFmtId="9" fontId="55" fillId="8" borderId="112" xfId="0" applyNumberFormat="1" applyFont="1" applyFill="1" applyBorder="1" applyAlignment="1">
      <alignment horizontal="center" vertical="center"/>
    </xf>
    <xf numFmtId="17" fontId="55" fillId="2" borderId="112" xfId="0" applyNumberFormat="1" applyFont="1" applyFill="1" applyBorder="1" applyAlignment="1">
      <alignment horizontal="center" vertical="center" wrapText="1"/>
    </xf>
    <xf numFmtId="0" fontId="55" fillId="28" borderId="112" xfId="0" applyFont="1" applyFill="1" applyBorder="1" applyAlignment="1">
      <alignment horizontal="center" vertical="center" wrapText="1"/>
    </xf>
    <xf numFmtId="0" fontId="56" fillId="29" borderId="112" xfId="0" applyFont="1" applyFill="1" applyBorder="1" applyAlignment="1">
      <alignment horizontal="left" vertical="center" wrapText="1"/>
    </xf>
    <xf numFmtId="0" fontId="56" fillId="29" borderId="112" xfId="0" applyFont="1" applyFill="1" applyBorder="1" applyAlignment="1">
      <alignment horizontal="center" vertical="center" wrapText="1"/>
    </xf>
    <xf numFmtId="0" fontId="55" fillId="28" borderId="112" xfId="0" applyFont="1" applyFill="1" applyBorder="1" applyAlignment="1">
      <alignment vertical="center"/>
    </xf>
    <xf numFmtId="0" fontId="56" fillId="29" borderId="112" xfId="0" applyFont="1" applyFill="1" applyBorder="1" applyAlignment="1">
      <alignment vertical="center" wrapText="1"/>
    </xf>
    <xf numFmtId="165" fontId="55" fillId="3" borderId="112" xfId="1" applyNumberFormat="1" applyFont="1" applyFill="1" applyBorder="1" applyAlignment="1">
      <alignment horizontal="center" vertical="center"/>
    </xf>
    <xf numFmtId="0" fontId="55" fillId="0" borderId="112" xfId="0" applyFont="1" applyFill="1" applyBorder="1" applyAlignment="1">
      <alignment horizontal="left" vertical="center"/>
    </xf>
    <xf numFmtId="10" fontId="55" fillId="0" borderId="112" xfId="0" applyNumberFormat="1" applyFont="1" applyBorder="1" applyAlignment="1">
      <alignment vertical="center" wrapText="1"/>
    </xf>
    <xf numFmtId="0" fontId="63" fillId="0" borderId="112" xfId="0" applyFont="1" applyBorder="1" applyAlignment="1">
      <alignment vertical="center" wrapText="1"/>
    </xf>
    <xf numFmtId="0" fontId="55" fillId="2" borderId="112" xfId="7" applyNumberFormat="1" applyFont="1" applyFill="1" applyBorder="1" applyAlignment="1">
      <alignment horizontal="center" vertical="center" wrapText="1"/>
    </xf>
    <xf numFmtId="0" fontId="58" fillId="2" borderId="112" xfId="0" applyFont="1" applyFill="1" applyBorder="1" applyAlignment="1">
      <alignment horizontal="left" vertical="center"/>
    </xf>
    <xf numFmtId="0" fontId="55" fillId="22" borderId="112" xfId="0" applyFont="1" applyFill="1" applyBorder="1" applyAlignment="1">
      <alignment horizontal="left" vertical="center" wrapText="1"/>
    </xf>
    <xf numFmtId="0" fontId="55" fillId="22" borderId="112" xfId="0" applyFont="1" applyFill="1" applyBorder="1" applyAlignment="1">
      <alignment horizontal="center" vertical="center"/>
    </xf>
    <xf numFmtId="0" fontId="55" fillId="2" borderId="112" xfId="0" applyFont="1" applyFill="1" applyBorder="1" applyAlignment="1" applyProtection="1">
      <alignment horizontal="center" vertical="center" wrapText="1"/>
      <protection locked="0"/>
    </xf>
    <xf numFmtId="0" fontId="55" fillId="13" borderId="112" xfId="0" applyFont="1" applyFill="1" applyBorder="1" applyAlignment="1" applyProtection="1">
      <alignment horizontal="center" vertical="center" wrapText="1"/>
      <protection locked="0"/>
    </xf>
    <xf numFmtId="0" fontId="56" fillId="30" borderId="112" xfId="0" applyFont="1" applyFill="1" applyBorder="1" applyAlignment="1">
      <alignment vertical="center" wrapText="1"/>
    </xf>
    <xf numFmtId="0" fontId="56" fillId="30" borderId="112" xfId="0" applyFont="1" applyFill="1" applyBorder="1" applyAlignment="1">
      <alignment horizontal="center" vertical="center" wrapText="1"/>
    </xf>
    <xf numFmtId="9" fontId="55" fillId="3" borderId="112" xfId="0" applyNumberFormat="1" applyFont="1" applyFill="1" applyBorder="1" applyAlignment="1">
      <alignment horizontal="center" vertical="center"/>
    </xf>
    <xf numFmtId="0" fontId="64" fillId="0" borderId="112" xfId="0" applyFont="1" applyBorder="1" applyAlignment="1">
      <alignment vertical="center" wrapText="1"/>
    </xf>
    <xf numFmtId="3" fontId="58" fillId="2" borderId="112" xfId="0" applyNumberFormat="1" applyFont="1" applyFill="1" applyBorder="1" applyAlignment="1">
      <alignment horizontal="center" vertical="center" wrapText="1"/>
    </xf>
    <xf numFmtId="3" fontId="55" fillId="0" borderId="112" xfId="0" applyNumberFormat="1" applyFont="1" applyBorder="1" applyAlignment="1">
      <alignment horizontal="center" vertical="center" wrapText="1"/>
    </xf>
    <xf numFmtId="0" fontId="67" fillId="2" borderId="112" xfId="0" applyFont="1" applyFill="1" applyBorder="1" applyAlignment="1">
      <alignment horizontal="left" vertical="center" wrapText="1"/>
    </xf>
    <xf numFmtId="0" fontId="70" fillId="0" borderId="112" xfId="0" applyFont="1" applyFill="1" applyBorder="1" applyAlignment="1">
      <alignment vertical="center" wrapText="1"/>
    </xf>
    <xf numFmtId="0" fontId="64" fillId="0" borderId="112" xfId="0" applyFont="1" applyFill="1" applyBorder="1" applyAlignment="1">
      <alignment vertical="center" wrapText="1"/>
    </xf>
    <xf numFmtId="16" fontId="55" fillId="0" borderId="112" xfId="0" applyNumberFormat="1" applyFont="1" applyFill="1" applyBorder="1" applyAlignment="1">
      <alignment horizontal="center" vertical="center" wrapText="1"/>
    </xf>
    <xf numFmtId="0" fontId="55" fillId="0" borderId="112" xfId="0" applyFont="1" applyFill="1" applyBorder="1" applyAlignment="1" applyProtection="1">
      <alignment horizontal="center" vertical="center" wrapText="1"/>
      <protection locked="0"/>
    </xf>
    <xf numFmtId="0" fontId="15" fillId="2" borderId="112" xfId="0" applyFont="1" applyFill="1" applyBorder="1" applyAlignment="1">
      <alignment horizontal="left" vertical="center" wrapText="1"/>
    </xf>
    <xf numFmtId="0" fontId="58" fillId="2" borderId="112" xfId="0" applyFont="1" applyFill="1" applyBorder="1" applyAlignment="1">
      <alignment horizontal="left" vertical="top" wrapText="1"/>
    </xf>
    <xf numFmtId="14" fontId="55" fillId="2" borderId="112" xfId="0" applyNumberFormat="1" applyFont="1" applyFill="1" applyBorder="1" applyAlignment="1">
      <alignment horizontal="center" vertical="center" wrapText="1"/>
    </xf>
    <xf numFmtId="14" fontId="55" fillId="2" borderId="112" xfId="0" applyNumberFormat="1" applyFont="1" applyFill="1" applyBorder="1" applyAlignment="1" applyProtection="1">
      <alignment horizontal="center" vertical="center" wrapText="1"/>
      <protection locked="0"/>
    </xf>
    <xf numFmtId="0" fontId="55" fillId="2" borderId="112" xfId="0" applyFont="1" applyFill="1" applyBorder="1" applyAlignment="1" applyProtection="1">
      <alignment horizontal="left" vertical="center" wrapText="1"/>
      <protection locked="0"/>
    </xf>
    <xf numFmtId="0" fontId="56" fillId="31" borderId="112" xfId="0" applyFont="1" applyFill="1" applyBorder="1" applyAlignment="1" applyProtection="1">
      <alignment horizontal="left" vertical="center" wrapText="1"/>
      <protection locked="0"/>
    </xf>
    <xf numFmtId="0" fontId="56" fillId="31" borderId="112" xfId="0" applyFont="1" applyFill="1" applyBorder="1" applyAlignment="1">
      <alignment horizontal="center" vertical="center" wrapText="1"/>
    </xf>
    <xf numFmtId="0" fontId="56" fillId="31" borderId="112" xfId="0" applyFont="1" applyFill="1" applyBorder="1" applyAlignment="1">
      <alignment horizontal="left" vertical="center" wrapText="1"/>
    </xf>
    <xf numFmtId="0" fontId="55" fillId="2" borderId="112" xfId="0" applyFont="1" applyFill="1" applyBorder="1" applyAlignment="1">
      <alignment horizontal="left" vertical="top" wrapText="1"/>
    </xf>
    <xf numFmtId="0" fontId="56" fillId="21" borderId="112" xfId="0" applyFont="1" applyFill="1" applyBorder="1" applyAlignment="1">
      <alignment horizontal="left" vertical="center" wrapText="1"/>
    </xf>
    <xf numFmtId="0" fontId="56" fillId="21" borderId="112" xfId="0" applyFont="1" applyFill="1" applyBorder="1" applyAlignment="1">
      <alignment horizontal="center" vertical="center" wrapText="1"/>
    </xf>
    <xf numFmtId="0" fontId="55" fillId="0" borderId="0" xfId="0" applyFont="1" applyAlignment="1">
      <alignment horizontal="center" wrapText="1"/>
    </xf>
    <xf numFmtId="0" fontId="55" fillId="18" borderId="112" xfId="0" applyFont="1" applyFill="1" applyBorder="1" applyAlignment="1">
      <alignment horizontal="center" vertical="center" wrapText="1"/>
    </xf>
    <xf numFmtId="0" fontId="56" fillId="32" borderId="112" xfId="0" applyFont="1" applyFill="1" applyBorder="1" applyAlignment="1">
      <alignment horizontal="left" vertical="center" wrapText="1"/>
    </xf>
    <xf numFmtId="0" fontId="56" fillId="32" borderId="112" xfId="0" applyFont="1" applyFill="1" applyBorder="1" applyAlignment="1">
      <alignment horizontal="center" vertical="center" wrapText="1"/>
    </xf>
    <xf numFmtId="0" fontId="56" fillId="2" borderId="112" xfId="0" applyFont="1" applyFill="1" applyBorder="1" applyAlignment="1">
      <alignment horizontal="center" vertical="center" wrapText="1"/>
    </xf>
    <xf numFmtId="0" fontId="58" fillId="0" borderId="112" xfId="0" applyFont="1" applyBorder="1" applyAlignment="1">
      <alignment horizontal="left" vertical="center" wrapText="1"/>
    </xf>
    <xf numFmtId="0" fontId="55" fillId="33" borderId="112" xfId="0" applyFont="1" applyFill="1" applyBorder="1" applyAlignment="1">
      <alignment horizontal="center" vertical="center" wrapText="1"/>
    </xf>
    <xf numFmtId="0" fontId="55" fillId="33" borderId="112" xfId="0" applyFont="1" applyFill="1" applyBorder="1" applyAlignment="1">
      <alignment horizontal="center" vertical="center"/>
    </xf>
    <xf numFmtId="0" fontId="55" fillId="22" borderId="112" xfId="0" applyFont="1" applyFill="1" applyBorder="1" applyAlignment="1">
      <alignment horizontal="justify" vertical="center" wrapText="1"/>
    </xf>
    <xf numFmtId="0" fontId="55" fillId="2" borderId="112" xfId="0" applyFont="1" applyFill="1" applyBorder="1" applyAlignment="1">
      <alignment horizontal="justify" vertical="center" wrapText="1"/>
    </xf>
    <xf numFmtId="0" fontId="56" fillId="34" borderId="112" xfId="0" applyFont="1" applyFill="1" applyBorder="1" applyAlignment="1">
      <alignment horizontal="left" vertical="center" wrapText="1"/>
    </xf>
    <xf numFmtId="0" fontId="56" fillId="34" borderId="112" xfId="0" applyFont="1" applyFill="1" applyBorder="1" applyAlignment="1">
      <alignment horizontal="center" vertical="center" wrapText="1"/>
    </xf>
    <xf numFmtId="0" fontId="72" fillId="2" borderId="112" xfId="0" applyFont="1" applyFill="1" applyBorder="1" applyAlignment="1">
      <alignment horizontal="left" vertical="center" wrapText="1"/>
    </xf>
    <xf numFmtId="0" fontId="58" fillId="0" borderId="112" xfId="0" applyFont="1" applyFill="1" applyBorder="1" applyAlignment="1">
      <alignment horizontal="justify" vertical="top" wrapText="1"/>
    </xf>
    <xf numFmtId="0" fontId="55" fillId="0" borderId="112" xfId="0" applyFont="1" applyFill="1" applyBorder="1" applyAlignment="1">
      <alignment horizontal="justify" vertical="top" wrapText="1"/>
    </xf>
    <xf numFmtId="0" fontId="58" fillId="0" borderId="112" xfId="0" applyFont="1" applyFill="1" applyBorder="1" applyAlignment="1">
      <alignment horizontal="center" vertical="top"/>
    </xf>
    <xf numFmtId="0" fontId="58" fillId="0" borderId="112" xfId="0" applyFont="1" applyBorder="1" applyAlignment="1">
      <alignment horizontal="justify" vertical="top" wrapText="1"/>
    </xf>
    <xf numFmtId="0" fontId="55" fillId="33" borderId="112" xfId="0" applyFont="1" applyFill="1" applyBorder="1" applyAlignment="1">
      <alignment horizontal="justify" vertical="center" wrapText="1"/>
    </xf>
    <xf numFmtId="0" fontId="55" fillId="0" borderId="112" xfId="0" applyFont="1" applyBorder="1" applyAlignment="1">
      <alignment horizontal="justify" vertical="center" wrapText="1"/>
    </xf>
    <xf numFmtId="0" fontId="55" fillId="0" borderId="112" xfId="0" applyFont="1" applyBorder="1" applyAlignment="1">
      <alignment horizontal="justify" vertical="center"/>
    </xf>
    <xf numFmtId="0" fontId="56" fillId="35" borderId="112" xfId="0" applyFont="1" applyFill="1" applyBorder="1" applyAlignment="1">
      <alignment horizontal="left" vertical="center" wrapText="1"/>
    </xf>
    <xf numFmtId="0" fontId="56" fillId="35" borderId="112" xfId="0" applyFont="1" applyFill="1" applyBorder="1" applyAlignment="1">
      <alignment horizontal="center" vertical="center" wrapText="1"/>
    </xf>
    <xf numFmtId="0" fontId="73" fillId="36" borderId="112" xfId="0" applyFont="1" applyFill="1" applyBorder="1" applyAlignment="1">
      <alignment horizontal="center" vertical="center" textRotation="90"/>
    </xf>
    <xf numFmtId="0" fontId="73" fillId="17" borderId="112" xfId="0" applyFont="1" applyFill="1" applyBorder="1" applyAlignment="1">
      <alignment horizontal="center" vertical="center" wrapText="1"/>
    </xf>
    <xf numFmtId="0" fontId="74" fillId="37" borderId="112" xfId="0" applyFont="1" applyFill="1" applyBorder="1" applyAlignment="1">
      <alignment horizontal="center" vertical="center" wrapText="1"/>
    </xf>
    <xf numFmtId="0" fontId="62" fillId="37" borderId="112" xfId="0" applyFont="1" applyFill="1" applyBorder="1" applyAlignment="1">
      <alignment horizontal="center" vertical="center" wrapText="1"/>
    </xf>
    <xf numFmtId="0" fontId="74" fillId="38" borderId="112" xfId="0" applyFont="1" applyFill="1" applyBorder="1" applyAlignment="1">
      <alignment horizontal="center" vertical="center" wrapText="1"/>
    </xf>
    <xf numFmtId="0" fontId="56" fillId="37" borderId="112" xfId="0" applyFont="1" applyFill="1" applyBorder="1" applyAlignment="1">
      <alignment horizontal="center" vertical="center" wrapText="1"/>
    </xf>
    <xf numFmtId="0" fontId="56" fillId="38" borderId="112" xfId="0" applyFont="1" applyFill="1" applyBorder="1" applyAlignment="1">
      <alignment horizontal="center" vertical="center" wrapText="1"/>
    </xf>
    <xf numFmtId="0" fontId="56" fillId="37" borderId="112" xfId="0" applyFont="1" applyFill="1" applyBorder="1" applyAlignment="1">
      <alignment horizontal="center" vertical="center" wrapText="1"/>
    </xf>
    <xf numFmtId="0" fontId="56" fillId="6" borderId="112" xfId="0" applyFont="1" applyFill="1" applyBorder="1" applyAlignment="1">
      <alignment horizontal="center" vertical="center" wrapText="1"/>
    </xf>
    <xf numFmtId="0" fontId="56" fillId="39" borderId="112" xfId="0" applyFont="1" applyFill="1" applyBorder="1" applyAlignment="1">
      <alignment horizontal="center" vertical="center" wrapText="1"/>
    </xf>
    <xf numFmtId="0" fontId="56" fillId="22" borderId="112" xfId="0" applyFont="1" applyFill="1" applyBorder="1" applyAlignment="1">
      <alignment horizontal="center" vertical="center" wrapText="1"/>
    </xf>
    <xf numFmtId="0" fontId="56" fillId="37" borderId="112" xfId="0" applyFont="1" applyFill="1" applyBorder="1" applyAlignment="1">
      <alignment horizontal="left" vertical="center" wrapText="1"/>
    </xf>
    <xf numFmtId="0" fontId="56" fillId="10" borderId="112" xfId="0" applyFont="1" applyFill="1" applyBorder="1" applyAlignment="1" applyProtection="1">
      <alignment horizontal="center" vertical="center" wrapText="1"/>
      <protection locked="0"/>
    </xf>
    <xf numFmtId="0" fontId="56" fillId="0" borderId="0" xfId="0" applyFont="1" applyAlignment="1">
      <alignment horizontal="left" vertical="center"/>
    </xf>
    <xf numFmtId="0" fontId="56" fillId="6" borderId="112" xfId="0" applyFont="1" applyFill="1" applyBorder="1" applyAlignment="1">
      <alignment horizontal="center" vertical="center"/>
    </xf>
    <xf numFmtId="0" fontId="56" fillId="22" borderId="112" xfId="0" applyFont="1" applyFill="1" applyBorder="1" applyAlignment="1">
      <alignment horizontal="center" vertical="center" wrapText="1"/>
    </xf>
    <xf numFmtId="0" fontId="73" fillId="36" borderId="112" xfId="0" applyFont="1" applyFill="1" applyBorder="1" applyAlignment="1">
      <alignment horizontal="center" vertical="center"/>
    </xf>
    <xf numFmtId="0" fontId="72" fillId="40" borderId="112" xfId="0" applyFont="1" applyFill="1" applyBorder="1" applyAlignment="1">
      <alignment horizontal="center" vertical="center"/>
    </xf>
    <xf numFmtId="0" fontId="72" fillId="12" borderId="112" xfId="0" applyFont="1" applyFill="1" applyBorder="1" applyAlignment="1">
      <alignment horizontal="center" vertical="center"/>
    </xf>
    <xf numFmtId="0" fontId="56" fillId="12" borderId="112" xfId="0" applyFont="1" applyFill="1" applyBorder="1" applyAlignment="1">
      <alignment horizontal="center" vertical="center"/>
    </xf>
    <xf numFmtId="0" fontId="56" fillId="41" borderId="112" xfId="0" applyFont="1" applyFill="1" applyBorder="1" applyAlignment="1">
      <alignment horizontal="center" vertical="center" wrapText="1"/>
    </xf>
    <xf numFmtId="0" fontId="28" fillId="0" borderId="112" xfId="0" applyFont="1" applyBorder="1" applyAlignment="1" applyProtection="1">
      <alignment vertical="top" wrapText="1"/>
      <protection locked="0"/>
    </xf>
    <xf numFmtId="0" fontId="50" fillId="0" borderId="112" xfId="0" applyFont="1" applyBorder="1" applyAlignment="1" applyProtection="1">
      <alignment vertical="top" wrapText="1"/>
      <protection locked="0"/>
    </xf>
    <xf numFmtId="0" fontId="54" fillId="0" borderId="112" xfId="0" applyFont="1" applyBorder="1" applyAlignment="1" applyProtection="1">
      <alignment vertical="top" wrapText="1"/>
      <protection locked="0"/>
    </xf>
    <xf numFmtId="0" fontId="3" fillId="0" borderId="112" xfId="0" applyFont="1" applyBorder="1" applyAlignment="1" applyProtection="1">
      <alignment wrapText="1"/>
      <protection locked="0"/>
    </xf>
    <xf numFmtId="9" fontId="27" fillId="0" borderId="51" xfId="1" applyFont="1" applyFill="1" applyBorder="1" applyAlignment="1" applyProtection="1">
      <alignment horizontal="center" vertical="center"/>
    </xf>
    <xf numFmtId="0" fontId="24" fillId="0" borderId="130" xfId="0" applyFont="1" applyFill="1" applyBorder="1" applyAlignment="1" applyProtection="1">
      <alignment horizontal="center" vertical="center" wrapText="1"/>
    </xf>
    <xf numFmtId="0" fontId="24" fillId="0" borderId="131" xfId="0" applyFont="1" applyFill="1" applyBorder="1" applyAlignment="1" applyProtection="1">
      <alignment horizontal="center" vertical="center" wrapText="1"/>
    </xf>
    <xf numFmtId="1" fontId="20" fillId="0" borderId="84" xfId="0" applyNumberFormat="1" applyFont="1" applyBorder="1" applyAlignment="1">
      <alignment horizontal="center" vertical="center" wrapText="1"/>
    </xf>
    <xf numFmtId="1" fontId="20" fillId="0" borderId="45" xfId="0" applyNumberFormat="1" applyFont="1" applyBorder="1" applyAlignment="1">
      <alignment horizontal="center" vertical="center" wrapText="1"/>
    </xf>
    <xf numFmtId="9" fontId="2" fillId="4" borderId="40" xfId="1" applyFont="1" applyFill="1" applyBorder="1" applyAlignment="1" applyProtection="1">
      <alignment horizontal="center" vertical="center"/>
      <protection hidden="1"/>
    </xf>
    <xf numFmtId="0" fontId="0" fillId="0" borderId="16" xfId="0" applyFont="1" applyFill="1" applyBorder="1" applyAlignment="1" applyProtection="1">
      <alignment horizontal="center" vertical="top" wrapText="1"/>
      <protection hidden="1"/>
    </xf>
    <xf numFmtId="0" fontId="0" fillId="0" borderId="45" xfId="0" applyFont="1" applyFill="1" applyBorder="1" applyAlignment="1" applyProtection="1">
      <alignment horizontal="center" vertical="top" wrapText="1"/>
      <protection hidden="1"/>
    </xf>
    <xf numFmtId="0" fontId="2" fillId="0" borderId="17" xfId="0" applyFont="1" applyFill="1" applyBorder="1" applyAlignment="1" applyProtection="1">
      <alignment horizontal="center" vertical="top" wrapText="1"/>
      <protection hidden="1"/>
    </xf>
    <xf numFmtId="0" fontId="0" fillId="0" borderId="26" xfId="0" applyFont="1" applyFill="1" applyBorder="1" applyAlignment="1" applyProtection="1">
      <alignment horizontal="center" vertical="top" wrapText="1"/>
      <protection hidden="1"/>
    </xf>
    <xf numFmtId="0" fontId="0" fillId="0" borderId="1" xfId="0" applyFont="1" applyFill="1" applyBorder="1" applyAlignment="1" applyProtection="1">
      <alignment horizontal="center" vertical="top" wrapText="1"/>
      <protection hidden="1"/>
    </xf>
    <xf numFmtId="0" fontId="0" fillId="0" borderId="116" xfId="0" applyFont="1" applyFill="1" applyBorder="1" applyAlignment="1" applyProtection="1">
      <alignment horizontal="center" vertical="center" wrapText="1"/>
      <protection hidden="1"/>
    </xf>
    <xf numFmtId="0" fontId="0" fillId="0" borderId="44" xfId="0" applyNumberFormat="1" applyFont="1" applyFill="1" applyBorder="1" applyAlignment="1" applyProtection="1">
      <alignment horizontal="center" vertical="center" wrapText="1"/>
      <protection hidden="1"/>
    </xf>
    <xf numFmtId="0" fontId="0" fillId="0" borderId="10" xfId="0" applyNumberFormat="1" applyFont="1" applyFill="1" applyBorder="1" applyAlignment="1" applyProtection="1">
      <alignment horizontal="center" vertical="center" wrapText="1"/>
      <protection hidden="1"/>
    </xf>
    <xf numFmtId="0" fontId="0" fillId="0" borderId="45" xfId="0" applyNumberFormat="1" applyFont="1" applyFill="1" applyBorder="1" applyAlignment="1" applyProtection="1">
      <alignment horizontal="center" vertical="center" wrapText="1"/>
      <protection hidden="1"/>
    </xf>
    <xf numFmtId="0" fontId="0" fillId="0" borderId="12" xfId="0" applyNumberFormat="1" applyFont="1" applyFill="1" applyBorder="1" applyAlignment="1" applyProtection="1">
      <alignment horizontal="center" vertical="center" wrapText="1"/>
      <protection hidden="1"/>
    </xf>
  </cellXfs>
  <cellStyles count="8">
    <cellStyle name="Hipervínculo" xfId="6" builtinId="8"/>
    <cellStyle name="Moneda" xfId="7" builtinId="4"/>
    <cellStyle name="Normal" xfId="0" builtinId="0"/>
    <cellStyle name="Normal 2" xfId="2"/>
    <cellStyle name="Normal 2 2" xfId="3"/>
    <cellStyle name="Normal 2 2 2" xfId="5"/>
    <cellStyle name="Normal 2 2 3" xfId="4"/>
    <cellStyle name="Porcentaje" xfId="1" builtinId="5"/>
  </cellStyles>
  <dxfs count="984">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externalLink" Target="externalLinks/externalLink9.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955316256"/>
        <c:axId val="955317344"/>
      </c:barChart>
      <c:catAx>
        <c:axId val="955316256"/>
        <c:scaling>
          <c:orientation val="minMax"/>
        </c:scaling>
        <c:delete val="0"/>
        <c:axPos val="l"/>
        <c:numFmt formatCode="General" sourceLinked="0"/>
        <c:majorTickMark val="out"/>
        <c:minorTickMark val="none"/>
        <c:tickLblPos val="nextTo"/>
        <c:crossAx val="955317344"/>
        <c:crosses val="autoZero"/>
        <c:auto val="1"/>
        <c:lblAlgn val="ctr"/>
        <c:lblOffset val="100"/>
        <c:noMultiLvlLbl val="0"/>
      </c:catAx>
      <c:valAx>
        <c:axId val="955317344"/>
        <c:scaling>
          <c:orientation val="minMax"/>
        </c:scaling>
        <c:delete val="1"/>
        <c:axPos val="b"/>
        <c:numFmt formatCode="General" sourceLinked="1"/>
        <c:majorTickMark val="out"/>
        <c:minorTickMark val="none"/>
        <c:tickLblPos val="nextTo"/>
        <c:crossAx val="955316256"/>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9.5%20INF%20A%20ORG%20Y%20ENTIDADES%20NLES/PLAN_ANTICORRUPCION/2019/I%20Cuatrimestre/...Seguimiento_PAAC_primer_cuatrimestre_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yaneth.burgos\Documents\Yanet%20Burgos%20Duitama\PLAN%20ANTICORRUPCI&#211;N%20PAAC\3er%20CUATRIMESTRE%20DE%202019\Seguimiento_paac_tercer_cuatrimestre_2019-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yaneth.burgos\AppData\Local\Microsoft\Windows\Temporary%20Internet%20Files\Content.Outlook\ZG77QU5W\Seguimiento_paac_tercer_cuatrimestre_2019_Comp_4.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yaneth.burgos\AppData\Local\Microsoft\Windows\Temporary%20Internet%20Files\Content.Outlook\ZG77QU5W\Seguimiento_paac_tercer_cuatrimestre_2019%20(00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primer_cuatrimestre_2019_09052019.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0%20Jos&#233;%20Horacio\5%20Gesti&#243;n%20de%20Riesgos\11%20Revisi&#243;n%20y%20Actualizaci&#243;n%20de%20Riesgos%202016\10%20Gesti&#243;n%20del%20Talento%20Humano.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0%20Jos&#233;%20Horacio\5%20Gesti&#243;n%20de%20Riesgos\11%20Revisi&#243;n%20y%20Actualizaci&#243;n%20de%20Riesgos%202016\11%20Gesti&#243;n%20Jur&#237;dica.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Users\jorge.alvarez\Documents\1.%20Direccionamiento%20Estrat&#233;gico\1.%20Direccionamiento%20Estrat&#233;gico%20BK.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Javier.Bermudez\Documents\Matrices%202017\En%20validaciones\Matriz%20de%20Riesgos%20de%20Procesos%20Protecci&#243;n%202017%20VF.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tercer_cuatrimestre_2019_v2.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tercer_cuatrimestre_2019_Comp_6_PP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 2"/>
      <sheetName val="Comp4"/>
      <sheetName val="Comp5"/>
      <sheetName val="Comp6"/>
      <sheetName val="PAAC versión imprimible"/>
      <sheetName val="Seg Plan de Participacion Ciuda"/>
      <sheetName val="Mapas Calor 2018 - Calidad"/>
      <sheetName val="Mapas Calor 2018 - Corrupción"/>
      <sheetName val="Hoja1"/>
      <sheetName val="Comp1"/>
      <sheetName val="Comp3"/>
      <sheetName val="Matriz de Riesgos Procesos 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5"/>
      <sheetName val="PAAC versión imprimible"/>
      <sheetName val="Matriz de Riesgos Procesos 2019"/>
      <sheetName val="Mapas Calor 2018 - Calidad"/>
      <sheetName val="Mapas Calor 2018 - Corrupció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6"/>
      <sheetName val="PAAC versión imprimible"/>
      <sheetName val="Matriz de Riesgos Procesos 2019"/>
      <sheetName val="Seg Plan de Participacion Ciuda"/>
      <sheetName val="Mapas Calor 2018 - Calidad"/>
      <sheetName val="Mapas Calor 2018 - Corrupción"/>
      <sheetName val="Hoja1"/>
      <sheetName val="Comp1 "/>
      <sheetName val="Comp3 "/>
      <sheetName val="Comp4 "/>
      <sheetName val="Comp5 "/>
      <sheetName val="Matriz de riesg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 sheetId="12"/>
      <sheetData sheetId="13"/>
      <sheetData sheetId="14"/>
      <sheetData sheetId="15"/>
      <sheetData sheetId="1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
      <sheetName val="Comp 2"/>
      <sheetName val="Comp3 "/>
      <sheetName val="Comp4 "/>
      <sheetName val="Comp5 "/>
      <sheetName val="PAAC versión imprimible"/>
      <sheetName val="Matriz de riesgos "/>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3"/>
      <sheetName val="Comp4"/>
      <sheetName val="Comp5"/>
      <sheetName val="Comp6"/>
      <sheetName val="Comp 6"/>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4.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image" Target="../media/image4.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vmlDrawing" Target="../drawings/vmlDrawing4.v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vmlDrawing" Target="../drawings/vmlDrawing5.v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vmlDrawing" Target="../drawings/vmlDrawing6.v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file:///\\icbf.gov.co\fs_dpc\DPC\Monitoreo%20Plan%20Anticorrupci&#243;n\carlos.garciac\Desktop\RE%20Reporte%20PPC2019.msg" TargetMode="External"/></Relationships>
</file>

<file path=xl/worksheets/_rels/sheet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vmlDrawing" Target="../drawings/vmlDrawing7.v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5" customWidth="1"/>
    <col min="2" max="16" width="9.75" customWidth="1"/>
    <col min="17" max="17" width="12.75" customWidth="1"/>
    <col min="18" max="18" width="2.75" customWidth="1"/>
    <col min="19" max="16384" width="9.125" hidden="1"/>
  </cols>
  <sheetData>
    <row r="1" spans="2:17" hidden="1" x14ac:dyDescent="0.25"/>
    <row r="2" spans="2:17" x14ac:dyDescent="0.25"/>
    <row r="3" spans="2:17" x14ac:dyDescent="0.25"/>
    <row r="4" spans="2:17" s="14" customFormat="1" ht="15" customHeight="1" x14ac:dyDescent="0.25">
      <c r="B4" s="482" t="s">
        <v>139</v>
      </c>
      <c r="C4" s="482"/>
      <c r="D4" s="482"/>
      <c r="E4" s="482"/>
      <c r="F4" s="482"/>
      <c r="G4" s="482"/>
      <c r="H4" s="482"/>
      <c r="I4" s="482"/>
      <c r="J4" s="482"/>
      <c r="K4" s="482"/>
      <c r="L4" s="482"/>
      <c r="M4" s="482"/>
      <c r="N4" s="482"/>
      <c r="O4" s="482"/>
      <c r="P4" s="482"/>
      <c r="Q4" s="482"/>
    </row>
    <row r="5" spans="2:17" s="14" customFormat="1" ht="15" customHeight="1" x14ac:dyDescent="0.25">
      <c r="B5" s="482"/>
      <c r="C5" s="482"/>
      <c r="D5" s="482"/>
      <c r="E5" s="482"/>
      <c r="F5" s="482"/>
      <c r="G5" s="482"/>
      <c r="H5" s="482"/>
      <c r="I5" s="482"/>
      <c r="J5" s="482"/>
      <c r="K5" s="482"/>
      <c r="L5" s="482"/>
      <c r="M5" s="482"/>
      <c r="N5" s="482"/>
      <c r="O5" s="482"/>
      <c r="P5" s="482"/>
      <c r="Q5" s="482"/>
    </row>
    <row r="6" spans="2:17" s="14" customFormat="1" ht="15" customHeight="1" x14ac:dyDescent="0.25">
      <c r="B6" s="482"/>
      <c r="C6" s="482"/>
      <c r="D6" s="482"/>
      <c r="E6" s="482"/>
      <c r="F6" s="482"/>
      <c r="G6" s="482"/>
      <c r="H6" s="482"/>
      <c r="I6" s="482"/>
      <c r="J6" s="482"/>
      <c r="K6" s="482"/>
      <c r="L6" s="482"/>
      <c r="M6" s="482"/>
      <c r="N6" s="482"/>
      <c r="O6" s="482"/>
      <c r="P6" s="482"/>
      <c r="Q6" s="482"/>
    </row>
    <row r="7" spans="2:17" x14ac:dyDescent="0.25">
      <c r="C7" s="10"/>
      <c r="D7" s="10"/>
    </row>
    <row r="8" spans="2:17" ht="15" customHeight="1" x14ac:dyDescent="0.25">
      <c r="E8" s="12"/>
      <c r="F8" s="12"/>
      <c r="I8" s="13" t="s">
        <v>140</v>
      </c>
      <c r="J8" s="483">
        <v>2018</v>
      </c>
      <c r="K8" s="483"/>
    </row>
    <row r="9" spans="2:17" hidden="1" x14ac:dyDescent="0.25"/>
    <row r="10" spans="2:17" x14ac:dyDescent="0.25"/>
    <row r="11" spans="2:17" x14ac:dyDescent="0.25"/>
    <row r="12" spans="2:17" x14ac:dyDescent="0.25"/>
    <row r="13" spans="2:17" x14ac:dyDescent="0.25">
      <c r="Q13" s="11"/>
    </row>
    <row r="14" spans="2:17" x14ac:dyDescent="0.25">
      <c r="Q14" s="11"/>
    </row>
    <row r="15" spans="2:17" x14ac:dyDescent="0.25">
      <c r="Q15" s="11"/>
    </row>
    <row r="16" spans="2:17" ht="15" customHeight="1" x14ac:dyDescent="0.25">
      <c r="Q16" s="11"/>
    </row>
    <row r="17" spans="2:17" x14ac:dyDescent="0.25">
      <c r="B17" s="481" t="s">
        <v>16</v>
      </c>
      <c r="C17" s="481"/>
      <c r="D17" s="481"/>
      <c r="Q17" s="11"/>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A18BB86E-DB44-47F1-B842-D73307AB453F}" showGridLines="0" showRowCol="0" hiddenRows="1" hiddenColumns="1" topLeftCell="A2">
      <selection activeCell="H8" sqref="H8:I8"/>
      <pageMargins left="0.7" right="0.7" top="0.75" bottom="0.75" header="0.3" footer="0.3"/>
    </customSheetView>
    <customSheetView guid="{13CE4E0B-6D7C-47AC-BA40-02AD9E229BD1}"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pageSetUpPr fitToPage="1"/>
  </sheetPr>
  <dimension ref="A1:IZ31"/>
  <sheetViews>
    <sheetView showGridLines="0" showWhiteSpace="0" topLeftCell="A8" zoomScale="85" zoomScaleNormal="85" zoomScaleSheetLayoutView="100" workbookViewId="0">
      <pane xSplit="6" ySplit="5" topLeftCell="S13" activePane="bottomRight" state="frozen"/>
      <selection activeCell="V11" sqref="V11"/>
      <selection pane="topRight" activeCell="V11" sqref="V11"/>
      <selection pane="bottomLeft" activeCell="V11" sqref="V11"/>
      <selection pane="bottomRight" activeCell="V11" sqref="V11"/>
    </sheetView>
  </sheetViews>
  <sheetFormatPr baseColWidth="10" defaultColWidth="0" defaultRowHeight="12.75" x14ac:dyDescent="0.25"/>
  <cols>
    <col min="1" max="1" width="15.125" style="300" customWidth="1"/>
    <col min="2" max="2" width="5" style="297" customWidth="1"/>
    <col min="3" max="3" width="22.125" style="300" customWidth="1"/>
    <col min="4" max="4" width="20.125" style="300" customWidth="1"/>
    <col min="5" max="5" width="18" style="300" customWidth="1"/>
    <col min="6" max="6" width="12.375" style="299" customWidth="1"/>
    <col min="7" max="7" width="1.375" style="297" customWidth="1"/>
    <col min="8" max="8" width="12.125" style="297" customWidth="1"/>
    <col min="9" max="9" width="11.75" style="297" customWidth="1"/>
    <col min="10" max="10" width="14" style="297" customWidth="1"/>
    <col min="11" max="11" width="15.75" style="297" customWidth="1"/>
    <col min="12" max="12" width="58.25" style="298" customWidth="1"/>
    <col min="13" max="13" width="1.375" style="297" customWidth="1"/>
    <col min="14" max="15" width="13.375" style="297" customWidth="1"/>
    <col min="16" max="16" width="15.625" style="297" customWidth="1"/>
    <col min="17" max="17" width="15.75" style="297" customWidth="1"/>
    <col min="18" max="18" width="82.125" style="298" customWidth="1"/>
    <col min="19" max="19" width="1.375" style="297" customWidth="1"/>
    <col min="20" max="21" width="13.25" style="297" customWidth="1"/>
    <col min="22" max="22" width="14.625" style="297" customWidth="1"/>
    <col min="23" max="23" width="15.75" style="297" customWidth="1"/>
    <col min="24" max="24" width="61.75" style="297" customWidth="1"/>
    <col min="25" max="25" width="11.375" style="297" customWidth="1"/>
    <col min="26" max="260" width="0" style="297" hidden="1" customWidth="1"/>
    <col min="261" max="16384" width="11.375" style="297" hidden="1"/>
  </cols>
  <sheetData>
    <row r="1" spans="1:24" x14ac:dyDescent="0.25">
      <c r="A1" s="360"/>
    </row>
    <row r="2" spans="1:24" x14ac:dyDescent="0.25">
      <c r="A2" s="359" t="s">
        <v>60</v>
      </c>
      <c r="B2" s="359"/>
      <c r="C2" s="358"/>
      <c r="D2" s="358"/>
      <c r="E2" s="358"/>
      <c r="F2" s="358"/>
      <c r="G2" s="358"/>
      <c r="H2" s="358"/>
      <c r="I2" s="358"/>
      <c r="J2" s="358"/>
      <c r="K2" s="358"/>
      <c r="L2" s="358"/>
      <c r="M2" s="358"/>
      <c r="N2" s="358"/>
      <c r="O2" s="358"/>
      <c r="P2" s="358"/>
      <c r="Q2" s="358"/>
      <c r="R2" s="358"/>
      <c r="S2" s="358"/>
      <c r="T2" s="358"/>
      <c r="U2" s="358"/>
      <c r="V2" s="358"/>
      <c r="W2" s="358"/>
      <c r="X2" s="358"/>
    </row>
    <row r="3" spans="1:24" x14ac:dyDescent="0.2">
      <c r="B3" s="153"/>
      <c r="C3" s="357"/>
    </row>
    <row r="4" spans="1:24" x14ac:dyDescent="0.2">
      <c r="A4" s="153" t="s">
        <v>13</v>
      </c>
      <c r="B4" s="153"/>
      <c r="C4" s="356" t="s">
        <v>608</v>
      </c>
    </row>
    <row r="5" spans="1:24" x14ac:dyDescent="0.2">
      <c r="A5" s="153" t="s">
        <v>81</v>
      </c>
      <c r="B5" s="153"/>
      <c r="C5" s="355">
        <v>2019</v>
      </c>
    </row>
    <row r="6" spans="1:24" x14ac:dyDescent="0.25">
      <c r="A6" s="354" t="s">
        <v>82</v>
      </c>
      <c r="B6" s="354"/>
      <c r="C6" s="353">
        <v>43721</v>
      </c>
    </row>
    <row r="8" spans="1:24" ht="13.5" thickBot="1" x14ac:dyDescent="0.3"/>
    <row r="9" spans="1:24" ht="13.5" thickBot="1" x14ac:dyDescent="0.3">
      <c r="A9" s="484" t="s">
        <v>61</v>
      </c>
      <c r="B9" s="485"/>
      <c r="C9" s="485"/>
      <c r="D9" s="485"/>
      <c r="E9" s="485"/>
      <c r="F9" s="486"/>
      <c r="G9" s="300"/>
      <c r="H9" s="487" t="s">
        <v>7</v>
      </c>
      <c r="I9" s="488"/>
      <c r="J9" s="488"/>
      <c r="K9" s="488"/>
      <c r="L9" s="489"/>
      <c r="N9" s="487" t="s">
        <v>8</v>
      </c>
      <c r="O9" s="488"/>
      <c r="P9" s="488"/>
      <c r="Q9" s="488"/>
      <c r="R9" s="489"/>
      <c r="T9" s="487" t="s">
        <v>9</v>
      </c>
      <c r="U9" s="488"/>
      <c r="V9" s="488"/>
      <c r="W9" s="488"/>
      <c r="X9" s="489"/>
    </row>
    <row r="10" spans="1:24" ht="54.75" customHeight="1" thickBot="1" x14ac:dyDescent="0.3">
      <c r="A10" s="86" t="s">
        <v>62</v>
      </c>
      <c r="B10" s="490" t="s">
        <v>612</v>
      </c>
      <c r="C10" s="490"/>
      <c r="D10" s="490"/>
      <c r="E10" s="490"/>
      <c r="F10" s="491"/>
      <c r="G10" s="99"/>
      <c r="H10" s="87" t="s">
        <v>130</v>
      </c>
      <c r="I10" s="88"/>
      <c r="J10" s="89">
        <v>43585</v>
      </c>
      <c r="K10" s="492" t="s">
        <v>125</v>
      </c>
      <c r="L10" s="492" t="s">
        <v>0</v>
      </c>
      <c r="N10" s="87" t="s">
        <v>130</v>
      </c>
      <c r="O10" s="88"/>
      <c r="P10" s="89">
        <v>43708</v>
      </c>
      <c r="Q10" s="492" t="s">
        <v>125</v>
      </c>
      <c r="R10" s="492" t="s">
        <v>0</v>
      </c>
      <c r="T10" s="87" t="s">
        <v>130</v>
      </c>
      <c r="U10" s="88"/>
      <c r="V10" s="89">
        <v>43830</v>
      </c>
      <c r="W10" s="492" t="s">
        <v>125</v>
      </c>
      <c r="X10" s="492" t="s">
        <v>0</v>
      </c>
    </row>
    <row r="11" spans="1:24" ht="51.75" thickBot="1" x14ac:dyDescent="0.3">
      <c r="A11" s="90" t="s">
        <v>11</v>
      </c>
      <c r="B11" s="484" t="s">
        <v>68</v>
      </c>
      <c r="C11" s="486"/>
      <c r="D11" s="91" t="s">
        <v>69</v>
      </c>
      <c r="E11" s="91" t="s">
        <v>70</v>
      </c>
      <c r="F11" s="92" t="s">
        <v>71</v>
      </c>
      <c r="G11" s="319"/>
      <c r="H11" s="352" t="s">
        <v>76</v>
      </c>
      <c r="I11" s="296" t="s">
        <v>77</v>
      </c>
      <c r="J11" s="296" t="s">
        <v>124</v>
      </c>
      <c r="K11" s="493"/>
      <c r="L11" s="493"/>
      <c r="N11" s="352" t="s">
        <v>76</v>
      </c>
      <c r="O11" s="296" t="s">
        <v>77</v>
      </c>
      <c r="P11" s="296" t="s">
        <v>124</v>
      </c>
      <c r="Q11" s="493"/>
      <c r="R11" s="493"/>
      <c r="T11" s="352" t="s">
        <v>76</v>
      </c>
      <c r="U11" s="296" t="s">
        <v>77</v>
      </c>
      <c r="V11" s="296" t="s">
        <v>124</v>
      </c>
      <c r="W11" s="493"/>
      <c r="X11" s="493"/>
    </row>
    <row r="12" spans="1:24" s="319" customFormat="1" ht="45.75" customHeight="1" thickBot="1" x14ac:dyDescent="0.3">
      <c r="A12" s="494" t="s">
        <v>63</v>
      </c>
      <c r="B12" s="93"/>
      <c r="C12" s="94" t="s">
        <v>79</v>
      </c>
      <c r="D12" s="93"/>
      <c r="E12" s="93"/>
      <c r="F12" s="95"/>
      <c r="G12" s="99"/>
      <c r="H12" s="96">
        <f>+COUNTIF(H13,"&lt;&gt;"&amp;"")</f>
        <v>0</v>
      </c>
      <c r="I12" s="321">
        <f>+COUNTIF(I13,"Cumplida "&amp;"*")</f>
        <v>0</v>
      </c>
      <c r="J12" s="351" t="str">
        <f>IFERROR(+I12/H12,"No se programaron actividades relacionadas con este objetivo")</f>
        <v>No se programaron actividades relacionadas con este objetivo</v>
      </c>
      <c r="K12" s="97"/>
      <c r="L12" s="98"/>
      <c r="M12" s="99"/>
      <c r="N12" s="96">
        <v>3</v>
      </c>
      <c r="O12" s="321">
        <f>+COUNTIF(O13,"Cumplida "&amp;"*")</f>
        <v>1</v>
      </c>
      <c r="P12" s="320">
        <f>IFERROR(+O12/N12,"No se programaron actividades relacionadas con este objetivo")</f>
        <v>0.33333333333333331</v>
      </c>
      <c r="Q12" s="97"/>
      <c r="R12" s="98"/>
      <c r="S12" s="322"/>
      <c r="T12" s="96">
        <f>+COUNTIF(T13,"&lt;&gt;"&amp;"")</f>
        <v>1</v>
      </c>
      <c r="U12" s="321">
        <f>+COUNTIF(U13,"Cumplida "&amp;"*")</f>
        <v>1</v>
      </c>
      <c r="V12" s="320">
        <f>IFERROR(+U12/T12,"No se programaron actividades relacionadas con este objetivo")</f>
        <v>1</v>
      </c>
      <c r="W12" s="97"/>
      <c r="X12" s="98"/>
    </row>
    <row r="13" spans="1:24" ht="409.5" customHeight="1" thickBot="1" x14ac:dyDescent="0.3">
      <c r="A13" s="496"/>
      <c r="B13" s="350" t="s">
        <v>1</v>
      </c>
      <c r="C13" s="349" t="s">
        <v>498</v>
      </c>
      <c r="D13" s="349" t="s">
        <v>499</v>
      </c>
      <c r="E13" s="348" t="s">
        <v>500</v>
      </c>
      <c r="F13" s="347" t="s">
        <v>501</v>
      </c>
      <c r="H13" s="345"/>
      <c r="I13" s="304" t="s">
        <v>121</v>
      </c>
      <c r="J13" s="346"/>
      <c r="K13" s="308" t="s">
        <v>607</v>
      </c>
      <c r="L13" s="324" t="s">
        <v>613</v>
      </c>
      <c r="N13" s="345"/>
      <c r="O13" s="304" t="s">
        <v>122</v>
      </c>
      <c r="Q13" s="342" t="s">
        <v>738</v>
      </c>
      <c r="R13" s="341" t="s">
        <v>823</v>
      </c>
      <c r="S13" s="306"/>
      <c r="T13" s="345">
        <v>1</v>
      </c>
      <c r="U13" s="304" t="s">
        <v>122</v>
      </c>
      <c r="V13" s="344"/>
      <c r="W13" s="342" t="s">
        <v>738</v>
      </c>
      <c r="X13" s="301" t="s">
        <v>845</v>
      </c>
    </row>
    <row r="14" spans="1:24" s="319" customFormat="1" ht="30" customHeight="1" thickBot="1" x14ac:dyDescent="0.3">
      <c r="A14" s="494" t="s">
        <v>64</v>
      </c>
      <c r="B14" s="93"/>
      <c r="C14" s="94" t="s">
        <v>115</v>
      </c>
      <c r="D14" s="93"/>
      <c r="E14" s="93"/>
      <c r="F14" s="101"/>
      <c r="G14" s="99"/>
      <c r="H14" s="96">
        <v>4</v>
      </c>
      <c r="I14" s="321">
        <f>+COUNTIF(I15:I18,"Cumplida "&amp;"*")</f>
        <v>2</v>
      </c>
      <c r="J14" s="320">
        <f>IFERROR(+I14/H14,"No se programaron actividades relacionadas con este objetivo")</f>
        <v>0.5</v>
      </c>
      <c r="K14" s="97"/>
      <c r="L14" s="98"/>
      <c r="M14" s="99"/>
      <c r="N14" s="96">
        <v>4</v>
      </c>
      <c r="O14" s="321">
        <f>+COUNTIF(O15:O18,"Cumplida "&amp;"*")</f>
        <v>3</v>
      </c>
      <c r="P14" s="320">
        <f>IFERROR(+O14/N14,"No se programaron actividades relacionadas con este objetivo")</f>
        <v>0.75</v>
      </c>
      <c r="Q14" s="97"/>
      <c r="R14" s="98"/>
      <c r="S14" s="322"/>
      <c r="T14" s="96">
        <f>+COUNTIF(T15:T18,"&lt;&gt;"&amp;"")</f>
        <v>4</v>
      </c>
      <c r="U14" s="321">
        <f>+COUNTIF(U15:U18,"Cumplida "&amp;"*")</f>
        <v>4</v>
      </c>
      <c r="V14" s="320">
        <f>IFERROR(+U14/T14,"No se programaron actividades relacionadas con este objetivo")</f>
        <v>1</v>
      </c>
      <c r="W14" s="97"/>
      <c r="X14" s="98"/>
    </row>
    <row r="15" spans="1:24" ht="75.75" customHeight="1" x14ac:dyDescent="0.25">
      <c r="A15" s="495"/>
      <c r="B15" s="303" t="s">
        <v>4</v>
      </c>
      <c r="C15" s="336" t="s">
        <v>502</v>
      </c>
      <c r="D15" s="335" t="s">
        <v>503</v>
      </c>
      <c r="E15" s="335" t="s">
        <v>78</v>
      </c>
      <c r="F15" s="337">
        <v>43496</v>
      </c>
      <c r="H15" s="305"/>
      <c r="I15" s="304" t="s">
        <v>122</v>
      </c>
      <c r="J15" s="339"/>
      <c r="K15" s="308" t="s">
        <v>607</v>
      </c>
      <c r="L15" s="325" t="s">
        <v>614</v>
      </c>
      <c r="N15" s="305"/>
      <c r="O15" s="304" t="s">
        <v>122</v>
      </c>
      <c r="P15" s="342" t="s">
        <v>739</v>
      </c>
      <c r="Q15" s="308" t="s">
        <v>607</v>
      </c>
      <c r="R15" s="325" t="s">
        <v>747</v>
      </c>
      <c r="S15" s="306"/>
      <c r="T15" s="305">
        <v>1</v>
      </c>
      <c r="U15" s="304" t="s">
        <v>122</v>
      </c>
      <c r="V15" s="339"/>
      <c r="W15" s="308" t="s">
        <v>607</v>
      </c>
      <c r="X15" s="325" t="s">
        <v>747</v>
      </c>
    </row>
    <row r="16" spans="1:24" ht="129.75" customHeight="1" x14ac:dyDescent="0.25">
      <c r="A16" s="495"/>
      <c r="B16" s="303">
        <v>2.2000000000000002</v>
      </c>
      <c r="C16" s="336" t="s">
        <v>504</v>
      </c>
      <c r="D16" s="343" t="s">
        <v>505</v>
      </c>
      <c r="E16" s="330" t="s">
        <v>509</v>
      </c>
      <c r="F16" s="337">
        <v>43496</v>
      </c>
      <c r="H16" s="305"/>
      <c r="I16" s="304" t="s">
        <v>122</v>
      </c>
      <c r="J16" s="339"/>
      <c r="K16" s="308" t="s">
        <v>607</v>
      </c>
      <c r="L16" s="325" t="s">
        <v>614</v>
      </c>
      <c r="N16" s="305"/>
      <c r="O16" s="304" t="s">
        <v>122</v>
      </c>
      <c r="P16" s="342" t="s">
        <v>739</v>
      </c>
      <c r="Q16" s="308" t="s">
        <v>607</v>
      </c>
      <c r="R16" s="325" t="s">
        <v>747</v>
      </c>
      <c r="S16" s="306"/>
      <c r="T16" s="305">
        <v>1</v>
      </c>
      <c r="U16" s="304" t="s">
        <v>122</v>
      </c>
      <c r="V16" s="339"/>
      <c r="W16" s="308" t="s">
        <v>607</v>
      </c>
      <c r="X16" s="325" t="s">
        <v>747</v>
      </c>
    </row>
    <row r="17" spans="1:24" ht="150.75" customHeight="1" x14ac:dyDescent="0.25">
      <c r="A17" s="495"/>
      <c r="B17" s="303">
        <v>2.2999999999999998</v>
      </c>
      <c r="C17" s="336" t="s">
        <v>506</v>
      </c>
      <c r="D17" s="335" t="s">
        <v>507</v>
      </c>
      <c r="E17" s="335" t="s">
        <v>500</v>
      </c>
      <c r="F17" s="337">
        <v>43814</v>
      </c>
      <c r="H17" s="305"/>
      <c r="I17" s="304" t="s">
        <v>160</v>
      </c>
      <c r="J17" s="339"/>
      <c r="K17" s="308" t="s">
        <v>607</v>
      </c>
      <c r="L17" s="341" t="s">
        <v>682</v>
      </c>
      <c r="N17" s="305"/>
      <c r="O17" s="304" t="s">
        <v>160</v>
      </c>
      <c r="P17" s="339"/>
      <c r="Q17" s="308" t="s">
        <v>607</v>
      </c>
      <c r="R17" s="341" t="s">
        <v>682</v>
      </c>
      <c r="S17" s="340"/>
      <c r="T17" s="305">
        <v>1</v>
      </c>
      <c r="U17" s="304" t="s">
        <v>122</v>
      </c>
      <c r="V17" s="339"/>
      <c r="W17" s="335" t="s">
        <v>607</v>
      </c>
      <c r="X17" s="338" t="s">
        <v>887</v>
      </c>
    </row>
    <row r="18" spans="1:24" ht="134.25" customHeight="1" thickBot="1" x14ac:dyDescent="0.3">
      <c r="A18" s="495"/>
      <c r="B18" s="303" t="s">
        <v>44</v>
      </c>
      <c r="C18" s="336" t="s">
        <v>508</v>
      </c>
      <c r="D18" s="335" t="s">
        <v>609</v>
      </c>
      <c r="E18" s="335" t="s">
        <v>500</v>
      </c>
      <c r="F18" s="337">
        <v>43646</v>
      </c>
      <c r="H18" s="305"/>
      <c r="I18" s="304" t="s">
        <v>160</v>
      </c>
      <c r="J18" s="339"/>
      <c r="K18" s="308" t="s">
        <v>607</v>
      </c>
      <c r="L18" s="341" t="s">
        <v>682</v>
      </c>
      <c r="N18" s="305"/>
      <c r="O18" s="304" t="s">
        <v>122</v>
      </c>
      <c r="P18" s="339"/>
      <c r="Q18" s="335" t="s">
        <v>607</v>
      </c>
      <c r="R18" s="277" t="s">
        <v>749</v>
      </c>
      <c r="S18" s="340"/>
      <c r="T18" s="305">
        <v>1</v>
      </c>
      <c r="U18" s="304" t="s">
        <v>122</v>
      </c>
      <c r="V18" s="339"/>
      <c r="W18" s="335" t="s">
        <v>607</v>
      </c>
      <c r="X18" s="338" t="s">
        <v>846</v>
      </c>
    </row>
    <row r="19" spans="1:24" s="319" customFormat="1" ht="30" customHeight="1" thickBot="1" x14ac:dyDescent="0.3">
      <c r="A19" s="495" t="s">
        <v>65</v>
      </c>
      <c r="B19" s="93"/>
      <c r="C19" s="94" t="s">
        <v>116</v>
      </c>
      <c r="D19" s="93"/>
      <c r="E19" s="93"/>
      <c r="F19" s="101"/>
      <c r="G19" s="99"/>
      <c r="H19" s="96">
        <v>3</v>
      </c>
      <c r="I19" s="321">
        <f>+COUNTIF(I20:I22,"Cumplida "&amp;"*")</f>
        <v>2</v>
      </c>
      <c r="J19" s="320">
        <f>IFERROR(+I19/H19,"No se programaron actividades relacionadas con este objetivo")</f>
        <v>0.66666666666666663</v>
      </c>
      <c r="K19" s="97"/>
      <c r="L19" s="98"/>
      <c r="M19" s="99"/>
      <c r="N19" s="96">
        <v>3</v>
      </c>
      <c r="O19" s="321">
        <f>+COUNTIF(O20:O22,"Cumplida "&amp;"*")</f>
        <v>2</v>
      </c>
      <c r="P19" s="320">
        <f>IFERROR(+O19/N19,"No se programaron actividades relacionadas con este objetivo")</f>
        <v>0.66666666666666663</v>
      </c>
      <c r="Q19" s="97"/>
      <c r="R19" s="98"/>
      <c r="S19" s="322"/>
      <c r="T19" s="96">
        <f>+COUNTIF(T20:T22,"&lt;&gt;"&amp;"")</f>
        <v>3</v>
      </c>
      <c r="U19" s="321">
        <f>+COUNTIF(U20:U22,"Cumplida "&amp;"*")</f>
        <v>3</v>
      </c>
      <c r="V19" s="320">
        <f>IFERROR(+U19/T19,"No se programaron actividades relacionadas con este objetivo")</f>
        <v>1</v>
      </c>
      <c r="W19" s="97"/>
      <c r="X19" s="98"/>
    </row>
    <row r="20" spans="1:24" ht="150" customHeight="1" x14ac:dyDescent="0.25">
      <c r="A20" s="495"/>
      <c r="B20" s="303" t="s">
        <v>510</v>
      </c>
      <c r="C20" s="332" t="s">
        <v>511</v>
      </c>
      <c r="D20" s="331" t="s">
        <v>512</v>
      </c>
      <c r="E20" s="330"/>
      <c r="F20" s="337">
        <v>43496</v>
      </c>
      <c r="H20" s="305"/>
      <c r="I20" s="304" t="s">
        <v>122</v>
      </c>
      <c r="J20" s="303"/>
      <c r="K20" s="308" t="s">
        <v>607</v>
      </c>
      <c r="L20" s="325" t="s">
        <v>616</v>
      </c>
      <c r="N20" s="305"/>
      <c r="O20" s="304" t="s">
        <v>122</v>
      </c>
      <c r="P20" s="303"/>
      <c r="Q20" s="308" t="s">
        <v>607</v>
      </c>
      <c r="R20" s="325" t="s">
        <v>750</v>
      </c>
      <c r="S20" s="306"/>
      <c r="T20" s="305">
        <v>1</v>
      </c>
      <c r="U20" s="304" t="s">
        <v>122</v>
      </c>
      <c r="V20" s="303"/>
      <c r="W20" s="308" t="s">
        <v>607</v>
      </c>
      <c r="X20" s="323" t="s">
        <v>816</v>
      </c>
    </row>
    <row r="21" spans="1:24" ht="174" customHeight="1" x14ac:dyDescent="0.25">
      <c r="A21" s="495"/>
      <c r="B21" s="303">
        <v>3.2</v>
      </c>
      <c r="C21" s="336" t="s">
        <v>513</v>
      </c>
      <c r="D21" s="335" t="s">
        <v>514</v>
      </c>
      <c r="E21" s="330"/>
      <c r="F21" s="337">
        <v>43524</v>
      </c>
      <c r="H21" s="305"/>
      <c r="I21" s="304" t="s">
        <v>122</v>
      </c>
      <c r="J21" s="303"/>
      <c r="K21" s="308" t="s">
        <v>607</v>
      </c>
      <c r="L21" s="324" t="s">
        <v>615</v>
      </c>
      <c r="N21" s="305"/>
      <c r="O21" s="304" t="s">
        <v>122</v>
      </c>
      <c r="P21" s="303"/>
      <c r="Q21" s="308" t="s">
        <v>607</v>
      </c>
      <c r="R21" s="324" t="s">
        <v>751</v>
      </c>
      <c r="S21" s="306"/>
      <c r="T21" s="305">
        <v>1</v>
      </c>
      <c r="U21" s="304" t="s">
        <v>122</v>
      </c>
      <c r="V21" s="303"/>
      <c r="W21" s="308" t="s">
        <v>607</v>
      </c>
      <c r="X21" s="324" t="s">
        <v>751</v>
      </c>
    </row>
    <row r="22" spans="1:24" ht="196.5" customHeight="1" thickBot="1" x14ac:dyDescent="0.3">
      <c r="A22" s="495"/>
      <c r="B22" s="303">
        <v>3.3</v>
      </c>
      <c r="C22" s="332" t="s">
        <v>515</v>
      </c>
      <c r="D22" s="335" t="s">
        <v>516</v>
      </c>
      <c r="E22" s="330"/>
      <c r="F22" s="337">
        <v>43826</v>
      </c>
      <c r="H22" s="305"/>
      <c r="I22" s="304" t="s">
        <v>121</v>
      </c>
      <c r="J22" s="303"/>
      <c r="K22" s="308" t="s">
        <v>607</v>
      </c>
      <c r="L22" s="333" t="s">
        <v>618</v>
      </c>
      <c r="N22" s="305"/>
      <c r="O22" s="304" t="s">
        <v>121</v>
      </c>
      <c r="P22" s="303"/>
      <c r="Q22" s="308" t="s">
        <v>607</v>
      </c>
      <c r="R22" s="324" t="s">
        <v>748</v>
      </c>
      <c r="S22" s="306"/>
      <c r="T22" s="305">
        <v>1</v>
      </c>
      <c r="U22" s="304" t="s">
        <v>122</v>
      </c>
      <c r="V22" s="303"/>
      <c r="W22" s="308" t="s">
        <v>607</v>
      </c>
      <c r="X22" s="323" t="s">
        <v>847</v>
      </c>
    </row>
    <row r="23" spans="1:24" s="319" customFormat="1" ht="30" customHeight="1" thickBot="1" x14ac:dyDescent="0.3">
      <c r="A23" s="494" t="s">
        <v>66</v>
      </c>
      <c r="B23" s="93"/>
      <c r="C23" s="94" t="s">
        <v>117</v>
      </c>
      <c r="D23" s="93"/>
      <c r="E23" s="93"/>
      <c r="F23" s="101"/>
      <c r="G23" s="99"/>
      <c r="H23" s="96">
        <f>+COUNTIF(H24:H27,"&lt;&gt;"&amp;"")</f>
        <v>0</v>
      </c>
      <c r="I23" s="321">
        <f>+COUNTIF(I24:I27,"Cumplida "&amp;"*")</f>
        <v>0</v>
      </c>
      <c r="J23" s="320" t="str">
        <f>IFERROR(+I23/H23,"No se programaron actividades relacionadas con este objetivo")</f>
        <v>No se programaron actividades relacionadas con este objetivo</v>
      </c>
      <c r="K23" s="97"/>
      <c r="L23" s="98"/>
      <c r="M23" s="99"/>
      <c r="N23" s="96">
        <v>4</v>
      </c>
      <c r="O23" s="321">
        <f>+COUNTIF(O24:O27,"Cumplida "&amp;"*")</f>
        <v>0</v>
      </c>
      <c r="P23" s="320">
        <f>IFERROR(+O23/N23,"No se programaron actividades relacionadas con este objetivo")</f>
        <v>0</v>
      </c>
      <c r="Q23" s="97"/>
      <c r="R23" s="98"/>
      <c r="S23" s="322"/>
      <c r="T23" s="96">
        <f>+COUNTIF(T24:T27,"&lt;&gt;"&amp;"")</f>
        <v>4</v>
      </c>
      <c r="U23" s="321">
        <f>+COUNTIF(U24:U27,"Cumplida "&amp;"*")</f>
        <v>4</v>
      </c>
      <c r="V23" s="320">
        <f>IFERROR(+U23/T23,"No se programaron actividades relacionadas con este objetivo")</f>
        <v>1</v>
      </c>
      <c r="W23" s="97"/>
      <c r="X23" s="98"/>
    </row>
    <row r="24" spans="1:24" ht="285.75" customHeight="1" x14ac:dyDescent="0.25">
      <c r="A24" s="495"/>
      <c r="B24" s="303" t="s">
        <v>517</v>
      </c>
      <c r="C24" s="336" t="s">
        <v>518</v>
      </c>
      <c r="D24" s="335" t="s">
        <v>519</v>
      </c>
      <c r="E24" s="335" t="s">
        <v>84</v>
      </c>
      <c r="F24" s="334">
        <v>43826</v>
      </c>
      <c r="H24" s="305"/>
      <c r="I24" s="304" t="s">
        <v>121</v>
      </c>
      <c r="J24" s="303"/>
      <c r="K24" s="308" t="s">
        <v>607</v>
      </c>
      <c r="L24" s="323" t="s">
        <v>619</v>
      </c>
      <c r="N24" s="305"/>
      <c r="O24" s="304" t="s">
        <v>121</v>
      </c>
      <c r="P24" s="303"/>
      <c r="Q24" s="308" t="s">
        <v>607</v>
      </c>
      <c r="R24" s="323" t="s">
        <v>817</v>
      </c>
      <c r="S24" s="306"/>
      <c r="T24" s="305">
        <v>1</v>
      </c>
      <c r="U24" s="304" t="s">
        <v>122</v>
      </c>
      <c r="V24" s="303"/>
      <c r="W24" s="308" t="s">
        <v>607</v>
      </c>
      <c r="X24" s="323" t="s">
        <v>848</v>
      </c>
    </row>
    <row r="25" spans="1:24" ht="392.25" customHeight="1" x14ac:dyDescent="0.25">
      <c r="A25" s="495"/>
      <c r="B25" s="303" t="s">
        <v>47</v>
      </c>
      <c r="C25" s="332" t="s">
        <v>520</v>
      </c>
      <c r="D25" s="331" t="s">
        <v>610</v>
      </c>
      <c r="E25" s="330" t="s">
        <v>500</v>
      </c>
      <c r="F25" s="329" t="s">
        <v>524</v>
      </c>
      <c r="H25" s="305"/>
      <c r="I25" s="304" t="s">
        <v>121</v>
      </c>
      <c r="J25" s="303"/>
      <c r="K25" s="308" t="s">
        <v>607</v>
      </c>
      <c r="L25" s="333" t="s">
        <v>620</v>
      </c>
      <c r="N25" s="305"/>
      <c r="O25" s="304" t="s">
        <v>121</v>
      </c>
      <c r="P25" s="303"/>
      <c r="Q25" s="308" t="s">
        <v>607</v>
      </c>
      <c r="R25" s="294" t="s">
        <v>807</v>
      </c>
      <c r="S25" s="306"/>
      <c r="T25" s="305">
        <v>1</v>
      </c>
      <c r="U25" s="304" t="s">
        <v>122</v>
      </c>
      <c r="V25" s="303"/>
      <c r="W25" s="308" t="s">
        <v>607</v>
      </c>
      <c r="X25" s="323" t="s">
        <v>888</v>
      </c>
    </row>
    <row r="26" spans="1:24" ht="192.75" customHeight="1" x14ac:dyDescent="0.25">
      <c r="A26" s="495"/>
      <c r="B26" s="303" t="s">
        <v>19</v>
      </c>
      <c r="C26" s="332" t="s">
        <v>521</v>
      </c>
      <c r="D26" s="331" t="s">
        <v>611</v>
      </c>
      <c r="E26" s="330" t="s">
        <v>500</v>
      </c>
      <c r="F26" s="329" t="s">
        <v>524</v>
      </c>
      <c r="H26" s="305"/>
      <c r="I26" s="304" t="s">
        <v>121</v>
      </c>
      <c r="J26" s="303"/>
      <c r="K26" s="308" t="s">
        <v>607</v>
      </c>
      <c r="L26" s="133" t="s">
        <v>818</v>
      </c>
      <c r="N26" s="305"/>
      <c r="O26" s="304" t="s">
        <v>121</v>
      </c>
      <c r="P26" s="303"/>
      <c r="Q26" s="308" t="s">
        <v>607</v>
      </c>
      <c r="R26" s="324" t="s">
        <v>801</v>
      </c>
      <c r="S26" s="306"/>
      <c r="T26" s="305">
        <v>1</v>
      </c>
      <c r="U26" s="304" t="s">
        <v>122</v>
      </c>
      <c r="V26" s="303"/>
      <c r="W26" s="328" t="s">
        <v>607</v>
      </c>
      <c r="X26" s="323" t="s">
        <v>888</v>
      </c>
    </row>
    <row r="27" spans="1:24" ht="151.5" customHeight="1" thickBot="1" x14ac:dyDescent="0.3">
      <c r="A27" s="496"/>
      <c r="B27" s="303" t="s">
        <v>48</v>
      </c>
      <c r="C27" s="317" t="s">
        <v>522</v>
      </c>
      <c r="D27" s="327" t="s">
        <v>523</v>
      </c>
      <c r="E27" s="326" t="s">
        <v>500</v>
      </c>
      <c r="F27" s="309" t="s">
        <v>525</v>
      </c>
      <c r="H27" s="305"/>
      <c r="I27" s="304" t="s">
        <v>160</v>
      </c>
      <c r="J27" s="303"/>
      <c r="K27" s="308" t="s">
        <v>607</v>
      </c>
      <c r="L27" s="325" t="s">
        <v>679</v>
      </c>
      <c r="N27" s="305"/>
      <c r="O27" s="304" t="s">
        <v>121</v>
      </c>
      <c r="P27" s="303"/>
      <c r="Q27" s="308" t="s">
        <v>607</v>
      </c>
      <c r="R27" s="324" t="s">
        <v>801</v>
      </c>
      <c r="S27" s="306"/>
      <c r="T27" s="305">
        <v>1</v>
      </c>
      <c r="U27" s="304" t="s">
        <v>122</v>
      </c>
      <c r="V27" s="303"/>
      <c r="W27" s="308" t="s">
        <v>607</v>
      </c>
      <c r="X27" s="323" t="s">
        <v>889</v>
      </c>
    </row>
    <row r="28" spans="1:24" s="319" customFormat="1" ht="30" customHeight="1" thickBot="1" x14ac:dyDescent="0.3">
      <c r="A28" s="494" t="s">
        <v>67</v>
      </c>
      <c r="B28" s="93"/>
      <c r="C28" s="94" t="s">
        <v>118</v>
      </c>
      <c r="D28" s="93"/>
      <c r="E28" s="93"/>
      <c r="F28" s="101"/>
      <c r="G28" s="99"/>
      <c r="H28" s="96">
        <f>+COUNTIF(H29:H30,"&lt;&gt;"&amp;"")</f>
        <v>0</v>
      </c>
      <c r="I28" s="321">
        <f>+COUNTIF(I29:I30,"Cumplida "&amp;"*")</f>
        <v>0</v>
      </c>
      <c r="J28" s="320" t="str">
        <f>IFERROR(+I28/H28,"No se programaron actividades relacionadas con este objetivo")</f>
        <v>No se programaron actividades relacionadas con este objetivo</v>
      </c>
      <c r="K28" s="97"/>
      <c r="L28" s="98"/>
      <c r="M28" s="99"/>
      <c r="N28" s="96">
        <v>2</v>
      </c>
      <c r="O28" s="321">
        <f>+COUNTIF(O29:O30,"Cumplida "&amp;"*")</f>
        <v>0</v>
      </c>
      <c r="P28" s="320">
        <f>IFERROR(+O28/N28,"No se programaron actividades relacionadas con este objetivo")</f>
        <v>0</v>
      </c>
      <c r="Q28" s="97"/>
      <c r="R28" s="98"/>
      <c r="S28" s="322"/>
      <c r="T28" s="96">
        <f>+COUNTIF(T29:T30,"&lt;&gt;"&amp;"")</f>
        <v>2</v>
      </c>
      <c r="U28" s="321">
        <f>+COUNTIF(U29:U30,"Cumplida "&amp;"*")</f>
        <v>2</v>
      </c>
      <c r="V28" s="320">
        <f>IFERROR(+U28/T28,"No se programaron actividades relacionadas con este objetivo")</f>
        <v>1</v>
      </c>
      <c r="W28" s="97"/>
      <c r="X28" s="98"/>
    </row>
    <row r="29" spans="1:24" ht="153" customHeight="1" x14ac:dyDescent="0.25">
      <c r="A29" s="495"/>
      <c r="B29" s="318" t="s">
        <v>49</v>
      </c>
      <c r="C29" s="317" t="s">
        <v>526</v>
      </c>
      <c r="D29" s="497" t="s">
        <v>527</v>
      </c>
      <c r="E29" s="316" t="s">
        <v>528</v>
      </c>
      <c r="F29" s="309" t="s">
        <v>529</v>
      </c>
      <c r="H29" s="305"/>
      <c r="I29" s="304" t="s">
        <v>121</v>
      </c>
      <c r="J29" s="303"/>
      <c r="K29" s="308" t="s">
        <v>607</v>
      </c>
      <c r="L29" s="315" t="s">
        <v>819</v>
      </c>
      <c r="N29" s="305"/>
      <c r="O29" s="304" t="s">
        <v>121</v>
      </c>
      <c r="P29" s="303"/>
      <c r="Q29" s="308" t="s">
        <v>607</v>
      </c>
      <c r="R29" s="315" t="s">
        <v>820</v>
      </c>
      <c r="S29" s="306"/>
      <c r="T29" s="305">
        <v>1</v>
      </c>
      <c r="U29" s="304" t="s">
        <v>122</v>
      </c>
      <c r="V29" s="303"/>
      <c r="W29" s="308" t="s">
        <v>607</v>
      </c>
      <c r="X29" s="313" t="s">
        <v>849</v>
      </c>
    </row>
    <row r="30" spans="1:24" ht="86.25" customHeight="1" thickBot="1" x14ac:dyDescent="0.25">
      <c r="A30" s="495"/>
      <c r="B30" s="312" t="s">
        <v>50</v>
      </c>
      <c r="C30" s="311" t="s">
        <v>85</v>
      </c>
      <c r="D30" s="498"/>
      <c r="E30" s="310" t="s">
        <v>528</v>
      </c>
      <c r="F30" s="309" t="s">
        <v>529</v>
      </c>
      <c r="H30" s="305"/>
      <c r="I30" s="304" t="s">
        <v>121</v>
      </c>
      <c r="J30" s="303"/>
      <c r="K30" s="308" t="s">
        <v>607</v>
      </c>
      <c r="L30" s="307" t="s">
        <v>821</v>
      </c>
      <c r="N30" s="305"/>
      <c r="O30" s="304" t="s">
        <v>121</v>
      </c>
      <c r="P30" s="303"/>
      <c r="Q30" s="308" t="s">
        <v>607</v>
      </c>
      <c r="R30" s="307" t="s">
        <v>822</v>
      </c>
      <c r="S30" s="306"/>
      <c r="T30" s="305">
        <v>1</v>
      </c>
      <c r="U30" s="304" t="s">
        <v>122</v>
      </c>
      <c r="V30" s="303"/>
      <c r="W30" s="308" t="s">
        <v>607</v>
      </c>
      <c r="X30" s="394" t="s">
        <v>850</v>
      </c>
    </row>
    <row r="31" spans="1:24" x14ac:dyDescent="0.25">
      <c r="X31" s="298"/>
    </row>
  </sheetData>
  <mergeCells count="18">
    <mergeCell ref="A28:A30"/>
    <mergeCell ref="X10:X11"/>
    <mergeCell ref="B11:C11"/>
    <mergeCell ref="A12:A13"/>
    <mergeCell ref="A14:A18"/>
    <mergeCell ref="A19:A22"/>
    <mergeCell ref="A23:A27"/>
    <mergeCell ref="D29:D30"/>
    <mergeCell ref="A9:F9"/>
    <mergeCell ref="H9:L9"/>
    <mergeCell ref="N9:R9"/>
    <mergeCell ref="T9:X9"/>
    <mergeCell ref="B10:F10"/>
    <mergeCell ref="K10:K11"/>
    <mergeCell ref="L10:L11"/>
    <mergeCell ref="Q10:Q11"/>
    <mergeCell ref="R10:R11"/>
    <mergeCell ref="W10:W11"/>
  </mergeCells>
  <conditionalFormatting sqref="I12 O12:O14 O31 I14:I15 O18:O19 O22:O23 I17:I31 O25:O28 U12:U31">
    <cfRule type="cellIs" dxfId="983" priority="61" operator="equal">
      <formula>"Vencida"</formula>
    </cfRule>
    <cfRule type="cellIs" dxfId="982" priority="62" operator="equal">
      <formula>"No Cumplida"</formula>
    </cfRule>
    <cfRule type="cellIs" dxfId="981" priority="63" operator="equal">
      <formula>"En Avance"</formula>
    </cfRule>
    <cfRule type="cellIs" dxfId="980" priority="64" operator="equal">
      <formula>"Cumplida (FT)"</formula>
    </cfRule>
    <cfRule type="cellIs" dxfId="979" priority="65" operator="equal">
      <formula>"Cumplida (DT)"</formula>
    </cfRule>
    <cfRule type="cellIs" dxfId="978" priority="66" operator="equal">
      <formula>"Sin Avance"</formula>
    </cfRule>
  </conditionalFormatting>
  <conditionalFormatting sqref="I13">
    <cfRule type="cellIs" dxfId="977" priority="55" operator="equal">
      <formula>"Vencida"</formula>
    </cfRule>
    <cfRule type="cellIs" dxfId="976" priority="56" operator="equal">
      <formula>"No Cumplida"</formula>
    </cfRule>
    <cfRule type="cellIs" dxfId="975" priority="57" operator="equal">
      <formula>"En Avance"</formula>
    </cfRule>
    <cfRule type="cellIs" dxfId="974" priority="58" operator="equal">
      <formula>"Cumplida (FT)"</formula>
    </cfRule>
    <cfRule type="cellIs" dxfId="973" priority="59" operator="equal">
      <formula>"Cumplida (DT)"</formula>
    </cfRule>
    <cfRule type="cellIs" dxfId="972" priority="60" operator="equal">
      <formula>"Sin Avance"</formula>
    </cfRule>
  </conditionalFormatting>
  <conditionalFormatting sqref="O15">
    <cfRule type="cellIs" dxfId="971" priority="49" operator="equal">
      <formula>"Vencida"</formula>
    </cfRule>
    <cfRule type="cellIs" dxfId="970" priority="50" operator="equal">
      <formula>"No Cumplida"</formula>
    </cfRule>
    <cfRule type="cellIs" dxfId="969" priority="51" operator="equal">
      <formula>"En Avance"</formula>
    </cfRule>
    <cfRule type="cellIs" dxfId="968" priority="52" operator="equal">
      <formula>"Cumplida (FT)"</formula>
    </cfRule>
    <cfRule type="cellIs" dxfId="967" priority="53" operator="equal">
      <formula>"Cumplida (DT)"</formula>
    </cfRule>
    <cfRule type="cellIs" dxfId="966" priority="54" operator="equal">
      <formula>"Sin Avance"</formula>
    </cfRule>
  </conditionalFormatting>
  <conditionalFormatting sqref="O24">
    <cfRule type="cellIs" dxfId="965" priority="43" operator="equal">
      <formula>"Vencida"</formula>
    </cfRule>
    <cfRule type="cellIs" dxfId="964" priority="44" operator="equal">
      <formula>"No Cumplida"</formula>
    </cfRule>
    <cfRule type="cellIs" dxfId="963" priority="45" operator="equal">
      <formula>"En Avance"</formula>
    </cfRule>
    <cfRule type="cellIs" dxfId="962" priority="46" operator="equal">
      <formula>"Cumplida (FT)"</formula>
    </cfRule>
    <cfRule type="cellIs" dxfId="961" priority="47" operator="equal">
      <formula>"Cumplida (DT)"</formula>
    </cfRule>
    <cfRule type="cellIs" dxfId="960" priority="48" operator="equal">
      <formula>"Sin Avance"</formula>
    </cfRule>
  </conditionalFormatting>
  <conditionalFormatting sqref="I16">
    <cfRule type="cellIs" dxfId="959" priority="37" operator="equal">
      <formula>"Vencida"</formula>
    </cfRule>
    <cfRule type="cellIs" dxfId="958" priority="38" operator="equal">
      <formula>"No Cumplida"</formula>
    </cfRule>
    <cfRule type="cellIs" dxfId="957" priority="39" operator="equal">
      <formula>"En Avance"</formula>
    </cfRule>
    <cfRule type="cellIs" dxfId="956" priority="40" operator="equal">
      <formula>"Cumplida (FT)"</formula>
    </cfRule>
    <cfRule type="cellIs" dxfId="955" priority="41" operator="equal">
      <formula>"Cumplida (DT)"</formula>
    </cfRule>
    <cfRule type="cellIs" dxfId="954" priority="42" operator="equal">
      <formula>"Sin Avance"</formula>
    </cfRule>
  </conditionalFormatting>
  <conditionalFormatting sqref="O16">
    <cfRule type="cellIs" dxfId="953" priority="31" operator="equal">
      <formula>"Vencida"</formula>
    </cfRule>
    <cfRule type="cellIs" dxfId="952" priority="32" operator="equal">
      <formula>"No Cumplida"</formula>
    </cfRule>
    <cfRule type="cellIs" dxfId="951" priority="33" operator="equal">
      <formula>"En Avance"</formula>
    </cfRule>
    <cfRule type="cellIs" dxfId="950" priority="34" operator="equal">
      <formula>"Cumplida (FT)"</formula>
    </cfRule>
    <cfRule type="cellIs" dxfId="949" priority="35" operator="equal">
      <formula>"Cumplida (DT)"</formula>
    </cfRule>
    <cfRule type="cellIs" dxfId="948" priority="36" operator="equal">
      <formula>"Sin Avance"</formula>
    </cfRule>
  </conditionalFormatting>
  <conditionalFormatting sqref="O17">
    <cfRule type="cellIs" dxfId="947" priority="25" operator="equal">
      <formula>"Vencida"</formula>
    </cfRule>
    <cfRule type="cellIs" dxfId="946" priority="26" operator="equal">
      <formula>"No Cumplida"</formula>
    </cfRule>
    <cfRule type="cellIs" dxfId="945" priority="27" operator="equal">
      <formula>"En Avance"</formula>
    </cfRule>
    <cfRule type="cellIs" dxfId="944" priority="28" operator="equal">
      <formula>"Cumplida (FT)"</formula>
    </cfRule>
    <cfRule type="cellIs" dxfId="943" priority="29" operator="equal">
      <formula>"Cumplida (DT)"</formula>
    </cfRule>
    <cfRule type="cellIs" dxfId="942" priority="30" operator="equal">
      <formula>"Sin Avance"</formula>
    </cfRule>
  </conditionalFormatting>
  <conditionalFormatting sqref="O20">
    <cfRule type="cellIs" dxfId="941" priority="19" operator="equal">
      <formula>"Vencida"</formula>
    </cfRule>
    <cfRule type="cellIs" dxfId="940" priority="20" operator="equal">
      <formula>"No Cumplida"</formula>
    </cfRule>
    <cfRule type="cellIs" dxfId="939" priority="21" operator="equal">
      <formula>"En Avance"</formula>
    </cfRule>
    <cfRule type="cellIs" dxfId="938" priority="22" operator="equal">
      <formula>"Cumplida (FT)"</formula>
    </cfRule>
    <cfRule type="cellIs" dxfId="937" priority="23" operator="equal">
      <formula>"Cumplida (DT)"</formula>
    </cfRule>
    <cfRule type="cellIs" dxfId="936" priority="24" operator="equal">
      <formula>"Sin Avance"</formula>
    </cfRule>
  </conditionalFormatting>
  <conditionalFormatting sqref="O21">
    <cfRule type="cellIs" dxfId="935" priority="13" operator="equal">
      <formula>"Vencida"</formula>
    </cfRule>
    <cfRule type="cellIs" dxfId="934" priority="14" operator="equal">
      <formula>"No Cumplida"</formula>
    </cfRule>
    <cfRule type="cellIs" dxfId="933" priority="15" operator="equal">
      <formula>"En Avance"</formula>
    </cfRule>
    <cfRule type="cellIs" dxfId="932" priority="16" operator="equal">
      <formula>"Cumplida (FT)"</formula>
    </cfRule>
    <cfRule type="cellIs" dxfId="931" priority="17" operator="equal">
      <formula>"Cumplida (DT)"</formula>
    </cfRule>
    <cfRule type="cellIs" dxfId="930" priority="18" operator="equal">
      <formula>"Sin Avance"</formula>
    </cfRule>
  </conditionalFormatting>
  <conditionalFormatting sqref="O29">
    <cfRule type="cellIs" dxfId="929" priority="7" operator="equal">
      <formula>"Vencida"</formula>
    </cfRule>
    <cfRule type="cellIs" dxfId="928" priority="8" operator="equal">
      <formula>"No Cumplida"</formula>
    </cfRule>
    <cfRule type="cellIs" dxfId="927" priority="9" operator="equal">
      <formula>"En Avance"</formula>
    </cfRule>
    <cfRule type="cellIs" dxfId="926" priority="10" operator="equal">
      <formula>"Cumplida (FT)"</formula>
    </cfRule>
    <cfRule type="cellIs" dxfId="925" priority="11" operator="equal">
      <formula>"Cumplida (DT)"</formula>
    </cfRule>
    <cfRule type="cellIs" dxfId="924" priority="12" operator="equal">
      <formula>"Sin Avance"</formula>
    </cfRule>
  </conditionalFormatting>
  <conditionalFormatting sqref="O30">
    <cfRule type="cellIs" dxfId="923" priority="1" operator="equal">
      <formula>"Vencida"</formula>
    </cfRule>
    <cfRule type="cellIs" dxfId="922" priority="2" operator="equal">
      <formula>"No Cumplida"</formula>
    </cfRule>
    <cfRule type="cellIs" dxfId="921" priority="3" operator="equal">
      <formula>"En Avance"</formula>
    </cfRule>
    <cfRule type="cellIs" dxfId="920" priority="4" operator="equal">
      <formula>"Cumplida (FT)"</formula>
    </cfRule>
    <cfRule type="cellIs" dxfId="919" priority="5" operator="equal">
      <formula>"Cumplida (DT)"</formula>
    </cfRule>
    <cfRule type="cellIs" dxfId="918" priority="6" operator="equal">
      <formula>"Sin Avance"</formula>
    </cfRule>
  </conditionalFormatting>
  <dataValidations count="2">
    <dataValidation type="list" allowBlank="1" showInputMessage="1" showErrorMessage="1" sqref="U29:U30 U13 U20:U22 U24:U27 U15:U18">
      <formula1>Califica2</formula1>
    </dataValidation>
    <dataValidation type="list" allowBlank="1" showInputMessage="1" showErrorMessage="1" sqref="O15:O18 O20:O22 I20:I22 I24:I27 I15:I18 O13 I13 I29:I30 O29:O30 O24:O27">
      <formula1>Califica</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1"/>
  <headerFooter>
    <oddHeader xml:space="preserve">&amp;L
</oddHeader>
    <oddFooter>&amp;L&amp;9Aprobó: Flor Alicia Rojas Aguilar - Jefe Oficina de Control Interno (E)
Revisó: Marcela López&amp;R&amp;9&amp;P de &amp;N</oddFooter>
  </headerFooter>
  <legacyDrawing r:id="rId2"/>
  <picture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8"/>
  <sheetViews>
    <sheetView showGridLines="0" tabSelected="1" zoomScaleNormal="100" zoomScaleSheetLayoutView="100" workbookViewId="0">
      <selection activeCell="D13" sqref="D13"/>
    </sheetView>
  </sheetViews>
  <sheetFormatPr baseColWidth="10" defaultColWidth="11.375" defaultRowHeight="15" zeroHeight="1" x14ac:dyDescent="0.25"/>
  <cols>
    <col min="1" max="1" width="23" style="162" customWidth="1"/>
    <col min="2" max="2" width="5" style="163" customWidth="1"/>
    <col min="3" max="3" width="23.125" style="162" customWidth="1"/>
    <col min="4" max="4" width="22.25" style="162" customWidth="1"/>
    <col min="5" max="5" width="17" style="162" customWidth="1"/>
    <col min="6" max="6" width="15" style="164" customWidth="1"/>
    <col min="7" max="7" width="1.375" style="163" hidden="1" customWidth="1"/>
    <col min="8" max="8" width="12.625" style="163" hidden="1" customWidth="1"/>
    <col min="9" max="9" width="12.625" style="162" hidden="1" customWidth="1"/>
    <col min="10" max="10" width="15.375" style="163" hidden="1" customWidth="1"/>
    <col min="11" max="11" width="15.75" style="163" hidden="1" customWidth="1"/>
    <col min="12" max="12" width="146.375" style="165" hidden="1" customWidth="1"/>
    <col min="13" max="13" width="1.375" style="163" hidden="1" customWidth="1"/>
    <col min="14" max="15" width="13.375" style="163" hidden="1" customWidth="1"/>
    <col min="16" max="16" width="19" style="163" hidden="1" customWidth="1"/>
    <col min="17" max="17" width="15.75" style="163" hidden="1" customWidth="1"/>
    <col min="18" max="18" width="132.625" style="165" hidden="1" customWidth="1"/>
    <col min="19" max="19" width="1.375" style="166" customWidth="1"/>
    <col min="20" max="21" width="13.25" style="163" customWidth="1"/>
    <col min="22" max="22" width="14.625" style="163" customWidth="1"/>
    <col min="23" max="23" width="15.75" style="163" customWidth="1"/>
    <col min="24" max="24" width="61.75" style="163" customWidth="1"/>
    <col min="25" max="16384" width="11.375" style="163"/>
  </cols>
  <sheetData>
    <row r="1" spans="1:24" x14ac:dyDescent="0.25"/>
    <row r="2" spans="1:24" x14ac:dyDescent="0.25">
      <c r="A2" s="167" t="s">
        <v>60</v>
      </c>
      <c r="B2" s="167"/>
      <c r="C2" s="168"/>
      <c r="D2" s="168"/>
      <c r="E2" s="168"/>
      <c r="F2" s="169"/>
      <c r="G2" s="168"/>
      <c r="H2" s="168"/>
      <c r="I2" s="168"/>
      <c r="J2" s="168"/>
      <c r="K2" s="168"/>
      <c r="L2" s="168"/>
      <c r="M2" s="168"/>
      <c r="N2" s="168"/>
      <c r="O2" s="168"/>
      <c r="P2" s="168"/>
      <c r="Q2" s="168"/>
      <c r="R2" s="168"/>
      <c r="S2" s="170"/>
      <c r="T2" s="168"/>
      <c r="U2" s="168"/>
      <c r="V2" s="168"/>
      <c r="W2" s="168"/>
      <c r="X2" s="168"/>
    </row>
    <row r="3" spans="1:24" x14ac:dyDescent="0.25">
      <c r="B3" s="171"/>
      <c r="C3" s="172"/>
    </row>
    <row r="4" spans="1:24" x14ac:dyDescent="0.25">
      <c r="A4" s="173" t="s">
        <v>13</v>
      </c>
      <c r="B4" s="173"/>
      <c r="C4" s="174" t="s">
        <v>80</v>
      </c>
    </row>
    <row r="5" spans="1:24" x14ac:dyDescent="0.25">
      <c r="A5" s="173" t="s">
        <v>81</v>
      </c>
      <c r="B5" s="173"/>
      <c r="C5" s="175">
        <v>2019</v>
      </c>
    </row>
    <row r="6" spans="1:24" x14ac:dyDescent="0.25">
      <c r="A6" s="176" t="s">
        <v>82</v>
      </c>
      <c r="B6" s="176"/>
      <c r="C6" s="293">
        <v>43846</v>
      </c>
    </row>
    <row r="7" spans="1:24" x14ac:dyDescent="0.25"/>
    <row r="8" spans="1:24" ht="15.75" thickBot="1" x14ac:dyDescent="0.3">
      <c r="G8" s="166"/>
    </row>
    <row r="9" spans="1:24" ht="15.75" thickBot="1" x14ac:dyDescent="0.3">
      <c r="A9" s="532" t="s">
        <v>61</v>
      </c>
      <c r="B9" s="549"/>
      <c r="C9" s="549"/>
      <c r="D9" s="549"/>
      <c r="E9" s="549"/>
      <c r="F9" s="533"/>
      <c r="G9" s="177"/>
      <c r="H9" s="545" t="s">
        <v>7</v>
      </c>
      <c r="I9" s="546"/>
      <c r="J9" s="546"/>
      <c r="K9" s="546"/>
      <c r="L9" s="547"/>
      <c r="N9" s="545" t="s">
        <v>8</v>
      </c>
      <c r="O9" s="546"/>
      <c r="P9" s="546"/>
      <c r="Q9" s="546"/>
      <c r="R9" s="547"/>
      <c r="T9" s="545" t="s">
        <v>9</v>
      </c>
      <c r="U9" s="546"/>
      <c r="V9" s="546"/>
      <c r="W9" s="546"/>
      <c r="X9" s="547"/>
    </row>
    <row r="10" spans="1:24" ht="52.5" customHeight="1" thickBot="1" x14ac:dyDescent="0.3">
      <c r="A10" s="178" t="s">
        <v>62</v>
      </c>
      <c r="B10" s="537" t="s">
        <v>734</v>
      </c>
      <c r="C10" s="537"/>
      <c r="D10" s="537"/>
      <c r="E10" s="537"/>
      <c r="F10" s="548"/>
      <c r="G10" s="1"/>
      <c r="H10" s="179" t="s">
        <v>130</v>
      </c>
      <c r="I10" s="180"/>
      <c r="J10" s="181">
        <v>43585</v>
      </c>
      <c r="K10" s="529" t="s">
        <v>125</v>
      </c>
      <c r="L10" s="529" t="s">
        <v>0</v>
      </c>
      <c r="N10" s="179" t="s">
        <v>130</v>
      </c>
      <c r="O10" s="180"/>
      <c r="P10" s="181">
        <v>43708</v>
      </c>
      <c r="Q10" s="529" t="s">
        <v>125</v>
      </c>
      <c r="R10" s="529" t="s">
        <v>0</v>
      </c>
      <c r="T10" s="179" t="s">
        <v>130</v>
      </c>
      <c r="U10" s="180"/>
      <c r="V10" s="181">
        <f>+'Comp1 '!V10</f>
        <v>43830</v>
      </c>
      <c r="W10" s="529" t="s">
        <v>125</v>
      </c>
      <c r="X10" s="529" t="s">
        <v>0</v>
      </c>
    </row>
    <row r="11" spans="1:24" ht="45.75" thickBot="1" x14ac:dyDescent="0.3">
      <c r="A11" s="182" t="s">
        <v>11</v>
      </c>
      <c r="B11" s="532" t="s">
        <v>68</v>
      </c>
      <c r="C11" s="533"/>
      <c r="D11" s="183" t="s">
        <v>69</v>
      </c>
      <c r="E11" s="183" t="s">
        <v>70</v>
      </c>
      <c r="F11" s="184" t="s">
        <v>71</v>
      </c>
      <c r="G11" s="2"/>
      <c r="H11" s="185" t="s">
        <v>76</v>
      </c>
      <c r="I11" s="186" t="s">
        <v>77</v>
      </c>
      <c r="J11" s="186" t="s">
        <v>124</v>
      </c>
      <c r="K11" s="530"/>
      <c r="L11" s="530"/>
      <c r="N11" s="185" t="s">
        <v>76</v>
      </c>
      <c r="O11" s="186" t="s">
        <v>77</v>
      </c>
      <c r="P11" s="186" t="s">
        <v>124</v>
      </c>
      <c r="Q11" s="530"/>
      <c r="R11" s="530"/>
      <c r="T11" s="185" t="s">
        <v>76</v>
      </c>
      <c r="U11" s="186" t="s">
        <v>77</v>
      </c>
      <c r="V11" s="186" t="s">
        <v>124</v>
      </c>
      <c r="W11" s="530"/>
      <c r="X11" s="530"/>
    </row>
    <row r="12" spans="1:24" s="199" customFormat="1" ht="50.1" customHeight="1" thickBot="1" x14ac:dyDescent="0.3">
      <c r="A12" s="534" t="s">
        <v>63</v>
      </c>
      <c r="B12" s="187"/>
      <c r="C12" s="188" t="s">
        <v>79</v>
      </c>
      <c r="D12" s="187"/>
      <c r="E12" s="187"/>
      <c r="F12" s="189"/>
      <c r="G12" s="1"/>
      <c r="H12" s="190" t="e">
        <f>IF(#REF!="","",#REF!)</f>
        <v>#REF!</v>
      </c>
      <c r="I12" s="191" t="e">
        <f>IF(#REF!="","",#REF!)</f>
        <v>#REF!</v>
      </c>
      <c r="J12" s="192" t="e">
        <f>IF(#REF!="","",#REF!)</f>
        <v>#REF!</v>
      </c>
      <c r="K12" s="193" t="e">
        <f>IF(#REF!="","",#REF!)</f>
        <v>#REF!</v>
      </c>
      <c r="L12" s="194" t="e">
        <f>IF(#REF!="","",#REF!)</f>
        <v>#REF!</v>
      </c>
      <c r="M12" s="195" t="e">
        <f>IF(#REF!="","",#REF!)</f>
        <v>#REF!</v>
      </c>
      <c r="N12" s="190" t="e">
        <f>IF(#REF!="","",#REF!)</f>
        <v>#REF!</v>
      </c>
      <c r="O12" s="196" t="e">
        <f>IF(#REF!="","",#REF!)</f>
        <v>#REF!</v>
      </c>
      <c r="P12" s="192" t="e">
        <f>IF(#REF!="","",#REF!)</f>
        <v>#REF!</v>
      </c>
      <c r="Q12" s="193" t="e">
        <f>IF(#REF!="","",#REF!)</f>
        <v>#REF!</v>
      </c>
      <c r="R12" s="194" t="e">
        <f>IF(#REF!="","",#REF!)</f>
        <v>#REF!</v>
      </c>
      <c r="S12" s="197" t="e">
        <f>IF(#REF!="","",#REF!)</f>
        <v>#REF!</v>
      </c>
      <c r="T12" s="190">
        <f>+'Comp1 '!T12</f>
        <v>1</v>
      </c>
      <c r="U12" s="190">
        <f>+'Comp1 '!U12</f>
        <v>1</v>
      </c>
      <c r="V12" s="756">
        <f>+'Comp1 '!V12</f>
        <v>1</v>
      </c>
      <c r="W12" s="190">
        <f>+'Comp1 '!W12</f>
        <v>0</v>
      </c>
      <c r="X12" s="190">
        <f>+'Comp1 '!X12</f>
        <v>0</v>
      </c>
    </row>
    <row r="13" spans="1:24" ht="367.5" customHeight="1" thickBot="1" x14ac:dyDescent="0.3">
      <c r="A13" s="541"/>
      <c r="B13" s="200" t="str">
        <f>+'Comp1 '!B13</f>
        <v>1.1</v>
      </c>
      <c r="C13" s="201" t="str">
        <f>+'Comp1 '!C13</f>
        <v>Divulgar y socializar la Política de riesgos aprobada por el Comité Institucional de Coordinación de Control Interno.</v>
      </c>
      <c r="D13" s="201" t="str">
        <f>+'Comp1 '!D13</f>
        <v xml:space="preserve"> 2 socializaciones de la política de riesgos de corrupción en la sede de la dirección general y regionales. Así como su divulgación a todos los colaboradores de la entidad</v>
      </c>
      <c r="E13" s="201" t="str">
        <f>+'Comp1 '!E13</f>
        <v xml:space="preserve">Subdirección de Mejoramiento Organizacional. </v>
      </c>
      <c r="F13" s="3" t="str">
        <f>+'Comp1 '!F13</f>
        <v>30-03-19
30-08-19</v>
      </c>
      <c r="G13" s="166"/>
      <c r="H13" s="202" t="e">
        <f>IF(#REF!="","",#REF!)</f>
        <v>#REF!</v>
      </c>
      <c r="I13" s="203" t="e">
        <f>IF(#REF!="","",#REF!)</f>
        <v>#REF!</v>
      </c>
      <c r="J13" s="202" t="e">
        <f>IF(#REF!="","",#REF!)</f>
        <v>#REF!</v>
      </c>
      <c r="K13" s="204" t="e">
        <f>IF(#REF!="","",#REF!)</f>
        <v>#REF!</v>
      </c>
      <c r="L13" s="205" t="e">
        <f>IF(#REF!="","",#REF!)</f>
        <v>#REF!</v>
      </c>
      <c r="M13" s="163" t="e">
        <f>IF(#REF!="","",#REF!)</f>
        <v>#REF!</v>
      </c>
      <c r="N13" s="206" t="e">
        <f>IF(#REF!="","",#REF!)</f>
        <v>#REF!</v>
      </c>
      <c r="O13" s="207" t="e">
        <f>IF(#REF!="","",#REF!)</f>
        <v>#REF!</v>
      </c>
      <c r="P13" s="202" t="e">
        <f>IF(#REF!="","",#REF!)</f>
        <v>#REF!</v>
      </c>
      <c r="Q13" s="291" t="e">
        <f>IF(#REF!="","",#REF!)</f>
        <v>#REF!</v>
      </c>
      <c r="R13" s="292" t="e">
        <f>IF(#REF!="","",#REF!)</f>
        <v>#REF!</v>
      </c>
      <c r="S13" s="209" t="e">
        <f>IF(#REF!="","",#REF!)</f>
        <v>#REF!</v>
      </c>
      <c r="T13" s="757">
        <f>+'Comp1 '!T13</f>
        <v>1</v>
      </c>
      <c r="U13" s="759" t="str">
        <f>+'Comp1 '!U13</f>
        <v>Cumplida (DT)</v>
      </c>
      <c r="V13" s="757">
        <f>+'Comp1 '!V13</f>
        <v>0</v>
      </c>
      <c r="W13" s="757" t="str">
        <f>+'Comp1 '!W13</f>
        <v xml:space="preserve">Maritza Liliana Beltrán Albadán
Yanet Burgos Duitama </v>
      </c>
      <c r="X13" s="757" t="str">
        <f>+'Comp1 '!X13</f>
        <v>Actividad cumplida 30/08/2019</v>
      </c>
    </row>
    <row r="14" spans="1:24" s="199" customFormat="1" ht="50.1" customHeight="1" thickBot="1" x14ac:dyDescent="0.3">
      <c r="A14" s="534" t="s">
        <v>64</v>
      </c>
      <c r="B14" s="187"/>
      <c r="C14" s="188" t="s">
        <v>115</v>
      </c>
      <c r="D14" s="187"/>
      <c r="E14" s="187"/>
      <c r="F14" s="211"/>
      <c r="G14" s="1"/>
      <c r="H14" s="190" t="e">
        <f>IF(#REF!="","",#REF!)</f>
        <v>#REF!</v>
      </c>
      <c r="I14" s="191" t="e">
        <f>IF(#REF!="","",#REF!)</f>
        <v>#REF!</v>
      </c>
      <c r="J14" s="192" t="e">
        <f>IF(#REF!="","",#REF!)</f>
        <v>#REF!</v>
      </c>
      <c r="K14" s="190" t="e">
        <f>IF(#REF!="","",#REF!)</f>
        <v>#REF!</v>
      </c>
      <c r="L14" s="191" t="e">
        <f>IF(#REF!="","",#REF!)</f>
        <v>#REF!</v>
      </c>
      <c r="M14" s="195" t="e">
        <f>IF(#REF!="","",#REF!)</f>
        <v>#REF!</v>
      </c>
      <c r="N14" s="190" t="e">
        <f>IF(#REF!="","",#REF!)</f>
        <v>#REF!</v>
      </c>
      <c r="O14" s="196" t="e">
        <f>IF(#REF!="","",#REF!)</f>
        <v>#REF!</v>
      </c>
      <c r="P14" s="198" t="e">
        <f>IF(#REF!="","",#REF!)</f>
        <v>#REF!</v>
      </c>
      <c r="Q14" s="217" t="e">
        <f>IF(#REF!="","",#REF!)</f>
        <v>#REF!</v>
      </c>
      <c r="R14" s="194" t="e">
        <f>IF(#REF!="","",#REF!)</f>
        <v>#REF!</v>
      </c>
      <c r="S14" s="197" t="e">
        <f>IF(#REF!="","",#REF!)</f>
        <v>#REF!</v>
      </c>
      <c r="T14" s="190">
        <f>+'Comp1 '!T14</f>
        <v>4</v>
      </c>
      <c r="U14" s="196">
        <f>+'Comp1 '!U14</f>
        <v>4</v>
      </c>
      <c r="V14" s="198">
        <f>+'Comp1 '!V14</f>
        <v>1</v>
      </c>
      <c r="W14" s="193">
        <f>+'Comp1 '!W14</f>
        <v>0</v>
      </c>
      <c r="X14" s="194">
        <f>+'Comp1 '!X14</f>
        <v>0</v>
      </c>
    </row>
    <row r="15" spans="1:24" ht="208.5" customHeight="1" thickBot="1" x14ac:dyDescent="0.3">
      <c r="A15" s="535"/>
      <c r="B15" s="200" t="str">
        <f>+'Comp1 '!B15</f>
        <v>2.1</v>
      </c>
      <c r="C15" s="201" t="str">
        <f>+'Comp1 '!C15</f>
        <v>Consolidar la Matriz de Riesgos de Corrupción para la vigencia 2019.</v>
      </c>
      <c r="D15" s="201" t="str">
        <f>+'Comp1 '!D15</f>
        <v xml:space="preserve">Matriz de Riesgos de Corrupción consolidada. </v>
      </c>
      <c r="E15" s="201" t="str">
        <f>+'Comp1 '!E15</f>
        <v>Subdirección de Mejoramiento Organizacional</v>
      </c>
      <c r="F15" s="3">
        <f>+'Comp1 '!F15</f>
        <v>43496</v>
      </c>
      <c r="G15" s="166"/>
      <c r="H15" s="202" t="e">
        <f>IF(#REF!="","",#REF!)</f>
        <v>#REF!</v>
      </c>
      <c r="I15" s="203" t="e">
        <f>IF(#REF!="","",#REF!)</f>
        <v>#REF!</v>
      </c>
      <c r="J15" s="202" t="e">
        <f>IF(#REF!="","",#REF!)</f>
        <v>#REF!</v>
      </c>
      <c r="K15" s="204" t="e">
        <f>IF(#REF!="","",#REF!)</f>
        <v>#REF!</v>
      </c>
      <c r="L15" s="205" t="e">
        <f>IF(#REF!="","",#REF!)</f>
        <v>#REF!</v>
      </c>
      <c r="M15" s="163" t="e">
        <f>IF(#REF!="","",#REF!)</f>
        <v>#REF!</v>
      </c>
      <c r="N15" s="212" t="e">
        <f>IF(#REF!="","",#REF!)</f>
        <v>#REF!</v>
      </c>
      <c r="O15" s="207" t="e">
        <f>IF(#REF!="","",#REF!)</f>
        <v>#REF!</v>
      </c>
      <c r="P15" s="213" t="e">
        <f>IF(#REF!="","",#REF!)</f>
        <v>#REF!</v>
      </c>
      <c r="Q15" s="249" t="e">
        <f>IF(#REF!="","",#REF!)</f>
        <v>#REF!</v>
      </c>
      <c r="R15" s="215" t="e">
        <f>IF(#REF!="","",#REF!)</f>
        <v>#REF!</v>
      </c>
      <c r="S15" s="209" t="e">
        <f>IF(#REF!="","",#REF!)</f>
        <v>#REF!</v>
      </c>
      <c r="T15" s="758">
        <f>+'Comp1 '!T15</f>
        <v>1</v>
      </c>
      <c r="U15" s="759" t="str">
        <f>+'Comp1 '!U15</f>
        <v>Cumplida (DT)</v>
      </c>
      <c r="V15" s="760">
        <f>+'Comp1 '!V15</f>
        <v>0</v>
      </c>
      <c r="W15" s="761" t="str">
        <f>+'Comp1 '!W15</f>
        <v>Maritza Liliana Beltrán Albadán
Yaneth Burgos Duitama (Acompañamiento)</v>
      </c>
      <c r="X15" s="215" t="str">
        <f>+'Comp1 '!X15</f>
        <v>Actividad cumplida el 31/01/2019</v>
      </c>
    </row>
    <row r="16" spans="1:24" ht="129.75" customHeight="1" thickBot="1" x14ac:dyDescent="0.3">
      <c r="A16" s="535"/>
      <c r="B16" s="200">
        <f>+'Comp1 '!B16</f>
        <v>2.2000000000000002</v>
      </c>
      <c r="C16" s="201" t="str">
        <f>+'Comp1 '!C16</f>
        <v xml:space="preserve">Aprobar la Matriz de Riesgos de Corrupción para la vigencia 2019. </v>
      </c>
      <c r="D16" s="201" t="str">
        <f>+'Comp1 '!D16</f>
        <v>Matriz de Riesgos de Corrupción aprobada por Comité</v>
      </c>
      <c r="E16" s="201" t="str">
        <f>+'Comp1 '!E16</f>
        <v>Comité Institucional de Gestión y Desempeño / Dirección de Planeación y Control de Gestión</v>
      </c>
      <c r="F16" s="3">
        <f>+'Comp1 '!F16</f>
        <v>43496</v>
      </c>
      <c r="G16" s="166"/>
      <c r="H16" s="202" t="e">
        <f>IF(#REF!="","",#REF!)</f>
        <v>#REF!</v>
      </c>
      <c r="I16" s="203" t="e">
        <f>IF(#REF!="","",#REF!)</f>
        <v>#REF!</v>
      </c>
      <c r="J16" s="202" t="e">
        <f>IF(#REF!="","",#REF!)</f>
        <v>#REF!</v>
      </c>
      <c r="K16" s="204" t="e">
        <f>IF(#REF!="","",#REF!)</f>
        <v>#REF!</v>
      </c>
      <c r="L16" s="205" t="e">
        <f>IF(#REF!="","",#REF!)</f>
        <v>#REF!</v>
      </c>
      <c r="M16" s="163" t="e">
        <f>IF(#REF!="","",#REF!)</f>
        <v>#REF!</v>
      </c>
      <c r="N16" s="212" t="e">
        <f>IF(#REF!="","",#REF!)</f>
        <v>#REF!</v>
      </c>
      <c r="O16" s="207" t="e">
        <f>IF(#REF!="","",#REF!)</f>
        <v>#REF!</v>
      </c>
      <c r="P16" s="213" t="e">
        <f>IF(#REF!="","",#REF!)</f>
        <v>#REF!</v>
      </c>
      <c r="Q16" s="249" t="e">
        <f>IF(#REF!="","",#REF!)</f>
        <v>#REF!</v>
      </c>
      <c r="R16" s="215" t="e">
        <f>IF(#REF!="","",#REF!)</f>
        <v>#REF!</v>
      </c>
      <c r="S16" s="209" t="e">
        <f>IF(#REF!="","",#REF!)</f>
        <v>#REF!</v>
      </c>
      <c r="T16" s="758">
        <f>+'Comp1 '!T16</f>
        <v>1</v>
      </c>
      <c r="U16" s="759" t="str">
        <f>+'Comp1 '!U16</f>
        <v>Cumplida (DT)</v>
      </c>
      <c r="V16" s="760">
        <f>+'Comp1 '!V16</f>
        <v>0</v>
      </c>
      <c r="W16" s="761" t="str">
        <f>+'Comp1 '!W16</f>
        <v>Maritza Liliana Beltrán Albadán
Yaneth Burgos Duitama (Acompañamiento)</v>
      </c>
      <c r="X16" s="215" t="str">
        <f>+'Comp1 '!X16</f>
        <v>Actividad cumplida el 31/01/2019</v>
      </c>
    </row>
    <row r="17" spans="1:24" ht="105.75" thickBot="1" x14ac:dyDescent="0.3">
      <c r="A17" s="535"/>
      <c r="B17" s="200">
        <f>+'Comp1 '!B17</f>
        <v>2.2999999999999998</v>
      </c>
      <c r="C17" s="201" t="str">
        <f>+'Comp1 '!C17</f>
        <v>Realizar mesas de trabajo con los líderes de proceso para la validación y/o actualización de los riesgos de corrupción definidos</v>
      </c>
      <c r="D17" s="201" t="str">
        <f>+'Comp1 '!D17</f>
        <v>Actas de aprobación de las matrices de riesgos de calidad y corrupción por procesos en la sede de la Dirección General  para la vigencia 2020.</v>
      </c>
      <c r="E17" s="201" t="str">
        <f>+'Comp1 '!E17</f>
        <v xml:space="preserve">Subdirección de Mejoramiento Organizacional. </v>
      </c>
      <c r="F17" s="3">
        <f>+'Comp1 '!F17</f>
        <v>43814</v>
      </c>
      <c r="G17" s="166"/>
      <c r="H17" s="202" t="e">
        <f>IF(#REF!="","",#REF!)</f>
        <v>#REF!</v>
      </c>
      <c r="I17" s="203" t="e">
        <f>IF(#REF!="","",#REF!)</f>
        <v>#REF!</v>
      </c>
      <c r="J17" s="202" t="e">
        <f>IF(#REF!="","",#REF!)</f>
        <v>#REF!</v>
      </c>
      <c r="K17" s="204" t="e">
        <f>IF(#REF!="","",#REF!)</f>
        <v>#REF!</v>
      </c>
      <c r="L17" s="205" t="e">
        <f>IF(#REF!="","",#REF!)</f>
        <v>#REF!</v>
      </c>
      <c r="M17" s="163" t="e">
        <f>IF(#REF!="","",#REF!)</f>
        <v>#REF!</v>
      </c>
      <c r="N17" s="212" t="e">
        <f>IF(#REF!="","",#REF!)</f>
        <v>#REF!</v>
      </c>
      <c r="O17" s="207" t="e">
        <f>IF(#REF!="","",#REF!)</f>
        <v>#REF!</v>
      </c>
      <c r="P17" s="213" t="e">
        <f>IF(#REF!="","",#REF!)</f>
        <v>#REF!</v>
      </c>
      <c r="Q17" s="249" t="e">
        <f>IF(#REF!="","",#REF!)</f>
        <v>#REF!</v>
      </c>
      <c r="R17" s="215" t="e">
        <f>IF(#REF!="","",#REF!)</f>
        <v>#REF!</v>
      </c>
      <c r="S17" s="209" t="e">
        <f>IF(#REF!="","",#REF!)</f>
        <v>#REF!</v>
      </c>
      <c r="T17" s="758">
        <f>+'Comp1 '!T17</f>
        <v>1</v>
      </c>
      <c r="U17" s="759" t="str">
        <f>+'Comp1 '!U17</f>
        <v>Cumplida (DT)</v>
      </c>
      <c r="V17" s="760">
        <f>+'Comp1 '!V17</f>
        <v>0</v>
      </c>
      <c r="W17" s="761" t="str">
        <f>+'Comp1 '!W17</f>
        <v>Maritza Liliana Beltrán Albadán
Yaneth Burgos Duitama (Acompañamiento)</v>
      </c>
      <c r="X17" s="215" t="str">
        <f>+'Comp1 '!X17</f>
        <v>De los 16 procesos de la Entidad se evidenció que todos cuentan con la aprobación del lider o responsable del proceso. Teniendo en cuenta la politica operacional 7.5 de la ultima versión de la guia de gestión de riesgos y peligros del ICBF. 
Evidencia 
Se evidencia  Acta  de aprobación y matriz de riesgos de corrupción para la vigencia 2020 de 16 procesos.</v>
      </c>
    </row>
    <row r="18" spans="1:24" ht="109.5" customHeight="1" thickBot="1" x14ac:dyDescent="0.3">
      <c r="A18" s="535"/>
      <c r="B18" s="200" t="str">
        <f>+'Comp1 '!B18</f>
        <v>2.4</v>
      </c>
      <c r="C18" s="201" t="str">
        <f>+'Comp1 '!C18</f>
        <v>Implementación de la herramienta tecnológica para la gestión de riesgos de corrupción para la Sede de la Dirección General</v>
      </c>
      <c r="D18" s="201" t="str">
        <f>+'Comp1 '!D18</f>
        <v>Informe de implementación de la herramienta tecnológica para los riesgos de corrupción de la Sede de la Dirección General</v>
      </c>
      <c r="E18" s="201" t="str">
        <f>+'Comp1 '!E18</f>
        <v xml:space="preserve">Subdirección de Mejoramiento Organizacional. </v>
      </c>
      <c r="F18" s="3">
        <f>+'Comp1 '!F18</f>
        <v>43646</v>
      </c>
      <c r="G18" s="166"/>
      <c r="H18" s="202" t="e">
        <f>IF(#REF!="","",#REF!)</f>
        <v>#REF!</v>
      </c>
      <c r="I18" s="203" t="e">
        <f>IF(#REF!="","",#REF!)</f>
        <v>#REF!</v>
      </c>
      <c r="J18" s="202" t="e">
        <f>IF(#REF!="","",#REF!)</f>
        <v>#REF!</v>
      </c>
      <c r="K18" s="204" t="e">
        <f>IF(#REF!="","",#REF!)</f>
        <v>#REF!</v>
      </c>
      <c r="L18" s="205" t="e">
        <f>IF(#REF!="","",#REF!)</f>
        <v>#REF!</v>
      </c>
      <c r="M18" s="163" t="e">
        <f>IF(#REF!="","",#REF!)</f>
        <v>#REF!</v>
      </c>
      <c r="N18" s="212" t="e">
        <f>IF(#REF!="","",#REF!)</f>
        <v>#REF!</v>
      </c>
      <c r="O18" s="207" t="e">
        <f>IF(#REF!="","",#REF!)</f>
        <v>#REF!</v>
      </c>
      <c r="P18" s="213" t="e">
        <f>IF(#REF!="","",#REF!)</f>
        <v>#REF!</v>
      </c>
      <c r="Q18" s="249" t="e">
        <f>IF(#REF!="","",#REF!)</f>
        <v>#REF!</v>
      </c>
      <c r="R18" s="215" t="e">
        <f>IF(#REF!="","",#REF!)</f>
        <v>#REF!</v>
      </c>
      <c r="S18" s="209" t="e">
        <f>IF(#REF!="","",#REF!)</f>
        <v>#REF!</v>
      </c>
      <c r="T18" s="758">
        <f>+'Comp1 '!T18</f>
        <v>1</v>
      </c>
      <c r="U18" s="759" t="str">
        <f>+'Comp1 '!U18</f>
        <v>Cumplida (DT)</v>
      </c>
      <c r="V18" s="760">
        <f>+'Comp1 '!V18</f>
        <v>0</v>
      </c>
      <c r="W18" s="761" t="str">
        <f>+'Comp1 '!W18</f>
        <v>Maritza Liliana Beltrán Albadán
Yaneth Burgos Duitama (Acompañamiento)</v>
      </c>
      <c r="X18" s="215" t="str">
        <f>+'Comp1 '!X18</f>
        <v>Actividad cumplida el 30/06/2019</v>
      </c>
    </row>
    <row r="19" spans="1:24" s="199" customFormat="1" ht="15.75" thickBot="1" x14ac:dyDescent="0.3">
      <c r="A19" s="535" t="s">
        <v>65</v>
      </c>
      <c r="B19" s="187"/>
      <c r="C19" s="188" t="s">
        <v>116</v>
      </c>
      <c r="D19" s="187"/>
      <c r="E19" s="187"/>
      <c r="F19" s="211"/>
      <c r="G19" s="1"/>
      <c r="H19" s="190" t="e">
        <f>IF(#REF!="","",#REF!)</f>
        <v>#REF!</v>
      </c>
      <c r="I19" s="191" t="e">
        <f>IF(#REF!="","",#REF!)</f>
        <v>#REF!</v>
      </c>
      <c r="J19" s="192" t="e">
        <f>IF(#REF!="","",#REF!)</f>
        <v>#REF!</v>
      </c>
      <c r="K19" s="190" t="e">
        <f>IF(#REF!="","",#REF!)</f>
        <v>#REF!</v>
      </c>
      <c r="L19" s="191" t="e">
        <f>IF(#REF!="","",#REF!)</f>
        <v>#REF!</v>
      </c>
      <c r="M19" s="195" t="e">
        <f>IF(#REF!="","",#REF!)</f>
        <v>#REF!</v>
      </c>
      <c r="N19" s="190" t="e">
        <f>IF(#REF!="","",#REF!)</f>
        <v>#REF!</v>
      </c>
      <c r="O19" s="196" t="e">
        <f>IF(#REF!="","",#REF!)</f>
        <v>#REF!</v>
      </c>
      <c r="P19" s="198" t="e">
        <f>IF(#REF!="","",#REF!)</f>
        <v>#REF!</v>
      </c>
      <c r="Q19" s="217" t="e">
        <f>IF(#REF!="","",#REF!)</f>
        <v>#REF!</v>
      </c>
      <c r="R19" s="194" t="e">
        <f>IF(#REF!="","",#REF!)</f>
        <v>#REF!</v>
      </c>
      <c r="S19" s="197" t="e">
        <f>IF(#REF!="","",#REF!)</f>
        <v>#REF!</v>
      </c>
      <c r="T19" s="190">
        <f>+'Comp1 '!T19</f>
        <v>3</v>
      </c>
      <c r="U19" s="196">
        <f>+'Comp1 '!U19</f>
        <v>3</v>
      </c>
      <c r="V19" s="198">
        <f>+'Comp1 '!V19</f>
        <v>1</v>
      </c>
      <c r="W19" s="193">
        <f>+'Comp1 '!W19</f>
        <v>0</v>
      </c>
      <c r="X19" s="194">
        <f>+'Comp1 '!X19</f>
        <v>0</v>
      </c>
    </row>
    <row r="20" spans="1:24" ht="162.75" customHeight="1" thickBot="1" x14ac:dyDescent="0.3">
      <c r="A20" s="535"/>
      <c r="B20" s="200" t="str">
        <f>+'Comp1 '!B20</f>
        <v>3.1.</v>
      </c>
      <c r="C20" s="201" t="str">
        <f>+'Comp1 '!C20</f>
        <v>Publicar la Matriz de Riesgos de Corrupción vigencia 2019.</v>
      </c>
      <c r="D20" s="201" t="str">
        <f>+'Comp1 '!D20</f>
        <v>Matriz de Riesgos de Corrupción Publicada</v>
      </c>
      <c r="E20" s="201">
        <f>+'Comp1 '!E20</f>
        <v>0</v>
      </c>
      <c r="F20" s="3">
        <f>+'Comp1 '!F20</f>
        <v>43496</v>
      </c>
      <c r="G20" s="166"/>
      <c r="H20" s="202" t="e">
        <f>IF(#REF!="","",#REF!)</f>
        <v>#REF!</v>
      </c>
      <c r="I20" s="203" t="e">
        <f>IF(#REF!="","",#REF!)</f>
        <v>#REF!</v>
      </c>
      <c r="J20" s="202" t="e">
        <f>IF(#REF!="","",#REF!)</f>
        <v>#REF!</v>
      </c>
      <c r="K20" s="204" t="e">
        <f>IF(#REF!="","",#REF!)</f>
        <v>#REF!</v>
      </c>
      <c r="L20" s="205" t="e">
        <f>IF(#REF!="","",#REF!)</f>
        <v>#REF!</v>
      </c>
      <c r="M20" s="163" t="e">
        <f>IF(#REF!="","",#REF!)</f>
        <v>#REF!</v>
      </c>
      <c r="N20" s="212" t="e">
        <f>IF(#REF!="","",#REF!)</f>
        <v>#REF!</v>
      </c>
      <c r="O20" s="207" t="e">
        <f>IF(#REF!="","",#REF!)</f>
        <v>#REF!</v>
      </c>
      <c r="P20" s="214" t="e">
        <f>IF(#REF!="","",#REF!)</f>
        <v>#REF!</v>
      </c>
      <c r="Q20" s="216" t="e">
        <f>IF(#REF!="","",#REF!)</f>
        <v>#REF!</v>
      </c>
      <c r="R20" s="215" t="e">
        <f>IF(#REF!="","",#REF!)</f>
        <v>#REF!</v>
      </c>
      <c r="S20" s="209" t="e">
        <f>IF(#REF!="","",#REF!)</f>
        <v>#REF!</v>
      </c>
      <c r="T20" s="212">
        <f>+'Comp1 '!T20</f>
        <v>1</v>
      </c>
      <c r="U20" s="207" t="str">
        <f>+'Comp1 '!U20</f>
        <v>Cumplida (DT)</v>
      </c>
      <c r="V20" s="214">
        <f>+'Comp1 '!V20</f>
        <v>0</v>
      </c>
      <c r="W20" s="213" t="str">
        <f>+'Comp1 '!W20</f>
        <v>Maritza Liliana Beltrán Albadán
Yaneth Burgos Duitama (Acompañamiento)</v>
      </c>
      <c r="X20" s="215" t="str">
        <f>+'Comp1 '!X20</f>
        <v>Actividad cumplida 31/01/2019</v>
      </c>
    </row>
    <row r="21" spans="1:24" ht="196.5" customHeight="1" thickBot="1" x14ac:dyDescent="0.3">
      <c r="A21" s="535"/>
      <c r="B21" s="200">
        <f>+'Comp1 '!B21</f>
        <v>3.2</v>
      </c>
      <c r="C21" s="201" t="str">
        <f>+'Comp1 '!C21</f>
        <v>Publicar y divulgar la Política de Riesgos Actualizada.</v>
      </c>
      <c r="D21" s="201" t="str">
        <f>+'Comp1 '!D21</f>
        <v>Política de Riesgos publicada y divulgada.</v>
      </c>
      <c r="E21" s="201">
        <f>+'Comp1 '!E21</f>
        <v>0</v>
      </c>
      <c r="F21" s="3">
        <f>+'Comp1 '!F21</f>
        <v>43524</v>
      </c>
      <c r="G21" s="166"/>
      <c r="H21" s="202" t="e">
        <f>IF(#REF!="","",#REF!)</f>
        <v>#REF!</v>
      </c>
      <c r="I21" s="203" t="e">
        <f>IF(#REF!="","",#REF!)</f>
        <v>#REF!</v>
      </c>
      <c r="J21" s="202" t="e">
        <f>IF(#REF!="","",#REF!)</f>
        <v>#REF!</v>
      </c>
      <c r="K21" s="204" t="e">
        <f>IF(#REF!="","",#REF!)</f>
        <v>#REF!</v>
      </c>
      <c r="L21" s="205" t="e">
        <f>IF(#REF!="","",#REF!)</f>
        <v>#REF!</v>
      </c>
      <c r="M21" s="163" t="e">
        <f>IF(#REF!="","",#REF!)</f>
        <v>#REF!</v>
      </c>
      <c r="N21" s="212" t="e">
        <f>IF(#REF!="","",#REF!)</f>
        <v>#REF!</v>
      </c>
      <c r="O21" s="207" t="e">
        <f>IF(#REF!="","",#REF!)</f>
        <v>#REF!</v>
      </c>
      <c r="P21" s="214" t="e">
        <f>IF(#REF!="","",#REF!)</f>
        <v>#REF!</v>
      </c>
      <c r="Q21" s="216" t="e">
        <f>IF(#REF!="","",#REF!)</f>
        <v>#REF!</v>
      </c>
      <c r="R21" s="215" t="e">
        <f>IF(#REF!="","",#REF!)</f>
        <v>#REF!</v>
      </c>
      <c r="S21" s="209" t="e">
        <f>IF(#REF!="","",#REF!)</f>
        <v>#REF!</v>
      </c>
      <c r="T21" s="212">
        <f>+'Comp1 '!T21</f>
        <v>1</v>
      </c>
      <c r="U21" s="207" t="str">
        <f>+'Comp1 '!U21</f>
        <v>Cumplida (DT)</v>
      </c>
      <c r="V21" s="214">
        <f>+'Comp1 '!V21</f>
        <v>0</v>
      </c>
      <c r="W21" s="213" t="str">
        <f>+'Comp1 '!W21</f>
        <v>Maritza Liliana Beltrán Albadán
Yaneth Burgos Duitama (Acompañamiento)</v>
      </c>
      <c r="X21" s="215" t="str">
        <f>+'Comp1 '!X21</f>
        <v xml:space="preserve">Actividad cumplida al 28/02/2019 </v>
      </c>
    </row>
    <row r="22" spans="1:24" ht="246" customHeight="1" thickBot="1" x14ac:dyDescent="0.3">
      <c r="A22" s="535"/>
      <c r="B22" s="200">
        <f>+'Comp1 '!B22</f>
        <v>3.3</v>
      </c>
      <c r="C22" s="201" t="str">
        <f>+'Comp1 '!C22</f>
        <v>Divulgar información sobre  riesgos de corrupción de la Entidad a las partes interesadas</v>
      </c>
      <c r="D22" s="201" t="str">
        <f>+'Comp1 '!D22</f>
        <v>Piezas de Divulgación de información en la WEB y en el Boletín</v>
      </c>
      <c r="E22" s="201">
        <f>+'Comp1 '!E22</f>
        <v>0</v>
      </c>
      <c r="F22" s="3">
        <f>+'Comp1 '!F22</f>
        <v>43826</v>
      </c>
      <c r="G22" s="166"/>
      <c r="H22" s="202" t="e">
        <f>IF(#REF!="","",#REF!)</f>
        <v>#REF!</v>
      </c>
      <c r="I22" s="203" t="e">
        <f>IF(#REF!="","",#REF!)</f>
        <v>#REF!</v>
      </c>
      <c r="J22" s="202" t="e">
        <f>IF(#REF!="","",#REF!)</f>
        <v>#REF!</v>
      </c>
      <c r="K22" s="204" t="e">
        <f>IF(#REF!="","",#REF!)</f>
        <v>#REF!</v>
      </c>
      <c r="L22" s="205" t="e">
        <f>IF(#REF!="","",#REF!)</f>
        <v>#REF!</v>
      </c>
      <c r="M22" s="163" t="e">
        <f>IF(#REF!="","",#REF!)</f>
        <v>#REF!</v>
      </c>
      <c r="N22" s="212" t="e">
        <f>IF(#REF!="","",#REF!)</f>
        <v>#REF!</v>
      </c>
      <c r="O22" s="207" t="e">
        <f>IF(#REF!="","",#REF!)</f>
        <v>#REF!</v>
      </c>
      <c r="P22" s="214" t="e">
        <f>IF(#REF!="","",#REF!)</f>
        <v>#REF!</v>
      </c>
      <c r="Q22" s="216" t="e">
        <f>IF(#REF!="","",#REF!)</f>
        <v>#REF!</v>
      </c>
      <c r="R22" s="205" t="e">
        <f>IF(#REF!="","",#REF!)</f>
        <v>#REF!</v>
      </c>
      <c r="S22" s="209" t="e">
        <f>IF(#REF!="","",#REF!)</f>
        <v>#REF!</v>
      </c>
      <c r="T22" s="212">
        <f>+'Comp1 '!T22</f>
        <v>1</v>
      </c>
      <c r="U22" s="207" t="str">
        <f>+'Comp1 '!U22</f>
        <v>Cumplida (DT)</v>
      </c>
      <c r="V22" s="214">
        <f>+'Comp1 '!V22</f>
        <v>0</v>
      </c>
      <c r="W22" s="213" t="str">
        <f>+'Comp1 '!W22</f>
        <v>Maritza Liliana Beltrán Albadán
Yaneth Burgos Duitama (Acompañamiento)</v>
      </c>
      <c r="X22" s="215" t="str">
        <f>+'Comp1 '!X22</f>
        <v xml:space="preserve">Actividad cumplida 30/12/2019
Se evidencio que la actividad  "Divulgar información sobre  riesgos de corrupción de la Entidad a las partes interesadas" se encuentra en avance y que los soportes allegados dan cuenta de su nivel de desarrollo.
Evidencia 
Boletín:  Vive ICBF N° 84  del 18 al  24  de septiembre de 2019 
Boletín:  Vive ICBF N° 88  del 16 al  22  de octubre  de 2019 
Boletín:  Vive ICBF N° 90  del 30   de octubre al 5 de noviembre  de 2019 
</v>
      </c>
    </row>
    <row r="23" spans="1:24" s="199" customFormat="1" ht="50.1" customHeight="1" thickBot="1" x14ac:dyDescent="0.3">
      <c r="A23" s="534" t="s">
        <v>66</v>
      </c>
      <c r="B23" s="187"/>
      <c r="C23" s="188" t="s">
        <v>117</v>
      </c>
      <c r="D23" s="187"/>
      <c r="E23" s="187"/>
      <c r="F23" s="211"/>
      <c r="G23" s="1"/>
      <c r="H23" s="190" t="e">
        <f>IF(#REF!="","",#REF!)</f>
        <v>#REF!</v>
      </c>
      <c r="I23" s="191" t="e">
        <f>IF(#REF!="","",#REF!)</f>
        <v>#REF!</v>
      </c>
      <c r="J23" s="192" t="e">
        <f>IF(#REF!="","",#REF!)</f>
        <v>#REF!</v>
      </c>
      <c r="K23" s="217" t="e">
        <f>IF(#REF!="","",#REF!)</f>
        <v>#REF!</v>
      </c>
      <c r="L23" s="194" t="e">
        <f>IF(#REF!="","",#REF!)</f>
        <v>#REF!</v>
      </c>
      <c r="M23" s="195" t="e">
        <f>IF(#REF!="","",#REF!)</f>
        <v>#REF!</v>
      </c>
      <c r="N23" s="190" t="e">
        <f>IF(#REF!="","",#REF!)</f>
        <v>#REF!</v>
      </c>
      <c r="O23" s="196" t="e">
        <f>IF(#REF!="","",#REF!)</f>
        <v>#REF!</v>
      </c>
      <c r="P23" s="192" t="e">
        <f>IF(#REF!="","",#REF!)</f>
        <v>#REF!</v>
      </c>
      <c r="Q23" s="217" t="e">
        <f>IF(#REF!="","",#REF!)</f>
        <v>#REF!</v>
      </c>
      <c r="R23" s="194" t="e">
        <f>IF(#REF!="","",#REF!)</f>
        <v>#REF!</v>
      </c>
      <c r="S23" s="197" t="e">
        <f>IF(#REF!="","",#REF!)</f>
        <v>#REF!</v>
      </c>
      <c r="T23" s="190">
        <f>+'Comp1 '!T23</f>
        <v>4</v>
      </c>
      <c r="U23" s="196">
        <f>+'Comp1 '!U23</f>
        <v>4</v>
      </c>
      <c r="V23" s="198">
        <f>+'Comp1 '!V23</f>
        <v>1</v>
      </c>
      <c r="W23" s="193">
        <f>+'Comp1 '!W23</f>
        <v>0</v>
      </c>
      <c r="X23" s="194">
        <f>+'Comp1 '!X23</f>
        <v>0</v>
      </c>
    </row>
    <row r="24" spans="1:24" ht="285.75" thickBot="1" x14ac:dyDescent="0.3">
      <c r="A24" s="535"/>
      <c r="B24" s="200" t="str">
        <f>+'Comp1 '!B24</f>
        <v>4.1.</v>
      </c>
      <c r="C24" s="201" t="str">
        <f>+'Comp1 '!C24</f>
        <v>Realizar seguimiento y monitoreo a la gestión de riesgos de corrupción</v>
      </c>
      <c r="D24" s="201" t="str">
        <f>+'Comp1 '!D24</f>
        <v xml:space="preserve">Reporte del seguimiento realizado. </v>
      </c>
      <c r="E24" s="201" t="str">
        <f>+'Comp1 '!E24</f>
        <v>Lideres de Proceso
Subdirección de Mejoramiento Organizacional</v>
      </c>
      <c r="F24" s="3">
        <f>+'Comp1 '!F24</f>
        <v>43826</v>
      </c>
      <c r="G24" s="166"/>
      <c r="H24" s="212" t="e">
        <f>IF(#REF!="","",#REF!)</f>
        <v>#REF!</v>
      </c>
      <c r="I24" s="203" t="e">
        <f>IF(#REF!="","",#REF!)</f>
        <v>#REF!</v>
      </c>
      <c r="J24" s="214" t="e">
        <f>IF(#REF!="","",#REF!)</f>
        <v>#REF!</v>
      </c>
      <c r="K24" s="216" t="e">
        <f>IF(#REF!="","",#REF!)</f>
        <v>#REF!</v>
      </c>
      <c r="L24" s="215" t="e">
        <f>IF(#REF!="","",#REF!)</f>
        <v>#REF!</v>
      </c>
      <c r="M24" s="163" t="e">
        <f>IF(#REF!="","",#REF!)</f>
        <v>#REF!</v>
      </c>
      <c r="N24" s="212" t="e">
        <f>IF(#REF!="","",#REF!)</f>
        <v>#REF!</v>
      </c>
      <c r="O24" s="207" t="e">
        <f>IF(#REF!="","",#REF!)</f>
        <v>#REF!</v>
      </c>
      <c r="P24" s="214" t="e">
        <f>IF(#REF!="","",#REF!)</f>
        <v>#REF!</v>
      </c>
      <c r="Q24" s="216" t="e">
        <f>IF(#REF!="","",#REF!)</f>
        <v>#REF!</v>
      </c>
      <c r="R24" s="205" t="e">
        <f>IF(#REF!="","",#REF!)</f>
        <v>#REF!</v>
      </c>
      <c r="S24" s="209" t="e">
        <f>IF(#REF!="","",#REF!)</f>
        <v>#REF!</v>
      </c>
      <c r="T24" s="212">
        <f>+'Comp1 '!T24</f>
        <v>1</v>
      </c>
      <c r="U24" s="207" t="str">
        <f>+'Comp1 '!U24</f>
        <v>Cumplida (DT)</v>
      </c>
      <c r="V24" s="214">
        <f>+'Comp1 '!V24</f>
        <v>0</v>
      </c>
      <c r="W24" s="213" t="str">
        <f>+'Comp1 '!W24</f>
        <v>Maritza Liliana Beltrán Albadán
Yaneth Burgos Duitama (Acompañamiento)</v>
      </c>
      <c r="X24" s="215" t="str">
        <f>+'Comp1 '!X24</f>
        <v>Actividad cumplida 30/12/2019
Durante el año 2019 se realizó seguimiento a la gestión de Riesgos de corrupción según consta en las evidencias revisadas 
Evidencia 
-Correo electrónico:  Seguimiento Actividades PAAC 2019-CORTE Septiembre   30/09/2019 
Informe seguimiento riesgos de corrupción en excel  Septiembre  2019 
-Correo electrónico:  Seguimiento Actividades PAAC 2019-CORTE Octubre 06/11/2019 
Informe seguimiento riesgos de corrupción en excel  Octubre 2019. 
-Correo electrónico:  Seguimiento Actividades PAAC 2019-CORTE Octubre 05/12/2019
Informe seguimiento riesgos de corrupción en excel  Noviembre  2019.
-Correo electrónico:  Seguimiento Actividades PAAC 2019-CORTE Noviembre  05/12/2019
-Correo electrónico:  Seguimiento Actividades PAAC 2019-CORTE Diciembre  de 2019. 16/12/2019  
Informe seguimiento riesgos de corrupción en excel  Diciembre  2019.  23 actividades de 50  sin reporte  de avance</v>
      </c>
    </row>
    <row r="25" spans="1:24" ht="244.5" customHeight="1" thickBot="1" x14ac:dyDescent="0.3">
      <c r="A25" s="535"/>
      <c r="B25" s="200" t="str">
        <f>+'Comp1 '!B25</f>
        <v>4.2</v>
      </c>
      <c r="C25" s="201" t="str">
        <f>+'Comp1 '!C25</f>
        <v>Realizar monitoreo a la  materialización de riesgos de corrupción y verificar de ser necesario las acciones correctivas derivadas</v>
      </c>
      <c r="D25" s="201" t="str">
        <f>+'Comp1 '!D25</f>
        <v xml:space="preserve">Correos electrónicos, archivo de Excel que evidencia el monitoreo a la materialización de riesgos de corrupción. </v>
      </c>
      <c r="E25" s="201" t="str">
        <f>+'Comp1 '!E25</f>
        <v xml:space="preserve">Subdirección de Mejoramiento Organizacional. </v>
      </c>
      <c r="F25" s="3" t="str">
        <f>+'Comp1 '!F25</f>
        <v>30-05-19
30-09-19
27-12-19</v>
      </c>
      <c r="G25" s="166"/>
      <c r="H25" s="212" t="e">
        <f>IF(#REF!="","",#REF!)</f>
        <v>#REF!</v>
      </c>
      <c r="I25" s="203" t="e">
        <f>IF(#REF!="","",#REF!)</f>
        <v>#REF!</v>
      </c>
      <c r="J25" s="214" t="e">
        <f>IF(#REF!="","",#REF!)</f>
        <v>#REF!</v>
      </c>
      <c r="K25" s="216" t="e">
        <f>IF(#REF!="","",#REF!)</f>
        <v>#REF!</v>
      </c>
      <c r="L25" s="215" t="e">
        <f>IF(#REF!="","",#REF!)</f>
        <v>#REF!</v>
      </c>
      <c r="M25" s="163" t="e">
        <f>IF(#REF!="","",#REF!)</f>
        <v>#REF!</v>
      </c>
      <c r="N25" s="212" t="e">
        <f>IF(#REF!="","",#REF!)</f>
        <v>#REF!</v>
      </c>
      <c r="O25" s="207" t="e">
        <f>IF(#REF!="","",#REF!)</f>
        <v>#REF!</v>
      </c>
      <c r="P25" s="214" t="e">
        <f>IF(#REF!="","",#REF!)</f>
        <v>#REF!</v>
      </c>
      <c r="Q25" s="216" t="e">
        <f>IF(#REF!="","",#REF!)</f>
        <v>#REF!</v>
      </c>
      <c r="R25" s="205" t="e">
        <f>IF(#REF!="","",#REF!)</f>
        <v>#REF!</v>
      </c>
      <c r="S25" s="209" t="e">
        <f>IF(#REF!="","",#REF!)</f>
        <v>#REF!</v>
      </c>
      <c r="T25" s="212">
        <f>+'Comp1 '!T25</f>
        <v>1</v>
      </c>
      <c r="U25" s="207" t="str">
        <f>+'Comp1 '!U25</f>
        <v>Cumplida (DT)</v>
      </c>
      <c r="V25" s="214">
        <f>+'Comp1 '!V25</f>
        <v>0</v>
      </c>
      <c r="W25" s="213" t="str">
        <f>+'Comp1 '!W25</f>
        <v>Maritza Liliana Beltrán Albadán
Yaneth Burgos Duitama (Acompañamiento)</v>
      </c>
      <c r="X25" s="215" t="str">
        <f>+'Comp1 '!X25</f>
        <v xml:space="preserve">Se evidencia seguimiento a la materialización de los riesgos de corrupción  con corte al mes de Septiembre de 2019 
Evidencias 
-Correo electrónico Seguimiento a Controles y Materialización de Riesgos - Septiembre 2019 del 01/10/2019 para Directores, Subdirectores y Jefes de oficina 
Matriz de seguimiento  en Excel riesgo materializado.   con corte a septiembre 2019 
-Correo electronico del 31/12/19 enviado por la SMO a los lideres de procesos con el asunto de: Seguimiento a materialización y ejecucción de controles..
Se reportan los siguientes riesgos materializados:  
- PR1+"Decisiones no correspondientes al acervo probatorio" La Dirección de Protección informó sobre un evento de materialización del riesgo (segundo cuatrimestre de 2019)
- PP4+ Uso indebido de los alimentos de alto valor nutricional. 
Se evidenciaron Acciones correctivas identificadas a partir de la materialización para el riesgo PR4+
Se está finallizando (17/01/2020) la etapa de monitoreo a la materialización de riesgos con corte al 31/12/2019.
</v>
      </c>
    </row>
    <row r="26" spans="1:24" ht="159.75" customHeight="1" thickBot="1" x14ac:dyDescent="0.3">
      <c r="A26" s="535"/>
      <c r="B26" s="200" t="str">
        <f>+'Comp1 '!B26</f>
        <v>4.3</v>
      </c>
      <c r="C26" s="201" t="str">
        <f>+'Comp1 '!C26</f>
        <v xml:space="preserve">Realizar monitoreo a los controles definidos en las matrices de riesgos de corrupción </v>
      </c>
      <c r="D26" s="201" t="str">
        <f>+'Comp1 '!D26</f>
        <v xml:space="preserve">Correos electrónicos, archivo de Excel que evidencia el monitoreo  a los controles de los riesgos de corrupción. </v>
      </c>
      <c r="E26" s="201" t="str">
        <f>+'Comp1 '!E26</f>
        <v xml:space="preserve">Subdirección de Mejoramiento Organizacional. </v>
      </c>
      <c r="F26" s="3" t="str">
        <f>+'Comp1 '!F26</f>
        <v>30-05-19
30-09-19
27-12-19</v>
      </c>
      <c r="G26" s="166"/>
      <c r="H26" s="212" t="e">
        <f>IF(#REF!="","",#REF!)</f>
        <v>#REF!</v>
      </c>
      <c r="I26" s="203" t="e">
        <f>IF(#REF!="","",#REF!)</f>
        <v>#REF!</v>
      </c>
      <c r="J26" s="214" t="e">
        <f>IF(#REF!="","",#REF!)</f>
        <v>#REF!</v>
      </c>
      <c r="K26" s="216" t="e">
        <f>IF(#REF!="","",#REF!)</f>
        <v>#REF!</v>
      </c>
      <c r="L26" s="215" t="e">
        <f>IF(#REF!="","",#REF!)</f>
        <v>#REF!</v>
      </c>
      <c r="M26" s="163" t="e">
        <f>IF(#REF!="","",#REF!)</f>
        <v>#REF!</v>
      </c>
      <c r="N26" s="212" t="e">
        <f>IF(#REF!="","",#REF!)</f>
        <v>#REF!</v>
      </c>
      <c r="O26" s="207" t="e">
        <f>IF(#REF!="","",#REF!)</f>
        <v>#REF!</v>
      </c>
      <c r="P26" s="214" t="e">
        <f>IF(#REF!="","",#REF!)</f>
        <v>#REF!</v>
      </c>
      <c r="Q26" s="216" t="e">
        <f>IF(#REF!="","",#REF!)</f>
        <v>#REF!</v>
      </c>
      <c r="R26" s="205" t="e">
        <f>IF(#REF!="","",#REF!)</f>
        <v>#REF!</v>
      </c>
      <c r="S26" s="209" t="e">
        <f>IF(#REF!="","",#REF!)</f>
        <v>#REF!</v>
      </c>
      <c r="T26" s="212">
        <f>+'Comp1 '!T26</f>
        <v>1</v>
      </c>
      <c r="U26" s="207" t="str">
        <f>+'Comp1 '!U26</f>
        <v>Cumplida (DT)</v>
      </c>
      <c r="V26" s="214">
        <f>+'Comp1 '!V26</f>
        <v>0</v>
      </c>
      <c r="W26" s="213" t="str">
        <f>+'Comp1 '!W26</f>
        <v>Maritza Liliana Beltrán Albadán
Yaneth Burgos Duitama (Acompañamiento)</v>
      </c>
      <c r="X26" s="215" t="str">
        <f>+'Comp1 '!X26</f>
        <v xml:space="preserve">Se evidencia seguimiento a la materialización de los riesgos de corrupción  con corte al mes de Septiembre de 2019 
Evidencias 
-Correo electrónico Seguimiento a Controles y Materialización de Riesgos - Septiembre 2019 del 01/10/2019 para Directores, Subdirectores y Jefes de oficina 
Matriz de seguimiento  en Excel riesgo materializado.   con corte a septiembre 2019 
-Correo electronico del 31/12/19 enviado por la SMO a los lideres de procesos con el asunto de: Seguimiento a materialización y ejecucción de controles..
Se reportan los siguientes riesgos materializados:  
- PR1+"Decisiones no correspondientes al acervo probatorio" La Dirección de Protección informó sobre un evento de materialización del riesgo (segundo cuatrimestre de 2019)
- PP4+ Uso indebido de los alimentos de alto valor nutricional. 
Se evidenciaron Acciones correctivas identificadas a partir de la materialización para el riesgo PR4+
Se está finallizando (17/01/2020) la etapa de monitoreo a la materialización de riesgos con corte al 31/12/2019.
</v>
      </c>
    </row>
    <row r="27" spans="1:24" ht="134.25" customHeight="1" thickBot="1" x14ac:dyDescent="0.3">
      <c r="A27" s="541"/>
      <c r="B27" s="200" t="str">
        <f>+'Comp1 '!B27</f>
        <v>4.4</v>
      </c>
      <c r="C27" s="201" t="str">
        <f>+'Comp1 '!C27</f>
        <v>Consolidar el indicador de riesgos</v>
      </c>
      <c r="D27" s="201" t="str">
        <f>+'Comp1 '!D27</f>
        <v>Indicador de riesgos informado a los lideres de proceso</v>
      </c>
      <c r="E27" s="201" t="str">
        <f>+'Comp1 '!E27</f>
        <v xml:space="preserve">Subdirección de Mejoramiento Organizacional. </v>
      </c>
      <c r="F27" s="3" t="str">
        <f>+'Comp1 '!F27</f>
        <v>30-05-19
30-09-19
30-01-20</v>
      </c>
      <c r="G27" s="166"/>
      <c r="H27" s="212" t="e">
        <f>IF(#REF!="","",#REF!)</f>
        <v>#REF!</v>
      </c>
      <c r="I27" s="203" t="e">
        <f>IF(#REF!="","",#REF!)</f>
        <v>#REF!</v>
      </c>
      <c r="J27" s="214" t="e">
        <f>IF(#REF!="","",#REF!)</f>
        <v>#REF!</v>
      </c>
      <c r="K27" s="216" t="e">
        <f>IF(#REF!="","",#REF!)</f>
        <v>#REF!</v>
      </c>
      <c r="L27" s="215" t="e">
        <f>IF(#REF!="","",#REF!)</f>
        <v>#REF!</v>
      </c>
      <c r="M27" s="163" t="e">
        <f>IF(#REF!="","",#REF!)</f>
        <v>#REF!</v>
      </c>
      <c r="N27" s="212" t="e">
        <f>IF(#REF!="","",#REF!)</f>
        <v>#REF!</v>
      </c>
      <c r="O27" s="207" t="e">
        <f>IF(#REF!="","",#REF!)</f>
        <v>#REF!</v>
      </c>
      <c r="P27" s="214" t="e">
        <f>IF(#REF!="","",#REF!)</f>
        <v>#REF!</v>
      </c>
      <c r="Q27" s="216" t="e">
        <f>IF(#REF!="","",#REF!)</f>
        <v>#REF!</v>
      </c>
      <c r="R27" s="205" t="e">
        <f>IF(#REF!="","",#REF!)</f>
        <v>#REF!</v>
      </c>
      <c r="S27" s="209" t="e">
        <f>IF(#REF!="","",#REF!)</f>
        <v>#REF!</v>
      </c>
      <c r="T27" s="212">
        <f>+'Comp1 '!T27</f>
        <v>1</v>
      </c>
      <c r="U27" s="207" t="str">
        <f>+'Comp1 '!U27</f>
        <v>Cumplida (DT)</v>
      </c>
      <c r="V27" s="214">
        <f>+'Comp1 '!V27</f>
        <v>0</v>
      </c>
      <c r="W27" s="213" t="str">
        <f>+'Comp1 '!W27</f>
        <v>Maritza Liliana Beltrán Albadán
Yaneth Burgos Duitama (Acompañamiento)</v>
      </c>
      <c r="X27" s="215" t="str">
        <f>+'Comp1 '!X27</f>
        <v xml:space="preserve">Se verifica seguimiento del indicador PA-134 Porcentaje de Cumplimiento Planes de Tratamiento de Riesgos  con corte al mes de septiembre 2019 
Evidencia 
Formato en Excel seguimiento al indicador con corte a septiembre de 2019. 
Se está finallizando (17/01/2020) la etapa de registro y consolidación del indicador de riesgos con corte al 31/12/2019.
</v>
      </c>
    </row>
    <row r="28" spans="1:24" s="199" customFormat="1" ht="50.1" customHeight="1" thickBot="1" x14ac:dyDescent="0.3">
      <c r="A28" s="534" t="s">
        <v>67</v>
      </c>
      <c r="B28" s="187"/>
      <c r="C28" s="188" t="s">
        <v>118</v>
      </c>
      <c r="D28" s="187"/>
      <c r="E28" s="187"/>
      <c r="F28" s="211"/>
      <c r="G28" s="1"/>
      <c r="H28" s="190" t="e">
        <f>IF(#REF!="","",#REF!)</f>
        <v>#REF!</v>
      </c>
      <c r="I28" s="191" t="e">
        <f>IF(#REF!="","",#REF!)</f>
        <v>#REF!</v>
      </c>
      <c r="J28" s="192" t="e">
        <f>IF(#REF!="","",#REF!)</f>
        <v>#REF!</v>
      </c>
      <c r="K28" s="217" t="e">
        <f>IF(#REF!="","",#REF!)</f>
        <v>#REF!</v>
      </c>
      <c r="L28" s="194" t="e">
        <f>IF(#REF!="","",#REF!)</f>
        <v>#REF!</v>
      </c>
      <c r="M28" s="195" t="e">
        <f>IF(#REF!="","",#REF!)</f>
        <v>#REF!</v>
      </c>
      <c r="N28" s="190" t="e">
        <f>IF(#REF!="","",#REF!)</f>
        <v>#REF!</v>
      </c>
      <c r="O28" s="196" t="e">
        <f>IF(#REF!="","",#REF!)</f>
        <v>#REF!</v>
      </c>
      <c r="P28" s="192" t="e">
        <f>IF(#REF!="","",#REF!)</f>
        <v>#REF!</v>
      </c>
      <c r="Q28" s="217" t="e">
        <f>IF(#REF!="","",#REF!)</f>
        <v>#REF!</v>
      </c>
      <c r="R28" s="194" t="e">
        <f>IF(#REF!="","",#REF!)</f>
        <v>#REF!</v>
      </c>
      <c r="S28" s="197" t="e">
        <f>IF(#REF!="","",#REF!)</f>
        <v>#REF!</v>
      </c>
      <c r="T28" s="190">
        <f>+'Comp1 '!T28</f>
        <v>2</v>
      </c>
      <c r="U28" s="196">
        <f>+'Comp1 '!U28</f>
        <v>2</v>
      </c>
      <c r="V28" s="198">
        <f>+'Comp1 '!V28</f>
        <v>1</v>
      </c>
      <c r="W28" s="193">
        <f>+'Comp1 '!W28</f>
        <v>0</v>
      </c>
      <c r="X28" s="194">
        <f>+'Comp1 '!X28</f>
        <v>0</v>
      </c>
    </row>
    <row r="29" spans="1:24" ht="164.25" customHeight="1" thickBot="1" x14ac:dyDescent="0.3">
      <c r="A29" s="535"/>
      <c r="B29" s="200" t="str">
        <f>+'Comp1 '!B29</f>
        <v>5.1</v>
      </c>
      <c r="C29" s="201" t="str">
        <f>+'Comp1 '!C29</f>
        <v>Verificar evidencias de la gestión de riesgos de corrupción</v>
      </c>
      <c r="D29" s="540" t="str">
        <f>+'Comp1 '!D29</f>
        <v>3 Informes de seguimiento a la gestión de riesgos de corrupción</v>
      </c>
      <c r="E29" s="201" t="str">
        <f>+'Comp1 '!E29</f>
        <v xml:space="preserve">Oficina de Control Interno </v>
      </c>
      <c r="F29" s="3" t="str">
        <f>+'Comp1 '!F29</f>
        <v>16-01-19
15-05-19
13-09-19</v>
      </c>
      <c r="G29" s="166"/>
      <c r="H29" s="212" t="e">
        <f>IF(#REF!="","",#REF!)</f>
        <v>#REF!</v>
      </c>
      <c r="I29" s="203" t="e">
        <f>IF(#REF!="","",#REF!)</f>
        <v>#REF!</v>
      </c>
      <c r="J29" s="214" t="e">
        <f>IF(#REF!="","",#REF!)</f>
        <v>#REF!</v>
      </c>
      <c r="K29" s="218" t="e">
        <f>IF(#REF!="","",#REF!)</f>
        <v>#REF!</v>
      </c>
      <c r="L29" s="219" t="e">
        <f>IF(#REF!="","",#REF!)</f>
        <v>#REF!</v>
      </c>
      <c r="M29" s="163" t="e">
        <f>IF(#REF!="","",#REF!)</f>
        <v>#REF!</v>
      </c>
      <c r="N29" s="212" t="e">
        <f>IF(#REF!="","",#REF!)</f>
        <v>#REF!</v>
      </c>
      <c r="O29" s="207" t="e">
        <f>IF(#REF!="","",#REF!)</f>
        <v>#REF!</v>
      </c>
      <c r="P29" s="214" t="e">
        <f>IF(#REF!="","",#REF!)</f>
        <v>#REF!</v>
      </c>
      <c r="Q29" s="218" t="e">
        <f>IF(#REF!="","",#REF!)</f>
        <v>#REF!</v>
      </c>
      <c r="R29" s="219" t="e">
        <f>IF(#REF!="","",#REF!)</f>
        <v>#REF!</v>
      </c>
      <c r="S29" s="209" t="e">
        <f>IF(#REF!="","",#REF!)</f>
        <v>#REF!</v>
      </c>
      <c r="T29" s="212">
        <f>+'Comp1 '!T29</f>
        <v>1</v>
      </c>
      <c r="U29" s="207" t="str">
        <f>+'Comp1 '!U29</f>
        <v>Cumplida (DT)</v>
      </c>
      <c r="V29" s="214">
        <f>+'Comp1 '!V29</f>
        <v>0</v>
      </c>
      <c r="W29" s="220" t="str">
        <f>+'Comp1 '!W29</f>
        <v>Maritza Liliana Beltrán Albadán
Yaneth Burgos Duitama (Acompañamiento)</v>
      </c>
      <c r="X29" s="219" t="str">
        <f>+'Comp1 '!X29</f>
        <v>Actividad cumplida al 30/09/2019
La oficina de Control interno verificó los soportes de resultados del seguimiento a la Gestión de riegos de corrupción  
Evidencia 
Correo electrónico del día 30/08/2019 comunicando el seguimiento  PAAC- CORTE 30 DE AGOSTO DE 2019
Correo electrónico designación Seguimiento PAAC 2019 (SEGUNDO CUATRIMESTRE) Y CRONOGRAMA del 27/08/2019
Correo electrónico del 12/09/2017 Informe preliminar PAAC
Informe publicado el 13/09/2019 en la siguiente ruta  https://www.icbf.gov.co/gestion-transparencia/transparencia/planeacion/informe-seguimiento</v>
      </c>
    </row>
    <row r="30" spans="1:24" ht="162" customHeight="1" thickBot="1" x14ac:dyDescent="0.3">
      <c r="A30" s="535"/>
      <c r="B30" s="200" t="str">
        <f>+'Comp1 '!B30</f>
        <v>5.2</v>
      </c>
      <c r="C30" s="201" t="str">
        <f>+'Comp1 '!C30</f>
        <v>Elaborar informe de seguimiento a la gestión de riesgos de corrupción</v>
      </c>
      <c r="D30" s="762">
        <f>+'Comp1 '!D31</f>
        <v>0</v>
      </c>
      <c r="E30" s="201" t="str">
        <f>+'Comp1 '!E30</f>
        <v xml:space="preserve">Oficina de Control Interno </v>
      </c>
      <c r="F30" s="3" t="str">
        <f>+'Comp1 '!F30</f>
        <v>16-01-19
15-05-19
13-09-19</v>
      </c>
      <c r="G30" s="166"/>
      <c r="H30" s="212" t="e">
        <f>IF(#REF!="","",#REF!)</f>
        <v>#REF!</v>
      </c>
      <c r="I30" s="203" t="e">
        <f>IF(#REF!="","",#REF!)</f>
        <v>#REF!</v>
      </c>
      <c r="J30" s="214" t="e">
        <f>IF(#REF!="","",#REF!)</f>
        <v>#REF!</v>
      </c>
      <c r="K30" s="204" t="e">
        <f>IF(#REF!="","",#REF!)</f>
        <v>#REF!</v>
      </c>
      <c r="L30" s="210" t="e">
        <f>IF(#REF!="","",#REF!)</f>
        <v>#REF!</v>
      </c>
      <c r="M30" s="163" t="e">
        <f>IF(#REF!="","",#REF!)</f>
        <v>#REF!</v>
      </c>
      <c r="N30" s="212" t="e">
        <f>IF(#REF!="","",#REF!)</f>
        <v>#REF!</v>
      </c>
      <c r="O30" s="207" t="e">
        <f>IF(#REF!="","",#REF!)</f>
        <v>#REF!</v>
      </c>
      <c r="P30" s="214" t="e">
        <f>IF(#REF!="","",#REF!)</f>
        <v>#REF!</v>
      </c>
      <c r="Q30" s="204" t="e">
        <f>IF(#REF!="","",#REF!)</f>
        <v>#REF!</v>
      </c>
      <c r="R30" s="210" t="e">
        <f>IF(#REF!="","",#REF!)</f>
        <v>#REF!</v>
      </c>
      <c r="S30" s="209" t="e">
        <f>IF(#REF!="","",#REF!)</f>
        <v>#REF!</v>
      </c>
      <c r="T30" s="242">
        <f>+'Comp1 '!T30</f>
        <v>1</v>
      </c>
      <c r="U30" s="247" t="str">
        <f>+'Comp1 '!U30</f>
        <v>Cumplida (DT)</v>
      </c>
      <c r="V30" s="244">
        <f>+'Comp1 '!V30</f>
        <v>0</v>
      </c>
      <c r="W30" s="248" t="str">
        <f>+'Comp1 '!W30</f>
        <v>Maritza Liliana Beltrán Albadán
Yaneth Burgos Duitama (Acompañamiento)</v>
      </c>
      <c r="X30" s="246" t="str">
        <f>+'Comp1 '!X30</f>
        <v>Actividad cumplida al 30/09/2019
La Oficina de Control interno realiza y publica el informe en la pagina web de la Entidad.
Evidencia
Correo electrónico del 13/09/2019 comunicando Publicación Plan Anticorrupción 2° cuatrimestre de 2019 
Informe con corte a  30 de agosto de 2019. ubicado en el siguiente en la siguiente ruta: https://www.icbf.gov.co/gestion-transparencia/transparencia/planeacion/informe-seguimiento</v>
      </c>
    </row>
    <row r="31" spans="1:24" s="225" customFormat="1" ht="15.75" thickBot="1" x14ac:dyDescent="0.3">
      <c r="A31" s="177"/>
      <c r="B31" s="166"/>
      <c r="C31" s="177"/>
      <c r="D31" s="177"/>
      <c r="E31" s="177"/>
      <c r="F31" s="221"/>
      <c r="G31" s="166"/>
      <c r="H31" s="222"/>
      <c r="I31" s="223"/>
      <c r="J31" s="222"/>
      <c r="K31" s="223"/>
      <c r="L31" s="224"/>
      <c r="M31" s="166"/>
      <c r="N31" s="222"/>
      <c r="O31" s="222"/>
      <c r="P31" s="222"/>
      <c r="Q31" s="223"/>
      <c r="R31" s="224"/>
      <c r="S31" s="166"/>
      <c r="T31" s="222"/>
      <c r="U31" s="222"/>
      <c r="V31" s="222"/>
      <c r="W31" s="222"/>
      <c r="X31" s="224"/>
    </row>
    <row r="32" spans="1:24" ht="38.1" customHeight="1" thickBot="1" x14ac:dyDescent="0.3">
      <c r="A32" s="226" t="s">
        <v>72</v>
      </c>
      <c r="B32" s="537" t="s">
        <v>735</v>
      </c>
      <c r="C32" s="538"/>
      <c r="D32" s="538"/>
      <c r="E32" s="538"/>
      <c r="F32" s="539"/>
      <c r="G32" s="227"/>
      <c r="H32" s="179" t="s">
        <v>130</v>
      </c>
      <c r="I32" s="180"/>
      <c r="J32" s="181">
        <v>43585</v>
      </c>
      <c r="K32" s="529" t="s">
        <v>125</v>
      </c>
      <c r="L32" s="529" t="s">
        <v>0</v>
      </c>
      <c r="N32" s="179" t="s">
        <v>130</v>
      </c>
      <c r="O32" s="180"/>
      <c r="P32" s="228">
        <v>43707</v>
      </c>
      <c r="Q32" s="529" t="s">
        <v>125</v>
      </c>
      <c r="R32" s="529" t="s">
        <v>0</v>
      </c>
      <c r="T32" s="179" t="s">
        <v>130</v>
      </c>
      <c r="U32" s="180"/>
      <c r="V32" s="228">
        <f>+'Comp3 '!V10</f>
        <v>43830</v>
      </c>
      <c r="W32" s="529" t="s">
        <v>125</v>
      </c>
      <c r="X32" s="529" t="s">
        <v>0</v>
      </c>
    </row>
    <row r="33" spans="1:24" ht="30.75" thickBot="1" x14ac:dyDescent="0.3">
      <c r="A33" s="182" t="s">
        <v>11</v>
      </c>
      <c r="B33" s="542" t="s">
        <v>68</v>
      </c>
      <c r="C33" s="533"/>
      <c r="D33" s="229" t="s">
        <v>69</v>
      </c>
      <c r="E33" s="229" t="s">
        <v>70</v>
      </c>
      <c r="F33" s="230" t="s">
        <v>71</v>
      </c>
      <c r="H33" s="185" t="s">
        <v>12</v>
      </c>
      <c r="I33" s="186" t="s">
        <v>10</v>
      </c>
      <c r="J33" s="186" t="s">
        <v>73</v>
      </c>
      <c r="K33" s="530"/>
      <c r="L33" s="530"/>
      <c r="N33" s="185" t="s">
        <v>12</v>
      </c>
      <c r="O33" s="186" t="s">
        <v>10</v>
      </c>
      <c r="P33" s="186" t="s">
        <v>73</v>
      </c>
      <c r="Q33" s="530"/>
      <c r="R33" s="530"/>
      <c r="T33" s="185" t="s">
        <v>12</v>
      </c>
      <c r="U33" s="186" t="s">
        <v>10</v>
      </c>
      <c r="V33" s="186" t="s">
        <v>73</v>
      </c>
      <c r="W33" s="530"/>
      <c r="X33" s="530"/>
    </row>
    <row r="34" spans="1:24" ht="50.1" customHeight="1" thickBot="1" x14ac:dyDescent="0.3">
      <c r="A34" s="550" t="s">
        <v>109</v>
      </c>
      <c r="B34" s="187"/>
      <c r="C34" s="188" t="s">
        <v>143</v>
      </c>
      <c r="D34" s="187"/>
      <c r="E34" s="187"/>
      <c r="F34" s="211"/>
      <c r="G34" s="1"/>
      <c r="H34" s="190" t="e">
        <f>IF(#REF!="","",#REF!)</f>
        <v>#REF!</v>
      </c>
      <c r="I34" s="191" t="e">
        <f>IF(#REF!="","",#REF!)</f>
        <v>#REF!</v>
      </c>
      <c r="J34" s="192" t="e">
        <f>IF(#REF!="","",#REF!)</f>
        <v>#REF!</v>
      </c>
      <c r="K34" s="217" t="e">
        <f>IF(#REF!="","",#REF!)</f>
        <v>#REF!</v>
      </c>
      <c r="L34" s="194" t="e">
        <f>IF(#REF!="","",#REF!)</f>
        <v>#REF!</v>
      </c>
      <c r="M34" s="195" t="e">
        <f>IF(#REF!="","",#REF!)</f>
        <v>#REF!</v>
      </c>
      <c r="N34" s="190" t="e">
        <f>IF(#REF!="","",#REF!)</f>
        <v>#REF!</v>
      </c>
      <c r="O34" s="196" t="e">
        <f>IF(#REF!="","",#REF!)</f>
        <v>#REF!</v>
      </c>
      <c r="P34" s="198" t="e">
        <f>IF(#REF!="","",#REF!)</f>
        <v>#REF!</v>
      </c>
      <c r="Q34" s="217" t="e">
        <f>IF(#REF!="","",#REF!)</f>
        <v>#REF!</v>
      </c>
      <c r="R34" s="194" t="e">
        <f>IF(#REF!="","",#REF!)</f>
        <v>#REF!</v>
      </c>
      <c r="S34" s="2" t="e">
        <f>IF(#REF!="","",#REF!)</f>
        <v>#REF!</v>
      </c>
      <c r="T34" s="190">
        <f>+'Comp3 '!T12</f>
        <v>10</v>
      </c>
      <c r="U34" s="196">
        <f>+'Comp3 '!U12</f>
        <v>10</v>
      </c>
      <c r="V34" s="198">
        <f>+'Comp3 '!V12</f>
        <v>1</v>
      </c>
      <c r="W34" s="193">
        <f>+'Comp3 '!W12</f>
        <v>0</v>
      </c>
      <c r="X34" s="194">
        <f>+'Comp3 '!X12</f>
        <v>0</v>
      </c>
    </row>
    <row r="35" spans="1:24" ht="162" customHeight="1" x14ac:dyDescent="0.25">
      <c r="A35" s="551"/>
      <c r="B35" s="231">
        <f>+'Comp3 '!B13</f>
        <v>1</v>
      </c>
      <c r="C35" s="4" t="str">
        <f>+'Comp3 '!C13</f>
        <v>Diagnosticar si los espacios de diálogo y  los canales de publicación y divulgación de información que empleó la entidad para ejecutar las actividades de rendición de cuentas en 2018, responde a las características de los ciudadanos, usuarios y grupos de interés</v>
      </c>
      <c r="D35" s="4" t="str">
        <f>+'Comp3 '!D13</f>
        <v>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v>
      </c>
      <c r="E35" s="4" t="str">
        <f>+'Comp3 '!E13</f>
        <v xml:space="preserve">Subdirección de  Monitoreo y Evaluación </v>
      </c>
      <c r="F35" s="82">
        <f>+'Comp3 '!F13</f>
        <v>43496</v>
      </c>
      <c r="G35" s="163">
        <f>+'Comp3 '!G13</f>
        <v>0</v>
      </c>
      <c r="H35" s="232">
        <f>+'Comp3 '!H13</f>
        <v>0</v>
      </c>
      <c r="I35" s="203" t="str">
        <f>+'Comp3 '!I13</f>
        <v>Cumplida (DT)</v>
      </c>
      <c r="J35" s="214">
        <f>+'Comp3 '!J13</f>
        <v>0</v>
      </c>
      <c r="K35" s="216" t="str">
        <f>+'Comp3 '!K13</f>
        <v>Maritza Liliana Beltrán Albadán
Yaneth Burgos Duitama (Acompañamiento)</v>
      </c>
      <c r="L35" s="215" t="str">
        <f>+'Comp3 '!L13</f>
        <v xml:space="preserve">Se evidencia que la actividad se llevó a cabo dentro de los términos establecidos 
Evidencia   
Informe  Rendición de Cuentas 2018" de enero de 2019 .  Análisis de la respuesta a las preguntas # 2 y 8  publicado en la pagina web de la entidad https://www.icbf.gov.co/sites/default/files/informe_final_rpc_y_mp_2018_v2.pdf
</v>
      </c>
      <c r="M35" s="163">
        <f>+'Comp3 '!M13</f>
        <v>0</v>
      </c>
      <c r="N35" s="233">
        <f>+'Comp3 '!N13</f>
        <v>0</v>
      </c>
      <c r="O35" s="207" t="str">
        <f>+'Comp3 '!O13</f>
        <v>Cumplida (DT)</v>
      </c>
      <c r="P35" s="214">
        <f>+'Comp3 '!P13</f>
        <v>0</v>
      </c>
      <c r="Q35" s="216" t="str">
        <f>+'Comp3 '!Q13</f>
        <v>Maritza Liliana Beltrán Albadán
Yaneth Burgos Duitama (Acompañamiento)</v>
      </c>
      <c r="R35" s="215" t="str">
        <f>+'Comp3 '!R13</f>
        <v>Actividad Cumplida al 30 de abril/19</v>
      </c>
      <c r="S35" s="166">
        <f>+'Comp3 '!S13</f>
        <v>0</v>
      </c>
      <c r="T35" s="763">
        <f>+'Comp3 '!T13</f>
        <v>1</v>
      </c>
      <c r="U35" s="207" t="str">
        <f>+'Comp3 '!U13</f>
        <v>Cumplida (DT)</v>
      </c>
      <c r="V35" s="214">
        <f>+'Comp3 '!V13</f>
        <v>0</v>
      </c>
      <c r="W35" s="213" t="str">
        <f>+'Comp3 '!W13</f>
        <v>Maritza Liliana Beltrán Albadán
Yaneth Burgos Duitama (Acompañamiento)</v>
      </c>
      <c r="X35" s="215" t="str">
        <f>+'Comp3 '!X13</f>
        <v>Actividad Cumplida al 30 de abril/19</v>
      </c>
    </row>
    <row r="36" spans="1:24" ht="118.5" customHeight="1" x14ac:dyDescent="0.25">
      <c r="A36" s="551"/>
      <c r="B36" s="231">
        <f>+'Comp3 '!B14</f>
        <v>2</v>
      </c>
      <c r="C36" s="5" t="str">
        <f>+'Comp3 '!C14</f>
        <v>Identificar y documentar las debilidades y fortalezas de la entidad para promover la participación  en la implementación de los ejercicios de rendición de cuentas con base en fuentes externas. (FURAG_INT_EDI)</v>
      </c>
      <c r="D36" s="5" t="str">
        <f>+'Comp3 '!D14</f>
        <v>Análisis requerido, basados en el FURAG, EDI e INT.</v>
      </c>
      <c r="E36" s="4" t="str">
        <f>+'Comp3 '!E14</f>
        <v xml:space="preserve">Subdirección de  Monitoreo y Evaluación </v>
      </c>
      <c r="F36" s="8">
        <f>+'Comp3 '!F14</f>
        <v>43496</v>
      </c>
      <c r="G36" s="163">
        <f>+'Comp3 '!G14</f>
        <v>0</v>
      </c>
      <c r="H36" s="234">
        <f>+'Comp3 '!H14</f>
        <v>0</v>
      </c>
      <c r="I36" s="203" t="str">
        <f>+'Comp3 '!I14</f>
        <v>Cumplida (DT)</v>
      </c>
      <c r="J36" s="214">
        <f>+'Comp3 '!J14</f>
        <v>0</v>
      </c>
      <c r="K36" s="216" t="str">
        <f>+'Comp3 '!K14</f>
        <v>Maritza Liliana Beltrán Albadán
Yaneth Burgos Duitama (Acompañamiento)</v>
      </c>
      <c r="L36" s="215" t="str">
        <f>+'Comp3 '!L14</f>
        <v xml:space="preserve">Se evidencia que se realizó el análisis requerido basado en los reportes FURAG; EDI e INT 
Evidencia   
Informe  Rendición de Cuentas 2018" de enero de 2019 .  Análisis de la respuesta a las preguntas # 6-11  publicado en la pagina web de la entidad https://www.icbf.gov.co/sites/default/files/informe_final_rpc_y_mp_2018_v2.pdf
</v>
      </c>
      <c r="M36" s="163">
        <f>+'Comp3 '!M14</f>
        <v>0</v>
      </c>
      <c r="N36" s="235">
        <f>+'Comp3 '!N14</f>
        <v>0</v>
      </c>
      <c r="O36" s="207" t="str">
        <f>+'Comp3 '!O14</f>
        <v>Cumplida (DT)</v>
      </c>
      <c r="P36" s="214">
        <f>+'Comp3 '!P14</f>
        <v>0</v>
      </c>
      <c r="Q36" s="216" t="str">
        <f>+'Comp3 '!Q14</f>
        <v>Maritza Liliana Beltrán Albadán
Yaneth Burgos Duitama (Acompañamiento)</v>
      </c>
      <c r="R36" s="215" t="str">
        <f>+'Comp3 '!R14</f>
        <v xml:space="preserve">Actividad Cumplida al 30 de abril/19
</v>
      </c>
      <c r="S36" s="166">
        <f>+'Comp3 '!S14</f>
        <v>0</v>
      </c>
      <c r="T36" s="764">
        <f>+'Comp3 '!T14</f>
        <v>1</v>
      </c>
      <c r="U36" s="207" t="str">
        <f>+'Comp3 '!U14</f>
        <v>Cumplida (DT)</v>
      </c>
      <c r="V36" s="214">
        <f>+'Comp3 '!V14</f>
        <v>0</v>
      </c>
      <c r="W36" s="213" t="str">
        <f>+'Comp3 '!W14</f>
        <v>Maritza Liliana Beltrán Albadán
Yaneth Burgos Duitama (Acompañamiento)</v>
      </c>
      <c r="X36" s="215" t="str">
        <f>+'Comp3 '!X14</f>
        <v>Actividad Cumplida al 30 de abril/19</v>
      </c>
    </row>
    <row r="37" spans="1:24" ht="140.25" customHeight="1" x14ac:dyDescent="0.25">
      <c r="A37" s="551"/>
      <c r="B37" s="231">
        <f>+'Comp3 '!B15</f>
        <v>3</v>
      </c>
      <c r="C37" s="4" t="str">
        <f>+'Comp3 '!C15</f>
        <v>Definir directrices de Mesas Publicas y Rendición Publica de Cuentas 2019.</v>
      </c>
      <c r="D37" s="4" t="str">
        <f>+'Comp3 '!D15</f>
        <v>Directrices 2019 para Mesas Públicas y Rendición Pública de Cuentas</v>
      </c>
      <c r="E37" s="4" t="str">
        <f>+'Comp3 '!E15</f>
        <v xml:space="preserve">Subdirección de  Monitoreo y Evaluación </v>
      </c>
      <c r="F37" s="8">
        <f>+'Comp3 '!F15</f>
        <v>43555</v>
      </c>
      <c r="G37" s="163">
        <f>+'Comp3 '!G15</f>
        <v>0</v>
      </c>
      <c r="H37" s="234">
        <f>+'Comp3 '!H15</f>
        <v>0</v>
      </c>
      <c r="I37" s="203" t="str">
        <f>+'Comp3 '!I15</f>
        <v>Cumplida (DT)</v>
      </c>
      <c r="J37" s="214">
        <f>+'Comp3 '!J15</f>
        <v>0</v>
      </c>
      <c r="K37" s="216" t="str">
        <f>+'Comp3 '!K15</f>
        <v>Maritza Liliana Beltrán Albadán
Yaneth Burgos Duitama (Acompañamiento)</v>
      </c>
      <c r="L37" s="215" t="str">
        <f>+'Comp3 '!L15</f>
        <v>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electrónico 20/02/2019Rendición Pública de Cuentas y Mesas Públicas - directrices 2019.</v>
      </c>
      <c r="M37" s="163">
        <f>+'Comp3 '!M15</f>
        <v>0</v>
      </c>
      <c r="N37" s="235">
        <f>+'Comp3 '!N15</f>
        <v>0</v>
      </c>
      <c r="O37" s="207" t="str">
        <f>+'Comp3 '!O15</f>
        <v>Cumplida (DT)</v>
      </c>
      <c r="P37" s="214">
        <f>+'Comp3 '!P15</f>
        <v>0</v>
      </c>
      <c r="Q37" s="216" t="str">
        <f>+'Comp3 '!Q15</f>
        <v>Maritza Liliana Beltrán Albadán
Yaneth Burgos Duitama (Acompañamiento)</v>
      </c>
      <c r="R37" s="215" t="str">
        <f>+'Comp3 '!R15</f>
        <v xml:space="preserve">Actividad Cumplida al 30 de abril/19
</v>
      </c>
      <c r="S37" s="166">
        <f>+'Comp3 '!S15</f>
        <v>0</v>
      </c>
      <c r="T37" s="764">
        <f>+'Comp3 '!T15</f>
        <v>1</v>
      </c>
      <c r="U37" s="207" t="str">
        <f>+'Comp3 '!U15</f>
        <v>Cumplida (DT)</v>
      </c>
      <c r="V37" s="214">
        <f>+'Comp3 '!V15</f>
        <v>0</v>
      </c>
      <c r="W37" s="213" t="str">
        <f>+'Comp3 '!W15</f>
        <v>Maritza Liliana Beltrán Albadán
Yaneth Burgos Duitama (Acompañamiento)</v>
      </c>
      <c r="X37" s="215" t="str">
        <f>+'Comp3 '!X15</f>
        <v>Actividad Cumplida al 30 de abril/19</v>
      </c>
    </row>
    <row r="38" spans="1:24" ht="129.75" customHeight="1" x14ac:dyDescent="0.25">
      <c r="A38" s="551"/>
      <c r="B38" s="231">
        <f>+'Comp3 '!B16</f>
        <v>4</v>
      </c>
      <c r="C38" s="4" t="str">
        <f>+'Comp3 '!C16</f>
        <v>Definir roles a nivel nacional, regional y zonal en el procedimiento Rendición de Cuentas y Mesas Públicas</v>
      </c>
      <c r="D38" s="4" t="str">
        <f>+'Comp3 '!D16</f>
        <v>Procedimiento Rendición de Cuentas y Mesas Públicas con roles definidos a nivel nacional, regional y zonal.</v>
      </c>
      <c r="E38" s="4" t="str">
        <f>+'Comp3 '!E16</f>
        <v xml:space="preserve">Subdirección de  Monitoreo y Evaluación </v>
      </c>
      <c r="F38" s="8">
        <f>+'Comp3 '!F16</f>
        <v>43555</v>
      </c>
      <c r="G38" s="163">
        <f>+'Comp3 '!G16</f>
        <v>0</v>
      </c>
      <c r="H38" s="234">
        <f>+'Comp3 '!H16</f>
        <v>0</v>
      </c>
      <c r="I38" s="203" t="str">
        <f>+'Comp3 '!I16</f>
        <v>Cumplida (DT)</v>
      </c>
      <c r="J38" s="214">
        <f>+'Comp3 '!J16</f>
        <v>0</v>
      </c>
      <c r="K38" s="216" t="str">
        <f>+'Comp3 '!K16</f>
        <v>Maritza Liliana Beltrán Albadán
Yaneth Burgos Duitama (Acompañamiento)</v>
      </c>
      <c r="L38" s="215" t="str">
        <f>+'Comp3 '!L16</f>
        <v xml:space="preserve">Se evidenció que se definieron los roles a nivel nacional, regional y zonal  mediante el diseño e implementación de un procedimiento.
Evidencias 
P2.MS PROCEDIMIENTO RENDICIÓN PÚBLICA DE CUENTAS Y MESAS PÚBLICAS v.2, ubicado en la página web institucional, ruta: www.icbf.gov.co / El Instituto / Modelo de Operación por Procesos / Monitoreo y Seguimiento a la Gestión. URL: https://www.icbf.gov.co/evaluacion/monitoreo-y-seguimiento-la-gestion
</v>
      </c>
      <c r="M38" s="163">
        <f>+'Comp3 '!M16</f>
        <v>0</v>
      </c>
      <c r="N38" s="235">
        <f>+'Comp3 '!N16</f>
        <v>0</v>
      </c>
      <c r="O38" s="207" t="str">
        <f>+'Comp3 '!O16</f>
        <v>Cumplida (DT)</v>
      </c>
      <c r="P38" s="214">
        <f>+'Comp3 '!P16</f>
        <v>0</v>
      </c>
      <c r="Q38" s="216" t="str">
        <f>+'Comp3 '!Q16</f>
        <v>Maritza Liliana Beltrán Albadán
Yaneth Burgos Duitama (Acompañamiento)</v>
      </c>
      <c r="R38" s="215" t="str">
        <f>+'Comp3 '!R16</f>
        <v xml:space="preserve">Actividad Cumplida al 30 de abril/19
</v>
      </c>
      <c r="S38" s="166">
        <f>+'Comp3 '!S16</f>
        <v>0</v>
      </c>
      <c r="T38" s="764">
        <f>+'Comp3 '!T16</f>
        <v>1</v>
      </c>
      <c r="U38" s="207" t="str">
        <f>+'Comp3 '!U16</f>
        <v>Cumplida (DT)</v>
      </c>
      <c r="V38" s="214">
        <f>+'Comp3 '!V16</f>
        <v>0</v>
      </c>
      <c r="W38" s="213" t="str">
        <f>+'Comp3 '!W16</f>
        <v>Maritza Liliana Beltrán Albadán
Yaneth Burgos Duitama (Acompañamiento)</v>
      </c>
      <c r="X38" s="215" t="str">
        <f>+'Comp3 '!X16</f>
        <v>Actividad Cumplida al 30 de abril/19</v>
      </c>
    </row>
    <row r="39" spans="1:24" ht="92.25" customHeight="1" x14ac:dyDescent="0.25">
      <c r="A39" s="551"/>
      <c r="B39" s="231">
        <f>+'Comp3 '!B17</f>
        <v>5</v>
      </c>
      <c r="C39" s="4" t="str">
        <f>+'Comp3 '!C17</f>
        <v>Ajustar los instrumentos de acuerdo a las directrices definidas</v>
      </c>
      <c r="D39" s="4" t="str">
        <f>+'Comp3 '!D17</f>
        <v>Formatos relacionados con el Procedimiento Rendición Pública de Cuentas y Mesas Públicas ajustados</v>
      </c>
      <c r="E39" s="4" t="str">
        <f>+'Comp3 '!E17</f>
        <v xml:space="preserve">Subdirección de  Monitoreo y Evaluación </v>
      </c>
      <c r="F39" s="8">
        <f>+'Comp3 '!F17</f>
        <v>43555</v>
      </c>
      <c r="G39" s="163">
        <f>+'Comp3 '!G17</f>
        <v>0</v>
      </c>
      <c r="H39" s="234">
        <f>+'Comp3 '!H17</f>
        <v>0</v>
      </c>
      <c r="I39" s="203" t="str">
        <f>+'Comp3 '!I17</f>
        <v>Cumplida (DT)</v>
      </c>
      <c r="J39" s="214">
        <f>+'Comp3 '!J17</f>
        <v>0</v>
      </c>
      <c r="K39" s="216" t="str">
        <f>+'Comp3 '!K17</f>
        <v>Maritza Liliana Beltrán Albadán
Yaneth Burgos Duitama (Acompañamiento)</v>
      </c>
      <c r="L39" s="215" t="str">
        <f>+'Comp3 '!L17</f>
        <v>Se evidencia ajuste en los instrumentos y se publicaron como documentos de origen controlado.
Evidencia.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M39" s="163">
        <f>+'Comp3 '!M17</f>
        <v>0</v>
      </c>
      <c r="N39" s="235">
        <f>+'Comp3 '!N17</f>
        <v>0</v>
      </c>
      <c r="O39" s="207" t="str">
        <f>+'Comp3 '!O17</f>
        <v>Cumplida (DT)</v>
      </c>
      <c r="P39" s="214">
        <f>+'Comp3 '!P17</f>
        <v>0</v>
      </c>
      <c r="Q39" s="216" t="str">
        <f>+'Comp3 '!Q17</f>
        <v>Maritza Liliana Beltrán Albadán
Yaneth Burgos Duitama (Acompañamiento)</v>
      </c>
      <c r="R39" s="215" t="str">
        <f>+'Comp3 '!R17</f>
        <v xml:space="preserve">Actividad Cumplida al 30 de abril/19
</v>
      </c>
      <c r="S39" s="166">
        <f>+'Comp3 '!S17</f>
        <v>0</v>
      </c>
      <c r="T39" s="764">
        <f>+'Comp3 '!T17</f>
        <v>1</v>
      </c>
      <c r="U39" s="207" t="str">
        <f>+'Comp3 '!U17</f>
        <v>Cumplida (DT)</v>
      </c>
      <c r="V39" s="214">
        <f>+'Comp3 '!V17</f>
        <v>0</v>
      </c>
      <c r="W39" s="213" t="str">
        <f>+'Comp3 '!W17</f>
        <v>Maritza Liliana Beltrán Albadán
Yaneth Burgos Duitama (Acompañamiento)</v>
      </c>
      <c r="X39" s="215" t="str">
        <f>+'Comp3 '!X17</f>
        <v>Actividad Cumplida al 30 de abril/19</v>
      </c>
    </row>
    <row r="40" spans="1:24" ht="65.25" customHeight="1" x14ac:dyDescent="0.25">
      <c r="A40" s="551"/>
      <c r="B40" s="231">
        <f>+'Comp3 '!B18</f>
        <v>6</v>
      </c>
      <c r="C40" s="4" t="str">
        <f>+'Comp3 '!C18</f>
        <v>Socializar directrices de Mesas Publicas y Rendición Publica de Cuentas 2019.</v>
      </c>
      <c r="D40" s="4" t="str">
        <f>+'Comp3 '!D18</f>
        <v>Directrices e instrumentos socializados</v>
      </c>
      <c r="E40" s="4" t="str">
        <f>+'Comp3 '!E18</f>
        <v xml:space="preserve">Subdirección de  Monitoreo y Evaluación </v>
      </c>
      <c r="F40" s="8">
        <f>+'Comp3 '!F18</f>
        <v>43585</v>
      </c>
      <c r="G40" s="163">
        <f>+'Comp3 '!G18</f>
        <v>0</v>
      </c>
      <c r="H40" s="234">
        <f>+'Comp3 '!H18</f>
        <v>0</v>
      </c>
      <c r="I40" s="203" t="str">
        <f>+'Comp3 '!I18</f>
        <v>Cumplida (DT)</v>
      </c>
      <c r="J40" s="214">
        <f>+'Comp3 '!J18</f>
        <v>0</v>
      </c>
      <c r="K40" s="216" t="str">
        <f>+'Comp3 '!K18</f>
        <v>Maritza Liliana Beltrán Albadán
Yaneth Burgos Duitama (Acompañamiento)</v>
      </c>
      <c r="L40" s="215" t="str">
        <f>+'Comp3 '!L18</f>
        <v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Rendición pública de cuentas ICBF.
 Evidencia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electrónico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M40" s="163">
        <f>+'Comp3 '!M18</f>
        <v>0</v>
      </c>
      <c r="N40" s="235">
        <f>+'Comp3 '!N18</f>
        <v>0</v>
      </c>
      <c r="O40" s="207" t="str">
        <f>+'Comp3 '!O18</f>
        <v>Cumplida (DT)</v>
      </c>
      <c r="P40" s="214">
        <f>+'Comp3 '!P18</f>
        <v>0</v>
      </c>
      <c r="Q40" s="216" t="str">
        <f>+'Comp3 '!Q18</f>
        <v>Maritza Liliana Beltrán Albadán
Yaneth Burgos Duitama (Acompañamiento)</v>
      </c>
      <c r="R40" s="215" t="str">
        <f>+'Comp3 '!R18</f>
        <v xml:space="preserve">Actividad Cumplida al 30 de abril/19
</v>
      </c>
      <c r="S40" s="166">
        <f>+'Comp3 '!S18</f>
        <v>0</v>
      </c>
      <c r="T40" s="764">
        <f>+'Comp3 '!T18</f>
        <v>1</v>
      </c>
      <c r="U40" s="207" t="str">
        <f>+'Comp3 '!U18</f>
        <v>Cumplida (DT)</v>
      </c>
      <c r="V40" s="214">
        <f>+'Comp3 '!V18</f>
        <v>0</v>
      </c>
      <c r="W40" s="213" t="str">
        <f>+'Comp3 '!W18</f>
        <v>Maritza Liliana Beltrán Albadán
Yaneth Burgos Duitama (Acompañamiento)</v>
      </c>
      <c r="X40" s="215" t="str">
        <f>+'Comp3 '!X18</f>
        <v>Actividad Cumplida al 30 de abril/19</v>
      </c>
    </row>
    <row r="41" spans="1:24" ht="65.25" customHeight="1" x14ac:dyDescent="0.25">
      <c r="A41" s="551"/>
      <c r="B41" s="231">
        <f>+'Comp3 '!B19</f>
        <v>7</v>
      </c>
      <c r="C41" s="4" t="str">
        <f>+'Comp3 '!C19</f>
        <v>Disponer los recursos para la logística de realización o divulgación de Rendición Pública de Cuentas y Mesas Públicas.</v>
      </c>
      <c r="D41" s="4" t="str">
        <f>+'Comp3 '!D19</f>
        <v xml:space="preserve">Recursos para logística garantizados </v>
      </c>
      <c r="E41" s="4" t="str">
        <f>+'Comp3 '!E19</f>
        <v>Dirección de Abastecimiento</v>
      </c>
      <c r="F41" s="8">
        <f>+'Comp3 '!F19</f>
        <v>43814</v>
      </c>
      <c r="G41" s="163">
        <f>+'Comp3 '!G19</f>
        <v>0</v>
      </c>
      <c r="H41" s="234">
        <f>+'Comp3 '!H19</f>
        <v>0</v>
      </c>
      <c r="I41" s="203" t="str">
        <f>+'Comp3 '!I19</f>
        <v>N/A</v>
      </c>
      <c r="J41" s="214">
        <f>+'Comp3 '!J19</f>
        <v>0</v>
      </c>
      <c r="K41" s="216" t="str">
        <f>+'Comp3 '!K19</f>
        <v>Maritza Liliana Beltrán Albadán
Yaneth Burgos Duitama (Acompañamiento)</v>
      </c>
      <c r="L41" s="215" t="str">
        <f>+'Comp3 '!L19</f>
        <v>La periodicidad del reporte de esta actividad es trimestral a partir del mes de junio.</v>
      </c>
      <c r="M41" s="163">
        <f>+'Comp3 '!M19</f>
        <v>0</v>
      </c>
      <c r="N41" s="235">
        <f>+'Comp3 '!N19</f>
        <v>0</v>
      </c>
      <c r="O41" s="207" t="str">
        <f>+'Comp3 '!O19</f>
        <v>En Avance</v>
      </c>
      <c r="P41" s="214">
        <f>+'Comp3 '!P19</f>
        <v>0</v>
      </c>
      <c r="Q41" s="216" t="str">
        <f>+'Comp3 '!Q19</f>
        <v>Maritza Liliana Beltrán Albadán
Yaneth Burgos Duitama (Acompañamiento)</v>
      </c>
      <c r="R41" s="215" t="str">
        <f>+'Comp3 '!R19</f>
        <v>Para la realización de mesas públicas y Rendición de Cuentas el ICBF cuenta con Operador Logístico de Eventos PUBBLICA SAS (Contrato 1373 de 2018 PUBBLICA SAS del 01/08/2019 al 04/07/2019) y el contrato con el operador UT VISION ICBF- Quinta Generación S.A.S del CONTRATO (Contrato 1378 de 2019 del 11/07/2019 al 31/07/2022).
De acuerdo con la evidencia aportada se verificó la realización de las siguientes mesas públicas, por medio del operador logístico:
Durante el mes de junio se atendieron 32 Mesas Públicas en los departamentos de Atlántico (3), Bogotá (7), Caldas (3), Antioquia (4), Norte de Santander (5), Nariño (4), Quindío (1), Valle del Cauca (3), San Andrés (1) y Sucre (1).
Para el mes de julio se evidenció la realización de 3 mesas públicas en los departamentos  de Risaralda (1), Cesar (3) , Tolima (1), Vichada (1).  Aunque en el mes de julio fueron adelantadas más mesas públicas, no se cuenta con los soportes teniendo en cuenta que el operador aun no ha enviado las facturas para validar la realización de este tipo de eventos.
Respecto a las mesas públicas realizadas en el mes de agosto (sobre todo las realizadas en las primeras semanas) no se evidenciaron soportes que permitan verificar la participación del operador en las mismas.
Evidencia
Informe de Supervisión del operador PUBBLICA SAS correspondiente al mes de junio 2019
Facturas de realización de mesas públicas junio y julio de 2019.
Recomendación
Se recomienda a la Dirección de Abastecimiento realizar el cubrimiento del servicio logístico a la totalidad de mesas públicas, para ello es necesario fortalecer la comunicación con la Subdirección de Monitoreo y Evaluación.  Adicionalmente se recomienda solicitar al operador el envío de las facturas (con los soporte de realización de las mesas públicas y rendición de cuentas) dentro de los 45 días siguientes a la realización del evento conforme a lo determinado en el contrato 1373 de 2018.  Extender la presente recomendación para Contrato 1378 de 2019, conforme a los términos determinados en el mismo.</v>
      </c>
      <c r="S41" s="166">
        <f>+'Comp3 '!S19</f>
        <v>0</v>
      </c>
      <c r="T41" s="765">
        <f>+'Comp3 '!T19</f>
        <v>1</v>
      </c>
      <c r="U41" s="207" t="str">
        <f>+'Comp3 '!U19</f>
        <v>Cumplida (DT)</v>
      </c>
      <c r="V41" s="289">
        <f>+'Comp3 '!V19</f>
        <v>0</v>
      </c>
      <c r="W41" s="290" t="str">
        <f>+'Comp3 '!W19</f>
        <v>Maritza Liliana Beltrán Albadán
Yaneth Burgos Duitama (Acompañamiento)</v>
      </c>
      <c r="X41" s="215" t="str">
        <f>+'Comp3 '!X19</f>
        <v xml:space="preserve">Actividad cumplida al 30/12/2019
Respecto a las mesas públicas realizadas por el  operador  UT VISION ICBF:
En el mes de septiembre se evidencia en el memorando entrega informe  de supervisión la relación de los siguientes eventos SS 200, 210, 256 y 283, así como también los documentos de legalización  de los  pagos 3 y 4.
En el mes de octubre  se evidencia en el memorando entrega informe  de supervisión la relación de los siguientes eventos SS 284, 297, 308, 309, 310, 329,  así como también los documentos de legalización  del pago número 5
En el mes de noviembre según informe reporte del informe  de supervisión el operador asistió 39 de eventos 229,230,231,357,371,374,386,389,396,399,402,408,409,410,411,415,418,419,422,423,425,427,430,431,432,433,435,436,438,439,440,442,443,445,447,453,447,453,464,469. y documentos de legalización de los pagos 6 y 7 
Para el mes de diciembre presenta documentos de legalización de los pagos 8,9,10 y 11 
Evidencia 
Memorando radicado 201912600000114383 del 2019-10-25. Entrega informe de Supervisión 
Memorando radicado 201900000143853 del 2019-12-02
Formato SIF Nación relación de pago de los meses de agosto, septiembre y octubre 
Informe de supervisión del mes de noviembre  de 2019 
Certificación de los pagos 8,9, 10, 11
</v>
      </c>
    </row>
    <row r="42" spans="1:24" ht="65.25" customHeight="1" x14ac:dyDescent="0.25">
      <c r="A42" s="551"/>
      <c r="B42" s="231">
        <f>+'Comp3 '!B20</f>
        <v>8</v>
      </c>
      <c r="C42" s="4" t="str">
        <f>+'Comp3 '!C20</f>
        <v>Generar boletín  de  análisis de PQRS</v>
      </c>
      <c r="D42" s="4" t="str">
        <f>+'Comp3 '!D20</f>
        <v xml:space="preserve">Publicar boletín con análisis de PQRS </v>
      </c>
      <c r="E42" s="4" t="str">
        <f>+'Comp3 '!E20</f>
        <v>Dirección de Servicios y Atención</v>
      </c>
      <c r="F42" s="8">
        <f>+'Comp3 '!F20</f>
        <v>43814</v>
      </c>
      <c r="G42" s="163">
        <f>+'Comp3 '!G20</f>
        <v>0</v>
      </c>
      <c r="H42" s="234">
        <f>+'Comp3 '!H20</f>
        <v>0</v>
      </c>
      <c r="I42" s="203" t="str">
        <f>+'Comp3 '!I20</f>
        <v>En Avance</v>
      </c>
      <c r="J42" s="214">
        <f>+'Comp3 '!J20</f>
        <v>0</v>
      </c>
      <c r="K42" s="216" t="str">
        <f>+'Comp3 '!K20</f>
        <v>Maritza Liliana Beltrán Albadán
Yaneth Burgos Duitama (Acompañamiento)</v>
      </c>
      <c r="L42" s="215" t="str">
        <f>+'Comp3 '!L20</f>
        <v xml:space="preserve">Se evidenció que la entidad  ha publicado 3 boletines en el año enero, febrero y marzo  de 2019   y en  el mismo se realiza el análisis comparativo  de las PQRS
Evidencia 
Boletines de los meses de enero-febrero -marzo en el siguiente link: https://www.icbf.gov.co/servicios/informes-boletines-pqrds
</v>
      </c>
      <c r="M42" s="163">
        <f>+'Comp3 '!M20</f>
        <v>0</v>
      </c>
      <c r="N42" s="235">
        <f>+'Comp3 '!N20</f>
        <v>0</v>
      </c>
      <c r="O42" s="207" t="str">
        <f>+'Comp3 '!O20</f>
        <v>En Avance</v>
      </c>
      <c r="P42" s="214">
        <f>+'Comp3 '!P20</f>
        <v>0</v>
      </c>
      <c r="Q42" s="216" t="str">
        <f>+'Comp3 '!Q20</f>
        <v>Maritza Liliana Beltrán Albadán
Yaneth Burgos Duitama (Acompañamiento)</v>
      </c>
      <c r="R42" s="215" t="str">
        <f>+'Comp3 '!R20</f>
        <v xml:space="preserve">Se evidenció que la entidad  ha publicado los boletines de mayo, junio y julio de 2019.  En estos se evidencia el análisis comparativo de las PQRS.
Evidencia:
Boletines de los meses de mayo, junio y julio de 2019 en el siguiente link: https://www.icbf.gov.co/servicios/informes-boletines-pqrds
</v>
      </c>
      <c r="S42" s="166">
        <f>+'Comp3 '!S20</f>
        <v>0</v>
      </c>
      <c r="T42" s="765">
        <f>+'Comp3 '!T20</f>
        <v>1</v>
      </c>
      <c r="U42" s="207" t="str">
        <f>+'Comp3 '!U20</f>
        <v>Cumplida (DT)</v>
      </c>
      <c r="V42" s="289">
        <f>+'Comp3 '!V20</f>
        <v>0</v>
      </c>
      <c r="W42" s="290" t="str">
        <f>+'Comp3 '!W20</f>
        <v>Maritza Liliana Beltrán Albadán
Yaneth Burgos Duitama (Acompañamiento)</v>
      </c>
      <c r="X42" s="215" t="str">
        <f>+'Comp3 '!X20</f>
        <v>Actividad cumplida 31/12/2019
Se evidenció que la entidad  ha publicado los boletines de agosto, septiembre, octubre y noviembre.  En estos se evidencia el análisis comparativo de las PQRS.
Evidencia 
Boletines de los meses de agosto, septiembre, octubre y noviembre de 2019 en el siguiente link: https://www.icbf.gov.co/servicios/informes-boletines-pqrds</v>
      </c>
    </row>
    <row r="43" spans="1:24" ht="65.25" customHeight="1" x14ac:dyDescent="0.25">
      <c r="A43" s="551"/>
      <c r="B43" s="231">
        <f>+'Comp3 '!B21</f>
        <v>9</v>
      </c>
      <c r="C43" s="4" t="str">
        <f>+'Comp3 '!C21</f>
        <v>Definir temática de la Mesa Publica</v>
      </c>
      <c r="D43" s="4" t="str">
        <f>+'Comp3 '!D21</f>
        <v>Temas definidos para dialogar con la comunidad en Mesas Públicas</v>
      </c>
      <c r="E43" s="4" t="str">
        <f>+'Comp3 '!E21</f>
        <v xml:space="preserve">Subdirección de  Monitoreo y Evaluación </v>
      </c>
      <c r="F43" s="8">
        <f>+'Comp3 '!F21</f>
        <v>43646</v>
      </c>
      <c r="G43" s="163">
        <f>+'Comp3 '!G21</f>
        <v>0</v>
      </c>
      <c r="H43" s="234">
        <f>+'Comp3 '!H21</f>
        <v>0</v>
      </c>
      <c r="I43" s="203" t="str">
        <f>+'Comp3 '!I21</f>
        <v>N/A</v>
      </c>
      <c r="J43" s="214">
        <f>+'Comp3 '!J21</f>
        <v>0</v>
      </c>
      <c r="K43" s="216" t="str">
        <f>+'Comp3 '!K21</f>
        <v>Maritza Liliana Beltrán Albadán
Yaneth Burgos Duitama (Acompañamiento)</v>
      </c>
      <c r="L43" s="215" t="str">
        <f>+'Comp3 '!L21</f>
        <v>La periodicidad del reporte de esta actividad es "Único" a partir del mes de junio de 2019.</v>
      </c>
      <c r="M43" s="163">
        <f>+'Comp3 '!M21</f>
        <v>0</v>
      </c>
      <c r="N43" s="235">
        <f>+'Comp3 '!N21</f>
        <v>0</v>
      </c>
      <c r="O43" s="207" t="str">
        <f>+'Comp3 '!O21</f>
        <v>Cumplida (DT)</v>
      </c>
      <c r="P43" s="214">
        <f>+'Comp3 '!P21</f>
        <v>0</v>
      </c>
      <c r="Q43" s="216" t="str">
        <f>+'Comp3 '!Q21</f>
        <v>Maritza Liliana Beltrán Albadán
Yaneth Burgos Duitama (Acompañamiento)</v>
      </c>
      <c r="R43" s="215" t="str">
        <f>+'Comp3 '!R21</f>
        <v>Del 20 de febrero hasta el 30 de abril de 2019 se realizó la consulta previa ciudadana pública para los 213 ejercicios de Mesas Públicas a nivel zonal (de manera física y virtual), se definieron las temáticas sobre las cuales se dialoga con la comunidad y los grupos de valor. 
Los grupos de valor seleccionaron para un 18% de los eventos el tema "Atención de niñas y niños menores de 6 años en hogares infantiles, Centros de Desarrollo Infantil, Jardines"; con un 15% de participación cada una, las temáticas "Aprovechamiento del tiempo libre en adolescentes", "Maltrato infantil", "Prevención de Embarazo en adolescentes" y "Violencia sexual". En un 8% de los centros zonales el diálogo se centra en "Nutrición y Bienes tarina y alimentos de alto valor nutricional."; en un 5% de los ejercicios, el tema seleccionado fue "Atención y acompañamiento a las familias."; con un 3% de participación "Relación del ICBF con otras entidades para la atención de Niñas, Niños, Adolescentes y Familias."; el ítem "Otro tema" se seleccionó en el 2% de los eventos; y con la menor participación las temáticas "Trabajo infantil" y "Atención y acompañamiento a grupos étnicos.", con un 1% cada una.
Evidencia
- Tabulación de datos resultados del uso de formularios Formas de office 365, atada al usuario melco.leuro@icbf.gov.co.
- Pantallazo "Consulta previa virtual 2019"
- https://www.icbf.gov.co/gestion-transparencia/transparencia/planeacion/rendicion-de-cuentas#rc2</v>
      </c>
      <c r="S43" s="166">
        <f>+'Comp3 '!S21</f>
        <v>0</v>
      </c>
      <c r="T43" s="764">
        <f>+'Comp3 '!T21</f>
        <v>1</v>
      </c>
      <c r="U43" s="207" t="str">
        <f>+'Comp3 '!U21</f>
        <v>Cumplida (DT)</v>
      </c>
      <c r="V43" s="214">
        <f>+'Comp3 '!V21</f>
        <v>0</v>
      </c>
      <c r="W43" s="213" t="str">
        <f>+'Comp3 '!W21</f>
        <v>Maritza Liliana Beltrán Albadán
Yaneth Burgos Duitama (Acompañamiento)</v>
      </c>
      <c r="X43" s="215" t="str">
        <f>+'Comp3 '!X21</f>
        <v>Actividad Cumplida  al 30/08/2019.</v>
      </c>
    </row>
    <row r="44" spans="1:24" ht="65.25" customHeight="1" thickBot="1" x14ac:dyDescent="0.3">
      <c r="A44" s="552"/>
      <c r="B44" s="231">
        <f>+'Comp3 '!B22</f>
        <v>10</v>
      </c>
      <c r="C44" s="4" t="str">
        <f>+'Comp3 '!C22</f>
        <v>Actualizar y publicar el time line de mesas públicas y rendición pública de cuentas de la entidad  en la pagina WEB de la entidad.</v>
      </c>
      <c r="D44" s="4" t="str">
        <f>+'Comp3 '!D22</f>
        <v>Calendario de eventos de mesas públicas y rendición pública de cuentas publicado en la pagina WEB de la entidad.</v>
      </c>
      <c r="E44" s="4" t="str">
        <f>+'Comp3 '!E22</f>
        <v xml:space="preserve">Subdirección de  Monitoreo y Evaluación </v>
      </c>
      <c r="F44" s="8">
        <f>+'Comp3 '!F22</f>
        <v>43769</v>
      </c>
      <c r="G44" s="163">
        <f>+'Comp3 '!G22</f>
        <v>0</v>
      </c>
      <c r="H44" s="234">
        <f>+'Comp3 '!H22</f>
        <v>0</v>
      </c>
      <c r="I44" s="203" t="str">
        <f>+'Comp3 '!I22</f>
        <v>N/A</v>
      </c>
      <c r="J44" s="214">
        <f>+'Comp3 '!J22</f>
        <v>0</v>
      </c>
      <c r="K44" s="216" t="str">
        <f>+'Comp3 '!K22</f>
        <v>Maritza Liliana Beltrán Albadán
Yaneth Burgos Duitama (Acompañamiento)</v>
      </c>
      <c r="L44" s="215" t="str">
        <f>+'Comp3 '!L22</f>
        <v>La periodicidad del reporte de esta actividad es "Único" a partir del mes de octubre de 2019.</v>
      </c>
      <c r="M44" s="163">
        <f>+'Comp3 '!M22</f>
        <v>0</v>
      </c>
      <c r="N44" s="235">
        <f>+'Comp3 '!N22</f>
        <v>0</v>
      </c>
      <c r="O44" s="207" t="str">
        <f>+'Comp3 '!O22</f>
        <v>N/A</v>
      </c>
      <c r="P44" s="214">
        <f>+'Comp3 '!P22</f>
        <v>0</v>
      </c>
      <c r="Q44" s="216" t="str">
        <f>+'Comp3 '!Q22</f>
        <v>Maritza Liliana Beltrán Albadán
Yaneth Burgos Duitama (Acompañamiento)</v>
      </c>
      <c r="R44" s="215" t="str">
        <f>+'Comp3 '!R22</f>
        <v>La periodicidad del reporte de esta actividad es "Único" a partir del mes de octubre de 2019.</v>
      </c>
      <c r="S44" s="166">
        <f>+'Comp3 '!S22</f>
        <v>0</v>
      </c>
      <c r="T44" s="766">
        <f>+'Comp3 '!T22</f>
        <v>1</v>
      </c>
      <c r="U44" s="207" t="str">
        <f>+'Comp3 '!U22</f>
        <v>Cumplida (DT)</v>
      </c>
      <c r="V44" s="214">
        <f>+'Comp3 '!V22</f>
        <v>0</v>
      </c>
      <c r="W44" s="213" t="str">
        <f>+'Comp3 '!W22</f>
        <v>Maritza Liliana Beltrán Albadán
Yaneth Burgos Duitama (Acompañamiento)</v>
      </c>
      <c r="X44" s="215" t="str">
        <f>+'Comp3 '!X22</f>
        <v>Actividad cumplida al 30/12/2019
En la web  de la Entidad se encuentra publicado el Calendario de mesa públicas de la Región  y Rendición de cuentas 
Evidencia
Publicación en la web de la entidad en el siguiente link: https://www.icbf.gov.co/rendicion-de-cuentas-icbf#rc2</v>
      </c>
    </row>
    <row r="45" spans="1:24" s="199" customFormat="1" ht="65.25" customHeight="1" thickBot="1" x14ac:dyDescent="0.3">
      <c r="A45" s="534" t="s">
        <v>63</v>
      </c>
      <c r="B45" s="187"/>
      <c r="C45" s="188" t="s">
        <v>87</v>
      </c>
      <c r="D45" s="187"/>
      <c r="E45" s="187"/>
      <c r="F45" s="211"/>
      <c r="G45" s="1"/>
      <c r="H45" s="190" t="e">
        <f>IF(#REF!="","",#REF!)</f>
        <v>#REF!</v>
      </c>
      <c r="I45" s="191" t="e">
        <f>IF(#REF!="","",#REF!)</f>
        <v>#REF!</v>
      </c>
      <c r="J45" s="192" t="e">
        <f>IF(#REF!="","",#REF!)</f>
        <v>#REF!</v>
      </c>
      <c r="K45" s="217" t="e">
        <f>IF(#REF!="","",#REF!)</f>
        <v>#REF!</v>
      </c>
      <c r="L45" s="194" t="e">
        <f>IF(#REF!="","",#REF!)</f>
        <v>#REF!</v>
      </c>
      <c r="M45" s="195" t="e">
        <f>IF(#REF!="","",#REF!)</f>
        <v>#REF!</v>
      </c>
      <c r="N45" s="190" t="e">
        <f>IF(#REF!="","",#REF!)</f>
        <v>#REF!</v>
      </c>
      <c r="O45" s="196" t="e">
        <f>IF(#REF!="","",#REF!)</f>
        <v>#REF!</v>
      </c>
      <c r="P45" s="198" t="e">
        <f>IF(#REF!="","",#REF!)</f>
        <v>#REF!</v>
      </c>
      <c r="Q45" s="217" t="e">
        <f>IF(#REF!="","",#REF!)</f>
        <v>#REF!</v>
      </c>
      <c r="R45" s="194" t="e">
        <f>IF(#REF!="","",#REF!)</f>
        <v>#REF!</v>
      </c>
      <c r="S45" s="2" t="e">
        <f>IF(#REF!="","",#REF!)</f>
        <v>#REF!</v>
      </c>
      <c r="T45" s="190">
        <f>+'Comp3 '!T25</f>
        <v>2</v>
      </c>
      <c r="U45" s="196">
        <f>+'Comp3 '!U25</f>
        <v>2</v>
      </c>
      <c r="V45" s="198">
        <f>+'Comp3 '!V25</f>
        <v>1</v>
      </c>
      <c r="W45" s="193">
        <f>+'Comp3 '!W25</f>
        <v>0</v>
      </c>
      <c r="X45" s="194">
        <f>+'Comp3 '!X25</f>
        <v>0</v>
      </c>
    </row>
    <row r="46" spans="1:24" ht="65.25" customHeight="1" x14ac:dyDescent="0.25">
      <c r="A46" s="535"/>
      <c r="B46" s="236" t="str">
        <f>+'Comp3 '!B26</f>
        <v>1.1</v>
      </c>
      <c r="C46" s="5" t="str">
        <f>+'Comp3 '!C26</f>
        <v>Producir la información que se utilizara en Rendición Pública de Cuentas y Mesas Publicas de cada Regional / CZ</v>
      </c>
      <c r="D46" s="5" t="str">
        <f>+'Comp3 '!D26</f>
        <v>Información en su medio de soporte construida para la Rendición Pública de Cuentas y Mesas Públicas en cada Regional / CZ</v>
      </c>
      <c r="E46" s="5" t="str">
        <f>+'Comp3 '!E26</f>
        <v xml:space="preserve">Subdirección de  Monitoreo y Evaluación </v>
      </c>
      <c r="F46" s="8">
        <f>+'Comp3 '!F26</f>
        <v>43814</v>
      </c>
      <c r="G46" s="163">
        <f>+'Comp3 '!G26</f>
        <v>0</v>
      </c>
      <c r="H46" s="237">
        <f>+'Comp3 '!H26</f>
        <v>0</v>
      </c>
      <c r="I46" s="203" t="str">
        <f>+'Comp3 '!I26</f>
        <v>N/A</v>
      </c>
      <c r="J46" s="214">
        <f>+'Comp3 '!J26</f>
        <v>0</v>
      </c>
      <c r="K46" s="216" t="str">
        <f>+'Comp3 '!K26</f>
        <v>Maritza Liliana Beltrán Albadán
Yaneth Burgos Duitama (Acompañamiento)</v>
      </c>
      <c r="L46" s="215" t="str">
        <f>+'Comp3 '!L26</f>
        <v>La periodicidad del reporte de esta actividad es trimestral a partir del mes de junio de 2019.</v>
      </c>
      <c r="M46" s="163">
        <f>+'Comp3 '!M26</f>
        <v>0</v>
      </c>
      <c r="N46" s="237">
        <f>+'Comp3 '!N26</f>
        <v>0</v>
      </c>
      <c r="O46" s="207" t="str">
        <f>+'Comp3 '!O26</f>
        <v>En Avance</v>
      </c>
      <c r="P46" s="214">
        <f>+'Comp3 '!P26</f>
        <v>0</v>
      </c>
      <c r="Q46" s="216" t="str">
        <f>+'Comp3 '!Q26</f>
        <v>Maritza Liliana Beltrán Albadán
Yaneth Burgos Duitama (Acompañamiento)</v>
      </c>
      <c r="R46" s="215" t="str">
        <f>+'Comp3 '!R26</f>
        <v>En el primer semestre de 2019 se construyen 106 informes (presentaciones) con la información sobre la gestión realizada, y el avance en la garantía de derechos del CZ, en el marco de las mesas públicas. 
Evidencia
Pantallazo de enlace con corte al 30 de junio de 2019 en el que se evidencian 106 informes.
https://www.icbf.gov.co/gestion-transparencia/transparencia/planeacion/rendicion-de-cuentas/regiones</v>
      </c>
      <c r="S46" s="166">
        <f>+'Comp3 '!S26</f>
        <v>0</v>
      </c>
      <c r="T46" s="237">
        <f>+'Comp3 '!T26</f>
        <v>1</v>
      </c>
      <c r="U46" s="207" t="str">
        <f>+'Comp3 '!U26</f>
        <v>Cumplida (DT)</v>
      </c>
      <c r="V46" s="214">
        <f>+'Comp3 '!V26</f>
        <v>0</v>
      </c>
      <c r="W46" s="213" t="str">
        <f>+'Comp3 '!W26</f>
        <v>Maritza Liliana Beltrán Albadán
Yaneth Burgos Duitama (Acompañamiento)</v>
      </c>
      <c r="X46" s="215" t="str">
        <f>+'Comp3 '!X26</f>
        <v xml:space="preserve">Actividad cumplida al 30/12/2019
Durante  el año 2019  se construyen 246  informes (presentaciones) con la información sobre la gestión realizada, y el avance en la garantía de derechos , en el marco de las mesas públicas. 
Evidencia
Informe con corte al 30 de octubre de 2019 en el que se evidencian 246  informes.
https://www.icbf.gov.co/gestion-transparencia/transparencia/planeacion/rendicion-de-cuentas/regiones </v>
      </c>
    </row>
    <row r="47" spans="1:24" ht="65.25" customHeight="1" thickBot="1" x14ac:dyDescent="0.3">
      <c r="A47" s="535"/>
      <c r="B47" s="236" t="str">
        <f>+'Comp3 '!B27</f>
        <v>1.2</v>
      </c>
      <c r="C47" s="5" t="str">
        <f>+'Comp3 '!C27</f>
        <v>Publicar en la pagina WEB la información correspondiente a cada Rendición Pública de Cuentas y Mesas Públicas.</v>
      </c>
      <c r="D47" s="5" t="str">
        <f>+'Comp3 '!D27</f>
        <v>Documentos en pagina WEB institucional</v>
      </c>
      <c r="E47" s="5" t="str">
        <f>+'Comp3 '!E27</f>
        <v xml:space="preserve">Subdirección de  Monitoreo y Evaluación </v>
      </c>
      <c r="F47" s="8">
        <f>+'Comp3 '!F27</f>
        <v>43814</v>
      </c>
      <c r="G47" s="163">
        <f>+'Comp3 '!G27</f>
        <v>0</v>
      </c>
      <c r="H47" s="237">
        <f>+'Comp3 '!H27</f>
        <v>0</v>
      </c>
      <c r="I47" s="203" t="str">
        <f>+'Comp3 '!I27</f>
        <v>N/A</v>
      </c>
      <c r="J47" s="214">
        <f>+'Comp3 '!J27</f>
        <v>0</v>
      </c>
      <c r="K47" s="216" t="str">
        <f>+'Comp3 '!K27</f>
        <v>Maritza Liliana Beltrán Albadán
Yaneth Burgos Duitama (Acompañamiento)</v>
      </c>
      <c r="L47" s="215" t="str">
        <f>+'Comp3 '!L27</f>
        <v>La periodicidad del reporte de esta actividad es trimestral a partir del mes de junio de 2019.</v>
      </c>
      <c r="M47" s="163">
        <f>+'Comp3 '!M27</f>
        <v>0</v>
      </c>
      <c r="N47" s="237">
        <f>+'Comp3 '!N27</f>
        <v>0</v>
      </c>
      <c r="O47" s="207" t="str">
        <f>+'Comp3 '!O27</f>
        <v>En Avance</v>
      </c>
      <c r="P47" s="214">
        <f>+'Comp3 '!P27</f>
        <v>0</v>
      </c>
      <c r="Q47" s="216" t="str">
        <f>+'Comp3 '!Q27</f>
        <v>Maritza Liliana Beltrán Albadán
Yaneth Burgos Duitama (Acompañamiento)</v>
      </c>
      <c r="R47" s="215" t="str">
        <f>+'Comp3 '!R27</f>
        <v>En el primer semestre de 2019 se construyen 106 informes (presentaciones) con la información sobre la gestión realizada, y el avance en la garantía de derechos del CZ, en el marco de las mesas públicas. 
Evidencia
Pantallazo de enlace con corte al 30 de junio de 2019 en el que se evidencian 106 informes.
https://www.icbf.gov.co/gestion-transparencia/transparencia/planeacion/rendicion-de-cuentas/regiones</v>
      </c>
      <c r="S47" s="166">
        <f>+'Comp3 '!S27</f>
        <v>0</v>
      </c>
      <c r="T47" s="237">
        <f>+'Comp3 '!T27</f>
        <v>1</v>
      </c>
      <c r="U47" s="207" t="str">
        <f>+'Comp3 '!U27</f>
        <v>Cumplida (DT)</v>
      </c>
      <c r="V47" s="214">
        <f>+'Comp3 '!V27</f>
        <v>0</v>
      </c>
      <c r="W47" s="213" t="str">
        <f>+'Comp3 '!W27</f>
        <v>Maritza Liliana Beltrán Albadán
Yaneth Burgos Duitama (Acompañamiento)</v>
      </c>
      <c r="X47" s="215" t="str">
        <f>+'Comp3 '!X27</f>
        <v xml:space="preserve">Actividad cumplida al 30/12/2019
Durante  el año 2019  se construyen 246  informes (presentaciones) con la información sobre la gestión realizada, y el avance en la garantía de derechos , en el marco de las mesas públicas. 
Evidencia
Informe con corte al 30 de octubre de 2019 en el que se evidencian 246  informes.
https://www.icbf.gov.co/gestion-transparencia/transparencia/planeacion/rendicion-de-cuentas/regiones </v>
      </c>
    </row>
    <row r="48" spans="1:24" ht="113.25" hidden="1" customHeight="1" thickBot="1" x14ac:dyDescent="0.3">
      <c r="A48" s="535"/>
      <c r="B48" s="236" t="e">
        <f>IF(#REF!="","",#REF!)</f>
        <v>#REF!</v>
      </c>
      <c r="C48" s="5" t="e">
        <f>IF(#REF!="","",#REF!)</f>
        <v>#REF!</v>
      </c>
      <c r="D48" s="5" t="e">
        <f>IF(#REF!="","",#REF!)</f>
        <v>#REF!</v>
      </c>
      <c r="E48" s="5" t="e">
        <f>IF(#REF!="","",#REF!)</f>
        <v>#REF!</v>
      </c>
      <c r="F48" s="8" t="e">
        <f>IF(#REF!="","",#REF!)</f>
        <v>#REF!</v>
      </c>
      <c r="H48" s="237" t="e">
        <f>IF(#REF!="","",#REF!)</f>
        <v>#REF!</v>
      </c>
      <c r="I48" s="203" t="e">
        <f>IF(#REF!="","",#REF!)</f>
        <v>#REF!</v>
      </c>
      <c r="J48" s="214" t="e">
        <f>IF(#REF!="","",#REF!)</f>
        <v>#REF!</v>
      </c>
      <c r="K48" s="216" t="e">
        <f>IF(#REF!="","",#REF!)</f>
        <v>#REF!</v>
      </c>
      <c r="L48" s="215" t="e">
        <f>IF(#REF!="","",#REF!)</f>
        <v>#REF!</v>
      </c>
      <c r="M48" s="163" t="e">
        <f>IF(#REF!="","",#REF!)</f>
        <v>#REF!</v>
      </c>
      <c r="N48" s="237" t="e">
        <f>IF(#REF!="","",#REF!)</f>
        <v>#REF!</v>
      </c>
      <c r="O48" s="207" t="e">
        <f>IF(#REF!="","",#REF!)</f>
        <v>#REF!</v>
      </c>
      <c r="P48" s="214" t="e">
        <f>IF(#REF!="","",#REF!)</f>
        <v>#REF!</v>
      </c>
      <c r="Q48" s="216" t="e">
        <f>IF(#REF!="","",#REF!)</f>
        <v>#REF!</v>
      </c>
      <c r="R48" s="215" t="e">
        <f>IF(#REF!="","",#REF!)</f>
        <v>#REF!</v>
      </c>
      <c r="S48" s="166" t="e">
        <f>IF(#REF!="","",#REF!)</f>
        <v>#REF!</v>
      </c>
      <c r="T48" s="237" t="e">
        <f>IF(#REF!="","",#REF!)</f>
        <v>#REF!</v>
      </c>
      <c r="U48" s="207" t="e">
        <f>IF(#REF!="","",#REF!)</f>
        <v>#REF!</v>
      </c>
      <c r="V48" s="214" t="e">
        <f>IF(#REF!="","",#REF!)</f>
        <v>#REF!</v>
      </c>
      <c r="W48" s="213" t="e">
        <f>IF(#REF!="","",#REF!)</f>
        <v>#REF!</v>
      </c>
      <c r="X48" s="215" t="e">
        <f>IF(#REF!="","",#REF!)</f>
        <v>#REF!</v>
      </c>
    </row>
    <row r="49" spans="1:24" ht="30" hidden="1" customHeight="1" thickBot="1" x14ac:dyDescent="0.3">
      <c r="A49" s="535"/>
      <c r="B49" s="236" t="e">
        <f>IF(#REF!="","",#REF!)</f>
        <v>#REF!</v>
      </c>
      <c r="C49" s="5" t="e">
        <f>IF(#REF!="","",#REF!)</f>
        <v>#REF!</v>
      </c>
      <c r="D49" s="5" t="e">
        <f>IF(#REF!="","",#REF!)</f>
        <v>#REF!</v>
      </c>
      <c r="E49" s="5" t="e">
        <f>IF(#REF!="","",#REF!)</f>
        <v>#REF!</v>
      </c>
      <c r="F49" s="8" t="e">
        <f>IF(#REF!="","",#REF!)</f>
        <v>#REF!</v>
      </c>
      <c r="H49" s="237" t="e">
        <f>IF(#REF!="","",#REF!)</f>
        <v>#REF!</v>
      </c>
      <c r="I49" s="203" t="e">
        <f>IF(#REF!="","",#REF!)</f>
        <v>#REF!</v>
      </c>
      <c r="J49" s="214" t="e">
        <f>IF(#REF!="","",#REF!)</f>
        <v>#REF!</v>
      </c>
      <c r="K49" s="216" t="e">
        <f>IF(#REF!="","",#REF!)</f>
        <v>#REF!</v>
      </c>
      <c r="L49" s="215" t="e">
        <f>IF(#REF!="","",#REF!)</f>
        <v>#REF!</v>
      </c>
      <c r="M49" s="163" t="e">
        <f>IF(#REF!="","",#REF!)</f>
        <v>#REF!</v>
      </c>
      <c r="N49" s="237" t="e">
        <f>IF(#REF!="","",#REF!)</f>
        <v>#REF!</v>
      </c>
      <c r="O49" s="207" t="e">
        <f>IF(#REF!="","",#REF!)</f>
        <v>#REF!</v>
      </c>
      <c r="P49" s="214" t="e">
        <f>IF(#REF!="","",#REF!)</f>
        <v>#REF!</v>
      </c>
      <c r="Q49" s="216" t="e">
        <f>IF(#REF!="","",#REF!)</f>
        <v>#REF!</v>
      </c>
      <c r="R49" s="215" t="e">
        <f>IF(#REF!="","",#REF!)</f>
        <v>#REF!</v>
      </c>
      <c r="S49" s="166" t="e">
        <f>IF(#REF!="","",#REF!)</f>
        <v>#REF!</v>
      </c>
      <c r="T49" s="237" t="e">
        <f>IF(#REF!="","",#REF!)</f>
        <v>#REF!</v>
      </c>
      <c r="U49" s="207" t="e">
        <f>IF(#REF!="","",#REF!)</f>
        <v>#REF!</v>
      </c>
      <c r="V49" s="214" t="e">
        <f>IF(#REF!="","",#REF!)</f>
        <v>#REF!</v>
      </c>
      <c r="W49" s="213" t="e">
        <f>IF(#REF!="","",#REF!)</f>
        <v>#REF!</v>
      </c>
      <c r="X49" s="215" t="e">
        <f>IF(#REF!="","",#REF!)</f>
        <v>#REF!</v>
      </c>
    </row>
    <row r="50" spans="1:24" ht="30" hidden="1" customHeight="1" thickBot="1" x14ac:dyDescent="0.3">
      <c r="A50" s="541"/>
      <c r="B50" s="236" t="e">
        <f>IF(#REF!="","",#REF!)</f>
        <v>#REF!</v>
      </c>
      <c r="C50" s="5" t="e">
        <f>IF(#REF!="","",#REF!)</f>
        <v>#REF!</v>
      </c>
      <c r="D50" s="5" t="e">
        <f>IF(#REF!="","",#REF!)</f>
        <v>#REF!</v>
      </c>
      <c r="E50" s="5" t="e">
        <f>IF(#REF!="","",#REF!)</f>
        <v>#REF!</v>
      </c>
      <c r="F50" s="8" t="e">
        <f>IF(#REF!="","",#REF!)</f>
        <v>#REF!</v>
      </c>
      <c r="H50" s="237" t="e">
        <f>IF(#REF!="","",#REF!)</f>
        <v>#REF!</v>
      </c>
      <c r="I50" s="203" t="e">
        <f>IF(#REF!="","",#REF!)</f>
        <v>#REF!</v>
      </c>
      <c r="J50" s="214" t="e">
        <f>IF(#REF!="","",#REF!)</f>
        <v>#REF!</v>
      </c>
      <c r="K50" s="216" t="e">
        <f>IF(#REF!="","",#REF!)</f>
        <v>#REF!</v>
      </c>
      <c r="L50" s="215" t="e">
        <f>IF(#REF!="","",#REF!)</f>
        <v>#REF!</v>
      </c>
      <c r="M50" s="163" t="e">
        <f>IF(#REF!="","",#REF!)</f>
        <v>#REF!</v>
      </c>
      <c r="N50" s="237" t="e">
        <f>IF(#REF!="","",#REF!)</f>
        <v>#REF!</v>
      </c>
      <c r="O50" s="207" t="e">
        <f>IF(#REF!="","",#REF!)</f>
        <v>#REF!</v>
      </c>
      <c r="P50" s="214" t="e">
        <f>IF(#REF!="","",#REF!)</f>
        <v>#REF!</v>
      </c>
      <c r="Q50" s="216" t="e">
        <f>IF(#REF!="","",#REF!)</f>
        <v>#REF!</v>
      </c>
      <c r="R50" s="215" t="e">
        <f>IF(#REF!="","",#REF!)</f>
        <v>#REF!</v>
      </c>
      <c r="S50" s="166" t="e">
        <f>IF(#REF!="","",#REF!)</f>
        <v>#REF!</v>
      </c>
      <c r="T50" s="237" t="e">
        <f>IF(#REF!="","",#REF!)</f>
        <v>#REF!</v>
      </c>
      <c r="U50" s="207" t="e">
        <f>IF(#REF!="","",#REF!)</f>
        <v>#REF!</v>
      </c>
      <c r="V50" s="214" t="e">
        <f>IF(#REF!="","",#REF!)</f>
        <v>#REF!</v>
      </c>
      <c r="W50" s="213" t="e">
        <f>IF(#REF!="","",#REF!)</f>
        <v>#REF!</v>
      </c>
      <c r="X50" s="215" t="e">
        <f>IF(#REF!="","",#REF!)</f>
        <v>#REF!</v>
      </c>
    </row>
    <row r="51" spans="1:24" s="199" customFormat="1" ht="50.1" customHeight="1" thickBot="1" x14ac:dyDescent="0.3">
      <c r="A51" s="534" t="s">
        <v>64</v>
      </c>
      <c r="B51" s="187"/>
      <c r="C51" s="188" t="s">
        <v>88</v>
      </c>
      <c r="D51" s="187"/>
      <c r="E51" s="187"/>
      <c r="F51" s="211"/>
      <c r="G51" s="1"/>
      <c r="H51" s="190" t="e">
        <f>IF(#REF!="","",#REF!)</f>
        <v>#REF!</v>
      </c>
      <c r="I51" s="191" t="e">
        <f>IF(#REF!="","",#REF!)</f>
        <v>#REF!</v>
      </c>
      <c r="J51" s="192" t="e">
        <f>IF(#REF!="","",#REF!)</f>
        <v>#REF!</v>
      </c>
      <c r="K51" s="217" t="e">
        <f>IF(#REF!="","",#REF!)</f>
        <v>#REF!</v>
      </c>
      <c r="L51" s="194" t="e">
        <f>IF(#REF!="","",#REF!)</f>
        <v>#REF!</v>
      </c>
      <c r="M51" s="195" t="e">
        <f>IF(#REF!="","",#REF!)</f>
        <v>#REF!</v>
      </c>
      <c r="N51" s="190" t="e">
        <f>IF(#REF!="","",#REF!)</f>
        <v>#REF!</v>
      </c>
      <c r="O51" s="196" t="e">
        <f>IF(#REF!="","",#REF!)</f>
        <v>#REF!</v>
      </c>
      <c r="P51" s="198" t="e">
        <f>IF(#REF!="","",#REF!)</f>
        <v>#REF!</v>
      </c>
      <c r="Q51" s="217" t="e">
        <f>IF(#REF!="","",#REF!)</f>
        <v>#REF!</v>
      </c>
      <c r="R51" s="194" t="e">
        <f>IF(#REF!="","",#REF!)</f>
        <v>#REF!</v>
      </c>
      <c r="S51" s="2" t="e">
        <f>IF(#REF!="","",#REF!)</f>
        <v>#REF!</v>
      </c>
      <c r="T51" s="190">
        <f>+'Comp3 '!T31</f>
        <v>2</v>
      </c>
      <c r="U51" s="196">
        <f>+'Comp3 '!U31</f>
        <v>2</v>
      </c>
      <c r="V51" s="198">
        <f>+'Comp3 '!V31</f>
        <v>1</v>
      </c>
      <c r="W51" s="193">
        <f>+'Comp3 '!W31</f>
        <v>0</v>
      </c>
      <c r="X51" s="194">
        <f>+'Comp3 '!X31</f>
        <v>0</v>
      </c>
    </row>
    <row r="52" spans="1:24" ht="136.5" customHeight="1" x14ac:dyDescent="0.25">
      <c r="A52" s="535"/>
      <c r="B52" s="236" t="str">
        <f>+'Comp3 '!B32</f>
        <v>2.1</v>
      </c>
      <c r="C52" s="5" t="str">
        <f>+'Comp3 '!C32</f>
        <v>Convocar a las partes interesadas</v>
      </c>
      <c r="D52" s="5" t="str">
        <f>+'Comp3 '!D32</f>
        <v>Actores involucrados convocados e invitados a participar en las Mesas Públicas y Rendición Pública de Cuentas verificable a partir de oficios, correos electrónicos e imágenes de invitaciones dispuestas en carteleras físicas.</v>
      </c>
      <c r="E52" s="5" t="str">
        <f>+'Comp3 '!E32</f>
        <v xml:space="preserve">Subdirección de  Monitoreo y Evaluación </v>
      </c>
      <c r="F52" s="8">
        <f>+'Comp3 '!F32</f>
        <v>43814</v>
      </c>
      <c r="G52" s="163">
        <f>+'Comp3 '!G32</f>
        <v>0</v>
      </c>
      <c r="H52" s="237">
        <f>+'Comp3 '!H32</f>
        <v>0</v>
      </c>
      <c r="I52" s="203" t="str">
        <f>+'Comp3 '!I32</f>
        <v>N/A</v>
      </c>
      <c r="J52" s="214">
        <f>+'Comp3 '!J32</f>
        <v>0</v>
      </c>
      <c r="K52" s="216" t="str">
        <f>+'Comp3 '!K32</f>
        <v>Maritza Liliana Beltrán Albadán
Yaneth Burgos Duitama (Acompañamiento)</v>
      </c>
      <c r="L52" s="215" t="str">
        <f>+'Comp3 '!L32</f>
        <v>La periodicidad del reporte de esta actividad es trimestral a partir del mes de junio de 2019.</v>
      </c>
      <c r="M52" s="163">
        <f>+'Comp3 '!M32</f>
        <v>0</v>
      </c>
      <c r="N52" s="237">
        <f>+'Comp3 '!N32</f>
        <v>0</v>
      </c>
      <c r="O52" s="207" t="str">
        <f>+'Comp3 '!O32</f>
        <v>En Avance</v>
      </c>
      <c r="P52" s="214">
        <f>+'Comp3 '!P32</f>
        <v>0</v>
      </c>
      <c r="Q52" s="216" t="str">
        <f>+'Comp3 '!Q32</f>
        <v>Maritza Liliana Beltrán Albadán
Yaneth Burgos Duitama (Acompañamiento)</v>
      </c>
      <c r="R52" s="215" t="str">
        <f>+'Comp3 '!R32</f>
        <v xml:space="preserve">Con corte a junio 2019, se remitieron invitaciones realizadas a los grupos de valor (oficios radicados, correos electrónicos, fotos de la invitación colgada en carteleras físicas, etc.) para 99 mesas públicas.
Evidencia
https://www.icbf.gov.co/gestion-transparencia/transparencia/planeacion/rendicion-de-cuentas/regiones
</v>
      </c>
      <c r="S52" s="166">
        <f>+'Comp3 '!S32</f>
        <v>0</v>
      </c>
      <c r="T52" s="237">
        <f>+'Comp3 '!T32</f>
        <v>1</v>
      </c>
      <c r="U52" s="207" t="str">
        <f>+'Comp3 '!U32</f>
        <v>Cumplida (DT)</v>
      </c>
      <c r="V52" s="214">
        <f>+'Comp3 '!V32</f>
        <v>0</v>
      </c>
      <c r="W52" s="213" t="str">
        <f>+'Comp3 '!W32</f>
        <v>Maritza Liliana Beltrán Albadán
Yaneth Burgos Duitama (Acompañamiento)</v>
      </c>
      <c r="X52" s="215" t="str">
        <f>+'Comp3 '!X32</f>
        <v>Actividad cumplida al 30/12/2019
Con corte a septiembre de 2019, se remitieron 216 invitaciones  a los grupos de valor  para el eventos de  mesas públicas y 23 regionales con invitaciones   para la Rendición pública de cuentas 
Con corte a noviembre de 2019, se remitieron 145 invitaciones a los grupos de valor para el evento de mesa públicas   y 45 invitaciones para la Rendición pública de cuentas 
Evidencia 
https://www.icbf.gov.co/gestion-transparencia/transparencia/planeacion/rendicion-de-cuentas/regiones</v>
      </c>
    </row>
    <row r="53" spans="1:24" ht="104.25" customHeight="1" thickBot="1" x14ac:dyDescent="0.3">
      <c r="A53" s="535"/>
      <c r="B53" s="236" t="str">
        <f>+'Comp3 '!B33</f>
        <v>2.2</v>
      </c>
      <c r="C53" s="5" t="str">
        <f>+'Comp3 '!C33</f>
        <v>Realizar audiencias publicas participativas</v>
      </c>
      <c r="D53" s="5" t="str">
        <f>+'Comp3 '!D33</f>
        <v>Mesas Públicas y Rendición Pública de Cuentas realizadas</v>
      </c>
      <c r="E53" s="5" t="str">
        <f>+'Comp3 '!E33</f>
        <v xml:space="preserve">Subdirección de  Monitoreo y Evaluación </v>
      </c>
      <c r="F53" s="8">
        <f>+'Comp3 '!F33</f>
        <v>43814</v>
      </c>
      <c r="G53" s="163">
        <f>+'Comp3 '!G33</f>
        <v>0</v>
      </c>
      <c r="H53" s="237">
        <f>+'Comp3 '!H33</f>
        <v>0</v>
      </c>
      <c r="I53" s="203" t="str">
        <f>+'Comp3 '!I33</f>
        <v>N/A</v>
      </c>
      <c r="J53" s="214">
        <f>+'Comp3 '!J33</f>
        <v>0</v>
      </c>
      <c r="K53" s="216" t="str">
        <f>+'Comp3 '!K33</f>
        <v>Maritza Liliana Beltrán Albadán
Yaneth Burgos Duitama (Acompañamiento)</v>
      </c>
      <c r="L53" s="215" t="str">
        <f>+'Comp3 '!L33</f>
        <v>La periodicidad del reporte de esta actividad es trimestral a partir del mes de junio de 2019.</v>
      </c>
      <c r="M53" s="163">
        <f>+'Comp3 '!M33</f>
        <v>0</v>
      </c>
      <c r="N53" s="237">
        <f>+'Comp3 '!N33</f>
        <v>0</v>
      </c>
      <c r="O53" s="207" t="str">
        <f>+'Comp3 '!O33</f>
        <v>En Avance</v>
      </c>
      <c r="P53" s="214">
        <f>+'Comp3 '!P33</f>
        <v>0</v>
      </c>
      <c r="Q53" s="216" t="str">
        <f>+'Comp3 '!Q33</f>
        <v>Maritza Liliana Beltrán Albadán
Yaneth Burgos Duitama (Acompañamiento)</v>
      </c>
      <c r="R53" s="215" t="str">
        <f>+'Comp3 '!R33</f>
        <v>Teniendo en cuenta el informe y soportes cargados en la página Web de la entidad se verificó la realización de 48 mesas públicas a nivel nacional.
Evidencia
Informe Rendición de Cuentas y Mesas Públicas 2do Trimestre 2019
https://www.icbf.gov.co/gestion-transparencia/transparencia/planeacion/rendicion-de-cuentas/sede
https://www.icbf.gov.co/gestion-transparencia/transparencia/planeacion/rendicion-de-cuentas/regiones</v>
      </c>
      <c r="S53" s="166">
        <f>+'Comp3 '!S33</f>
        <v>0</v>
      </c>
      <c r="T53" s="237">
        <f>+'Comp3 '!T33</f>
        <v>1</v>
      </c>
      <c r="U53" s="207" t="str">
        <f>+'Comp3 '!U33</f>
        <v>Cumplida (DT)</v>
      </c>
      <c r="V53" s="214">
        <f>+'Comp3 '!V33</f>
        <v>0</v>
      </c>
      <c r="W53" s="213" t="str">
        <f>+'Comp3 '!W33</f>
        <v>Maritza Liliana Beltrán Albadán
Yaneth Burgos Duitama (Acompañamiento)</v>
      </c>
      <c r="X53" s="215" t="str">
        <f>+'Comp3 '!X33</f>
        <v>Actividad cumplida 
En la vigencia 2019, se ejecutan 246 audiencias públicas participativas a nivel zonal (213) y regional (33), eventos desarrollados en las 33 regionales del ICBF. Según informe  Rendición de Cuentas y Mesas Públicas  4to Trimestre 2019  
Evidencias
https://www.icbf.gov.co/system/files/informe_de_seguimiento_rpc_y_mp_cuarto_trimestre_2019_0.pdf
ttps://www.icbf.gov.co/gestion-transparencia/transparencia/planeacion/rendicion-de-cuentas/sede
https://www.icbf.gov.co/gestion-transparencia/transparencia/planeacion/rendicion-de-cuentas/regiones</v>
      </c>
    </row>
    <row r="54" spans="1:24" ht="15.75" hidden="1" thickBot="1" x14ac:dyDescent="0.3">
      <c r="A54" s="541"/>
      <c r="B54" s="236" t="e">
        <f>IF(#REF!="","",#REF!)</f>
        <v>#REF!</v>
      </c>
      <c r="C54" s="5" t="e">
        <f>IF(#REF!="","",#REF!)</f>
        <v>#REF!</v>
      </c>
      <c r="D54" s="5" t="e">
        <f>IF(#REF!="","",#REF!)</f>
        <v>#REF!</v>
      </c>
      <c r="E54" s="5" t="e">
        <f>IF(#REF!="","",#REF!)</f>
        <v>#REF!</v>
      </c>
      <c r="F54" s="8" t="e">
        <f>IF(#REF!="","",#REF!)</f>
        <v>#REF!</v>
      </c>
      <c r="H54" s="237" t="e">
        <f>IF(#REF!="","",#REF!)</f>
        <v>#REF!</v>
      </c>
      <c r="I54" s="203" t="e">
        <f>IF(#REF!="","",#REF!)</f>
        <v>#REF!</v>
      </c>
      <c r="J54" s="214" t="e">
        <f>IF(#REF!="","",#REF!)</f>
        <v>#REF!</v>
      </c>
      <c r="K54" s="216" t="e">
        <f>IF(#REF!="","",#REF!)</f>
        <v>#REF!</v>
      </c>
      <c r="L54" s="215" t="e">
        <f>IF(#REF!="","",#REF!)</f>
        <v>#REF!</v>
      </c>
      <c r="M54" s="163" t="e">
        <f>IF(#REF!="","",#REF!)</f>
        <v>#REF!</v>
      </c>
      <c r="N54" s="237" t="e">
        <f>IF(#REF!="","",#REF!)</f>
        <v>#REF!</v>
      </c>
      <c r="O54" s="207" t="e">
        <f>IF(#REF!="","",#REF!)</f>
        <v>#REF!</v>
      </c>
      <c r="P54" s="214" t="e">
        <f>IF(#REF!="","",#REF!)</f>
        <v>#REF!</v>
      </c>
      <c r="Q54" s="216" t="e">
        <f>IF(#REF!="","",#REF!)</f>
        <v>#REF!</v>
      </c>
      <c r="R54" s="215" t="e">
        <f>IF(#REF!="","",#REF!)</f>
        <v>#REF!</v>
      </c>
      <c r="S54" s="166" t="e">
        <f>IF(#REF!="","",#REF!)</f>
        <v>#REF!</v>
      </c>
      <c r="T54" s="237" t="e">
        <f>IF(#REF!="","",#REF!)</f>
        <v>#REF!</v>
      </c>
      <c r="U54" s="207" t="e">
        <f>IF(#REF!="","",#REF!)</f>
        <v>#REF!</v>
      </c>
      <c r="V54" s="214" t="e">
        <f>IF(#REF!="","",#REF!)</f>
        <v>#REF!</v>
      </c>
      <c r="W54" s="213" t="e">
        <f>IF(#REF!="","",#REF!)</f>
        <v>#REF!</v>
      </c>
      <c r="X54" s="215" t="e">
        <f>IF(#REF!="","",#REF!)</f>
        <v>#REF!</v>
      </c>
    </row>
    <row r="55" spans="1:24" s="199" customFormat="1" ht="50.1" customHeight="1" thickBot="1" x14ac:dyDescent="0.3">
      <c r="A55" s="534" t="s">
        <v>65</v>
      </c>
      <c r="B55" s="187"/>
      <c r="C55" s="188" t="s">
        <v>89</v>
      </c>
      <c r="D55" s="187"/>
      <c r="E55" s="187"/>
      <c r="F55" s="211"/>
      <c r="G55" s="1"/>
      <c r="H55" s="190" t="e">
        <f>IF(#REF!="","",#REF!)</f>
        <v>#REF!</v>
      </c>
      <c r="I55" s="191" t="e">
        <f>IF(#REF!="","",#REF!)</f>
        <v>#REF!</v>
      </c>
      <c r="J55" s="192" t="e">
        <f>IF(#REF!="","",#REF!)</f>
        <v>#REF!</v>
      </c>
      <c r="K55" s="217" t="e">
        <f>IF(#REF!="","",#REF!)</f>
        <v>#REF!</v>
      </c>
      <c r="L55" s="194" t="e">
        <f>IF(#REF!="","",#REF!)</f>
        <v>#REF!</v>
      </c>
      <c r="M55" s="195" t="e">
        <f>IF(#REF!="","",#REF!)</f>
        <v>#REF!</v>
      </c>
      <c r="N55" s="190" t="e">
        <f>IF(#REF!="","",#REF!)</f>
        <v>#REF!</v>
      </c>
      <c r="O55" s="196" t="e">
        <f>IF(#REF!="","",#REF!)</f>
        <v>#REF!</v>
      </c>
      <c r="P55" s="192" t="e">
        <f>IF(#REF!="","",#REF!)</f>
        <v>#REF!</v>
      </c>
      <c r="Q55" s="217" t="e">
        <f>IF(#REF!="","",#REF!)</f>
        <v>#REF!</v>
      </c>
      <c r="R55" s="194" t="e">
        <f>IF(#REF!="","",#REF!)</f>
        <v>#REF!</v>
      </c>
      <c r="S55" s="2" t="e">
        <f>IF(#REF!="","",#REF!)</f>
        <v>#REF!</v>
      </c>
      <c r="T55" s="190">
        <f>+'Comp3 '!T35</f>
        <v>3</v>
      </c>
      <c r="U55" s="196">
        <f>+'Comp3 '!U35</f>
        <v>3</v>
      </c>
      <c r="V55" s="198">
        <f>+'Comp3 '!V35</f>
        <v>1</v>
      </c>
      <c r="W55" s="193">
        <f>+'Comp3 '!W35</f>
        <v>0</v>
      </c>
      <c r="X55" s="194">
        <f>+'Comp3 '!X35</f>
        <v>0</v>
      </c>
    </row>
    <row r="56" spans="1:24" ht="114" customHeight="1" x14ac:dyDescent="0.25">
      <c r="A56" s="535"/>
      <c r="B56" s="236" t="str">
        <f>+'Comp3 '!B36</f>
        <v>3.1</v>
      </c>
      <c r="C56" s="5" t="str">
        <f>+'Comp3 '!C36</f>
        <v>Fortalecer la temática Rendición de Cuentas en el Aula Virtual Estrategia de Transparencia, Participación y Buen Gobierno</v>
      </c>
      <c r="D56" s="5" t="str">
        <f>+'Comp3 '!D36</f>
        <v>Aula virtual con información actualizada</v>
      </c>
      <c r="E56" s="5" t="str">
        <f>+'Comp3 '!E36</f>
        <v xml:space="preserve">Subdirección de  Monitoreo y Evaluación </v>
      </c>
      <c r="F56" s="8">
        <f>+'Comp3 '!F36</f>
        <v>43585</v>
      </c>
      <c r="G56" s="163">
        <f>+'Comp3 '!G36</f>
        <v>0</v>
      </c>
      <c r="H56" s="237">
        <f>+'Comp3 '!H36</f>
        <v>0</v>
      </c>
      <c r="I56" s="203" t="str">
        <f>+'Comp3 '!I36</f>
        <v>Vencida</v>
      </c>
      <c r="J56" s="214">
        <f>+'Comp3 '!J36</f>
        <v>0</v>
      </c>
      <c r="K56" s="216" t="str">
        <f>+'Comp3 '!K36</f>
        <v>Maritza Liliana Beltrán Albadán
Yaneth Burgos Duitama (Acompañamiento)</v>
      </c>
      <c r="L56" s="215" t="str">
        <f>+'Comp3 '!L36</f>
        <v xml:space="preserve">Durante la revisión se observo que se vienen adelantando los contenidos, según correos electrónicos entre la Subdirección de Monitoreo y la Subdirección de mejoramiento organizacional sin embargo  no se evidenció la actualización de l información en el aula virtual.
Evidencia  
_Correos electrónicos de la Subdirección monitoreo a la Subdirección de mejoramiento organizacional de los días 01/03/2019 y 06/03/2019, con contenido de la información a actualizar 
- Correo electrónico de la Dirección de Gestión  humana del 29/03/2019 solicitando los contenidos . 
 </v>
      </c>
      <c r="M56" s="163">
        <f>+'Comp3 '!M36</f>
        <v>0</v>
      </c>
      <c r="N56" s="237">
        <f>+'Comp3 '!N36</f>
        <v>0</v>
      </c>
      <c r="O56" s="207" t="str">
        <f>+'Comp3 '!O36</f>
        <v>Cumplida (FT)</v>
      </c>
      <c r="P56" s="214">
        <f>+'Comp3 '!P36</f>
        <v>0</v>
      </c>
      <c r="Q56" s="216" t="str">
        <f>+'Comp3 '!Q36</f>
        <v>Maritza Liliana Beltrán Albadán
Yaneth Burgos Duitama (Acompañamiento)</v>
      </c>
      <c r="R56" s="215" t="str">
        <f>+'Comp3 '!R36</f>
        <v>Se evidencia curso virtual  "Aula virtual: transparencia y lucha contra la corrupción 2019- pacto por la legalidad-plan de desarrollo 2018-2022", el cual cuenta con el Módulo Rendición de Cuentas con información actualizada, curso que se encuentra en la oferta de la escuela virtual desde el 21 de mayo de 2019.  Según convocatoria emitida mediante correo electrónico De: Dirección de Gestión Humana; Enviado el: martes, 21 de mayo de 2019 17:24; Para: Colaboradores ICBF &lt;Colaboradores@icbf.gov.co&gt;; Asunto: Escuela del ICBF- Convocatoria de cursos virtuales- Mayo 
Evidencia
Correo electrónico enviado desde la Dirección de Gestión Humana al grupo "Colaboradores ICBF" del 21 de mayo de 2019 ofertando el curso en el Aula Virtual.</v>
      </c>
      <c r="S56" s="166">
        <f>+'Comp3 '!S36</f>
        <v>0</v>
      </c>
      <c r="T56" s="237">
        <f>+'Comp3 '!T36</f>
        <v>1</v>
      </c>
      <c r="U56" s="207" t="str">
        <f>+'Comp3 '!U36</f>
        <v>Cumplida (FT)</v>
      </c>
      <c r="V56" s="214">
        <f>+'Comp3 '!V36</f>
        <v>0</v>
      </c>
      <c r="W56" s="213" t="str">
        <f>+'Comp3 '!W36</f>
        <v>Maritza Liliana Beltrán Albadán
Yaneth Burgos Duitama (Acompañamiento)</v>
      </c>
      <c r="X56" s="215" t="str">
        <f>+'Comp3 '!X36</f>
        <v>Actividad cumplida al 30/08/2019</v>
      </c>
    </row>
    <row r="57" spans="1:24" ht="195" customHeight="1" x14ac:dyDescent="0.25">
      <c r="A57" s="535"/>
      <c r="B57" s="236" t="str">
        <f>+'Comp3 '!B37</f>
        <v>3.2</v>
      </c>
      <c r="C57" s="5" t="str">
        <f>+'Comp3 '!C37</f>
        <v xml:space="preserve">Socializar y visibilizar la información </v>
      </c>
      <c r="D57" s="5" t="str">
        <f>+'Comp3 '!D37</f>
        <v xml:space="preserve">Estrategia de Comunicación: de transparencia verificable a partir de boletines ICBF, correos electrónicos o mensajes en redes sociales. </v>
      </c>
      <c r="E57" s="5" t="str">
        <f>+'Comp3 '!E37</f>
        <v>Oficina Asesora de Comunicaciones</v>
      </c>
      <c r="F57" s="8">
        <f>+'Comp3 '!F37</f>
        <v>43814</v>
      </c>
      <c r="G57" s="163">
        <f>+'Comp3 '!G37</f>
        <v>0</v>
      </c>
      <c r="H57" s="237">
        <f>+'Comp3 '!H37</f>
        <v>0</v>
      </c>
      <c r="I57" s="203" t="str">
        <f>+'Comp3 '!I37</f>
        <v>En Avance</v>
      </c>
      <c r="J57" s="214">
        <f>+'Comp3 '!J37</f>
        <v>0</v>
      </c>
      <c r="K57" s="216" t="str">
        <f>+'Comp3 '!K37</f>
        <v>Maritza Liliana Beltrán Albadán
Yaneth Burgos Duitama (Acompañamiento)</v>
      </c>
      <c r="L57" s="215" t="str">
        <f>+'Comp3 '!L37</f>
        <v xml:space="preserve">Se evidenció que durante el cuatrimestre se avanzó en la estrategia de comunicación de transparencia. 
Evidencias  
Enero:  publicación boletín Vive ICBF 48,49,50,51 y en Twitter 
- Febrero: publicación boletín Vive ICBF Ni 55
Marzo : Publicación boletín Vive ICBF 58,59 y 60 y en Facebook 
Abril: Publicación boletín Vive ICBF 61  en Facebook y Twitter  </v>
      </c>
      <c r="M57" s="163">
        <f>+'Comp3 '!M37</f>
        <v>0</v>
      </c>
      <c r="N57" s="237">
        <f>+'Comp3 '!N37</f>
        <v>0</v>
      </c>
      <c r="O57" s="207" t="str">
        <f>+'Comp3 '!O37</f>
        <v>En Avance</v>
      </c>
      <c r="P57" s="214">
        <f>+'Comp3 '!P37</f>
        <v>0</v>
      </c>
      <c r="Q57" s="216" t="str">
        <f>+'Comp3 '!Q37</f>
        <v>Maritza Liliana Beltrán Albadán
Yaneth Burgos Duitama (Acompañamiento)</v>
      </c>
      <c r="R57" s="215" t="str">
        <f>+'Comp3 '!R37</f>
        <v>Se evidenció que durante el cuatrimestre se avanzó en la estrategia de comunicación de transparencia. 
Evidencias
Mayo: Pantallazos publicación #yo participo en Facebook y Twitter del 14 de mayo y ; Boletín Vive ICBF #65_05 de mayo Rendición de cuentas; publicación Facebook y Twitter encuesta audiencia pública de rendición de cuentas 21 de mayo de 2019.
Junio: publicaciones en Twitter del 01, 04 y 14 de junio; Boletines # 69 y 72 de 2019 tema Rendición de cuentas.
Julio: Boletín # 73 tema Rendición de Cuentas.
Agosto: #Yo participo Rendición pública de Cuentas Twitter y Facebook del 23/08/2019; Boletín #78 tema Rendición de Cuentas.</v>
      </c>
      <c r="S57" s="166">
        <f>+'Comp3 '!S37</f>
        <v>0</v>
      </c>
      <c r="T57" s="237">
        <f>+'Comp3 '!T37</f>
        <v>1</v>
      </c>
      <c r="U57" s="207" t="str">
        <f>+'Comp3 '!U37</f>
        <v>Cumplida (DT)</v>
      </c>
      <c r="V57" s="214">
        <f>+'Comp3 '!V37</f>
        <v>0</v>
      </c>
      <c r="W57" s="213" t="str">
        <f>+'Comp3 '!W37</f>
        <v>Maritza Liliana Beltrán Albadán
Yaneth Burgos Duitama (Acompañamiento)</v>
      </c>
      <c r="X57" s="215" t="str">
        <f>+'Comp3 '!X37</f>
        <v xml:space="preserve">Actividad cumplida al 30/12/2019
Se evidenció que durante el tercer cuatrimestre se llevó a cabo la estrategia de comunicación de transparencia. 
Evidencias
-Agosto (nuevas evidencias) : Pantallazos publicación #yo participo en Facebook y Twitter del 23 de agosto y ; Boletín Vive ICBF #78_07 de agosto _Rendición de cuentas; publicación Facebook y Twitter encuesta audiencia pública de rendición de cuentas
-Septiembre: Pantallazos publicación  Twitter del 21 de septiembre ; Boletín Vive ICBF #82_04 de septiembre  _Rendición de cuentas.
-Octubre: Pantallazos publicación #yo participo en Facebook  y Twitter Octubre  y ; Boletín Vive ICBF #86_2 de octubre  
-Noviembre: Pantallazos publicación #yo participo en Facebook 7 de noviembre  y Twitter del 6 y 16 de noviembre y  Boletín Vive ICBF #92 _13 de noviembre  _Rendición de cuentas; publicación Facebook y Twitter encuesta audiencia pública de rendición de cuentas
-Diciembre: Boletín Vive ICBF #95_4  de diciembre. </v>
      </c>
    </row>
    <row r="58" spans="1:24" ht="169.5" customHeight="1" thickBot="1" x14ac:dyDescent="0.3">
      <c r="A58" s="535"/>
      <c r="B58" s="236" t="str">
        <f>+'Comp3 '!B38</f>
        <v>3.3</v>
      </c>
      <c r="C58" s="5" t="str">
        <f>+'Comp3 '!C38</f>
        <v>Emitir directrices para uso de la información generada en las Mesas Públicas (compromisos adquiridos en el nivel zonal) para uso en la Rendición Pública de Cuentas (Nivel Regional).</v>
      </c>
      <c r="D58" s="5" t="str">
        <f>+'Comp3 '!D38</f>
        <v>Directrices emitidas</v>
      </c>
      <c r="E58" s="5" t="str">
        <f>+'Comp3 '!E38</f>
        <v xml:space="preserve">Subdirección de  Monitoreo y Evaluación </v>
      </c>
      <c r="F58" s="8">
        <f>+'Comp3 '!F38</f>
        <v>43555</v>
      </c>
      <c r="G58" s="163">
        <f>+'Comp3 '!G38</f>
        <v>0</v>
      </c>
      <c r="H58" s="237">
        <f>+'Comp3 '!H38</f>
        <v>0</v>
      </c>
      <c r="I58" s="203" t="str">
        <f>+'Comp3 '!I38</f>
        <v>Cumplida (DT)</v>
      </c>
      <c r="J58" s="214">
        <f>+'Comp3 '!J38</f>
        <v>0</v>
      </c>
      <c r="K58" s="216" t="str">
        <f>+'Comp3 '!K38</f>
        <v>Maritza Liliana Beltrán Albadán
Yaneth Burgos Duitama (Acompañamiento)</v>
      </c>
      <c r="L58" s="215" t="str">
        <f>+'Comp3 '!L38</f>
        <v>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electrónico 20/02/2019Rendición Pública de Cuentas y Mesas Públicas - directrices 2019.</v>
      </c>
      <c r="M58" s="163">
        <f>+'Comp3 '!M38</f>
        <v>0</v>
      </c>
      <c r="N58" s="237">
        <f>+'Comp3 '!N38</f>
        <v>0</v>
      </c>
      <c r="O58" s="207" t="str">
        <f>+'Comp3 '!O38</f>
        <v>Cumplida (DT)</v>
      </c>
      <c r="P58" s="214">
        <f>+'Comp3 '!P38</f>
        <v>0</v>
      </c>
      <c r="Q58" s="216" t="str">
        <f>+'Comp3 '!Q38</f>
        <v>Maritza Liliana Beltrán Albadán
Yaneth Burgos Duitama (Acompañamiento)</v>
      </c>
      <c r="R58" s="215" t="str">
        <f>+'Comp3 '!R38</f>
        <v>Actividad Cumplida al 30 de abril 2019</v>
      </c>
      <c r="S58" s="166">
        <f>+'Comp3 '!S38</f>
        <v>0</v>
      </c>
      <c r="T58" s="237">
        <f>+'Comp3 '!T38</f>
        <v>1</v>
      </c>
      <c r="U58" s="207" t="str">
        <f>+'Comp3 '!U38</f>
        <v>Cumplida (DT)</v>
      </c>
      <c r="V58" s="214">
        <f>+'Comp3 '!V38</f>
        <v>0</v>
      </c>
      <c r="W58" s="213" t="str">
        <f>+'Comp3 '!W38</f>
        <v>Maritza Liliana Beltrán Albadán
Yaneth Burgos Duitama (Acompañamiento)</v>
      </c>
      <c r="X58" s="215" t="str">
        <f>+'Comp3 '!X38</f>
        <v>Actividad Cumplida al 30 de abril 2019</v>
      </c>
    </row>
    <row r="59" spans="1:24" ht="15.75" hidden="1" thickBot="1" x14ac:dyDescent="0.3">
      <c r="A59" s="535"/>
      <c r="B59" s="236" t="e">
        <f>IF(#REF!="","",#REF!)</f>
        <v>#REF!</v>
      </c>
      <c r="C59" s="5" t="e">
        <f>IF(#REF!="","",#REF!)</f>
        <v>#REF!</v>
      </c>
      <c r="D59" s="5" t="e">
        <f>IF(#REF!="","",#REF!)</f>
        <v>#REF!</v>
      </c>
      <c r="E59" s="5" t="e">
        <f>IF(#REF!="","",#REF!)</f>
        <v>#REF!</v>
      </c>
      <c r="F59" s="8" t="e">
        <f>IF(#REF!="","",#REF!)</f>
        <v>#REF!</v>
      </c>
      <c r="H59" s="237" t="e">
        <f>IF(#REF!="","",#REF!)</f>
        <v>#REF!</v>
      </c>
      <c r="I59" s="203" t="e">
        <f>IF(#REF!="","",#REF!)</f>
        <v>#REF!</v>
      </c>
      <c r="J59" s="214" t="e">
        <f>IF(#REF!="","",#REF!)</f>
        <v>#REF!</v>
      </c>
      <c r="K59" s="238" t="e">
        <f>IF(#REF!="","",#REF!)</f>
        <v>#REF!</v>
      </c>
      <c r="L59" s="239" t="e">
        <f>IF(#REF!="","",#REF!)</f>
        <v>#REF!</v>
      </c>
      <c r="M59" s="163" t="e">
        <f>IF(#REF!="","",#REF!)</f>
        <v>#REF!</v>
      </c>
      <c r="N59" s="237" t="e">
        <f>IF(#REF!="","",#REF!)</f>
        <v>#REF!</v>
      </c>
      <c r="O59" s="207" t="e">
        <f>IF(#REF!="","",#REF!)</f>
        <v>#REF!</v>
      </c>
      <c r="P59" s="214" t="e">
        <f>IF(#REF!="","",#REF!)</f>
        <v>#REF!</v>
      </c>
      <c r="Q59" s="238" t="e">
        <f>IF(#REF!="","",#REF!)</f>
        <v>#REF!</v>
      </c>
      <c r="R59" s="239" t="e">
        <f>IF(#REF!="","",#REF!)</f>
        <v>#REF!</v>
      </c>
      <c r="S59" s="166" t="e">
        <f>IF(#REF!="","",#REF!)</f>
        <v>#REF!</v>
      </c>
      <c r="T59" s="237" t="e">
        <f>IF(#REF!="","",#REF!)</f>
        <v>#REF!</v>
      </c>
      <c r="U59" s="207" t="e">
        <f>IF(#REF!="","",#REF!)</f>
        <v>#REF!</v>
      </c>
      <c r="V59" s="214" t="e">
        <f>IF(#REF!="","",#REF!)</f>
        <v>#REF!</v>
      </c>
      <c r="W59" s="240" t="e">
        <f>IF(#REF!="","",#REF!)</f>
        <v>#REF!</v>
      </c>
      <c r="X59" s="239" t="e">
        <f>IF(#REF!="","",#REF!)</f>
        <v>#REF!</v>
      </c>
    </row>
    <row r="60" spans="1:24" ht="97.5" hidden="1" customHeight="1" thickBot="1" x14ac:dyDescent="0.3">
      <c r="A60" s="541"/>
      <c r="B60" s="236" t="e">
        <f>IF(#REF!="","",#REF!)</f>
        <v>#REF!</v>
      </c>
      <c r="C60" s="5" t="e">
        <f>IF(#REF!="","",#REF!)</f>
        <v>#REF!</v>
      </c>
      <c r="D60" s="5" t="e">
        <f>IF(#REF!="","",#REF!)</f>
        <v>#REF!</v>
      </c>
      <c r="E60" s="5" t="e">
        <f>IF(#REF!="","",#REF!)</f>
        <v>#REF!</v>
      </c>
      <c r="F60" s="8" t="e">
        <f>IF(#REF!="","",#REF!)</f>
        <v>#REF!</v>
      </c>
      <c r="H60" s="237" t="e">
        <f>IF(#REF!="","",#REF!)</f>
        <v>#REF!</v>
      </c>
      <c r="I60" s="203" t="e">
        <f>IF(#REF!="","",#REF!)</f>
        <v>#REF!</v>
      </c>
      <c r="J60" s="214" t="e">
        <f>IF(#REF!="","",#REF!)</f>
        <v>#REF!</v>
      </c>
      <c r="K60" s="238" t="e">
        <f>IF(#REF!="","",#REF!)</f>
        <v>#REF!</v>
      </c>
      <c r="L60" s="239" t="e">
        <f>IF(#REF!="","",#REF!)</f>
        <v>#REF!</v>
      </c>
      <c r="M60" s="163" t="e">
        <f>IF(#REF!="","",#REF!)</f>
        <v>#REF!</v>
      </c>
      <c r="N60" s="237" t="e">
        <f>IF(#REF!="","",#REF!)</f>
        <v>#REF!</v>
      </c>
      <c r="O60" s="207" t="e">
        <f>IF(#REF!="","",#REF!)</f>
        <v>#REF!</v>
      </c>
      <c r="P60" s="214" t="e">
        <f>IF(#REF!="","",#REF!)</f>
        <v>#REF!</v>
      </c>
      <c r="Q60" s="238" t="e">
        <f>IF(#REF!="","",#REF!)</f>
        <v>#REF!</v>
      </c>
      <c r="R60" s="239" t="e">
        <f>IF(#REF!="","",#REF!)</f>
        <v>#REF!</v>
      </c>
      <c r="S60" s="166" t="e">
        <f>IF(#REF!="","",#REF!)</f>
        <v>#REF!</v>
      </c>
      <c r="T60" s="237" t="e">
        <f>IF(#REF!="","",#REF!)</f>
        <v>#REF!</v>
      </c>
      <c r="U60" s="207" t="e">
        <f>IF(#REF!="","",#REF!)</f>
        <v>#REF!</v>
      </c>
      <c r="V60" s="214" t="e">
        <f>IF(#REF!="","",#REF!)</f>
        <v>#REF!</v>
      </c>
      <c r="W60" s="240" t="e">
        <f>IF(#REF!="","",#REF!)</f>
        <v>#REF!</v>
      </c>
      <c r="X60" s="239" t="e">
        <f>IF(#REF!="","",#REF!)</f>
        <v>#REF!</v>
      </c>
    </row>
    <row r="61" spans="1:24" s="199" customFormat="1" ht="50.1" customHeight="1" thickBot="1" x14ac:dyDescent="0.3">
      <c r="A61" s="534" t="s">
        <v>66</v>
      </c>
      <c r="B61" s="187"/>
      <c r="C61" s="188" t="s">
        <v>90</v>
      </c>
      <c r="D61" s="187"/>
      <c r="E61" s="187"/>
      <c r="F61" s="211"/>
      <c r="G61" s="1"/>
      <c r="H61" s="190" t="e">
        <f>IF(#REF!="","",#REF!)</f>
        <v>#REF!</v>
      </c>
      <c r="I61" s="191" t="e">
        <f>IF(#REF!="","",#REF!)</f>
        <v>#REF!</v>
      </c>
      <c r="J61" s="192" t="e">
        <f>IF(#REF!="","",#REF!)</f>
        <v>#REF!</v>
      </c>
      <c r="K61" s="217" t="e">
        <f>IF(#REF!="","",#REF!)</f>
        <v>#REF!</v>
      </c>
      <c r="L61" s="194" t="e">
        <f>IF(#REF!="","",#REF!)</f>
        <v>#REF!</v>
      </c>
      <c r="M61" s="195" t="e">
        <f>IF(#REF!="","",#REF!)</f>
        <v>#REF!</v>
      </c>
      <c r="N61" s="190" t="e">
        <f>IF(#REF!="","",#REF!)</f>
        <v>#REF!</v>
      </c>
      <c r="O61" s="196" t="e">
        <f>IF(#REF!="","",#REF!)</f>
        <v>#REF!</v>
      </c>
      <c r="P61" s="192" t="e">
        <f>IF(#REF!="","",#REF!)</f>
        <v>#REF!</v>
      </c>
      <c r="Q61" s="217" t="e">
        <f>IF(#REF!="","",#REF!)</f>
        <v>#REF!</v>
      </c>
      <c r="R61" s="194" t="e">
        <f>IF(#REF!="","",#REF!)</f>
        <v>#REF!</v>
      </c>
      <c r="S61" s="2" t="e">
        <f>IF(#REF!="","",#REF!)</f>
        <v>#REF!</v>
      </c>
      <c r="T61" s="190">
        <f>+'Comp3 '!T41</f>
        <v>3</v>
      </c>
      <c r="U61" s="196">
        <f>+'Comp3 '!U41</f>
        <v>3</v>
      </c>
      <c r="V61" s="198">
        <f>+'Comp3 '!V41</f>
        <v>1</v>
      </c>
      <c r="W61" s="193">
        <f>+'Comp3 '!W41</f>
        <v>0</v>
      </c>
      <c r="X61" s="194">
        <f>+'Comp3 '!X41</f>
        <v>0</v>
      </c>
    </row>
    <row r="62" spans="1:24" ht="105" x14ac:dyDescent="0.25">
      <c r="A62" s="535"/>
      <c r="B62" s="236" t="str">
        <f>+'Comp3 '!B42</f>
        <v>4.1</v>
      </c>
      <c r="C62" s="5" t="str">
        <f>+'Comp3 '!C42</f>
        <v>Realizar seguimiento a la gestión de los eventos de Rendición Pública de Cuentas y Mesas Públicas</v>
      </c>
      <c r="D62" s="5" t="str">
        <f>+'Comp3 '!D42</f>
        <v xml:space="preserve">(4) Informe trimestral de Rendición de Cuentas y Mesas Públicas realizadas </v>
      </c>
      <c r="E62" s="5" t="str">
        <f>+'Comp3 '!E42</f>
        <v xml:space="preserve">Subdirección de  Monitoreo y Evaluación </v>
      </c>
      <c r="F62" s="8">
        <f>+'Comp3 '!F42</f>
        <v>43829</v>
      </c>
      <c r="G62" s="163">
        <f>+'Comp3 '!G42</f>
        <v>0</v>
      </c>
      <c r="H62" s="237">
        <f>+'Comp3 '!H42</f>
        <v>0</v>
      </c>
      <c r="I62" s="203" t="str">
        <f>+'Comp3 '!I42</f>
        <v>En Avance</v>
      </c>
      <c r="J62" s="214">
        <f>+'Comp3 '!J42</f>
        <v>0</v>
      </c>
      <c r="K62" s="216" t="str">
        <f>+'Comp3 '!K42</f>
        <v>Maritza Liliana Beltrán Albadán
Yaneth Burgos Duitama (Acompañamiento)</v>
      </c>
      <c r="L62" s="215" t="str">
        <f>+'Comp3 '!L42</f>
        <v xml:space="preserve">Se evidencia la construcción del primer informe trimestral de rendición de cuentas y mesas públicas realizadas  y su publicación en la pagina WEB.
Evidencia : 
-Informe  Rendición Informe Rendición de cuentas y mesas públicas  1er Trimestre de 2019 
-Publicación del informe en  el siguiente link https://www.icbf.gov.co/sites/default/files/1er_informe_rpc_y_mp_2019.pdf
</v>
      </c>
      <c r="M62" s="163">
        <f>+'Comp3 '!M42</f>
        <v>0</v>
      </c>
      <c r="N62" s="237">
        <f>+'Comp3 '!N42</f>
        <v>0</v>
      </c>
      <c r="O62" s="207" t="str">
        <f>+'Comp3 '!O42</f>
        <v>En Avance</v>
      </c>
      <c r="P62" s="214">
        <f>+'Comp3 '!P42</f>
        <v>0</v>
      </c>
      <c r="Q62" s="216" t="str">
        <f>+'Comp3 '!Q42</f>
        <v>Maritza Liliana Beltrán Albadán
Yaneth Burgos Duitama (Acompañamiento)</v>
      </c>
      <c r="R62" s="215" t="str">
        <f>+'Comp3 '!R42</f>
        <v>Se evidencia el segundo informe trimestral de Rendición de Cuentas y Mesas Públicas realizadas, publicado en el mes de julio 2019 en el portal web ICBF.
Evidencia
- Micrositio Rendición de Cuentas. Link: https://www.icbf.gov.co/sites/default/files/2do_informe_rpc_y_mp_2019.pdf
- Informe Rendición de Cuentas y Mesas Públicas 2do Trimestre 2019 enlace https://www.icbf.gov.co/gestion-transparencia/transparencia/planeacion/rendicion-de-cuentas/sede</v>
      </c>
      <c r="S62" s="166">
        <f>+'Comp3 '!S42</f>
        <v>0</v>
      </c>
      <c r="T62" s="237">
        <f>+'Comp3 '!T42</f>
        <v>1</v>
      </c>
      <c r="U62" s="207" t="str">
        <f>+'Comp3 '!U42</f>
        <v>Cumplida (DT)</v>
      </c>
      <c r="V62" s="214">
        <f>+'Comp3 '!V42</f>
        <v>0</v>
      </c>
      <c r="W62" s="213" t="str">
        <f>+'Comp3 '!W42</f>
        <v>Maritza Liliana Beltrán Albadán
Yaneth Burgos Duitama (Acompañamiento)</v>
      </c>
      <c r="X62" s="215" t="str">
        <f>+'Comp3 '!X42</f>
        <v>Actividad cumplida  30/12/2019.
Se evidencio en la pagina web de la entidad:
Informe de Rendición  de Cuentas y Mesa públicas. Tercer cuatrimestre de 2019.
Informe de Rendición  de Cuentas y Mesa públicas. Tercer cuatrimestre de 2019.
Evidencia 
https://www.icbf.gov.co/system/files/3er_informe_rpc_y_mp_2019_0.pdf
https://www.icbf.gov.co/system/files/informe_de_seguimiento_rpc_y_mp_cuarto_trimestre_2019_0.pdf</v>
      </c>
    </row>
    <row r="63" spans="1:24" ht="101.25" customHeight="1" x14ac:dyDescent="0.25">
      <c r="A63" s="535"/>
      <c r="B63" s="236" t="str">
        <f>+'Comp3 '!B43</f>
        <v>4.2</v>
      </c>
      <c r="C63" s="5" t="str">
        <f>+'Comp3 '!C43</f>
        <v>Realizar encuestas de evaluación del evento en cada una de las actividades de Rendición Pública de Cuentas y Mesas Públicas</v>
      </c>
      <c r="D63" s="5" t="str">
        <f>+'Comp3 '!D43</f>
        <v>Encuestas de evaluación del evento</v>
      </c>
      <c r="E63" s="5" t="str">
        <f>+'Comp3 '!E43</f>
        <v xml:space="preserve">Subdirección de  Monitoreo y Evaluación </v>
      </c>
      <c r="F63" s="8">
        <f>+'Comp3 '!F43</f>
        <v>43814</v>
      </c>
      <c r="G63" s="163">
        <f>+'Comp3 '!G43</f>
        <v>0</v>
      </c>
      <c r="H63" s="237">
        <f>+'Comp3 '!H43</f>
        <v>0</v>
      </c>
      <c r="I63" s="203" t="str">
        <f>+'Comp3 '!I43</f>
        <v>N/A</v>
      </c>
      <c r="J63" s="214">
        <f>+'Comp3 '!J43</f>
        <v>0</v>
      </c>
      <c r="K63" s="216" t="str">
        <f>+'Comp3 '!K43</f>
        <v>Maritza Liliana Beltrán Albadán
Yaneth Burgos Duitama (Acompañamiento)</v>
      </c>
      <c r="L63" s="215" t="str">
        <f>+'Comp3 '!L43</f>
        <v>La periodicidad del reporte de esta actividad es trimestral a partir del mes de junio de 2019</v>
      </c>
      <c r="M63" s="163">
        <f>+'Comp3 '!M43</f>
        <v>0</v>
      </c>
      <c r="N63" s="237">
        <f>+'Comp3 '!N43</f>
        <v>0</v>
      </c>
      <c r="O63" s="207" t="str">
        <f>+'Comp3 '!O43</f>
        <v>En Avance</v>
      </c>
      <c r="P63" s="214">
        <f>+'Comp3 '!P43</f>
        <v>0</v>
      </c>
      <c r="Q63" s="216" t="str">
        <f>+'Comp3 '!Q43</f>
        <v>Maritza Liliana Beltrán Albadán
Yaneth Burgos Duitama (Acompañamiento)</v>
      </c>
      <c r="R63" s="215" t="str">
        <f>+'Comp3 '!R43</f>
        <v>A corte junio 2019 realizaron 48 audiencias públicas participativas de las cuales se obtuvo la evidencia de aplicación de encuestas de evaluación de evento.
Evidencia
48 Encuestas de Evaluación de evento resultado de las mesas públicas adelantadas.</v>
      </c>
      <c r="S63" s="166">
        <f>+'Comp3 '!S43</f>
        <v>0</v>
      </c>
      <c r="T63" s="237">
        <f>+'Comp3 '!T43</f>
        <v>1</v>
      </c>
      <c r="U63" s="207" t="str">
        <f>+'Comp3 '!U43</f>
        <v>Cumplida (DT)</v>
      </c>
      <c r="V63" s="214">
        <f>+'Comp3 '!V43</f>
        <v>0</v>
      </c>
      <c r="W63" s="213" t="str">
        <f>+'Comp3 '!W43</f>
        <v>Maritza Liliana Beltrán Albadán
Yaneth Burgos Duitama (Acompañamiento)</v>
      </c>
      <c r="X63" s="215" t="str">
        <f>+'Comp3 '!X43</f>
        <v xml:space="preserve">Actividad cumplida 30/12/2019
De acuerdo al Informe de Rendición  de Cuentas y Mesa públicas del Tercer cuatrimestre de 2019, se realizaron 9.951 encuestas de satisfacción de las cuales 7.675 encuestas son de mesas públicas y  2.276 de rendición de cuentas.
Evidencia 
Registro evaluaciones resultado de eventos de mesas públicas y Rendición de cuentas </v>
      </c>
    </row>
    <row r="64" spans="1:24" ht="212.25" customHeight="1" x14ac:dyDescent="0.25">
      <c r="A64" s="535"/>
      <c r="B64" s="236" t="str">
        <f>+'Comp3 '!B44</f>
        <v>4.3</v>
      </c>
      <c r="C64" s="5" t="str">
        <f>+'Comp3 '!C44</f>
        <v>Realizar seguimiento a los compromisos adquiridos con las comunidades en el desarrollo de las mesas públicas.</v>
      </c>
      <c r="D64" s="5" t="str">
        <f>+'Comp3 '!D44</f>
        <v>Reporte indicador PA 98</v>
      </c>
      <c r="E64" s="5" t="str">
        <f>+'Comp3 '!E44</f>
        <v xml:space="preserve">Subdirección de  Monitoreo y Evaluación </v>
      </c>
      <c r="F64" s="8">
        <f>+'Comp3 '!F44</f>
        <v>43850</v>
      </c>
      <c r="G64" s="163">
        <f>+'Comp3 '!G44</f>
        <v>0</v>
      </c>
      <c r="H64" s="237">
        <f>+'Comp3 '!H44</f>
        <v>0</v>
      </c>
      <c r="I64" s="203" t="str">
        <f>+'Comp3 '!I44</f>
        <v>N/A</v>
      </c>
      <c r="J64" s="214">
        <f>+'Comp3 '!J44</f>
        <v>0</v>
      </c>
      <c r="K64" s="216" t="str">
        <f>+'Comp3 '!K44</f>
        <v>Maritza Liliana Beltrán Albadán
Yaneth Burgos Duitama (Acompañamiento)</v>
      </c>
      <c r="L64" s="215" t="str">
        <f>+'Comp3 '!L44</f>
        <v>La periodicidad del reporte de esta actividad es bimestral a partir del mes de agosto de 2019.</v>
      </c>
      <c r="M64" s="163">
        <f>+'Comp3 '!M44</f>
        <v>0</v>
      </c>
      <c r="N64" s="237">
        <f>+'Comp3 '!N44</f>
        <v>0</v>
      </c>
      <c r="O64" s="207" t="str">
        <f>+'Comp3 '!O44</f>
        <v>En Avance</v>
      </c>
      <c r="P64" s="214">
        <f>+'Comp3 '!P44</f>
        <v>0</v>
      </c>
      <c r="Q64" s="216" t="str">
        <f>+'Comp3 '!Q44</f>
        <v>Maritza Liliana Beltrán Albadán
Yaneth Burgos Duitama (Acompañamiento)</v>
      </c>
      <c r="R64" s="215" t="str">
        <f>+'Comp3 '!R44</f>
        <v xml:space="preserve">Se inicia implementación de seguimiento a los compromisos adquiridos con las comunidades en el desarrollo de las mesas públicas a través del aplicativo SIMEI, nuevo modulo puesto en producción y socializado a la regionales en julio 2019.  Desde el mes de agosto se encuentra habilitado el módulo para que las regionales registren sus avances.  Posteriormente, se realizará el primer reporte del indicador PA 98 Porcentaje de cumplimiento de compromisos formulados en las mesas públicas y rendición pública de cuentas, reporte que según memorando S-2019-084927-0101, se realizará entre el 16 y 18 de septiembre de 2019. 
Evidencia
Presentación "Rendición de Cuentas/SIMEI" de la Video conferencia del 19/07/2019.
Listas de asistencia de 31 Regionales y correos electrónicos y la Sede de la Dirección General 
La evidencia es el modulo de mesas públicas en el aplicativo SIMEI, sin embargo, se carga imagen de la existencia del modulo. </v>
      </c>
      <c r="S64" s="166">
        <f>+'Comp3 '!S44</f>
        <v>0</v>
      </c>
      <c r="T64" s="237">
        <f>+'Comp3 '!T44</f>
        <v>1</v>
      </c>
      <c r="U64" s="207" t="str">
        <f>+'Comp3 '!U44</f>
        <v>Cumplida (DT)</v>
      </c>
      <c r="V64" s="214">
        <f>+'Comp3 '!V44</f>
        <v>0</v>
      </c>
      <c r="W64" s="213" t="str">
        <f>+'Comp3 '!W44</f>
        <v>Maritza Liliana Beltrán Albadán
Yaneth Burgos Duitama (Acompañamiento)</v>
      </c>
      <c r="X64" s="215" t="str">
        <f>+'Comp3 '!X44</f>
        <v>Actividad Cumplida
Para el corte de octubre 2019 el   PA 98 Indicador  Porcentaje de cumplimiento de compromisos formulados en las mesas públicas y rendición pública de cuentas_ indicador se valora en rango "Adecuado" dada la ejecución de 225 compromisos establecidos en las audiencias publicas participativas tanto  del nivel zonal (mesas públicas) como del nivel regional (Rendición Pública de Cuentas). 
Evidencia
Pantallazo aplicativo SIMEI en los meses de agosto, octubre y diciembre 
https://www.icbf.gov.co/rendicion-de-cuentas-icbf
Correo electrónico seguimiento al indicador PA 98 del 18/09/2019 y 19/11/2019
Listados de asistencias Capacitación aplicativo SIMEI  19/06/2019
Reporte indicador PA98 Excel con el balance del cumplimiento del reporte de mesas públicas y renición de cuentas.
Se está finallizando (17/01/2020) la etapa de registro y consolidación del indicador de riesgos con corte al 31/12/2019.</v>
      </c>
    </row>
    <row r="65" spans="1:24" ht="15.75" hidden="1" thickBot="1" x14ac:dyDescent="0.3">
      <c r="A65" s="541"/>
      <c r="B65" s="241" t="e">
        <f>IF(#REF!="","",#REF!)</f>
        <v>#REF!</v>
      </c>
      <c r="C65" s="6" t="e">
        <f>IF(#REF!="","",#REF!)</f>
        <v>#REF!</v>
      </c>
      <c r="D65" s="6" t="e">
        <f>IF(#REF!="","",#REF!)</f>
        <v>#REF!</v>
      </c>
      <c r="E65" s="6" t="e">
        <f>IF(#REF!="","",#REF!)</f>
        <v>#REF!</v>
      </c>
      <c r="F65" s="83" t="e">
        <f>IF(#REF!="","",#REF!)</f>
        <v>#REF!</v>
      </c>
      <c r="H65" s="242" t="e">
        <f>IF(#REF!="","",#REF!)</f>
        <v>#REF!</v>
      </c>
      <c r="I65" s="243" t="e">
        <f>IF(#REF!="","",#REF!)</f>
        <v>#REF!</v>
      </c>
      <c r="J65" s="244" t="e">
        <f>IF(#REF!="","",#REF!)</f>
        <v>#REF!</v>
      </c>
      <c r="K65" s="245" t="e">
        <f>IF(#REF!="","",#REF!)</f>
        <v>#REF!</v>
      </c>
      <c r="L65" s="246" t="e">
        <f>IF(#REF!="","",#REF!)</f>
        <v>#REF!</v>
      </c>
      <c r="M65" s="166" t="e">
        <f>IF(#REF!="","",#REF!)</f>
        <v>#REF!</v>
      </c>
      <c r="N65" s="242" t="e">
        <f>IF(#REF!="","",#REF!)</f>
        <v>#REF!</v>
      </c>
      <c r="O65" s="247" t="e">
        <f>IF(#REF!="","",#REF!)</f>
        <v>#REF!</v>
      </c>
      <c r="P65" s="244" t="e">
        <f>IF(#REF!="","",#REF!)</f>
        <v>#REF!</v>
      </c>
      <c r="Q65" s="248" t="e">
        <f>IF(#REF!="","",#REF!)</f>
        <v>#REF!</v>
      </c>
      <c r="R65" s="246" t="e">
        <f>IF(#REF!="","",#REF!)</f>
        <v>#REF!</v>
      </c>
      <c r="S65" s="166" t="e">
        <f>IF(#REF!="","",#REF!)</f>
        <v>#REF!</v>
      </c>
      <c r="T65" s="242" t="e">
        <f>IF(#REF!="","",#REF!)</f>
        <v>#REF!</v>
      </c>
      <c r="U65" s="247" t="e">
        <f>IF(#REF!="","",#REF!)</f>
        <v>#REF!</v>
      </c>
      <c r="V65" s="244" t="e">
        <f>IF(#REF!="","",#REF!)</f>
        <v>#REF!</v>
      </c>
      <c r="W65" s="248" t="e">
        <f>IF(#REF!="","",#REF!)</f>
        <v>#REF!</v>
      </c>
      <c r="X65" s="246" t="e">
        <f>IF(#REF!="","",#REF!)</f>
        <v>#REF!</v>
      </c>
    </row>
    <row r="66" spans="1:24" ht="15.75" thickBot="1" x14ac:dyDescent="0.3">
      <c r="K66" s="162"/>
      <c r="X66" s="165"/>
    </row>
    <row r="67" spans="1:24" ht="38.1" customHeight="1" thickBot="1" x14ac:dyDescent="0.3">
      <c r="A67" s="226" t="s">
        <v>74</v>
      </c>
      <c r="B67" s="537" t="s">
        <v>736</v>
      </c>
      <c r="C67" s="538"/>
      <c r="D67" s="538"/>
      <c r="E67" s="538"/>
      <c r="F67" s="539"/>
      <c r="G67" s="227"/>
      <c r="H67" s="179" t="s">
        <v>130</v>
      </c>
      <c r="I67" s="180"/>
      <c r="J67" s="228">
        <v>43585</v>
      </c>
      <c r="K67" s="529" t="s">
        <v>125</v>
      </c>
      <c r="L67" s="531" t="s">
        <v>0</v>
      </c>
      <c r="N67" s="179" t="s">
        <v>130</v>
      </c>
      <c r="O67" s="180"/>
      <c r="P67" s="228">
        <v>43707</v>
      </c>
      <c r="Q67" s="529" t="s">
        <v>125</v>
      </c>
      <c r="R67" s="531" t="s">
        <v>0</v>
      </c>
      <c r="T67" s="179" t="s">
        <v>130</v>
      </c>
      <c r="U67" s="180"/>
      <c r="V67" s="228">
        <f>+'Comp4 '!V10</f>
        <v>43830</v>
      </c>
      <c r="W67" s="529" t="s">
        <v>125</v>
      </c>
      <c r="X67" s="531" t="s">
        <v>0</v>
      </c>
    </row>
    <row r="68" spans="1:24" ht="30.75" thickBot="1" x14ac:dyDescent="0.3">
      <c r="A68" s="182" t="s">
        <v>11</v>
      </c>
      <c r="B68" s="542" t="s">
        <v>68</v>
      </c>
      <c r="C68" s="533"/>
      <c r="D68" s="229" t="s">
        <v>69</v>
      </c>
      <c r="E68" s="229" t="s">
        <v>70</v>
      </c>
      <c r="F68" s="230" t="s">
        <v>71</v>
      </c>
      <c r="H68" s="185" t="s">
        <v>12</v>
      </c>
      <c r="I68" s="186" t="s">
        <v>10</v>
      </c>
      <c r="J68" s="186" t="s">
        <v>73</v>
      </c>
      <c r="K68" s="530"/>
      <c r="L68" s="530"/>
      <c r="N68" s="185" t="s">
        <v>12</v>
      </c>
      <c r="O68" s="186" t="s">
        <v>10</v>
      </c>
      <c r="P68" s="186" t="s">
        <v>73</v>
      </c>
      <c r="Q68" s="530"/>
      <c r="R68" s="530"/>
      <c r="T68" s="185" t="s">
        <v>12</v>
      </c>
      <c r="U68" s="186" t="s">
        <v>10</v>
      </c>
      <c r="V68" s="186" t="s">
        <v>73</v>
      </c>
      <c r="W68" s="530"/>
      <c r="X68" s="530"/>
    </row>
    <row r="69" spans="1:24" s="199" customFormat="1" ht="50.1" customHeight="1" thickBot="1" x14ac:dyDescent="0.3">
      <c r="A69" s="534" t="s">
        <v>63</v>
      </c>
      <c r="B69" s="187"/>
      <c r="C69" s="188" t="s">
        <v>92</v>
      </c>
      <c r="D69" s="187"/>
      <c r="E69" s="187"/>
      <c r="F69" s="211"/>
      <c r="G69" s="1"/>
      <c r="H69" s="190" t="e">
        <f>IF(#REF!="","",#REF!)</f>
        <v>#REF!</v>
      </c>
      <c r="I69" s="191" t="e">
        <f>IF(#REF!="","",#REF!)</f>
        <v>#REF!</v>
      </c>
      <c r="J69" s="192" t="e">
        <f>IF(#REF!="","",#REF!)</f>
        <v>#REF!</v>
      </c>
      <c r="K69" s="217" t="e">
        <f>IF(#REF!="","",#REF!)</f>
        <v>#REF!</v>
      </c>
      <c r="L69" s="194" t="e">
        <f>IF(#REF!="","",#REF!)</f>
        <v>#REF!</v>
      </c>
      <c r="M69" s="195" t="e">
        <f>IF(#REF!="","",#REF!)</f>
        <v>#REF!</v>
      </c>
      <c r="N69" s="190" t="e">
        <f>IF(#REF!="","",#REF!)</f>
        <v>#REF!</v>
      </c>
      <c r="O69" s="196" t="e">
        <f>IF(#REF!="","",#REF!)</f>
        <v>#REF!</v>
      </c>
      <c r="P69" s="198" t="e">
        <f>IF(#REF!="","",#REF!)</f>
        <v>#REF!</v>
      </c>
      <c r="Q69" s="193" t="e">
        <f>IF(#REF!="","",#REF!)</f>
        <v>#REF!</v>
      </c>
      <c r="R69" s="194" t="e">
        <f>IF(#REF!="","",#REF!)</f>
        <v>#REF!</v>
      </c>
      <c r="S69" s="2" t="e">
        <f>IF(#REF!="","",#REF!)</f>
        <v>#REF!</v>
      </c>
      <c r="T69" s="190">
        <f>+'Comp4 '!T12</f>
        <v>1</v>
      </c>
      <c r="U69" s="196">
        <f>+'Comp4 '!U12</f>
        <v>1</v>
      </c>
      <c r="V69" s="198">
        <f>+'Comp4 '!V12</f>
        <v>1</v>
      </c>
      <c r="W69" s="193">
        <f>+'Comp4 '!W12</f>
        <v>0</v>
      </c>
      <c r="X69" s="194">
        <f>+'Comp4 '!X12</f>
        <v>0</v>
      </c>
    </row>
    <row r="70" spans="1:24" ht="221.25" customHeight="1" thickBot="1" x14ac:dyDescent="0.3">
      <c r="A70" s="535"/>
      <c r="B70" s="236" t="str">
        <f>+'Comp4 '!B13</f>
        <v>1.1</v>
      </c>
      <c r="C70" s="4" t="str">
        <f>+'Comp4 '!C13</f>
        <v>Desarrollar y promover el curso del Proceso de Relacionamiento con el Ciudadano entre los colaboradores de servicios y atención, en el Aula Virtual</v>
      </c>
      <c r="D70" s="4" t="str">
        <f>+'Comp4 '!D13</f>
        <v xml:space="preserve">Aplicación del curso del aula virtual, logrando la certificacion del  20%  de los inscritos </v>
      </c>
      <c r="E70" s="4" t="str">
        <f>+'Comp4 '!E13</f>
        <v xml:space="preserve">Dirección de Servicios y Atención </v>
      </c>
      <c r="F70" s="85">
        <f>+'Comp4 '!F13</f>
        <v>43814</v>
      </c>
      <c r="G70" s="163">
        <f>+'Comp4 '!G13</f>
        <v>0</v>
      </c>
      <c r="H70" s="233">
        <f>+'Comp4 '!H13</f>
        <v>0</v>
      </c>
      <c r="I70" s="203" t="str">
        <f>+'Comp4 '!I13</f>
        <v>En Avance</v>
      </c>
      <c r="J70" s="214">
        <f>+'Comp4 '!J13</f>
        <v>0</v>
      </c>
      <c r="K70" s="249" t="str">
        <f>+'Comp4 '!K13</f>
        <v>Ángela V. Parra
Iván Y. Lerma</v>
      </c>
      <c r="L70" s="219" t="str">
        <f>+'Comp4 '!L13</f>
        <v>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EVIDENCIA
Correo electrónico de fecha 22/02/2019 con asunto:  ¡URGENTE!!! INSCRIPCIONES ABIERTAS CURSO VIRTUAL "SERVICIOS Y ATENCIÓN"
Base de Datos "Inscritos convocatoria febrero"</v>
      </c>
      <c r="M70" s="163">
        <f>+'Comp4 '!M13</f>
        <v>0</v>
      </c>
      <c r="N70" s="237">
        <f>+'Comp4 '!N13</f>
        <v>0</v>
      </c>
      <c r="O70" s="207" t="str">
        <f>+'Comp4 '!O13</f>
        <v>En Avance</v>
      </c>
      <c r="P70" s="214">
        <f>+'Comp4 '!P13</f>
        <v>0</v>
      </c>
      <c r="Q70" s="249" t="str">
        <f>+'Comp4 '!Q13</f>
        <v>Ángela V. Parra
Iván Y. Lerma</v>
      </c>
      <c r="R70" s="219" t="str">
        <f>+'Comp4 '!R13</f>
        <v>Se evidenció correo electrónico del 05/09/2019 donde el Grupo Desarrollo del Talento Humano - Equipo Capacitación remitió a la Dirección de Servicios y Atención 2 bases de datos adicionales a la verificada en el mes de Abril, por lo cual la Oficina de Control Interno estima que a la fecha se cuenta con un total de 114 colaboradores de servicios y atención inscritos. De este total se deberá obtener el 20% para evaluar el cumplimiento de la meta propuesta. 
Se evidencian certificado obtenido por 24 colaboradores a la fecha; y se da continuidad a la actividad teniendo en cuenta que no se ha culminado el proceso de capacitación ni de inscripción y aún no se tiene un número exacto sobre el cual realizar el calculo de la meta.
EVIDENCIA
Correo electrónico del 05/09/2019 con asunto: "Informe convocatoria JULIO - AGOSTO- Curso Virtual : Servicio y Atención"
Bases de datos: sAJulio y saagosto
24 Certificados de Participación en el Curso Virtual</v>
      </c>
      <c r="S70" s="166">
        <f>+'Comp4 '!S13</f>
        <v>0</v>
      </c>
      <c r="T70" s="237">
        <f>+'Comp4 '!T13</f>
        <v>1</v>
      </c>
      <c r="U70" s="207" t="str">
        <f>+'Comp4 '!U13</f>
        <v>Cumplida (DT)</v>
      </c>
      <c r="V70" s="214">
        <f>+'Comp4 '!V13</f>
        <v>0</v>
      </c>
      <c r="W70" s="214" t="str">
        <f>+'Comp4 '!W13</f>
        <v>Ángela V. Parra
Iván Y. Lerma</v>
      </c>
      <c r="X70" s="219" t="str">
        <f>+'Comp4 '!X13</f>
        <v>Actividad cumplida 
Se evidenció 2 bases de datos con un total de 137 colaboradores de la DSYA inscritos en el curso virtual, de los cuales se obtuvo copia del certificado de 58 de ellos; superando la meta establecida de lograr la certificación del 20% de los inscritos (meta = 28 colaboradores)
EVIDENCIA
Carpeta con 58 Certificados de la Participacion en el Curso Virtual 
Base de Datos identificada como LISTADO INSCRITOS ENERO JULIO 2019 SYA
Base de Datos identificada como LISTADO INSCRITOS AGOSTO SEPTIEMBRE 2019 SYA
Correo electrónico del 02/12/2019 con asunto SOLICITUD URGENTE DE CERTIFICADOS CURSO VIRTUAL SERVICIOS Y ATENCIÓN</v>
      </c>
    </row>
    <row r="71" spans="1:24" s="199" customFormat="1" ht="50.1" customHeight="1" thickBot="1" x14ac:dyDescent="0.3">
      <c r="A71" s="534" t="s">
        <v>64</v>
      </c>
      <c r="B71" s="187"/>
      <c r="C71" s="188"/>
      <c r="D71" s="187"/>
      <c r="E71" s="187"/>
      <c r="F71" s="211"/>
      <c r="G71" s="1"/>
      <c r="H71" s="190" t="e">
        <f>IF(#REF!="","",#REF!)</f>
        <v>#REF!</v>
      </c>
      <c r="I71" s="191" t="e">
        <f>IF(#REF!="","",#REF!)</f>
        <v>#REF!</v>
      </c>
      <c r="J71" s="192" t="e">
        <f>IF(#REF!="","",#REF!)</f>
        <v>#REF!</v>
      </c>
      <c r="K71" s="217" t="e">
        <f>IF(#REF!="","",#REF!)</f>
        <v>#REF!</v>
      </c>
      <c r="L71" s="194" t="e">
        <f>IF(#REF!="","",#REF!)</f>
        <v>#REF!</v>
      </c>
      <c r="M71" s="195" t="e">
        <f>IF(#REF!="","",#REF!)</f>
        <v>#REF!</v>
      </c>
      <c r="N71" s="190" t="e">
        <f>IF(#REF!="","",#REF!)</f>
        <v>#REF!</v>
      </c>
      <c r="O71" s="196" t="e">
        <f>IF(#REF!="","",#REF!)</f>
        <v>#REF!</v>
      </c>
      <c r="P71" s="198" t="e">
        <f>IF(#REF!="","",#REF!)</f>
        <v>#REF!</v>
      </c>
      <c r="Q71" s="193" t="e">
        <f>IF(#REF!="","",#REF!)</f>
        <v>#REF!</v>
      </c>
      <c r="R71" s="194" t="e">
        <f>IF(#REF!="","",#REF!)</f>
        <v>#REF!</v>
      </c>
      <c r="S71" s="2" t="e">
        <f>IF(#REF!="","",#REF!)</f>
        <v>#REF!</v>
      </c>
      <c r="T71" s="190">
        <f>+'Comp4 '!T14</f>
        <v>2</v>
      </c>
      <c r="U71" s="196">
        <f>+'Comp4 '!U14</f>
        <v>2</v>
      </c>
      <c r="V71" s="198">
        <f>+'Comp4 '!V14</f>
        <v>1</v>
      </c>
      <c r="W71" s="193">
        <f>+'Comp4 '!W14</f>
        <v>0</v>
      </c>
      <c r="X71" s="194">
        <f>+'Comp4 '!X14</f>
        <v>0</v>
      </c>
    </row>
    <row r="72" spans="1:24" ht="409.5" customHeight="1" thickBot="1" x14ac:dyDescent="0.3">
      <c r="A72" s="535"/>
      <c r="B72" s="236" t="str">
        <f>+'Comp4 '!B15</f>
        <v>2.1</v>
      </c>
      <c r="C72" s="4" t="str">
        <f>+'Comp4 '!C15</f>
        <v>Análisis de los reportes de tiempos de espera y de atención de los Sistemas Electrónicos de Asignación de Turnos</v>
      </c>
      <c r="D72" s="4" t="str">
        <f>+'Comp4 '!D15</f>
        <v>5 acciones de mejora registradas en ISOLUTION.</v>
      </c>
      <c r="E72" s="4" t="str">
        <f>+'Comp4 '!E15</f>
        <v xml:space="preserve">Dirección de Servicios y Atención </v>
      </c>
      <c r="F72" s="85">
        <f>+'Comp4 '!F15</f>
        <v>43814</v>
      </c>
      <c r="G72" s="163">
        <f>+'Comp4 '!G15</f>
        <v>0</v>
      </c>
      <c r="H72" s="233">
        <f>+'Comp4 '!H15</f>
        <v>0</v>
      </c>
      <c r="I72" s="203" t="str">
        <f>+'Comp4 '!I15</f>
        <v>N/A</v>
      </c>
      <c r="J72" s="214">
        <f>+'Comp4 '!J15</f>
        <v>0</v>
      </c>
      <c r="K72" s="249" t="str">
        <f>+'Comp4 '!K15</f>
        <v>Ángela V. Parra
Iván Y. Lerma</v>
      </c>
      <c r="L72" s="219" t="str">
        <f>+'Comp4 '!L15</f>
        <v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EVIDENCIA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v>
      </c>
      <c r="M72" s="163">
        <f>+'Comp4 '!M15</f>
        <v>0</v>
      </c>
      <c r="N72" s="237">
        <f>+'Comp4 '!N15</f>
        <v>0</v>
      </c>
      <c r="O72" s="207" t="str">
        <f>+'Comp4 '!O15</f>
        <v>En Avance</v>
      </c>
      <c r="P72" s="214">
        <f>+'Comp4 '!P15</f>
        <v>0</v>
      </c>
      <c r="Q72" s="249" t="str">
        <f>+'Comp4 '!Q15</f>
        <v>Ángela V. Parra
Iván Y. Lerma</v>
      </c>
      <c r="R72" s="219" t="str">
        <f>+'Comp4 '!R15</f>
        <v>Se evidenciaron 29 correos electrónicos dirigidos a los CZ de las Regionales Risaralda, Quíndio, Santander, Valle del Cauca, Norte de Santander, Bogotá, Huila, Nariño, Cauca, Sucre, Cundinamarca, Antioquia, Boyacá y Cesar donde entro en funcionamiento el SDAT (Sistema Electrónico de Asignación de Turnos). La Dirección de Servicios y Atención envió información de los resultados de seguimiento de los meses de junio y julio con el fin de verificar el comportamiento de la atención de cada uno de los profesionales que cumplen el rol de Responsable de Servicios y Atención en el centro zonal, la calificación dada por los ciudadanos, los tipos de los ciudadanos atendidos, entre otros datos. 
Si bien se remite por parte de la Dirección de Servicios Atención información para la mejora no se evidenció un análisis o consolidado de los 29 resultados que permita generar las 5 acciones de mejora en ISOLUCION.
EVIDENCIA
Correo electrónico del 20/08/2019 con asunto: RESULTADOS SDAT CZ LA VIRGINIA JUNIO y JULIO 2019
Correo electrónico del 20/08/2019 con asunto: RESULTADOS SDAT CZ ARMENIA NORTE JUNIO y JULIO 2019
Correo electrónico del 20/08/2019 con asunto: RESULTADOS SDAT CZ CARLOS LLERAS RESTREPO JUNIO y JULIO 2019
Correo electrónico del 20/08/2019 con asunto: RESULTADOS SDAT CZ CENTRO JUNIO y JULIO 2019
Correo electrónico del 16/08/2019 con asunto: RESULTADOS SDAT CZ CÚCUTA 2 JUNIO y JULIO 2019
Correo electrónico del 16/08/2019 con asunto: RESULTADOS SDAT CZ CÚCUTA 3 JUNIO y JULIO 2019
Correo electrónico del 16/08/2019 con asunto: RESULTADOS SDAT CZ ENGATIVÁ JUNIO y JULIO 2019
Correo electrónico del 16/08/2019 con asunto: RESULTADOS SDAT CZ FONTIBÓN JUNIO y JULIO 2019
Correo electrónico del 16/08/2019 con asunto: RESULTADOS SDAT CZ KENNEDY JUNIO y JULIO 2019
Correo electrónico del 16/08/2019 con asunto: RESULTADOS SDAT CZ LA GAITANA JUNIO y JULIO 2019
Correo electrónico del 20/08/2019 con asunto: RESULTADOS SDAT CZ LA VIRGINIA JUNIO y JULIO 2019
Correo electrónico del 16/08/2019 con asunto: RESULTADOS SDAT CZ MANIZALES 2 JUNIO y JULIO 2019
Correo electrónico del 16/08/2019 con asunto: RESULTADOS SDAT CZ MÁRTIRES JUNIO y JULIO 2019
Correo electrónico del 16/08/2019 con asunto: RESULTADOS SDAT CZ NEIVA JUNIO y JULIO 2019
Correo electrónico del 20/08/2019 con asunto: RESULTADOS SDAT CZ NORORIENTAL JUNIO y JULIO 2019
Correo electrónico del 16/08/2019 con asunto: RESULTADOS SDAT CZ PASTO 2 JUNIO y JULIO 2019
Correo electrónico del 20/08/2019 con asunto: RESULTADOS SDAT CZ PEREIRA JUNIO y JULIO 2019
Correo electrónico del 16/08/2019 con asunto: RESULTADOS SDAT CZ PITALITO JUNIO y JULIO 2019
Correo electrónico del 16/08/2019 con asunto: RESULTADOS SDAT CZ POPAYÁN JUNIO y JULIO 2019
Correo electrónico del 16/08/2019 con asunto: RESULTADOS SDAT CZ RAFAEL URIBE JUNIO y JULIO 2019
Correo electrónico del 16/08/2019 con asunto: RESULTADOS SDAT CZ SAN CRISTÓBAL JUNIO y JULIO 2019
Correo electrónico del 20/08/2019 con asunto: RESULTADOS SDAT CZ SINCELEJO JUNIO y JULIO 2019
Correo electrónico del 16/08/2019 con asunto: RESULTADOS SDAT CZ SOACHA JUNIO y JULIO 2019
Correo electrónico del 16/08/2019 con asunto: RESULTADOS SDAT CZ SUBA JUNIO y JULIO 2019
Correo electrónico del 16/08/2019 con asunto: RESULTADOS SDAT CZ SURORIENTAL JUNIO y JULIO 2019
Correo electrónico del 16/08/2019 con asunto: RESULTADOS SDAT CZ TUNJA 2 JUNIO y JULIO 2019
Correo electrónico del 16/08/2019 con asunto: RESULTADOS SDAT CZ TUNJUELITO JUNIO y JULIO 2019
Correo electrónico del 16/08/2019 con asunto: RESULTADOS SDAT CZ USAQUÉN JUNIO y JULIO 2019
Correo electrónico del 16/08/2019 con asunto: RESULTADOS SDAT CZ USME JUNIO y JULIO 2019
Correo electrónico del 16/08/2019 con asunto: RESULTADOS SDAT CZ VALLEDUPAR 2 JUNIO y JULIO 2019</v>
      </c>
      <c r="S72" s="166">
        <f>+'Comp4 '!S15</f>
        <v>0</v>
      </c>
      <c r="T72" s="237">
        <f>+'Comp4 '!T15</f>
        <v>1</v>
      </c>
      <c r="U72" s="207" t="str">
        <f>+'Comp4 '!U15</f>
        <v>Cumplida (DT)</v>
      </c>
      <c r="V72" s="214">
        <f>+'Comp4 '!V15</f>
        <v>0</v>
      </c>
      <c r="W72" s="214" t="str">
        <f>+'Comp4 '!W15</f>
        <v>Ángela V. Parra
Iván Y. Lerma</v>
      </c>
      <c r="X72" s="219" t="str">
        <f>+'Comp4 '!X15</f>
        <v>Actividad cumplida al 30/12/2019
Se evidenció correo electrónico entre la Dirección de Servicios y Atención y la Subdirección de Mejoramiento Organizacional donde se solicita realizar por parte de esta última dependencia la evaluación intermedia a 8 futuras Acciones Correctivas generadas por las debilidades en la atención de usuarios que tomaron digiturnos en los siguientes puntos: CZ Centro - R. Valle del Cauca, CZ Soacha - R. Cundinamarca, CZ Usaquen - R. Bogotá, CZ Carlos Lleras - R. Santander, CZ San Cristóbal - R. Bogotá, CZ Armenia Norte - R. Quindío; CZ La Gaitana - R. Huila, CZ Pasto 2 - R. Nariño. 
Por parte de la Oficina de Control Interno se consultó el Aplicativo ISOLUCION con el fin de determinar el número total de acciones correctivas abiertas despues de la evaluación intermedia, donde se evidenció:
CZ Suroriental  R. Valle del Cauca: Se identifico la AC 11520.
CZ Soacha - R. Cundinamarca: AC 11527 - Creada el 13/nov./2019 
CZ Carlos Lleras - R. Santander: AC 11526 - Creada el 13/nov./2019
CZ Armenia Norte - R. Quindío: AC 11525 - Creada el 13/nov./2019
CZ La Gaitana - R. Huila: AC 11524 - Creada el 13/nov./2019
CZ Pasto 2 - R. Nariño: AC 11523 - Creada el 13/nov./2019
CZ Centro ( R. Valle del Cauca), CZ Usaquen y CZ San Cristóbal (R. Bogotá) cuentan con evaluación intermendia pero aún no se le ha generado la Acción Correctiva.
EVIDENCIA
Correo electrónico del 13/11/2019 con asunto Acciones Correctivas - RC 20191113
Consulta Aplicativo ISOLUCION 09/01/2019</v>
      </c>
    </row>
    <row r="73" spans="1:24" ht="267.75" customHeight="1" thickBot="1" x14ac:dyDescent="0.3">
      <c r="A73" s="535"/>
      <c r="B73" s="236" t="str">
        <f>+'Comp4 '!B16</f>
        <v>2.3</v>
      </c>
      <c r="C73" s="4" t="str">
        <f>+'Comp4 '!C16</f>
        <v xml:space="preserve">Promover la oferta de Servicios del Instituto, dirigida a comunidades étnicas en lenguas nativas o dialectos oficiales </v>
      </c>
      <c r="D73" s="4" t="str">
        <f>+'Comp4 '!D16</f>
        <v>2  Videos</v>
      </c>
      <c r="E73" s="4" t="str">
        <f>+'Comp4 '!E16</f>
        <v xml:space="preserve">Dirección de Servicios y Atención </v>
      </c>
      <c r="F73" s="85">
        <f>+'Comp4 '!F16</f>
        <v>43814</v>
      </c>
      <c r="G73" s="163">
        <f>+'Comp4 '!G16</f>
        <v>0</v>
      </c>
      <c r="H73" s="233">
        <f>+'Comp4 '!H16</f>
        <v>0</v>
      </c>
      <c r="I73" s="203" t="str">
        <f>+'Comp4 '!I16</f>
        <v>Sin Avance</v>
      </c>
      <c r="J73" s="214">
        <f>+'Comp4 '!J16</f>
        <v>0</v>
      </c>
      <c r="K73" s="249" t="str">
        <f>+'Comp4 '!K16</f>
        <v>Ángela V. Parra
Iván Y. Lerma</v>
      </c>
      <c r="L73" s="219" t="str">
        <f>+'Comp4 '!L16</f>
        <v>La periodicidad del reporte de esta actividad es "Cuatrimestral" sin detallar fecha de inicio.</v>
      </c>
      <c r="M73" s="163">
        <f>+'Comp4 '!M16</f>
        <v>0</v>
      </c>
      <c r="N73" s="237">
        <f>+'Comp4 '!N16</f>
        <v>0</v>
      </c>
      <c r="O73" s="207" t="str">
        <f>+'Comp4 '!O16</f>
        <v>En Avance</v>
      </c>
      <c r="P73" s="214">
        <f>+'Comp4 '!P16</f>
        <v>0</v>
      </c>
      <c r="Q73" s="249" t="str">
        <f>+'Comp4 '!Q16</f>
        <v>Ángela V. Parra
Iván Y. Lerma</v>
      </c>
      <c r="R73" s="219" t="str">
        <f>+'Comp4 '!R16</f>
        <v>Se evidenció correo electrónico del 29/07/2019 donde la Dirección de Servicios y Atención solicita la entrega de los dos videos 2 videos relacionados con la oferta institucional del ICBF que fueron grabados y subtitulados con el apoyo de la Oficina Asesora de Comunicaciones y contaron con la participación de intérpretes de las lenguas Inga y Kamentsa. La Oficina Asesora de Comunicaciones remittió el mencionado material el día 30/07/2019. 
Queda pendiente la socialización de los mismos que permita promover la oferta institucional en lenguas nativas o dialectos oficiales. 
EVIDENCIA
Correo electrónico del 29/07/2019 con asunto: VIDEOS EN LENGUAS NATIVAS
Correo electrónico del 30/07/2019 con asunto: Fwd_ RV_ VIDEOS EN LENGUAS NATIVAS
Video Inga
Video Kamentsa</v>
      </c>
      <c r="S73" s="166">
        <f>+'Comp4 '!S16</f>
        <v>0</v>
      </c>
      <c r="T73" s="237">
        <f>+'Comp4 '!T16</f>
        <v>1</v>
      </c>
      <c r="U73" s="207" t="str">
        <f>+'Comp4 '!U16</f>
        <v>Cumplida (DT)</v>
      </c>
      <c r="V73" s="214">
        <f>+'Comp4 '!V16</f>
        <v>0</v>
      </c>
      <c r="W73" s="214" t="str">
        <f>+'Comp4 '!W16</f>
        <v>Ángela V. Parra
Iván Y. Lerma</v>
      </c>
      <c r="X73" s="219" t="str">
        <f>+'Comp4 '!X16</f>
        <v xml:space="preserve">Actividad cumplida al 30/12/2019
Se evidenció pantallazo de la página web de la entidad donde se publicaron los dos videos en lenguas nativas, adicionalmente se consulto el siguiente link: https://www.icbf.gov.co/portafolio-de-servicios-icbf
EVIDENCIA
Pantallazo de la pagina web https://www.icbf.gov.co/portafolio-de-servicios-icbf
</v>
      </c>
    </row>
    <row r="74" spans="1:24" ht="32.25" hidden="1" customHeight="1" thickBot="1" x14ac:dyDescent="0.3">
      <c r="A74" s="535"/>
      <c r="B74" s="250" t="e">
        <f>IF(#REF!="","",#REF!)</f>
        <v>#REF!</v>
      </c>
      <c r="C74" s="4" t="e">
        <f>IF(#REF!="","",#REF!)</f>
        <v>#REF!</v>
      </c>
      <c r="D74" s="4" t="e">
        <f>IF(#REF!="","",#REF!)</f>
        <v>#REF!</v>
      </c>
      <c r="E74" s="4" t="e">
        <f>IF(#REF!="","",#REF!)</f>
        <v>#REF!</v>
      </c>
      <c r="F74" s="85" t="e">
        <f>IF(#REF!="","",#REF!)</f>
        <v>#REF!</v>
      </c>
      <c r="H74" s="237" t="e">
        <f>IF(#REF!="","",#REF!)</f>
        <v>#REF!</v>
      </c>
      <c r="I74" s="203" t="e">
        <f>IF(#REF!="","",#REF!)</f>
        <v>#REF!</v>
      </c>
      <c r="J74" s="214" t="e">
        <f>IF(#REF!="","",#REF!)</f>
        <v>#REF!</v>
      </c>
      <c r="K74" s="216" t="e">
        <f>IF(#REF!="","",#REF!)</f>
        <v>#REF!</v>
      </c>
      <c r="L74" s="215" t="e">
        <f>IF(#REF!="","",#REF!)</f>
        <v>#REF!</v>
      </c>
      <c r="M74" s="163" t="e">
        <f>IF(#REF!="","",#REF!)</f>
        <v>#REF!</v>
      </c>
      <c r="N74" s="237" t="e">
        <f>IF(#REF!="","",#REF!)</f>
        <v>#REF!</v>
      </c>
      <c r="O74" s="207" t="e">
        <f>IF(#REF!="","",#REF!)</f>
        <v>#REF!</v>
      </c>
      <c r="P74" s="214" t="e">
        <f>IF(#REF!="","",#REF!)</f>
        <v>#REF!</v>
      </c>
      <c r="Q74" s="249" t="e">
        <f>IF(#REF!="","",#REF!)</f>
        <v>#REF!</v>
      </c>
      <c r="R74" s="215" t="e">
        <f>IF(#REF!="","",#REF!)</f>
        <v>#REF!</v>
      </c>
      <c r="S74" s="166" t="e">
        <f>IF(#REF!="","",#REF!)</f>
        <v>#REF!</v>
      </c>
      <c r="T74" s="237" t="e">
        <f>IF(#REF!="","",#REF!)</f>
        <v>#REF!</v>
      </c>
      <c r="U74" s="207" t="e">
        <f>IF(#REF!="","",#REF!)</f>
        <v>#REF!</v>
      </c>
      <c r="V74" s="214" t="e">
        <f>IF(#REF!="","",#REF!)</f>
        <v>#REF!</v>
      </c>
      <c r="W74" s="213" t="e">
        <f>IF(#REF!="","",#REF!)</f>
        <v>#REF!</v>
      </c>
      <c r="X74" s="215" t="e">
        <f>IF(#REF!="","",#REF!)</f>
        <v>#REF!</v>
      </c>
    </row>
    <row r="75" spans="1:24" ht="33" hidden="1" customHeight="1" thickBot="1" x14ac:dyDescent="0.3">
      <c r="A75" s="535"/>
      <c r="B75" s="236" t="e">
        <f>IF(#REF!="","",#REF!)</f>
        <v>#REF!</v>
      </c>
      <c r="C75" s="84" t="e">
        <f>IF(#REF!="","",#REF!)</f>
        <v>#REF!</v>
      </c>
      <c r="D75" s="4" t="e">
        <f>IF(#REF!="","",#REF!)</f>
        <v>#REF!</v>
      </c>
      <c r="E75" s="4" t="e">
        <f>IF(#REF!="","",#REF!)</f>
        <v>#REF!</v>
      </c>
      <c r="F75" s="85" t="e">
        <f>IF(#REF!="","",#REF!)</f>
        <v>#REF!</v>
      </c>
      <c r="H75" s="237" t="e">
        <f>IF(#REF!="","",#REF!)</f>
        <v>#REF!</v>
      </c>
      <c r="I75" s="203" t="e">
        <f>IF(#REF!="","",#REF!)</f>
        <v>#REF!</v>
      </c>
      <c r="J75" s="214" t="e">
        <f>IF(#REF!="","",#REF!)</f>
        <v>#REF!</v>
      </c>
      <c r="K75" s="216" t="e">
        <f>IF(#REF!="","",#REF!)</f>
        <v>#REF!</v>
      </c>
      <c r="L75" s="215" t="e">
        <f>IF(#REF!="","",#REF!)</f>
        <v>#REF!</v>
      </c>
      <c r="M75" s="163" t="e">
        <f>IF(#REF!="","",#REF!)</f>
        <v>#REF!</v>
      </c>
      <c r="N75" s="237" t="e">
        <f>IF(#REF!="","",#REF!)</f>
        <v>#REF!</v>
      </c>
      <c r="O75" s="207" t="e">
        <f>IF(#REF!="","",#REF!)</f>
        <v>#REF!</v>
      </c>
      <c r="P75" s="214" t="e">
        <f>IF(#REF!="","",#REF!)</f>
        <v>#REF!</v>
      </c>
      <c r="Q75" s="249" t="e">
        <f>IF(#REF!="","",#REF!)</f>
        <v>#REF!</v>
      </c>
      <c r="R75" s="215" t="e">
        <f>IF(#REF!="","",#REF!)</f>
        <v>#REF!</v>
      </c>
      <c r="S75" s="166" t="e">
        <f>IF(#REF!="","",#REF!)</f>
        <v>#REF!</v>
      </c>
      <c r="T75" s="237" t="e">
        <f>IF(#REF!="","",#REF!)</f>
        <v>#REF!</v>
      </c>
      <c r="U75" s="207" t="e">
        <f>IF(#REF!="","",#REF!)</f>
        <v>#REF!</v>
      </c>
      <c r="V75" s="214" t="e">
        <f>IF(#REF!="","",#REF!)</f>
        <v>#REF!</v>
      </c>
      <c r="W75" s="213" t="e">
        <f>IF(#REF!="","",#REF!)</f>
        <v>#REF!</v>
      </c>
      <c r="X75" s="215" t="e">
        <f>IF(#REF!="","",#REF!)</f>
        <v>#REF!</v>
      </c>
    </row>
    <row r="76" spans="1:24" ht="31.5" hidden="1" customHeight="1" thickBot="1" x14ac:dyDescent="0.3">
      <c r="A76" s="535"/>
      <c r="B76" s="236" t="e">
        <f>IF(#REF!="","",#REF!)</f>
        <v>#REF!</v>
      </c>
      <c r="C76" s="84" t="e">
        <f>IF(#REF!="","",#REF!)</f>
        <v>#REF!</v>
      </c>
      <c r="D76" s="7" t="e">
        <f>IF(#REF!="","",#REF!)</f>
        <v>#REF!</v>
      </c>
      <c r="E76" s="84" t="e">
        <f>IF(#REF!="","",#REF!)</f>
        <v>#REF!</v>
      </c>
      <c r="F76" s="85" t="e">
        <f>IF(#REF!="","",#REF!)</f>
        <v>#REF!</v>
      </c>
      <c r="H76" s="237" t="e">
        <f>IF(#REF!="","",#REF!)</f>
        <v>#REF!</v>
      </c>
      <c r="I76" s="203" t="e">
        <f>IF(#REF!="","",#REF!)</f>
        <v>#REF!</v>
      </c>
      <c r="J76" s="214" t="e">
        <f>IF(#REF!="","",#REF!)</f>
        <v>#REF!</v>
      </c>
      <c r="K76" s="216" t="e">
        <f>IF(#REF!="","",#REF!)</f>
        <v>#REF!</v>
      </c>
      <c r="L76" s="215" t="e">
        <f>IF(#REF!="","",#REF!)</f>
        <v>#REF!</v>
      </c>
      <c r="M76" s="163" t="e">
        <f>IF(#REF!="","",#REF!)</f>
        <v>#REF!</v>
      </c>
      <c r="N76" s="237" t="e">
        <f>IF(#REF!="","",#REF!)</f>
        <v>#REF!</v>
      </c>
      <c r="O76" s="207" t="e">
        <f>IF(#REF!="","",#REF!)</f>
        <v>#REF!</v>
      </c>
      <c r="P76" s="214" t="e">
        <f>IF(#REF!="","",#REF!)</f>
        <v>#REF!</v>
      </c>
      <c r="Q76" s="249" t="e">
        <f>IF(#REF!="","",#REF!)</f>
        <v>#REF!</v>
      </c>
      <c r="R76" s="215" t="e">
        <f>IF(#REF!="","",#REF!)</f>
        <v>#REF!</v>
      </c>
      <c r="S76" s="166" t="e">
        <f>IF(#REF!="","",#REF!)</f>
        <v>#REF!</v>
      </c>
      <c r="T76" s="237" t="e">
        <f>IF(#REF!="","",#REF!)</f>
        <v>#REF!</v>
      </c>
      <c r="U76" s="207" t="e">
        <f>IF(#REF!="","",#REF!)</f>
        <v>#REF!</v>
      </c>
      <c r="V76" s="214" t="e">
        <f>IF(#REF!="","",#REF!)</f>
        <v>#REF!</v>
      </c>
      <c r="W76" s="213" t="e">
        <f>IF(#REF!="","",#REF!)</f>
        <v>#REF!</v>
      </c>
      <c r="X76" s="215" t="e">
        <f>IF(#REF!="","",#REF!)</f>
        <v>#REF!</v>
      </c>
    </row>
    <row r="77" spans="1:24" ht="15.75" hidden="1" thickBot="1" x14ac:dyDescent="0.3">
      <c r="A77" s="541"/>
      <c r="B77" s="236" t="e">
        <f>IF(#REF!="","",#REF!)</f>
        <v>#REF!</v>
      </c>
      <c r="C77" s="84" t="e">
        <f>IF(#REF!="","",#REF!)</f>
        <v>#REF!</v>
      </c>
      <c r="D77" s="4" t="e">
        <f>IF(#REF!="","",#REF!)</f>
        <v>#REF!</v>
      </c>
      <c r="E77" s="84" t="e">
        <f>IF(#REF!="","",#REF!)</f>
        <v>#REF!</v>
      </c>
      <c r="F77" s="85" t="e">
        <f>IF(#REF!="","",#REF!)</f>
        <v>#REF!</v>
      </c>
      <c r="H77" s="237" t="e">
        <f>IF(#REF!="","",#REF!)</f>
        <v>#REF!</v>
      </c>
      <c r="I77" s="203" t="e">
        <f>IF(#REF!="","",#REF!)</f>
        <v>#REF!</v>
      </c>
      <c r="J77" s="214" t="e">
        <f>IF(#REF!="","",#REF!)</f>
        <v>#REF!</v>
      </c>
      <c r="K77" s="216" t="e">
        <f>IF(#REF!="","",#REF!)</f>
        <v>#REF!</v>
      </c>
      <c r="L77" s="215" t="e">
        <f>IF(#REF!="","",#REF!)</f>
        <v>#REF!</v>
      </c>
      <c r="M77" s="163" t="e">
        <f>IF(#REF!="","",#REF!)</f>
        <v>#REF!</v>
      </c>
      <c r="N77" s="237" t="e">
        <f>IF(#REF!="","",#REF!)</f>
        <v>#REF!</v>
      </c>
      <c r="O77" s="207" t="e">
        <f>IF(#REF!="","",#REF!)</f>
        <v>#REF!</v>
      </c>
      <c r="P77" s="214" t="e">
        <f>IF(#REF!="","",#REF!)</f>
        <v>#REF!</v>
      </c>
      <c r="Q77" s="249" t="e">
        <f>IF(#REF!="","",#REF!)</f>
        <v>#REF!</v>
      </c>
      <c r="R77" s="215" t="e">
        <f>IF(#REF!="","",#REF!)</f>
        <v>#REF!</v>
      </c>
      <c r="S77" s="166" t="e">
        <f>IF(#REF!="","",#REF!)</f>
        <v>#REF!</v>
      </c>
      <c r="T77" s="237" t="e">
        <f>IF(#REF!="","",#REF!)</f>
        <v>#REF!</v>
      </c>
      <c r="U77" s="207" t="e">
        <f>IF(#REF!="","",#REF!)</f>
        <v>#REF!</v>
      </c>
      <c r="V77" s="214" t="e">
        <f>IF(#REF!="","",#REF!)</f>
        <v>#REF!</v>
      </c>
      <c r="W77" s="213" t="e">
        <f>IF(#REF!="","",#REF!)</f>
        <v>#REF!</v>
      </c>
      <c r="X77" s="215" t="e">
        <f>IF(#REF!="","",#REF!)</f>
        <v>#REF!</v>
      </c>
    </row>
    <row r="78" spans="1:24" s="199" customFormat="1" ht="50.1" customHeight="1" thickBot="1" x14ac:dyDescent="0.3">
      <c r="A78" s="534" t="s">
        <v>65</v>
      </c>
      <c r="B78" s="187"/>
      <c r="C78" s="188" t="s">
        <v>93</v>
      </c>
      <c r="D78" s="187"/>
      <c r="E78" s="187"/>
      <c r="F78" s="211"/>
      <c r="G78" s="1"/>
      <c r="H78" s="190" t="e">
        <f>IF(#REF!="","",#REF!)</f>
        <v>#REF!</v>
      </c>
      <c r="I78" s="191" t="e">
        <f>IF(#REF!="","",#REF!)</f>
        <v>#REF!</v>
      </c>
      <c r="J78" s="192" t="e">
        <f>IF(#REF!="","",#REF!)</f>
        <v>#REF!</v>
      </c>
      <c r="K78" s="217" t="e">
        <f>IF(#REF!="","",#REF!)</f>
        <v>#REF!</v>
      </c>
      <c r="L78" s="194" t="e">
        <f>IF(#REF!="","",#REF!)</f>
        <v>#REF!</v>
      </c>
      <c r="M78" s="195" t="e">
        <f>IF(#REF!="","",#REF!)</f>
        <v>#REF!</v>
      </c>
      <c r="N78" s="190" t="e">
        <f>IF(#REF!="","",#REF!)</f>
        <v>#REF!</v>
      </c>
      <c r="O78" s="196" t="e">
        <f>IF(#REF!="","",#REF!)</f>
        <v>#REF!</v>
      </c>
      <c r="P78" s="198" t="e">
        <f>IF(#REF!="","",#REF!)</f>
        <v>#REF!</v>
      </c>
      <c r="Q78" s="193" t="e">
        <f>IF(#REF!="","",#REF!)</f>
        <v>#REF!</v>
      </c>
      <c r="R78" s="194" t="e">
        <f>IF(#REF!="","",#REF!)</f>
        <v>#REF!</v>
      </c>
      <c r="S78" s="2" t="e">
        <f>IF(#REF!="","",#REF!)</f>
        <v>#REF!</v>
      </c>
      <c r="T78" s="190">
        <f>+'Comp4 '!T21</f>
        <v>1</v>
      </c>
      <c r="U78" s="196">
        <f>+'Comp4 '!U21</f>
        <v>1</v>
      </c>
      <c r="V78" s="198">
        <f>+'Comp4 '!V21</f>
        <v>1</v>
      </c>
      <c r="W78" s="193">
        <f>+'Comp4 '!W21</f>
        <v>0</v>
      </c>
      <c r="X78" s="194">
        <f>+'Comp4 '!X21</f>
        <v>0</v>
      </c>
    </row>
    <row r="79" spans="1:24" ht="409.5" customHeight="1" thickBot="1" x14ac:dyDescent="0.3">
      <c r="A79" s="541"/>
      <c r="B79" s="236" t="str">
        <f>+'Comp4 '!B22</f>
        <v>3.1</v>
      </c>
      <c r="C79" s="4" t="str">
        <f>+'Comp4 '!C22</f>
        <v xml:space="preserve">Apropiar el conocimiento del personal vinculado al proceso de Relación con el Ciudadano. </v>
      </c>
      <c r="D79" s="4" t="str">
        <f>+'Comp4 '!D22</f>
        <v>5 video conferencias y 2 valoraciones de conocimientos</v>
      </c>
      <c r="E79" s="4" t="str">
        <f>+'Comp4 '!E22</f>
        <v xml:space="preserve">Dirección de Servicios y Atención </v>
      </c>
      <c r="F79" s="85">
        <f>+'Comp4 '!F22</f>
        <v>43814</v>
      </c>
      <c r="G79" s="163">
        <f>+'Comp4 '!G22</f>
        <v>0</v>
      </c>
      <c r="H79" s="233">
        <f>+'Comp4 '!H22</f>
        <v>0</v>
      </c>
      <c r="I79" s="203" t="str">
        <f>+'Comp4 '!I22</f>
        <v>En Avance</v>
      </c>
      <c r="J79" s="214">
        <f>+'Comp4 '!J22</f>
        <v>0</v>
      </c>
      <c r="K79" s="249" t="str">
        <f>+'Comp4 '!K22</f>
        <v>Ángela V. Parra
Iván Y. Lerma</v>
      </c>
      <c r="L79" s="219" t="str">
        <f>+'Comp4 '!L22</f>
        <v>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EVIDENCIA
1 Videoconferencia: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2 Video conferencia: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v>
      </c>
      <c r="M79" s="163">
        <f>+'Comp4 '!M22</f>
        <v>0</v>
      </c>
      <c r="N79" s="237">
        <f>+'Comp4 '!N22</f>
        <v>0</v>
      </c>
      <c r="O79" s="207" t="str">
        <f>+'Comp4 '!O22</f>
        <v>En Avance</v>
      </c>
      <c r="P79" s="214">
        <f>+'Comp4 '!P22</f>
        <v>0</v>
      </c>
      <c r="Q79" s="249" t="str">
        <f>+'Comp4 '!Q22</f>
        <v>Ángela V. Parra
Iván Y. Lerma</v>
      </c>
      <c r="R79" s="219" t="str">
        <f>+'Comp4 '!R22</f>
        <v xml:space="preserve">Se evidencieron correos electrónicos de invitación a 8 video conferencis, correos electrónicos de los temas a tratar o agendas de las mencionadas videoconferencias, listados de asistencia de las Regionales y los CZ, y la convocatoria a la segunda jornada trimestral de Valoración de Conocimientos 2019.
EVIDENCIA
Correo electrónico del 22/05/2019 asunto: VIDEOCONFERENCIA MIÉRCOLES 29 DE MAYO DE 8:00am A 12:00m 
Correo electrónico del 22/05/2019 asunto: VIDEOCONFERENCIA MARTES 28 DE MAYO DE 8:00am A 12:00m 
Correo electrónico del 20/06/2019 asunto: VIDEOCONFERENCIA MIÉRCOLES 26 DE JUNIO DE 8:00am A 12:00m 
Correo electrónico del 20/06/2019 asunto: VIDEOCONFERENCIA MARTES 25 DE JUNIO DE 8:00am A 12:00m 
Correo electrónico del 26/07/2019 asunto: VIDEOCONFERENCIA MIÉRCOLES 31 DE JULIO DE 8:00am A 12:00m 
Correo electrónico del 26/07/2019 asunto: VIDEOCONFERENCIA MARTES 30 DE JULIO DE 8:00am A 12:00m 
Correo electrónico del 23/08/2019 asunto: VIDEOCONFERENCIA MIÉRCOLES 28 DE AGOSTO DE 8:00am A 12:00m 
Correo electrónico del 23/08/2019 asunto: VIDEOCONFERENCIA MARTES 27 DE AGOSTO DE 8:00am A 12:00m
Correo electrónico del 22/07/2019 asunto: SEGUNDA VALORACION TRIMESTRAL DE CONOCIMIENTOS
Correo electrónico del 21/06/2019 asunto: MODIFICACIÓN TEMAS VIDEOCONFERENCIAS 25 Y 26 DE JUNIO
Correo electrónico del 23/07/2019 asunto: ENLACE PARA SEGUNDA VALORACION TRIMESTRAL DE CONOCIMIENTOS 24 DE JULIO
Correo electrónico del 22/07/2019 asunto: ENLACE SEGUNDA VALORACION TRIMESTRAL DE CONOCIMIENTOS GRUPO 3
Correo electrónico del 22/05/2019 asunto VIDEOCONFERENCIAS MAYO 28 Y 29 DE 8:00am a 12:00m
Correo electrónico del 29/07/2019 asunto: TEMAS VIDEOCONFERENCIA 30 Y 31 DE JULIO
Listados Asistencia Capacitación 27 y 28 de Agosto: Arauca, Atlántico, Bogotá, Boyacá, Caldas, Cauca, Cesar, Chocó, Córdoba, Guainía, Guaviare, Magdalena, Quindío, Risaralda y Tolima
Listados de Asistencia Capacitación 15 de Julio: Antioquia, Arauca, Bogotá, Bolivar, Córdoba, Quindío, SDG
Listados de Asistencia Capacitación 30 y 31 de Julio: Arauca, Atlántico, Bogotá, Bolivar, Boyaca, Casanare, Cesar, Chocó, Córdoba, Cundinamarca, Guainía, Norte de Santander, Nariño, Quindío, Sucre, Tolima, Cauca. 
Listados de Asistencia Capacitación 25 y 26 de Junio: Antioquia, Arauca, Bogotá, Boyacá, Caquetá, Casanare, Cesar, Chocó, Córdoba, Cundinamarca, Guainía, Nariño, Norte de Santander, Quindío, San Andrés, Sucre, Magdalena, Tolima. 
Listado de Asistencia Capacitación 28 y 29 de Mayo: Antioquia, Arauca, Atlántico, Bogotá, Bolivar, Boyacá, Caldas, Caquetá, Casanare, Cauca, Cesar, Chocó, Córdoba, Cundinamarca, Guainía, Guaviare, Huila, Magdalena, Meta, Nariño, Norte de Santander, Putumayo, Quindío, Risaralda, San Andrés, Santander, Tolima, Valle del Cauca, Vichada. </v>
      </c>
      <c r="S79" s="166">
        <f>+'Comp4 '!S22</f>
        <v>0</v>
      </c>
      <c r="T79" s="237">
        <f>+'Comp4 '!T22</f>
        <v>1</v>
      </c>
      <c r="U79" s="207" t="str">
        <f>+'Comp4 '!U22</f>
        <v>Cumplida (DT)</v>
      </c>
      <c r="V79" s="214">
        <f>+'Comp4 '!V22</f>
        <v>0</v>
      </c>
      <c r="W79" s="214" t="str">
        <f>+'Comp4 '!W22</f>
        <v>Ángela V. Parra
Iván Y. Lerma</v>
      </c>
      <c r="X79" s="219" t="str">
        <f>+'Comp4 '!X22</f>
        <v>Actividad cumplida 30/12/2019
Se evidenciaron correos electónicos de  invitación a 4 video conferencias y los correos electrónicos de convocatoria a la tercera jornada trimestral de valoración de conocimientos.
EVIDENCIA
Correo electrónico del 18/09/2019 asunto: VIDEOCONFERENCIA VIERNES 20 DE SEPTIEMBRE DE 8:00am A 12:00m
Correo electrónico del 03/10/2019 asunto: VIDEOCONFERENCIA LUNES 7 DE OCTUBRE DE 8:00am A 12:00m
Correo electrónico del 23/10/2019 asunto: VIDEOCONFERENCIA ATENCIÓN A POBLACIÓN CIEGA - INCI / DSYA / SUBDIRECCIÓN GENERAL ICBF
Citación del 18/11/2019 asunto: VIDEOCONFERENCIA NOVIEMBRE 20 DE 8:00am A 12:00m
Listados Asistencia Capacitación 20 de septiembre: Antioquia, Altántico, Bogotá, Boyaca, Caldas, Chocó, Córdoba, SDG (Evidencia identificada en la carpeta: \\icbf.gov.co\fs_dpc\DPC\Monitoreo Plan Anticorrupción\Comp 4. Servicios y Atención al Ciudadano\Subcomponente 4. Normativo y procedimental\4.2\Servicios y Atención\12.Diciembre)
Listados Asistencia Capacitación INCI (28oct): Chocó, Guajira, SDG. (Evidencia identificada en la carpeta: \\icbf.gov.co\fs_dpc\DPC\Monitoreo Plan Anticorrupción\Comp 4. Servicios y Atención al Ciudadano\Subcomponente 4. Normativo y procedimental\4.2\Servicios y Atención\12.Diciembre)
Listados Asistencia Capacitación 20 de noviembre: Antioquia, Bogotá, Boyacá, Caquetá, Cesar, Chocó, Córdoba, Guaviare, Norte de Santander, Quindío, Tolima, SDG. (Evidencia identificada en la carpeta: \\icbf.gov.co\fs_dpc\DPC\Monitoreo Plan Anticorrupción\Comp 4. Servicios y Atención al Ciudadano\Subcomponente 4. Normativo y procedimental\4.2\Servicios y Atención\12.Diciembre)
Correo electrónico del 12/11/2019 asunto: AJUSTES GRUPOS TERCERA VALORACION TRIMESTRAL DE CONOCIMIENTOS
Correo electrónico del 12/11/2019 asunto: RUTA TERCERA VALORACION TRIMESTRAL DE CONOCIMIENTOS - GRUPO 1 -
Correo electrónico del 14/11/2019 asunto: RUTA TERCERA VALORACION TRIMESTRAL DE CONOCIMIENTOS - GRUPO 2 -
Correo electrónico del 15/11/2019 asunto: RUTA TERCERA VALORACION TRIMESTRAL DE CONOCIMIENTOS GRUPO 3
Correo electrónico del 08/11/2019 asunto: TERCERA VALORACION TRIMESTRAL DE CONOCIMIENTOS</v>
      </c>
    </row>
    <row r="80" spans="1:24" s="199" customFormat="1" ht="50.1" customHeight="1" thickBot="1" x14ac:dyDescent="0.3">
      <c r="A80" s="534" t="s">
        <v>66</v>
      </c>
      <c r="B80" s="187"/>
      <c r="C80" s="188" t="s">
        <v>94</v>
      </c>
      <c r="D80" s="187"/>
      <c r="E80" s="187"/>
      <c r="F80" s="211"/>
      <c r="G80" s="1"/>
      <c r="H80" s="190" t="e">
        <f>IF(#REF!="","",#REF!)</f>
        <v>#REF!</v>
      </c>
      <c r="I80" s="191" t="e">
        <f>IF(#REF!="","",#REF!)</f>
        <v>#REF!</v>
      </c>
      <c r="J80" s="192" t="e">
        <f>IF(#REF!="","",#REF!)</f>
        <v>#REF!</v>
      </c>
      <c r="K80" s="217" t="e">
        <f>IF(#REF!="","",#REF!)</f>
        <v>#REF!</v>
      </c>
      <c r="L80" s="194" t="e">
        <f>IF(#REF!="","",#REF!)</f>
        <v>#REF!</v>
      </c>
      <c r="M80" s="195" t="e">
        <f>IF(#REF!="","",#REF!)</f>
        <v>#REF!</v>
      </c>
      <c r="N80" s="190" t="e">
        <f>IF(#REF!="","",#REF!)</f>
        <v>#REF!</v>
      </c>
      <c r="O80" s="196" t="e">
        <f>IF(#REF!="","",#REF!)</f>
        <v>#REF!</v>
      </c>
      <c r="P80" s="198" t="e">
        <f>IF(#REF!="","",#REF!)</f>
        <v>#REF!</v>
      </c>
      <c r="Q80" s="193" t="e">
        <f>IF(#REF!="","",#REF!)</f>
        <v>#REF!</v>
      </c>
      <c r="R80" s="194" t="e">
        <f>IF(#REF!="","",#REF!)</f>
        <v>#REF!</v>
      </c>
      <c r="S80" s="2" t="e">
        <f>IF(#REF!="","",#REF!)</f>
        <v>#REF!</v>
      </c>
      <c r="T80" s="190">
        <f>+'Comp4 '!T23</f>
        <v>1</v>
      </c>
      <c r="U80" s="196">
        <f>+'Comp4 '!U23</f>
        <v>1</v>
      </c>
      <c r="V80" s="198">
        <f>+'Comp4 '!V23</f>
        <v>1</v>
      </c>
      <c r="W80" s="193">
        <f>+'Comp4 '!W23</f>
        <v>0</v>
      </c>
      <c r="X80" s="194">
        <f>+'Comp4 '!X23</f>
        <v>0</v>
      </c>
    </row>
    <row r="81" spans="1:24" ht="350.25" customHeight="1" thickBot="1" x14ac:dyDescent="0.3">
      <c r="A81" s="535"/>
      <c r="B81" s="236" t="str">
        <f>+'Comp4 '!B24</f>
        <v>4.2</v>
      </c>
      <c r="C81" s="4" t="str">
        <f>+'Comp4 '!C24</f>
        <v>Socialización de los protocolos de atención actualizados en el 2018</v>
      </c>
      <c r="D81" s="4" t="str">
        <f>+'Comp4 '!D24</f>
        <v>5 espacios de socialización</v>
      </c>
      <c r="E81" s="4" t="str">
        <f>+'Comp4 '!E24</f>
        <v xml:space="preserve">Dirección de Servicios y Atención </v>
      </c>
      <c r="F81" s="85">
        <f>+'Comp4 '!F24</f>
        <v>43814</v>
      </c>
      <c r="G81" s="163">
        <f>+'Comp4 '!G24</f>
        <v>0</v>
      </c>
      <c r="H81" s="233">
        <f>+'Comp4 '!H24</f>
        <v>0</v>
      </c>
      <c r="I81" s="203" t="str">
        <f>+'Comp4 '!I24</f>
        <v>En Avance</v>
      </c>
      <c r="J81" s="214">
        <f>+'Comp4 '!J24</f>
        <v>0</v>
      </c>
      <c r="K81" s="249" t="str">
        <f>+'Comp4 '!K24</f>
        <v>Ángela V. Parra
Iván Y. Lerma</v>
      </c>
      <c r="L81" s="219" t="str">
        <f>+'Comp4 '!L24</f>
        <v>Se evidenciaron espacios de socialización sobre protocolo de atención.
EVIDENCIAS
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v>
      </c>
      <c r="M81" s="163">
        <f>+'Comp4 '!M24</f>
        <v>0</v>
      </c>
      <c r="N81" s="237">
        <f>+'Comp4 '!N24</f>
        <v>0</v>
      </c>
      <c r="O81" s="207" t="str">
        <f>+'Comp4 '!O24</f>
        <v>En Avance</v>
      </c>
      <c r="P81" s="214">
        <f>+'Comp4 '!P24</f>
        <v>0</v>
      </c>
      <c r="Q81" s="249" t="str">
        <f>+'Comp4 '!Q24</f>
        <v>Ángela V. Parra
Iván Y. Lerma</v>
      </c>
      <c r="R81" s="219" t="str">
        <f>+'Comp4 '!R24</f>
        <v xml:space="preserve">Para este cuatrimestre se evidencian videoconferencias donde se tratan temas de protocolos de atención, las presentaciones de protocolos utilizadas en las videoconferencias relacionadas con ATENCIÓN PERSONAS DISCAP MENTAL y ATENCIÓN A PERSONAS DE TALLA BAJA, y participación en la inducción.
EVIDENCIAS
Correo electrónico del 22/05/2019 con asunto: VIDEOCONFERENCIAS MAYO 28 Y 29 DE 8:00am a 12:00m
Correo electrónico del 03/07/2019 con asunto: CONVOCATORIA INDUCCIÓN PRESENCIAL 17 Y 19 DE JULIO DE 2019
Correo electrónico del 18/07/2019 con asunto: AGENDA SEGUNDA INDUCCION PRESENCIAL
Correo electrónico del 26/07/2019 con asunto: VIDEOCONFERENCIA MARTES 30 DE JULIO DE 8:00am A 12:00m 
Correo electrónico del 29/07/2019 con asunto: TEMAS VIDEOCONFERENCIA 30 Y 31 DE JULIO
Correo electrónico del 23/08/2019 con asunto: VIDEOCONFERENCIA MIÉRCOLES 28 DE AGOSTO DE 8:00am A 12:00m 
Presentación PROTOCOLO ATENCIÓN PERSONAS DISCAP MENTAL
Presentación PROTOCOLO ATENCIÓN A PERSONAS DE TALLA BAJA 
</v>
      </c>
      <c r="S81" s="166">
        <f>+'Comp4 '!S24</f>
        <v>0</v>
      </c>
      <c r="T81" s="237">
        <f>+'Comp4 '!T24</f>
        <v>1</v>
      </c>
      <c r="U81" s="207" t="str">
        <f>+'Comp4 '!U24</f>
        <v>Cumplida (DT)</v>
      </c>
      <c r="V81" s="214">
        <f>+'Comp4 '!V24</f>
        <v>0</v>
      </c>
      <c r="W81" s="214" t="str">
        <f>+'Comp4 '!W24</f>
        <v>Ángela V. Parra
Iván Y. Lerma</v>
      </c>
      <c r="X81" s="219" t="str">
        <f>+'Comp4 '!X24</f>
        <v xml:space="preserve">Actividad cumplida al 30/12/2019
Para este cuatrimestre se evidenciaron videoconferencias donde se tratan temas de protocolos de atención, las presentaciones utilizadas en las videoconferencias relacionadas con atención preferencial, atención a población ciega - INCI -, discapacidad psicosocial e intelectual; y participación en la inducción. 
EVIDENCIAS
Correo electrónico del 18/09/2019 asunto: VIDEOCONFERENCIA VIERNES 20 DE SEPTIEMBRE DE 8:00am A 12:00m
Correo electrónico del 03/10/2019 asunto: VIDEOCONFERENCIA LUNES 7 DE OCTUBRE DE 8:00am A 12:00m
Correo electrónico del 23/10/2019 asunto: VIDEOCONFERENCIA ATENCIÓN A POBLACIÓN CIEGA - INCI / DSYA / SUBDIRECCIÓN GENERAL ICBF
Citación del 18/11/2019 asunto: VIDEOCONFERENCIA NOVIEMBRE 20 DE 8:00am A 12:00m
Listados Asistencia Capacitación 20 de septiembre: Antioquia, Altántico, Bogotá, Boyaca, Caldas, Chocó, Córdoba, SDG
Listados Asistencia Capacitación INCI (28oct): Chocó, Guajira, SDG
Listados Asistencia Capacitación 20 de noviembre: Antioquia, Bogotá, Boyacá, Caquetá, Cesar, Chocó, Córdoba, Guaviare, Norte de Santander, Quindío, Tolima, SDG. 
CARPETA PRESENTACIONES NOVIEMBRE: Cartilla atención con discapacidad PDF, Discapacidad intelectual PDF, DISCAPACIDAD PSICOSOCIAL PPT, Guía Servicio y Atención Incluyente PDF.
CARPETA PRESENTACIONES OCTUBRE: ATENCION A POBLACION CIEGA INCI PDF. 
CARPETA PRESENTACIONES SEPTIEMBRE: Calidad de datos PDF, Calidad de datos PPT
Correo electrónico del 02/12/2019 asunto: CUARTA INDUCCION PRESENCIAL </v>
      </c>
    </row>
    <row r="82" spans="1:24" ht="15.75" hidden="1" thickBot="1" x14ac:dyDescent="0.3">
      <c r="A82" s="535"/>
      <c r="B82" s="236" t="e">
        <f>IF(#REF!="","",#REF!)</f>
        <v>#REF!</v>
      </c>
      <c r="C82" s="84" t="e">
        <f>IF(#REF!="","",#REF!)</f>
        <v>#REF!</v>
      </c>
      <c r="D82" s="4" t="e">
        <f>IF(#REF!="","",#REF!)</f>
        <v>#REF!</v>
      </c>
      <c r="E82" s="84" t="e">
        <f>IF(#REF!="","",#REF!)</f>
        <v>#REF!</v>
      </c>
      <c r="F82" s="85" t="e">
        <f>IF(#REF!="","",#REF!)</f>
        <v>#REF!</v>
      </c>
      <c r="H82" s="237" t="e">
        <f>IF(#REF!="","",#REF!)</f>
        <v>#REF!</v>
      </c>
      <c r="I82" s="203" t="e">
        <f>IF(#REF!="","",#REF!)</f>
        <v>#REF!</v>
      </c>
      <c r="J82" s="214" t="e">
        <f>IF(#REF!="","",#REF!)</f>
        <v>#REF!</v>
      </c>
      <c r="K82" s="216" t="e">
        <f>IF(#REF!="","",#REF!)</f>
        <v>#REF!</v>
      </c>
      <c r="L82" s="215" t="e">
        <f>IF(#REF!="","",#REF!)</f>
        <v>#REF!</v>
      </c>
      <c r="M82" s="163" t="e">
        <f>IF(#REF!="","",#REF!)</f>
        <v>#REF!</v>
      </c>
      <c r="N82" s="237" t="e">
        <f>IF(#REF!="","",#REF!)</f>
        <v>#REF!</v>
      </c>
      <c r="O82" s="207" t="e">
        <f>IF(#REF!="","",#REF!)</f>
        <v>#REF!</v>
      </c>
      <c r="P82" s="214" t="e">
        <f>IF(#REF!="","",#REF!)</f>
        <v>#REF!</v>
      </c>
      <c r="Q82" s="249" t="e">
        <f>IF(#REF!="","",#REF!)</f>
        <v>#REF!</v>
      </c>
      <c r="R82" s="215" t="e">
        <f>IF(#REF!="","",#REF!)</f>
        <v>#REF!</v>
      </c>
      <c r="S82" s="166" t="e">
        <f>IF(#REF!="","",#REF!)</f>
        <v>#REF!</v>
      </c>
      <c r="T82" s="237" t="e">
        <f>IF(#REF!="","",#REF!)</f>
        <v>#REF!</v>
      </c>
      <c r="U82" s="207" t="e">
        <f>IF(#REF!="","",#REF!)</f>
        <v>#REF!</v>
      </c>
      <c r="V82" s="214" t="e">
        <f>IF(#REF!="","",#REF!)</f>
        <v>#REF!</v>
      </c>
      <c r="W82" s="213" t="e">
        <f>IF(#REF!="","",#REF!)</f>
        <v>#REF!</v>
      </c>
      <c r="X82" s="215" t="e">
        <f>IF(#REF!="","",#REF!)</f>
        <v>#REF!</v>
      </c>
    </row>
    <row r="83" spans="1:24" ht="15.75" hidden="1" thickBot="1" x14ac:dyDescent="0.3">
      <c r="A83" s="541"/>
      <c r="B83" s="236" t="e">
        <f>IF(#REF!="","",#REF!)</f>
        <v>#REF!</v>
      </c>
      <c r="C83" s="84" t="e">
        <f>IF(#REF!="","",#REF!)</f>
        <v>#REF!</v>
      </c>
      <c r="D83" s="4" t="e">
        <f>IF(#REF!="","",#REF!)</f>
        <v>#REF!</v>
      </c>
      <c r="E83" s="84" t="e">
        <f>IF(#REF!="","",#REF!)</f>
        <v>#REF!</v>
      </c>
      <c r="F83" s="85" t="e">
        <f>IF(#REF!="","",#REF!)</f>
        <v>#REF!</v>
      </c>
      <c r="H83" s="237" t="e">
        <f>IF(#REF!="","",#REF!)</f>
        <v>#REF!</v>
      </c>
      <c r="I83" s="203" t="e">
        <f>IF(#REF!="","",#REF!)</f>
        <v>#REF!</v>
      </c>
      <c r="J83" s="214" t="e">
        <f>IF(#REF!="","",#REF!)</f>
        <v>#REF!</v>
      </c>
      <c r="K83" s="216" t="e">
        <f>IF(#REF!="","",#REF!)</f>
        <v>#REF!</v>
      </c>
      <c r="L83" s="215" t="e">
        <f>IF(#REF!="","",#REF!)</f>
        <v>#REF!</v>
      </c>
      <c r="M83" s="163" t="e">
        <f>IF(#REF!="","",#REF!)</f>
        <v>#REF!</v>
      </c>
      <c r="N83" s="237" t="e">
        <f>IF(#REF!="","",#REF!)</f>
        <v>#REF!</v>
      </c>
      <c r="O83" s="207" t="e">
        <f>IF(#REF!="","",#REF!)</f>
        <v>#REF!</v>
      </c>
      <c r="P83" s="214" t="e">
        <f>IF(#REF!="","",#REF!)</f>
        <v>#REF!</v>
      </c>
      <c r="Q83" s="249" t="e">
        <f>IF(#REF!="","",#REF!)</f>
        <v>#REF!</v>
      </c>
      <c r="R83" s="215" t="e">
        <f>IF(#REF!="","",#REF!)</f>
        <v>#REF!</v>
      </c>
      <c r="S83" s="166" t="e">
        <f>IF(#REF!="","",#REF!)</f>
        <v>#REF!</v>
      </c>
      <c r="T83" s="237" t="e">
        <f>IF(#REF!="","",#REF!)</f>
        <v>#REF!</v>
      </c>
      <c r="U83" s="207" t="e">
        <f>IF(#REF!="","",#REF!)</f>
        <v>#REF!</v>
      </c>
      <c r="V83" s="214" t="e">
        <f>IF(#REF!="","",#REF!)</f>
        <v>#REF!</v>
      </c>
      <c r="W83" s="213" t="e">
        <f>IF(#REF!="","",#REF!)</f>
        <v>#REF!</v>
      </c>
      <c r="X83" s="215" t="e">
        <f>IF(#REF!="","",#REF!)</f>
        <v>#REF!</v>
      </c>
    </row>
    <row r="84" spans="1:24" s="199" customFormat="1" ht="50.1" customHeight="1" thickBot="1" x14ac:dyDescent="0.3">
      <c r="A84" s="534" t="s">
        <v>67</v>
      </c>
      <c r="B84" s="187"/>
      <c r="C84" s="188" t="s">
        <v>95</v>
      </c>
      <c r="D84" s="187"/>
      <c r="E84" s="187"/>
      <c r="F84" s="211"/>
      <c r="G84" s="1"/>
      <c r="H84" s="190" t="e">
        <f>IF(#REF!="","",#REF!)</f>
        <v>#REF!</v>
      </c>
      <c r="I84" s="191" t="e">
        <f>IF(#REF!="","",#REF!)</f>
        <v>#REF!</v>
      </c>
      <c r="J84" s="198" t="e">
        <f>IF(#REF!="","",#REF!)</f>
        <v>#REF!</v>
      </c>
      <c r="K84" s="217" t="e">
        <f>IF(#REF!="","",#REF!)</f>
        <v>#REF!</v>
      </c>
      <c r="L84" s="194" t="e">
        <f>IF(#REF!="","",#REF!)</f>
        <v>#REF!</v>
      </c>
      <c r="M84" s="195" t="e">
        <f>IF(#REF!="","",#REF!)</f>
        <v>#REF!</v>
      </c>
      <c r="N84" s="190" t="e">
        <f>IF(#REF!="","",#REF!)</f>
        <v>#REF!</v>
      </c>
      <c r="O84" s="196" t="e">
        <f>IF(#REF!="","",#REF!)</f>
        <v>#REF!</v>
      </c>
      <c r="P84" s="198" t="e">
        <f>IF(#REF!="","",#REF!)</f>
        <v>#REF!</v>
      </c>
      <c r="Q84" s="193" t="e">
        <f>IF(#REF!="","",#REF!)</f>
        <v>#REF!</v>
      </c>
      <c r="R84" s="194" t="e">
        <f>IF(#REF!="","",#REF!)</f>
        <v>#REF!</v>
      </c>
      <c r="S84" s="2" t="e">
        <f>IF(#REF!="","",#REF!)</f>
        <v>#REF!</v>
      </c>
      <c r="T84" s="190">
        <f>+'Comp4 '!T27</f>
        <v>2</v>
      </c>
      <c r="U84" s="196">
        <f>+'Comp4 '!U27</f>
        <v>2</v>
      </c>
      <c r="V84" s="198">
        <f>+'Comp4 '!V27</f>
        <v>1</v>
      </c>
      <c r="W84" s="193">
        <f>+'Comp4 '!W27</f>
        <v>0</v>
      </c>
      <c r="X84" s="194">
        <f>+'Comp4 '!X27</f>
        <v>0</v>
      </c>
    </row>
    <row r="85" spans="1:24" ht="116.25" customHeight="1" thickBot="1" x14ac:dyDescent="0.3">
      <c r="A85" s="535"/>
      <c r="B85" s="236" t="str">
        <f>+'Comp4 '!B28</f>
        <v>5.1</v>
      </c>
      <c r="C85" s="4" t="str">
        <f>+'Comp4 '!C28</f>
        <v>Actualizar la caracterización de peticionarios ICBF</v>
      </c>
      <c r="D85" s="4" t="str">
        <f>+'Comp4 '!D28</f>
        <v xml:space="preserve">Documento de Caracterización </v>
      </c>
      <c r="E85" s="4" t="str">
        <f>+'Comp4 '!E28</f>
        <v xml:space="preserve">Dirección de Servicios y Atención </v>
      </c>
      <c r="F85" s="85">
        <f>+'Comp4 '!F28</f>
        <v>43814</v>
      </c>
      <c r="G85" s="163">
        <f>+'Comp4 '!G28</f>
        <v>0</v>
      </c>
      <c r="H85" s="233">
        <f>+'Comp4 '!H28</f>
        <v>0</v>
      </c>
      <c r="I85" s="203" t="str">
        <f>+'Comp4 '!I28</f>
        <v>En Avance</v>
      </c>
      <c r="J85" s="214">
        <f>+'Comp4 '!J28</f>
        <v>0</v>
      </c>
      <c r="K85" s="249" t="str">
        <f>+'Comp4 '!K28</f>
        <v>Ángela V. Parra
Iván Y. Lerma</v>
      </c>
      <c r="L85" s="219" t="str">
        <f>+'Comp4 '!L28</f>
        <v>Se evidenció correo electrónico entre la Dirección de Servicios y Atención  y el Grupo Estadística y Gestión de Información - Dirección de Planeación y Control de Gestión para adelantar el ejercicio: "cruce habitual de nuestra base de datos de peticionarios con la RNEC y también con las bases de datos del SISBEN, UNIDOS, Víctimas y DANE", con el cual se da inicio a la actualización de la caracterización de peticionarios del ICBF.
EVIDENCIA
Correos electrónicos con Asunto: "Solicitud Cruce Documentos Identidad Peticionarios Vigencia 2018" de fechas 13/03/2019 y 10/04/2019.</v>
      </c>
      <c r="M85" s="163">
        <f>+'Comp4 '!M28</f>
        <v>0</v>
      </c>
      <c r="N85" s="237">
        <f>+'Comp4 '!N28</f>
        <v>0</v>
      </c>
      <c r="O85" s="207" t="str">
        <f>+'Comp4 '!O28</f>
        <v>En Avance</v>
      </c>
      <c r="P85" s="214">
        <f>+'Comp4 '!P28</f>
        <v>0</v>
      </c>
      <c r="Q85" s="249" t="str">
        <f>+'Comp4 '!Q28</f>
        <v>Ángela V. Parra
Iván Y. Lerma</v>
      </c>
      <c r="R85" s="219" t="str">
        <f>+'Comp4 '!R28</f>
        <v xml:space="preserve">Se evidenció borrador del documento "Caracterización de Peticionarios y Beneficiarios ICBF 2019"; por lo cual a la fecha del seguimiento se encuentra en construcción la caracterización. 
EVIDENCIA
Borrador "Caracterización de Peticionarios y Beneficiarios ICBF 2019". </v>
      </c>
      <c r="S85" s="166">
        <f>+'Comp4 '!S28</f>
        <v>0</v>
      </c>
      <c r="T85" s="237">
        <f>+'Comp4 '!T28</f>
        <v>1</v>
      </c>
      <c r="U85" s="207" t="str">
        <f>+'Comp4 '!U28</f>
        <v>Cumplida (DT)</v>
      </c>
      <c r="V85" s="214">
        <f>+'Comp4 '!V28</f>
        <v>0</v>
      </c>
      <c r="W85" s="214" t="str">
        <f>+'Comp4 '!W28</f>
        <v>Ángela V. Parra
Iván Y. Lerma</v>
      </c>
      <c r="X85" s="219" t="str">
        <f>+'Comp4 '!X28</f>
        <v>Actividad cumplida 30/12/2019.
Se evidenció la publicación del documento "Caracterización de Peticionarios y Beneficiarios ICBF 2019" (Caracterización de los ciudadanos que realizaron peticiones durante la vigencia 2018 al ICBF) en el siguiente link: https://www.icbf.gov.co/system/files/caracterizacion_de_peticionarios_y_beneficiarios_icbf_2019.pdf.
EVIDENCIA
Consulta sitio web el día 09/01/2020</v>
      </c>
    </row>
    <row r="86" spans="1:24" ht="409.5" customHeight="1" x14ac:dyDescent="0.25">
      <c r="A86" s="535"/>
      <c r="B86" s="236" t="str">
        <f>+'Comp4 '!B29</f>
        <v>5.2</v>
      </c>
      <c r="C86" s="4" t="str">
        <f>+'Comp4 '!C29</f>
        <v xml:space="preserve">Formular acciones de mejora con base en los resultados  obtenidos en la estrategia de medición de satisfacción 2018 </v>
      </c>
      <c r="D86" s="4" t="str">
        <f>+'Comp4 '!D29</f>
        <v xml:space="preserve"> Acciones de Mejora formuladas en ISOLUCION</v>
      </c>
      <c r="E86" s="4" t="str">
        <f>+'Comp4 '!E29</f>
        <v xml:space="preserve">Dirección de Servicios y Atención </v>
      </c>
      <c r="F86" s="85">
        <f>+'Comp4 '!F29</f>
        <v>43814</v>
      </c>
      <c r="G86" s="163">
        <f>+'Comp4 '!G29</f>
        <v>0</v>
      </c>
      <c r="H86" s="233">
        <f>+'Comp4 '!H29</f>
        <v>0</v>
      </c>
      <c r="I86" s="203" t="str">
        <f>+'Comp4 '!I29</f>
        <v>En Avance</v>
      </c>
      <c r="J86" s="214">
        <f>+'Comp4 '!J29</f>
        <v>0</v>
      </c>
      <c r="K86" s="249" t="str">
        <f>+'Comp4 '!K29</f>
        <v>Ángela V. Parra
Iván Y. Lerma</v>
      </c>
      <c r="L86" s="219" t="str">
        <f>+'Comp4 '!L29</f>
        <v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EVIDENCIA
Correo electrónico de fecha 03/04/2019 con Asunto: "Acción Correctiva 10712 - Proceso Relación con el Ciudadano", dirigido a Juan Pablo Angulo Salazar de Dirección de Familias y Comunidades.
Correo electrónico de fecha 03/04/2019 con Asunto: "Acción Correctiva 10713 - Proceso Relación con el Ciudadano", dirigido a Natalia Velasco Castrillon de Dirección de Niñez y Adolescencia.
Correo electrónico de fecha 03/04/2019 con Asunto: "Acción Correctiva 10714 - Proceso Relación con el Ciudadano", dirigido a Carlos Alberto Aparicio Patino de Dirección de Primera Infancia.
Correo electrónico de fecha 03/04/2019 con Asunto: "Acción Correctiva 10715 - Proceso Relación con el Ciudadano", dirigido a Carolina Villegas De Nubila de Dirección de Nutrición.
Correo electrónico de fecha 03/04/2019 con Asunto: "Acción Correctiva 10716 - Proceso Relación con el Ciudadano", dirigido a Patricia Ochoa Restrepo de Dirección de Servicios y Atención.
Correo electrónico de fecha martes 07/05/2019 con Asunto: "Acciones Correctivas - Programas Medición de Satisfacción 2018".
RECOMENDACIÓN OCI
Es importante que desde la Dirección de Servicios y Atención se realice el ejercicio de seguimiento y monitoreo a las Acciones Correctivas y se deje evidencia de esta actuación. Lo anterior, en el marco de la mejora continua de los procesos del ICBF. 
</v>
      </c>
      <c r="M86" s="163">
        <f>+'Comp4 '!M29</f>
        <v>0</v>
      </c>
      <c r="N86" s="237">
        <f>+'Comp4 '!N29</f>
        <v>0</v>
      </c>
      <c r="O86" s="207" t="str">
        <f>+'Comp4 '!O29</f>
        <v>En Avance</v>
      </c>
      <c r="P86" s="214">
        <f>+'Comp4 '!P29</f>
        <v>0</v>
      </c>
      <c r="Q86" s="249" t="str">
        <f>+'Comp4 '!Q29</f>
        <v>Ángela V. Parra
Iván Y. Lerma</v>
      </c>
      <c r="R86" s="219" t="str">
        <f>+'Comp4 '!R29</f>
        <v>Actividad cumplida al 30 de abril de 2019.  Sin embargo no se califica con el estado "en avance" teniendo en cuenta que la fecha de programación de la misma no se ha cumplido (15/12/2019).</v>
      </c>
      <c r="S86" s="166">
        <f>+'Comp4 '!S29</f>
        <v>0</v>
      </c>
      <c r="T86" s="237">
        <f>+'Comp4 '!T29</f>
        <v>1</v>
      </c>
      <c r="U86" s="207" t="str">
        <f>+'Comp4 '!U29</f>
        <v>Cumplida (DT)</v>
      </c>
      <c r="V86" s="214">
        <f>+'Comp4 '!V29</f>
        <v>0</v>
      </c>
      <c r="W86" s="214" t="str">
        <f>+'Comp4 '!W29</f>
        <v>Ángela V. Parra
Iván Y. Lerma</v>
      </c>
      <c r="X86" s="219" t="str">
        <f>+'Comp4 '!X29</f>
        <v>Actividad cumplida al 30 de abril de 2019.</v>
      </c>
    </row>
    <row r="87" spans="1:24" ht="15.75" thickBot="1" x14ac:dyDescent="0.3">
      <c r="K87" s="162"/>
      <c r="Q87" s="249"/>
      <c r="X87" s="165"/>
    </row>
    <row r="88" spans="1:24" ht="80.099999999999994" customHeight="1" thickBot="1" x14ac:dyDescent="0.3">
      <c r="A88" s="226" t="s">
        <v>75</v>
      </c>
      <c r="B88" s="537" t="s">
        <v>737</v>
      </c>
      <c r="C88" s="538"/>
      <c r="D88" s="538"/>
      <c r="E88" s="538"/>
      <c r="F88" s="539"/>
      <c r="G88" s="227"/>
      <c r="H88" s="179" t="s">
        <v>130</v>
      </c>
      <c r="I88" s="180"/>
      <c r="J88" s="228">
        <v>43585</v>
      </c>
      <c r="K88" s="529" t="s">
        <v>125</v>
      </c>
      <c r="L88" s="531" t="s">
        <v>0</v>
      </c>
      <c r="N88" s="179" t="s">
        <v>130</v>
      </c>
      <c r="O88" s="180"/>
      <c r="P88" s="228">
        <v>42978</v>
      </c>
      <c r="Q88" s="529" t="s">
        <v>125</v>
      </c>
      <c r="R88" s="531" t="s">
        <v>0</v>
      </c>
      <c r="T88" s="179" t="s">
        <v>130</v>
      </c>
      <c r="U88" s="180"/>
      <c r="V88" s="228">
        <f>+'Comp5 '!V10</f>
        <v>43830</v>
      </c>
      <c r="W88" s="529" t="s">
        <v>125</v>
      </c>
      <c r="X88" s="531" t="s">
        <v>0</v>
      </c>
    </row>
    <row r="89" spans="1:24" ht="30.75" thickBot="1" x14ac:dyDescent="0.3">
      <c r="A89" s="182" t="s">
        <v>11</v>
      </c>
      <c r="B89" s="542" t="s">
        <v>68</v>
      </c>
      <c r="C89" s="533"/>
      <c r="D89" s="229" t="s">
        <v>69</v>
      </c>
      <c r="E89" s="229" t="s">
        <v>70</v>
      </c>
      <c r="F89" s="230" t="s">
        <v>71</v>
      </c>
      <c r="H89" s="185" t="s">
        <v>12</v>
      </c>
      <c r="I89" s="186" t="s">
        <v>10</v>
      </c>
      <c r="J89" s="186" t="s">
        <v>73</v>
      </c>
      <c r="K89" s="530"/>
      <c r="L89" s="530"/>
      <c r="N89" s="185" t="s">
        <v>12</v>
      </c>
      <c r="O89" s="186" t="s">
        <v>10</v>
      </c>
      <c r="P89" s="186" t="s">
        <v>73</v>
      </c>
      <c r="Q89" s="530"/>
      <c r="R89" s="530"/>
      <c r="T89" s="185" t="s">
        <v>12</v>
      </c>
      <c r="U89" s="186" t="s">
        <v>10</v>
      </c>
      <c r="V89" s="186" t="s">
        <v>73</v>
      </c>
      <c r="W89" s="530"/>
      <c r="X89" s="530"/>
    </row>
    <row r="90" spans="1:24" s="199" customFormat="1" ht="50.1" customHeight="1" thickBot="1" x14ac:dyDescent="0.3">
      <c r="A90" s="534" t="s">
        <v>63</v>
      </c>
      <c r="B90" s="187"/>
      <c r="C90" s="188" t="s">
        <v>97</v>
      </c>
      <c r="D90" s="187"/>
      <c r="E90" s="187"/>
      <c r="F90" s="211"/>
      <c r="G90" s="1"/>
      <c r="H90" s="190" t="e">
        <f>IF(#REF!="","",#REF!)</f>
        <v>#REF!</v>
      </c>
      <c r="I90" s="191" t="e">
        <f>IF(#REF!="","",#REF!)</f>
        <v>#REF!</v>
      </c>
      <c r="J90" s="198" t="e">
        <f>IF(#REF!="","",#REF!)</f>
        <v>#REF!</v>
      </c>
      <c r="K90" s="217" t="e">
        <f>IF(#REF!="","",#REF!)</f>
        <v>#REF!</v>
      </c>
      <c r="L90" s="194" t="e">
        <f>IF(#REF!="","",#REF!)</f>
        <v>#REF!</v>
      </c>
      <c r="M90" s="195" t="e">
        <f>IF(#REF!="","",#REF!)</f>
        <v>#REF!</v>
      </c>
      <c r="N90" s="190" t="e">
        <f>IF(#REF!="","",#REF!)</f>
        <v>#REF!</v>
      </c>
      <c r="O90" s="196" t="e">
        <f>IF(#REF!="","",#REF!)</f>
        <v>#REF!</v>
      </c>
      <c r="P90" s="198" t="e">
        <f>IF(#REF!="","",#REF!)</f>
        <v>#REF!</v>
      </c>
      <c r="Q90" s="193" t="e">
        <f>IF(#REF!="","",#REF!)</f>
        <v>#REF!</v>
      </c>
      <c r="R90" s="194" t="e">
        <f>IF(#REF!="","",#REF!)</f>
        <v>#REF!</v>
      </c>
      <c r="S90" s="2" t="e">
        <f>IF(#REF!="","",#REF!)</f>
        <v>#REF!</v>
      </c>
      <c r="T90" s="190">
        <f>+'Comp5 '!T12</f>
        <v>9</v>
      </c>
      <c r="U90" s="196">
        <f>+'Comp5 '!U12</f>
        <v>9</v>
      </c>
      <c r="V90" s="198">
        <f>+'Comp5 '!V12</f>
        <v>1</v>
      </c>
      <c r="W90" s="193">
        <f>+'Comp5 '!W12</f>
        <v>0</v>
      </c>
      <c r="X90" s="194">
        <f>+'Comp5 '!X12</f>
        <v>0</v>
      </c>
    </row>
    <row r="91" spans="1:24" ht="409.5" customHeight="1" x14ac:dyDescent="0.25">
      <c r="A91" s="535"/>
      <c r="B91" s="236" t="str">
        <f>+'Comp5 '!B13</f>
        <v>1.1</v>
      </c>
      <c r="C91" s="253" t="str">
        <f>+'Comp5 '!C13</f>
        <v xml:space="preserve">Publicar  la información de planeación y gestión en el Portal Web de la Entidad, año 2019 </v>
      </c>
      <c r="D91" s="253" t="str">
        <f>+'Comp5 '!D13</f>
        <v>(1) Informe de gestión publicado con histórico del informe de gestión. Del año anterior (2018)
(1) Proyectos de inversión para el 2019 publicados.
(1) Plan de acción 2019 publicado.
(1) Presupuesto en Ejercicio del ICBF
(1) Planes definidos en el Decreto 612 de 2018</v>
      </c>
      <c r="E91" s="253" t="str">
        <f>+'Comp5 '!E13</f>
        <v>Dirección  de Planeación y Control de Gestión</v>
      </c>
      <c r="F91" s="254">
        <f>+'Comp5 '!F13</f>
        <v>43496</v>
      </c>
      <c r="G91" s="163">
        <f>+'Comp5 '!G13</f>
        <v>0</v>
      </c>
      <c r="H91" s="237">
        <f>+'Comp5 '!H13</f>
        <v>0</v>
      </c>
      <c r="I91" s="252" t="str">
        <f>+'Comp5 '!I13</f>
        <v>Cumplida (DT)</v>
      </c>
      <c r="J91" s="214">
        <f>+'Comp5 '!J13</f>
        <v>0</v>
      </c>
      <c r="K91" s="216" t="str">
        <f>+'Comp5 '!K13</f>
        <v>Lucerito Achury Carrion
Esteban Martinez Bueno</v>
      </c>
      <c r="L91" s="215" t="str">
        <f>+'Comp5 '!L13</f>
        <v xml:space="preserve">Resultado de la verificación de la actividad se evidenciaron las publicaciones en la página web de los siguientes ítems.
Evidencia:
- Informe de gestión publicado con histórico del informe de gestión. Del año anterior (2018) publicado el 30/01/19: Ruta: https://www.icbf.gov.co/gestion-transparencia/transparencia/control/informes-gestion%20//
- Proyectos de inversión para el 2019 publicados,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  Plan de acción 2019 publicado el 31/01/19. Ruta: https://www.icbf.gov.co/gestion-transparencia/transparencia/planeacion/plan-accion // 
- Presupuesto en Ejercicio del ICBF se evidenció publicación del documento Presupuesto Inicial ICBF 2019 versión 13/02/19. Ruta: https://www.icbf.gov.co/gestion-transparencia/transparencia/presupuesto/general // 
- Planes definidos en el Decreto 612 de 2018. Se evidenció la publicación de: Planes  Institucionales: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Plan Anticorrupción y Atención al Ciudadano v:1 publicado el 31/01/19 con los seis componentes.
-  Plan Acción Institucional 2019 v1, publicado el 31/01/19
Recomendación: Publicar la fecha completa de publicación con el fin de tener la trazabilidad de la información.
</v>
      </c>
      <c r="M91" s="163">
        <f>+'Comp5 '!M13</f>
        <v>0</v>
      </c>
      <c r="N91" s="237">
        <f>+'Comp5 '!N13</f>
        <v>0</v>
      </c>
      <c r="O91" s="231" t="str">
        <f>+'Comp5 '!O13</f>
        <v>Cumplida (DT)</v>
      </c>
      <c r="P91" s="214">
        <f>+'Comp5 '!P13</f>
        <v>0</v>
      </c>
      <c r="Q91" s="216" t="str">
        <f>+'Comp5 '!Q13</f>
        <v>Lucerito Achury Carrion
Esteban Martinez Bueno</v>
      </c>
      <c r="R91" s="251" t="str">
        <f>+'Comp5 '!R13</f>
        <v>Actividad Cumplida el 31 de enero de 2019.</v>
      </c>
      <c r="S91" s="166">
        <f>+'Comp5 '!S13</f>
        <v>0</v>
      </c>
      <c r="T91" s="237">
        <f>+'Comp5 '!T13</f>
        <v>1</v>
      </c>
      <c r="U91" s="231" t="str">
        <f>+'Comp5 '!U13</f>
        <v>Cumplida (DT)</v>
      </c>
      <c r="V91" s="214">
        <f>+'Comp5 '!V13</f>
        <v>0</v>
      </c>
      <c r="W91" s="213" t="str">
        <f>+'Comp5 '!W13</f>
        <v>Lucerito Achury C.</v>
      </c>
      <c r="X91" s="215" t="str">
        <f>+'Comp5 '!X13</f>
        <v>Actividad Cumplida el 31 de enero de 2019.</v>
      </c>
    </row>
    <row r="92" spans="1:24" ht="156.75" customHeight="1" x14ac:dyDescent="0.25">
      <c r="A92" s="535"/>
      <c r="B92" s="236" t="str">
        <f>+'Comp5 '!B14</f>
        <v>1.2</v>
      </c>
      <c r="C92" s="253" t="str">
        <f>+'Comp5 '!C14</f>
        <v>Actualizar los Planes de Mejoramiento de auditorias de los Órganos  de control en Portal Web de la Entidad.</v>
      </c>
      <c r="D92" s="253" t="str">
        <f>+'Comp5 '!D14</f>
        <v>Planes de Mejoramiento de auditorias de los Órganos  de control actualizados en el Portal Web de la Entidad.</v>
      </c>
      <c r="E92" s="253" t="str">
        <f>+'Comp5 '!E14</f>
        <v>Oficina de Control Interno</v>
      </c>
      <c r="F92" s="254">
        <f>+'Comp5 '!F14</f>
        <v>43830</v>
      </c>
      <c r="G92" s="163">
        <f>+'Comp5 '!G14</f>
        <v>0</v>
      </c>
      <c r="H92" s="237">
        <f>+'Comp5 '!H14</f>
        <v>0</v>
      </c>
      <c r="I92" s="252" t="str">
        <f>+'Comp5 '!I14</f>
        <v>En Avance</v>
      </c>
      <c r="J92" s="214">
        <f>+'Comp5 '!J14</f>
        <v>0</v>
      </c>
      <c r="K92" s="216" t="str">
        <f>+'Comp5 '!K14</f>
        <v>Lucerito Achury Carrion
Esteban Martinez Bueno</v>
      </c>
      <c r="L92" s="215" t="str">
        <f>+'Comp5 '!L14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M92" s="163">
        <f>+'Comp5 '!M14</f>
        <v>0</v>
      </c>
      <c r="N92" s="237">
        <f>+'Comp5 '!N14</f>
        <v>0</v>
      </c>
      <c r="O92" s="231" t="str">
        <f>+'Comp5 '!O14</f>
        <v>En Avance</v>
      </c>
      <c r="P92" s="214">
        <f>+'Comp5 '!P14</f>
        <v>0</v>
      </c>
      <c r="Q92" s="216" t="str">
        <f>+'Comp5 '!Q14</f>
        <v>Lucerito Achury Carrion</v>
      </c>
      <c r="R92" s="251" t="str">
        <f>+'Comp5 '!R14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S92" s="166">
        <f>+'Comp5 '!S14</f>
        <v>0</v>
      </c>
      <c r="T92" s="237">
        <f>+'Comp5 '!T14</f>
        <v>1</v>
      </c>
      <c r="U92" s="231" t="str">
        <f>+'Comp5 '!U14</f>
        <v>Cumplida (DT)</v>
      </c>
      <c r="V92" s="214">
        <f>+'Comp5 '!V14</f>
        <v>0</v>
      </c>
      <c r="W92" s="213" t="str">
        <f>+'Comp5 '!W14</f>
        <v>Lucerito Achury C.</v>
      </c>
      <c r="X92" s="215" t="str">
        <f>+'Comp5 '!X14</f>
        <v xml:space="preserve">Actividad Cumplida al 30/12/2019
Se evidenció la publicación y actualización de los Planes de Mejoramiento recibidas por los órganos de control correspondientes a las Sentencias 071, T302 y 187 y la Denuncia del contrato de aporte de los "Cordiales".
Evidencias
Consolidado PM CGR 2018-2019 Formulación Actividades Plan de Mejoramiento Aud Cumplimiento Sentencia 071 Timbiqui, Ruta: https://www.icbf.gov.co/sites/default/files/certificado_454_20190717_0.pdf
Consolidado PM CGR 2018-2019 Formulación Actividades Plan de Mejoramiento Aud Cumplimiento Sentencia T302, Ruta: https://www.icbf.gov.co/sites/default/files/certificado_454_20190705_0.pdf
Consolidado PM CGR 2019 Formulación Actividades Plan Mejoramiento Aud Especial Sentencia 187 Pueblo Rico, Ruta: https://www.icbf.gov.co/sites/default/files/certificado_454_20191025_0.pdf
Consolidado PM CGR 2018-2019 Formulación Actividades Plan de Mejoramiento por Trámite Denuncia Los Cordiales, Ruta:https://www.icbf.gov.co/sites/default/files/certificado_454_20191106.pdf
Recomendación: Publicar la fecha completa de publicación con el fin de tener la trazabilidad de la información.
</v>
      </c>
    </row>
    <row r="93" spans="1:24" ht="129.75" customHeight="1" x14ac:dyDescent="0.25">
      <c r="A93" s="535"/>
      <c r="B93" s="236" t="str">
        <f>+'Comp5 '!B15</f>
        <v>1.3</v>
      </c>
      <c r="C93" s="253" t="str">
        <f>+'Comp5 '!C15</f>
        <v xml:space="preserve">Mantener actualizada la información de la estructura orgánica, funciones y deberes del ICBF, así como la información de los perfiles y evaluaciones de los funcionarios en el portal web de la entidad </v>
      </c>
      <c r="D93" s="253" t="str">
        <f>+'Comp5 '!D15</f>
        <v>Información institucional y de funcionarios actualizada en el Portal Web de la Entidad.</v>
      </c>
      <c r="E93" s="253" t="str">
        <f>+'Comp5 '!E15</f>
        <v>Dirección de Gestión Humana</v>
      </c>
      <c r="F93" s="254">
        <f>+'Comp5 '!F15</f>
        <v>43830</v>
      </c>
      <c r="G93" s="163">
        <f>+'Comp5 '!G15</f>
        <v>0</v>
      </c>
      <c r="H93" s="237">
        <f>+'Comp5 '!H15</f>
        <v>0</v>
      </c>
      <c r="I93" s="252" t="str">
        <f>+'Comp5 '!I15</f>
        <v>En Avance</v>
      </c>
      <c r="J93" s="214">
        <f>+'Comp5 '!J15</f>
        <v>0</v>
      </c>
      <c r="K93" s="216" t="str">
        <f>+'Comp5 '!K15</f>
        <v>Lucerito Achury Carrion
Esteban Martinez Bueno</v>
      </c>
      <c r="L93" s="215" t="str">
        <f>+'Comp5 '!L15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v>
      </c>
      <c r="M93" s="163">
        <f>+'Comp5 '!M15</f>
        <v>0</v>
      </c>
      <c r="N93" s="237">
        <f>+'Comp5 '!N15</f>
        <v>0</v>
      </c>
      <c r="O93" s="231" t="str">
        <f>+'Comp5 '!O15</f>
        <v>En Avance</v>
      </c>
      <c r="P93" s="214">
        <f>+'Comp5 '!P15</f>
        <v>0</v>
      </c>
      <c r="Q93" s="216" t="str">
        <f>+'Comp5 '!Q15</f>
        <v>Lucerito Achury Carrion</v>
      </c>
      <c r="R93" s="251" t="str">
        <f>+'Comp5 '!R15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con corte a 29 de agosto de 2019: Ruta: https://www.icbf.gov.co/gestion-transparencia/transparencia/estructura-organica-talento-humano/evaluacion-desempeno</v>
      </c>
      <c r="S93" s="166">
        <f>+'Comp5 '!S15</f>
        <v>0</v>
      </c>
      <c r="T93" s="237">
        <f>+'Comp5 '!T15</f>
        <v>1</v>
      </c>
      <c r="U93" s="231" t="str">
        <f>+'Comp5 '!U15</f>
        <v>Cumplida (DT)</v>
      </c>
      <c r="V93" s="214">
        <f>+'Comp5 '!V15</f>
        <v>0</v>
      </c>
      <c r="W93" s="213" t="str">
        <f>+'Comp5 '!W15</f>
        <v>Lucerito Achury C.</v>
      </c>
      <c r="X93" s="215" t="str">
        <f>+'Comp5 '!X15</f>
        <v>Actividad Cumplida al 31/12/2019
Se evidenció la publicación de la estructura orgánica, funciones y deberes del ICBF, los perfiles y evaluaciones de los funcionarios en el portal web.
publicación de la siguiente información en el Portal web de la Entidad:
Evidencia:
Estructura orgánica: Ruta: https://www.icbf.gov.co/estructura-organica-icbf
Funciones y deberes del ICBF: Ruta: https://www.icbf.gov.co/instituto/funciones-deberes
Información de los perfiles: Ruta: https://www.icbf.gov.co/instituto/funcionarios-directivos
Evaluaciones de los funcionarios: Ruta: https://www.icbf.gov.co/transparencia/estructura-organica-talento-humano/evaluacion-desempeno
https://www.icbf.gov.co/system/files/reporte_final_de_evaluacion_del_desempeno_2018_-_2019.pdf</v>
      </c>
    </row>
    <row r="94" spans="1:24" ht="206.25" customHeight="1" x14ac:dyDescent="0.25">
      <c r="A94" s="535"/>
      <c r="B94" s="236" t="str">
        <f>+'Comp5 '!B16</f>
        <v>1.4</v>
      </c>
      <c r="C94" s="253" t="str">
        <f>+'Comp5 '!C16</f>
        <v>Promover mensajes de información institucional para la  prevención de la corrupción y promoción de la transparencia en la Entidad.</v>
      </c>
      <c r="D94" s="253" t="str">
        <f>+'Comp5 '!D16</f>
        <v xml:space="preserve">Publicación o divulgación de mensajes en el boletín interno de  información institucional para la prevención de la corrupción y promoción de la transparencia en la Entidad </v>
      </c>
      <c r="E94" s="253" t="str">
        <f>+'Comp5 '!E16</f>
        <v>Oficina Asesora de Comunicaciones</v>
      </c>
      <c r="F94" s="254">
        <f>+'Comp5 '!F16</f>
        <v>43819</v>
      </c>
      <c r="G94" s="163">
        <f>+'Comp5 '!G16</f>
        <v>0</v>
      </c>
      <c r="H94" s="237">
        <f>+'Comp5 '!H16</f>
        <v>0</v>
      </c>
      <c r="I94" s="252" t="str">
        <f>+'Comp5 '!I16</f>
        <v>En Avance</v>
      </c>
      <c r="J94" s="214">
        <f>+'Comp5 '!J16</f>
        <v>0</v>
      </c>
      <c r="K94" s="216" t="str">
        <f>+'Comp5 '!K16</f>
        <v>Lucerito Achury Carrion
Esteban Martinez Bueno</v>
      </c>
      <c r="L94" s="215" t="str">
        <f>+'Comp5 '!L16</f>
        <v xml:space="preserve">Se evidenciaron los siguientes mensajes internos sobre prevención de la corrupción y promoción de la transparencia en la Entidad:
Evidencia: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v>
      </c>
      <c r="M94" s="163">
        <f>+'Comp5 '!M16</f>
        <v>0</v>
      </c>
      <c r="N94" s="237">
        <f>+'Comp5 '!N16</f>
        <v>0</v>
      </c>
      <c r="O94" s="231" t="str">
        <f>+'Comp5 '!O16</f>
        <v>En Avance</v>
      </c>
      <c r="P94" s="214">
        <f>+'Comp5 '!P16</f>
        <v>0</v>
      </c>
      <c r="Q94" s="216" t="str">
        <f>+'Comp5 '!Q16</f>
        <v>Lucerito Achury Carrion</v>
      </c>
      <c r="R94" s="251" t="str">
        <f>+'Comp5 '!R16</f>
        <v>Se evidenciaron los siguientes mensajes internos sobre prevención de la corrupción y promoción de la transparencia en la Entidad:
Evidencia:
Boletín Vive ICBF #65_05 de mayo_Anticorrupción: mayo: haz parte de la lucha contra la corrupción
Boletín Vive ICBF #66_13 de mayo_Transparencia: mayo: informate sobre los trámites que tenemos dispuestos para el ciudadano en el ICBF.
Boletín Vive ICBF #67_20 de mayo_Anticorrupción: mayo: es muy importante saber que? Consecuencias que ocasionan los actos de corrupción...
Boletin 70 Anticorrupción - 12 de junio : Que es un riesgo de corrupción?
Vive ICBF No. 74 Anticorrupción_10 de julio: haz parte de nuestra lucha denuncia 018000918080, anticorrupcion@icbf.gov.co
Vive ICBF No. 76 Transparencia_ Boletín 76_el 24 de julio: tienes preguntas sobre el ICBF, 340 preguntas frecuentes.
Anticorrupción Boletin No 79_14 de agosto: Tips anticorrupción en el ICBF.</v>
      </c>
      <c r="S94" s="166">
        <f>+'Comp5 '!S16</f>
        <v>0</v>
      </c>
      <c r="T94" s="237">
        <f>+'Comp5 '!T16</f>
        <v>1</v>
      </c>
      <c r="U94" s="231" t="str">
        <f>+'Comp5 '!U16</f>
        <v>Cumplida (DT)</v>
      </c>
      <c r="V94" s="214">
        <f>+'Comp5 '!V16</f>
        <v>0</v>
      </c>
      <c r="W94" s="213" t="str">
        <f>+'Comp5 '!W16</f>
        <v>Lucerito Achury C.</v>
      </c>
      <c r="X94" s="215" t="str">
        <f>+'Comp5 '!X16</f>
        <v>Se evidenciaron los mensajes internos sobre prevención de la corrupción y promoción de la transparencia en el boletin interno de información institucional de la Entidad:
Evidencia:
Vive ICBF No. 88 de octubre: Lucha contra la corrupción, Política de Transparencia
Vive ICBF No. 89 de octubre: Línea Anticorrupción del ICBF: Las denuncias por un presunto acto de corrupción puedes realizarlas a través de la Línea Anticorrupción 018000-918080 - opción 4.
Vive ICBF No. 93 de noviembre: Pacto de cero tolerancia a la corrupción
Vive ICBF No. 95 de diciembre:En diciembre se realizará una encuesta participativa en la construcción del Plan Anticorrupción y de Atención al Ciudadano 2020.  en Intranet: El ICBF necesita de tu apoyo para luchar contra la corrupción. ¡Muy pronto se enviará a tu correo la invitación!
Vive ICBF No. 96 de diciembre: Pacto de cero tolerancia a la corrupción</v>
      </c>
    </row>
    <row r="95" spans="1:24" ht="297" customHeight="1" x14ac:dyDescent="0.25">
      <c r="A95" s="535"/>
      <c r="B95" s="236" t="str">
        <f>+'Comp5 '!B17</f>
        <v>1.5</v>
      </c>
      <c r="C95" s="253" t="str">
        <f>+'Comp5 '!C17</f>
        <v>Validar la relación de contratos publicados en SECOP (por modalidad) en relación a contratos informados por la entidad a Transparencia por Colombia - TPC.</v>
      </c>
      <c r="D95" s="253" t="str">
        <f>+'Comp5 '!D17</f>
        <v xml:space="preserve">Informe de seguimiento  de contratos publicados en  SECOP I a nivel nacional </v>
      </c>
      <c r="E95" s="253" t="str">
        <f>+'Comp5 '!E17</f>
        <v>Dirección de Contratación</v>
      </c>
      <c r="F95" s="254">
        <f>+'Comp5 '!F17</f>
        <v>43646</v>
      </c>
      <c r="G95" s="163">
        <f>+'Comp5 '!G17</f>
        <v>0</v>
      </c>
      <c r="H95" s="237">
        <f>+'Comp5 '!H17</f>
        <v>0</v>
      </c>
      <c r="I95" s="252" t="str">
        <f>+'Comp5 '!I17</f>
        <v>En Avance</v>
      </c>
      <c r="J95" s="214">
        <f>+'Comp5 '!J17</f>
        <v>0</v>
      </c>
      <c r="K95" s="216" t="str">
        <f>+'Comp5 '!K17</f>
        <v>Lucerito Achury Carrion
Esteban Martinez Bueno</v>
      </c>
      <c r="L95" s="215" t="str">
        <f>+'Comp5 '!L17</f>
        <v xml:space="preserve">Se evidenciaron correos de seguimiento de contratos publicados en SECOP I enviados a los Directores Regionales y a Coordinadores Jurídicos  de la siguiente manera:
Evidencia: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Recomendación:
Fortalecer la evidencia con la " relación a contratos informados por la entidad a Transparencia por Colombia - TPC."
</v>
      </c>
      <c r="M95" s="163">
        <f>+'Comp5 '!M17</f>
        <v>0</v>
      </c>
      <c r="N95" s="237">
        <f>+'Comp5 '!N17</f>
        <v>0</v>
      </c>
      <c r="O95" s="231" t="str">
        <f>+'Comp5 '!O17</f>
        <v>Cumplida (DT)</v>
      </c>
      <c r="P95" s="214">
        <f>+'Comp5 '!P17</f>
        <v>0</v>
      </c>
      <c r="Q95" s="216" t="str">
        <f>+'Comp5 '!Q17</f>
        <v>Lucerito Achury Carrion</v>
      </c>
      <c r="R95" s="251" t="str">
        <f>+'Comp5 '!R17</f>
        <v xml:space="preserve">Se evidenciaron correos de seguimiento de contratos publicados en SECOP I enviados a los Directores Regionales y a Coordinadores Jurídicos de la siguiente manera:
Evidencia:
- INFORME SEGUIMIENTO PUBLICACIONES SECOP I Con corte a 31 de marzo de 2019 enviado el 26/04/2019 con los siguientes ítems: 1. resumen, 2. detalle por regional, 3. referencias de obligación legal, 4. observaciones por regional y trámites a seguir y recomendaciones. Memorando radicado No. S-2019-232014-0101 del 26/04/19
-  SEGUIMIENTO PUBLICACIONES SECOP I Con corte a 30 de abril de 2019: enviado el 29/05/2019 con los siguientes ítems: 1. resumen, 2. detalle por regional, 3. referencias de obligación legal, 4. observaciones por regional y trámites a seguir y recomendaciones. Memorando radicado No. S-2019-305547--0101 del 29/05/19
- SEGUIMIENTO PUBLICACIONES SECOP I Con corte a 31 de mayo de 2019: enviado el 03/07/2019 con los siguientes ítems: 2. detalle por regional, 3. referencias de obligación legal, 4. observaciones por regional y trámites a seguir y recomendaciones. Memorando radicado No. 201912400000011423 del 20/06/19
Recomendación:
Fortalecer la evidencia con la " relación a contratos informados por la entidad a Transparencia por Colombia - TPC."
</v>
      </c>
      <c r="S95" s="166">
        <f>+'Comp5 '!S17</f>
        <v>0</v>
      </c>
      <c r="T95" s="237">
        <f>+'Comp5 '!T17</f>
        <v>1</v>
      </c>
      <c r="U95" s="231" t="str">
        <f>+'Comp5 '!U17</f>
        <v>Cumplida (DT)</v>
      </c>
      <c r="V95" s="214">
        <f>+'Comp5 '!V17</f>
        <v>0</v>
      </c>
      <c r="W95" s="213" t="str">
        <f>+'Comp5 '!W17</f>
        <v>Lucerito Achury C.</v>
      </c>
      <c r="X95" s="215" t="str">
        <f>+'Comp5 '!X17</f>
        <v>Actividad cumplida al 30/06/2019.
Se evidenciaron los correos de seguimiento de contratos publicados en SECOP I de acuerdo con la fecha programada 30/06/19. Asi mismo la Dirección de Contratación continuó reportando el seguimiento hasta el mes de octubre de 2019.
Evidencia:
- INFORME SEGUIMIENTO PUBLICACIONES SECOP I Con corte a 30 de junio de 2019 enviado el 06/08/2019 con los siguientes ítems: 1. resumen, 2. detalle por regional, 3. referencias de obligación legal, 4. observaciones por regional y trámites a seguir y recomendaciones. Memorando radicado No. S-201912400000045143 del 02/08/19.
- INFORME SEGUIMIENTO PUBLICACIONES SECOP I Con corte a 31 de julio de 2019 enviado el 29/08/2019 con los siguientes ítems: 1. resumen, 2. detalle por regional, 3. referencias de obligación legal, 4. observaciones por regional y trámites a seguir y recomendaciones.
- INFORME SEGUIMIENTO PUBLICACIONES SECOP I Con corte a 31 de agosto de 2019 enviado el 27/09/2019 con los siguientes ítems: 1. resumen, 2. detalle por regional, 3. referencias de obligación legal, 4. observaciones por regional y trámites a seguir y recomendaciones. Memorando radicado No. S-201912400000088943 del 27/08/19.
- INFORME SEGUIMIENTO PUBLICACIONES SECOP I Con corte a 30 de septiembre de 2019 enviado el 30/10/2019 con los siguientes ítems: 1. resumen, 2. detalle por regional, 3. referencias de obligación legal, 4. observaciones por regional y trámites a seguir y recomendaciones. Memorando radicado No. S-201912400000117773 del 95/10/19.
- INFORME SEGUIMIENTO PUBLICACIONES SECOP I Con corte a 31 de octubre de 2019 enviado el 05/12/2019 con los siguientes ítems: 1. resumen, 2. detalle por regional, 3. referencias de obligación legal, 4. observaciones por regional y trámites a seguir y recomendaciones. Memorando radicado No. S-201912400000137423 del 25/11/19.</v>
      </c>
    </row>
    <row r="96" spans="1:24" ht="119.25" customHeight="1" x14ac:dyDescent="0.25">
      <c r="A96" s="535"/>
      <c r="B96" s="236" t="str">
        <f>+'Comp5 '!B18</f>
        <v>1.6</v>
      </c>
      <c r="C96" s="253" t="str">
        <f>+'Comp5 '!C18</f>
        <v>Realizar el seguimiento a la gestión de registro en el Sistema de Información y Trámite Contractual--SITCO al interior de la Entidad</v>
      </c>
      <c r="D96" s="253" t="str">
        <f>+'Comp5 '!D18</f>
        <v xml:space="preserve">Informe de seguimiento a la implementación Regional </v>
      </c>
      <c r="E96" s="253" t="str">
        <f>+'Comp5 '!E18</f>
        <v>Dirección de Contratación</v>
      </c>
      <c r="F96" s="254">
        <f>+'Comp5 '!F18</f>
        <v>43819</v>
      </c>
      <c r="G96" s="163">
        <f>+'Comp5 '!G18</f>
        <v>0</v>
      </c>
      <c r="H96" s="237">
        <f>+'Comp5 '!H18</f>
        <v>0</v>
      </c>
      <c r="I96" s="252" t="str">
        <f>+'Comp5 '!I18</f>
        <v>Sin Avance</v>
      </c>
      <c r="J96" s="214">
        <f>+'Comp5 '!J18</f>
        <v>0</v>
      </c>
      <c r="K96" s="216" t="str">
        <f>+'Comp5 '!K18</f>
        <v>Lucerito Achury Carrion
Esteban Martinez Bueno</v>
      </c>
      <c r="L96" s="215" t="str">
        <f>+'Comp5 '!L18</f>
        <v>La periodicidad del reporte de esta actividad es "Único" sin detallar fecha de inicio.</v>
      </c>
      <c r="M96" s="163">
        <f>+'Comp5 '!M18</f>
        <v>0</v>
      </c>
      <c r="N96" s="237">
        <f>+'Comp5 '!N18</f>
        <v>0</v>
      </c>
      <c r="O96" s="231" t="str">
        <f>+'Comp5 '!O18</f>
        <v>En Avance</v>
      </c>
      <c r="P96" s="214">
        <f>+'Comp5 '!P18</f>
        <v>0</v>
      </c>
      <c r="Q96" s="216" t="str">
        <f>+'Comp5 '!Q18</f>
        <v>Lucerito Achury Carrion</v>
      </c>
      <c r="R96" s="251" t="str">
        <f>+'Comp5 '!R18</f>
        <v xml:space="preserve">Se evidenció seguimiento a la gestión de registro en el Sistema de Información y Trámite Contractual SITCO con corte a Julio de 2019.
Evidencia:
Correo enviado a los Directores Regionales y a los Coordinadores Jurídicos del 20/08/2019 con el informe Sistema de Información y Trámite Contractual incluyendo la verificación detallada por regional y el memorando seguimiento con radicado 201912400000054073.
  </v>
      </c>
      <c r="S96" s="166">
        <f>+'Comp5 '!S18</f>
        <v>0</v>
      </c>
      <c r="T96" s="237">
        <f>+'Comp5 '!T18</f>
        <v>1</v>
      </c>
      <c r="U96" s="231" t="str">
        <f>+'Comp5 '!U18</f>
        <v>Cumplida (DT)</v>
      </c>
      <c r="V96" s="214">
        <f>+'Comp5 '!V18</f>
        <v>0</v>
      </c>
      <c r="W96" s="213" t="str">
        <f>+'Comp5 '!W18</f>
        <v>Lucerito Achury C.</v>
      </c>
      <c r="X96" s="215" t="str">
        <f>+'Comp5 '!X18</f>
        <v xml:space="preserve">Actividad cumplida al 30/12/2019
Se evidenció seguimiento a la gestión de registro en el Sistema de Información y Trámite Contractual SITCO en las regionales desde enero hasta noviembre de 2019.
Evidencia:
- Correo enviado a los Directores Regionales y a los Coordinadores Jurídicos del 18/09/2019 con el informe Sistema de Información y Trámite Contractual incluyendo la verificación detallada por regional y el memorando seguimiento con radicado No. 201912400000082113 con corte al 30 de agosto.
- Memorando No. 201912400000117773 del 29/10/19 dirigido a Directores Regionales y Coordinadores Jurídicos correspondiente al mes de septiembre con el asunto: seguimiento registro SITCO-Sistema de Información y Trámite Contractual ICBF.
- Memorando No. 2019124000000128953 del 13/11/19 dirigido a Directores Regionales y Coordinadores Jurídicos correspondiente al mes de octubre con el asunto: seguimiento registro SITCO-Sistema de Información y Trámite Contractual ICBF.
- Se evidenció en el mes de octubre el memorando No. 2019124000000156893 remitido a los Directores Regionales y a los Coordinadores Jurídicos con fecha del 16/12/19 correspondiente al mes de noviembre del seguimiento registro SITCO.
</v>
      </c>
    </row>
    <row r="97" spans="1:24" ht="242.25" customHeight="1" x14ac:dyDescent="0.25">
      <c r="A97" s="535"/>
      <c r="B97" s="236" t="str">
        <f>+'Comp5 '!B19</f>
        <v>1.7</v>
      </c>
      <c r="C97" s="253" t="str">
        <f>+'Comp5 '!C19</f>
        <v>Publicar o divulgar de forma externa el Plan Anticorrupción y de Atención al Ciudadano del ICBF.</v>
      </c>
      <c r="D97" s="253" t="str">
        <f>+'Comp5 '!D19</f>
        <v xml:space="preserve">Publicación o divulgación de mensajes en redes sociales y/o correo masivo externo para la prevención de la corrupción y promoción de la transparencia en la Entidad </v>
      </c>
      <c r="E97" s="253" t="str">
        <f>+'Comp5 '!E19</f>
        <v>Oficina Asesora de Comunicaciones</v>
      </c>
      <c r="F97" s="254">
        <f>+'Comp5 '!F19</f>
        <v>43819</v>
      </c>
      <c r="G97" s="163">
        <f>+'Comp5 '!G19</f>
        <v>0</v>
      </c>
      <c r="H97" s="237">
        <f>+'Comp5 '!H19</f>
        <v>0</v>
      </c>
      <c r="I97" s="252" t="str">
        <f>+'Comp5 '!I19</f>
        <v>En Avance</v>
      </c>
      <c r="J97" s="214">
        <f>+'Comp5 '!J19</f>
        <v>0</v>
      </c>
      <c r="K97" s="216" t="str">
        <f>+'Comp5 '!K19</f>
        <v>Lucerito Achury Carrion
Esteban Martinez Bueno</v>
      </c>
      <c r="L97" s="215" t="str">
        <f>+'Comp5 '!L19</f>
        <v xml:space="preserve">Se evidenciaron la publicaciones de los siguientes mensajes en redes sociales y correo masivo.
Evidencia
Twitter Transparencia 28 enero: post anticorrupción sobre La corrupción es un delito grave que frena el desarrollo económico y social en todas las sociedades. Si conoce algún caso de corrupción, denuncie.  #ICBFesTransparencia
Anticorrupción Facebook  y Twitter 24 de febrero: La corrupción es un delito grave que frena el desarrollo económico y social en todas las sociedades. Si conoce algún caso de corrupción, denuncie.  #ICBFesTransparencia.
Anticorrupción Facebook y Twitter 15 de marzo: La corrupción es un delito grave que frena el desarrollo económico y social en todas las sociedades
Anticorrupción Twitter 25 de marzo: #ICBFesTransparencia y  Los recursos destinados a primera infancia son la mejor inversión que podemos dejar a los niños y niñas del país. Juntos podemos luchar contra la corrupción, denuncie en la línea 018000918080 opción 4
Anticorrupción_Facebook y twitter_25 de abril: #ICBFesTransparencia | Si conoces algún caso de corrupción donde se vean afectados los recursos destinados a la niñez y la adolescencia denuncia en la línea 018000918080 opción 4.
Anticorrupción y Transparencia_Twitter_ 29 de abril: #YoParticipoICBF | Fortalece tus conocimientos frente a la Ley de Transparencia y Estatuto Anticorrupción y su normativa. Participa mañana 30 de abril a las 11:00 am en nuestro Facebook LIVE
</v>
      </c>
      <c r="M97" s="163">
        <f>+'Comp5 '!M19</f>
        <v>0</v>
      </c>
      <c r="N97" s="237">
        <f>+'Comp5 '!N19</f>
        <v>0</v>
      </c>
      <c r="O97" s="231" t="str">
        <f>+'Comp5 '!O19</f>
        <v>En Avance</v>
      </c>
      <c r="P97" s="214">
        <f>+'Comp5 '!P19</f>
        <v>0</v>
      </c>
      <c r="Q97" s="216" t="str">
        <f>+'Comp5 '!Q19</f>
        <v>Lucerito Achury Carrion</v>
      </c>
      <c r="R97" s="251" t="str">
        <f>+'Comp5 '!R19</f>
        <v xml:space="preserve">Se evidenciaron la publicaciones de los siguientes mensajes en redes sociales y correo masivo.
Evidencia:
Anticorrupcion_27 de mayo_Facebook y Twitter: Los recursos para la atención de la niñez y la adolescencia del país deben ser invertidos de manera transparente. Si conoces algún caso de corrupción en el Instituto Colombiano de Bienestar Familiar ICBF denuncia a la línea 01 8000 918080 opción 4.
Anticorrupción 9 y 28 de junio - Facebook y Twitter: Si conoces algún caso de corrupción donde se vean afectados los recursos destinados a la niñez y la adolescencia denuncia en la línea 018000918080 opción 4
https://twitter.com/ICBFColombia/status/1144742272551927808
Anticorrupción_27 de julio_facebook y Twitter: Los recursos destinados a primera infancia son la mejor inversión que podemos dejar a los niños y niñas del país. Juntos podemos luchar contra la corrupción, denuncie en la línea 018000918080 opción 4
Anticorrupción 13, 26, 28 7 31 de agosto facebook y Twitter: #ICBFesTransparencia | Puedes aportar al fortalecimiento de las familias del país e impulsar su desarrollo. Conoce y participa de la convocatoria del ICBF para conformar el Banco Nacional de Oferentes del programa Mi Familia. Entérate
</v>
      </c>
      <c r="S97" s="166">
        <f>+'Comp5 '!S19</f>
        <v>0</v>
      </c>
      <c r="T97" s="237">
        <f>+'Comp5 '!T19</f>
        <v>1</v>
      </c>
      <c r="U97" s="231" t="str">
        <f>+'Comp5 '!U19</f>
        <v>Cumplida (DT)</v>
      </c>
      <c r="V97" s="214">
        <f>+'Comp5 '!V19</f>
        <v>0</v>
      </c>
      <c r="W97" s="213" t="str">
        <f>+'Comp5 '!W19</f>
        <v>Lucerito Achury C.</v>
      </c>
      <c r="X97" s="215" t="str">
        <f>+'Comp5 '!X19</f>
        <v xml:space="preserve">Actividad Cumplida al 31/12/2019
Se evidenciaron la publicaciones de los mensajes en redes sociales y correo masivo sobre la prevención de la corrupción y promoción de la transparencia.
Evidencia:
- Anticorrupción 24 y 27 de septiembre y 9, 23 y 26 octubre, 9 y 20 de noviembre y 10 de diciembre Twitter: Haz parte de nuestra lucha:  Los recursos destinados a primera infancia son la mejor inversión que podemos dejar a los niños y niñas del país. Juntos podemos luchar contra la corrupción, denuncie en la línea 018000918080 opción 4.
- Anticorrupcion 14 de diciembre Twitter: ¿Sabes cuáles son los trámites que puedes realizar en línea en la página web del Instituto Colombiano de Bienestar Familiar ICBF? Conócelos -&gt;&gt; https://www.icbf.gov.co/system/files/divulgacion_tramites_pieza_para_subir_en_la_pagina_.pdf …
https://twitter.com/ICBFColombia/status/1205647842993295364
</v>
      </c>
    </row>
    <row r="98" spans="1:24" ht="121.5" customHeight="1" x14ac:dyDescent="0.25">
      <c r="A98" s="535"/>
      <c r="B98" s="236" t="str">
        <f>+'Comp5 '!B20</f>
        <v>1.8</v>
      </c>
      <c r="C98" s="253" t="str">
        <f>+'Comp5 '!C20</f>
        <v>Informe del estado de las denuncias de presuntos actos de corrupción recibidas por el ICBF.</v>
      </c>
      <c r="D98" s="253" t="str">
        <f>+'Comp5 '!D20</f>
        <v>Informe trimestral publicado en el Boletín de PQRS del ICBF.</v>
      </c>
      <c r="E98" s="253" t="str">
        <f>+'Comp5 '!E20</f>
        <v xml:space="preserve">Oficina Asesora Jurídica </v>
      </c>
      <c r="F98" s="254">
        <f>+'Comp5 '!F20</f>
        <v>43814</v>
      </c>
      <c r="G98" s="163">
        <f>+'Comp5 '!G20</f>
        <v>0</v>
      </c>
      <c r="H98" s="237">
        <f>+'Comp5 '!H20</f>
        <v>0</v>
      </c>
      <c r="I98" s="252" t="str">
        <f>+'Comp5 '!I20</f>
        <v>En Avance</v>
      </c>
      <c r="J98" s="214">
        <f>+'Comp5 '!J20</f>
        <v>0</v>
      </c>
      <c r="K98" s="216" t="str">
        <f>+'Comp5 '!K20</f>
        <v>Lucerito Achury Carrion
Esteban Martinez Bueno</v>
      </c>
      <c r="L98" s="215" t="str">
        <f>+'Comp5 '!L20</f>
        <v>Se evidenciaron las denuncias por presuntos actos de corrupción inmersos en los Informes PQRSD publicados de los meses de enero, febrero y marzo de 2019 en el portal web y en la intranet.
Evidencia:
Portal web ruta: https://www.icbf.gov.co/servicios/informes-boletines-pqrds
Intranet ruta: https://intranet.icbf.gov.co/secretaria-general/direccion-de-servicios-y-atencion/procesos-y-eventos.</v>
      </c>
      <c r="M98" s="163">
        <f>+'Comp5 '!M20</f>
        <v>0</v>
      </c>
      <c r="N98" s="237">
        <f>+'Comp5 '!N20</f>
        <v>0</v>
      </c>
      <c r="O98" s="231" t="str">
        <f>+'Comp5 '!O20</f>
        <v>En Avance</v>
      </c>
      <c r="P98" s="214">
        <f>+'Comp5 '!P20</f>
        <v>0</v>
      </c>
      <c r="Q98" s="216" t="str">
        <f>+'Comp5 '!Q20</f>
        <v>Lucerito Achury Carrion</v>
      </c>
      <c r="R98" s="251" t="str">
        <f>+'Comp5 '!R20</f>
        <v xml:space="preserve">Se evidenciaron las denuncias por presuntos actos de corrupción inmersos en los Informes PQRSD publicados de los meses de mayo, junio y julio de 2019 en el portal web y en la intranet.  Adicionalmente La Oficina Asesora Juríca dejo como evidencia un Informe de Denuncias donde informan que se recepcionaron 120 denuncias durante el periodo comprendido del 1 de abril al 30 de junio de 2019 en el cual 80 estan cerradas y 40 abiertas.
Evidencia:
Portal web ruta: https://www.icbf.gov.co/servicios/informes-boletines-pqrds
</v>
      </c>
      <c r="S98" s="166">
        <f>+'Comp5 '!S20</f>
        <v>0</v>
      </c>
      <c r="T98" s="237">
        <f>+'Comp5 '!T20</f>
        <v>1</v>
      </c>
      <c r="U98" s="231" t="str">
        <f>+'Comp5 '!U20</f>
        <v>Cumplida (DT)</v>
      </c>
      <c r="V98" s="214">
        <f>+'Comp5 '!V20</f>
        <v>0</v>
      </c>
      <c r="W98" s="213" t="str">
        <f>+'Comp5 '!W20</f>
        <v>Lucerito Achury C.</v>
      </c>
      <c r="X98" s="215" t="str">
        <f>+'Comp5 '!X20</f>
        <v>Actividad Cumplida al 31/12/2019
Se evidenciaron las denuncias por presuntos actos de corrupción inmersos en los Informes PQRSD publicados de los meses de agosto, septiembre y noviembre de 2019 en el portal web en la ruta: https://www.icbf.gov.co/servicios/informes-boletines-pqrds.
Adicionalmente la Oficina Asesora Juríca dejo como evidencia un Informe de Denuncias donde informan que se recepcionaron 138 denuncias durante el periodo comprendido del 1 de julio al 30 de septiembre de 2019 en el cual 44 estan cerradas y 94 abiertas.</v>
      </c>
    </row>
    <row r="99" spans="1:24" ht="279.75" customHeight="1" thickBot="1" x14ac:dyDescent="0.3">
      <c r="A99" s="535"/>
      <c r="B99" s="236" t="str">
        <f>+'Comp5 '!B21</f>
        <v>1.9</v>
      </c>
      <c r="C99" s="253" t="str">
        <f>+'Comp5 '!C21</f>
        <v xml:space="preserve">Mantener actualizada la información en el proceso presupuestal de la entidad, en lo concerniente al presupuesto general asignado, ejecución presupuestal y estados financieros. </v>
      </c>
      <c r="D99" s="253" t="str">
        <f>+'Comp5 '!D21</f>
        <v>Información institucional actualizada en el Portal Web de la Entidad.</v>
      </c>
      <c r="E99" s="253" t="str">
        <f>+'Comp5 '!E21</f>
        <v>Dirección Financiera</v>
      </c>
      <c r="F99" s="254">
        <f>+'Comp5 '!F21</f>
        <v>43830</v>
      </c>
      <c r="G99" s="163">
        <f>+'Comp5 '!G21</f>
        <v>0</v>
      </c>
      <c r="H99" s="237">
        <f>+'Comp5 '!H21</f>
        <v>0</v>
      </c>
      <c r="I99" s="252" t="str">
        <f>+'Comp5 '!I21</f>
        <v>En Avance</v>
      </c>
      <c r="J99" s="214">
        <f>+'Comp5 '!J21</f>
        <v>0</v>
      </c>
      <c r="K99" s="216" t="str">
        <f>+'Comp5 '!K21</f>
        <v>Lucerito Achury Carrion
Esteban Martinez Bueno</v>
      </c>
      <c r="L99" s="215" t="str">
        <f>+'Comp5 '!L21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 Estados financieros: Estados Financieros y Notas de los estados financieros de los meses de enero, febrero, marzo y abril de 2019 publicados el 10/05/19 en la ruta: https://www.icbf.gov.co/gestion-transparencia/transparencia/presupuesto/estados-financieros/archivo
Recomendación: Publicar la fecha completa de publicación con el fin de tener la trazabilidad de la información.</v>
      </c>
      <c r="M99" s="163">
        <f>+'Comp5 '!M21</f>
        <v>0</v>
      </c>
      <c r="N99" s="237">
        <f>+'Comp5 '!N21</f>
        <v>0</v>
      </c>
      <c r="O99" s="231" t="str">
        <f>+'Comp5 '!O21</f>
        <v>En Avance</v>
      </c>
      <c r="P99" s="214">
        <f>+'Comp5 '!P21</f>
        <v>0</v>
      </c>
      <c r="Q99" s="216" t="str">
        <f>+'Comp5 '!Q21</f>
        <v>Lucerito Achury Carrion</v>
      </c>
      <c r="R99" s="251" t="str">
        <f>+'Comp5 '!R21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mayo, junio y julio 2019 ubicado en la ruta: https://www.icbf.gov.co/gestion-transparencia/transparencia/presupuesto/ejecucion-presupuestal
- Estados financieros: se evidenció lo siguiente:
estados_financieros_corte_31_mayo_2019.pdf y notas_a_los_estados_financieros_mayo_31_2019.pdf publicados el 05/Jul/2019
Estados Financieros y NOTAS A LOS ESTADOS FINANCIEROS 30 JUNIO 2019 corte 30 junio 2019 publicado el 05/Ago/2019
Estados Financieros corte 31 Julio 2019 publicado el 04/Sep/2019
NOTAS A LOS ESTADOS FINANCIEROS 31 JULIO 2019 publicado el 04/Sep/2019
Esta información se encuentra ubicada en la ruta: 
https://www.icbf.gov.co/gestion-transparencia/transparencia/presupuesto/estados-financieros/archivo
Recomendación: Publicar la fecha completa de publicación con el fin de tener la trazabilidad de la información.</v>
      </c>
      <c r="S99" s="166">
        <f>+'Comp5 '!S21</f>
        <v>0</v>
      </c>
      <c r="T99" s="237">
        <f>+'Comp5 '!T21</f>
        <v>1</v>
      </c>
      <c r="U99" s="231" t="str">
        <f>+'Comp5 '!U21</f>
        <v>Cumplida (DT)</v>
      </c>
      <c r="V99" s="214">
        <f>+'Comp5 '!V21</f>
        <v>0</v>
      </c>
      <c r="W99" s="213" t="str">
        <f>+'Comp5 '!W21</f>
        <v>Lucerito Achury C.</v>
      </c>
      <c r="X99" s="215" t="str">
        <f>+'Comp5 '!X21</f>
        <v xml:space="preserve">
Se evidenció la publicación en la página web en la sección de Gestión y Transparencia sección 5. Presupuesto la información del presupuesto general, la ejecución presupuestal y los estados financieros.
Evidencia:
Presupuesto general: Presupuesto inicial 2019 publicado el 13/02/19 en la ruta: https://www.icbf.gov.co/transparencia/presupuesto/general
Ejecución presupuestal: agosto, septiembre, octubre y noviembre de 2019 ubicado en la ruta: https://www.icbf.gov.co/transparencia/presupuesto/ejecucion-presupuestal
Estados financieros: se evidenció lo siguiente:
- Estados Financieros corte 31 agosto 2019.pdf con fecha de publicación: 11/10/19
- Notas a los Estados Financieros 31 agosto2019.pdf  publicadas el 15/Oct/2019
- Estados Financieros corte 30 septiembre 2019 publicados el 25/Nov/2019
- Notas a los Estados Financieros a 30 septiembre de 2019 publicadas el 25/Nov/2019
- Estados Financieros corte a 31 octubre de 2019 publicados el 18/Dic/2019
- Notas a los Estados Financieros a 31 octubre de  2019 publicadas el 18/Dic/2019
Esta información se encuentra ubicada en la ruta: https://www.icbf.gov.co/transparencia/presupuesto/estados-financieros/archivo</v>
      </c>
    </row>
    <row r="100" spans="1:24" ht="35.25" hidden="1" customHeight="1" x14ac:dyDescent="0.3">
      <c r="A100" s="535"/>
      <c r="B100" s="236" t="e">
        <f>IF(#REF!="","",#REF!)</f>
        <v>#REF!</v>
      </c>
      <c r="C100" s="255" t="e">
        <f>IF(#REF!="","",#REF!)</f>
        <v>#REF!</v>
      </c>
      <c r="D100" s="255" t="e">
        <f>IF(#REF!="","",#REF!)</f>
        <v>#REF!</v>
      </c>
      <c r="E100" s="253" t="e">
        <f>IF(#REF!="","",#REF!)</f>
        <v>#REF!</v>
      </c>
      <c r="F100" s="8" t="e">
        <f>IF(#REF!="","",#REF!)</f>
        <v>#REF!</v>
      </c>
      <c r="H100" s="237" t="e">
        <f>IF(#REF!="","",#REF!)</f>
        <v>#REF!</v>
      </c>
      <c r="I100" s="252" t="e">
        <f>IF(#REF!="","",#REF!)</f>
        <v>#REF!</v>
      </c>
      <c r="J100" s="214" t="e">
        <f>IF(#REF!="","",#REF!)</f>
        <v>#REF!</v>
      </c>
      <c r="K100" s="216" t="e">
        <f>IF(#REF!="","",#REF!)</f>
        <v>#REF!</v>
      </c>
      <c r="L100" s="215" t="e">
        <f>IF(#REF!="","",#REF!)</f>
        <v>#REF!</v>
      </c>
      <c r="M100" s="163" t="e">
        <f>IF(#REF!="","",#REF!)</f>
        <v>#REF!</v>
      </c>
      <c r="N100" s="237" t="e">
        <f>IF(#REF!="","",#REF!)</f>
        <v>#REF!</v>
      </c>
      <c r="O100" s="231" t="e">
        <f>IF(#REF!="","",#REF!)</f>
        <v>#REF!</v>
      </c>
      <c r="P100" s="214" t="e">
        <f>IF(#REF!="","",#REF!)</f>
        <v>#REF!</v>
      </c>
      <c r="Q100" s="216" t="e">
        <f>IF(#REF!="","",#REF!)</f>
        <v>#REF!</v>
      </c>
      <c r="R100" s="215" t="e">
        <f>IF(#REF!="","",#REF!)</f>
        <v>#REF!</v>
      </c>
      <c r="S100" s="166" t="e">
        <f>IF(#REF!="","",#REF!)</f>
        <v>#REF!</v>
      </c>
      <c r="T100" s="237" t="e">
        <f>IF(#REF!="","",#REF!)</f>
        <v>#REF!</v>
      </c>
      <c r="U100" s="231" t="e">
        <f>IF(#REF!="","",#REF!)</f>
        <v>#REF!</v>
      </c>
      <c r="V100" s="214" t="e">
        <f>IF(#REF!="","",#REF!)</f>
        <v>#REF!</v>
      </c>
      <c r="W100" s="213" t="e">
        <f>IF(#REF!="","",#REF!)</f>
        <v>#REF!</v>
      </c>
      <c r="X100" s="215" t="e">
        <f>IF(#REF!="","",#REF!)</f>
        <v>#REF!</v>
      </c>
    </row>
    <row r="101" spans="1:24" ht="41.25" hidden="1" customHeight="1" thickBot="1" x14ac:dyDescent="0.3">
      <c r="A101" s="541"/>
      <c r="B101" s="236" t="e">
        <f>IF(#REF!="","",#REF!)</f>
        <v>#REF!</v>
      </c>
      <c r="C101" s="255" t="e">
        <f>IF(#REF!="","",#REF!)</f>
        <v>#REF!</v>
      </c>
      <c r="D101" s="255" t="e">
        <f>IF(#REF!="","",#REF!)</f>
        <v>#REF!</v>
      </c>
      <c r="E101" s="253" t="e">
        <f>IF(#REF!="","",#REF!)</f>
        <v>#REF!</v>
      </c>
      <c r="F101" s="254" t="e">
        <f>IF(#REF!="","",#REF!)</f>
        <v>#REF!</v>
      </c>
      <c r="H101" s="237" t="e">
        <f>IF(#REF!="","",#REF!)</f>
        <v>#REF!</v>
      </c>
      <c r="I101" s="252" t="e">
        <f>IF(#REF!="","",#REF!)</f>
        <v>#REF!</v>
      </c>
      <c r="J101" s="214" t="e">
        <f>IF(#REF!="","",#REF!)</f>
        <v>#REF!</v>
      </c>
      <c r="K101" s="216" t="e">
        <f>IF(#REF!="","",#REF!)</f>
        <v>#REF!</v>
      </c>
      <c r="L101" s="215" t="e">
        <f>IF(#REF!="","",#REF!)</f>
        <v>#REF!</v>
      </c>
      <c r="M101" s="163" t="e">
        <f>IF(#REF!="","",#REF!)</f>
        <v>#REF!</v>
      </c>
      <c r="N101" s="237" t="e">
        <f>IF(#REF!="","",#REF!)</f>
        <v>#REF!</v>
      </c>
      <c r="O101" s="231" t="e">
        <f>IF(#REF!="","",#REF!)</f>
        <v>#REF!</v>
      </c>
      <c r="P101" s="214" t="e">
        <f>IF(#REF!="","",#REF!)</f>
        <v>#REF!</v>
      </c>
      <c r="Q101" s="216" t="e">
        <f>IF(#REF!="","",#REF!)</f>
        <v>#REF!</v>
      </c>
      <c r="R101" s="215" t="e">
        <f>IF(#REF!="","",#REF!)</f>
        <v>#REF!</v>
      </c>
      <c r="S101" s="166" t="e">
        <f>IF(#REF!="","",#REF!)</f>
        <v>#REF!</v>
      </c>
      <c r="T101" s="237" t="e">
        <f>IF(#REF!="","",#REF!)</f>
        <v>#REF!</v>
      </c>
      <c r="U101" s="231" t="e">
        <f>IF(#REF!="","",#REF!)</f>
        <v>#REF!</v>
      </c>
      <c r="V101" s="214" t="e">
        <f>IF(#REF!="","",#REF!)</f>
        <v>#REF!</v>
      </c>
      <c r="W101" s="213" t="e">
        <f>IF(#REF!="","",#REF!)</f>
        <v>#REF!</v>
      </c>
      <c r="X101" s="215" t="e">
        <f>IF(#REF!="","",#REF!)</f>
        <v>#REF!</v>
      </c>
    </row>
    <row r="102" spans="1:24" s="199" customFormat="1" ht="50.1" customHeight="1" thickBot="1" x14ac:dyDescent="0.3">
      <c r="A102" s="534" t="s">
        <v>64</v>
      </c>
      <c r="B102" s="187"/>
      <c r="C102" s="188" t="s">
        <v>98</v>
      </c>
      <c r="D102" s="187"/>
      <c r="E102" s="187"/>
      <c r="F102" s="211"/>
      <c r="G102" s="1"/>
      <c r="H102" s="190" t="e">
        <f>IF(#REF!="","",#REF!)</f>
        <v>#REF!</v>
      </c>
      <c r="I102" s="191" t="e">
        <f>IF(#REF!="","",#REF!)</f>
        <v>#REF!</v>
      </c>
      <c r="J102" s="198" t="e">
        <f>IF(#REF!="","",#REF!)</f>
        <v>#REF!</v>
      </c>
      <c r="K102" s="217" t="e">
        <f>IF(#REF!="","",#REF!)</f>
        <v>#REF!</v>
      </c>
      <c r="L102" s="194" t="e">
        <f>IF(#REF!="","",#REF!)</f>
        <v>#REF!</v>
      </c>
      <c r="M102" s="195" t="e">
        <f>IF(#REF!="","",#REF!)</f>
        <v>#REF!</v>
      </c>
      <c r="N102" s="190" t="e">
        <f>IF(#REF!="","",#REF!)</f>
        <v>#REF!</v>
      </c>
      <c r="O102" s="196" t="e">
        <f>IF(#REF!="","",#REF!)</f>
        <v>#REF!</v>
      </c>
      <c r="P102" s="198" t="e">
        <f>IF(#REF!="","",#REF!)</f>
        <v>#REF!</v>
      </c>
      <c r="Q102" s="193" t="e">
        <f>IF(#REF!="","",#REF!)</f>
        <v>#REF!</v>
      </c>
      <c r="R102" s="194" t="e">
        <f>IF(#REF!="","",#REF!)</f>
        <v>#REF!</v>
      </c>
      <c r="S102" s="2" t="e">
        <f>IF(#REF!="","",#REF!)</f>
        <v>#REF!</v>
      </c>
      <c r="T102" s="190">
        <f>+'Comp5 '!T24</f>
        <v>1</v>
      </c>
      <c r="U102" s="196">
        <f>+'Comp5 '!U24</f>
        <v>1</v>
      </c>
      <c r="V102" s="198">
        <f>+'Comp5 '!V24</f>
        <v>1</v>
      </c>
      <c r="W102" s="193">
        <f>+'Comp5 '!W24</f>
        <v>0</v>
      </c>
      <c r="X102" s="194">
        <f>+'Comp5 '!X24</f>
        <v>0</v>
      </c>
    </row>
    <row r="103" spans="1:24" ht="135" customHeight="1" thickBot="1" x14ac:dyDescent="0.3">
      <c r="A103" s="535"/>
      <c r="B103" s="236" t="str">
        <f>+'Comp5 '!B25</f>
        <v>2.1</v>
      </c>
      <c r="C103" s="253" t="str">
        <f>+'Comp5 '!C25</f>
        <v>Mejorar la experiencia de la sección de preguntas frecuentes del portal web de la entidad, con el fin de facilitar el acceso a la ciudadanía, a la información de mayor consulta.</v>
      </c>
      <c r="D103" s="253" t="str">
        <f>+'Comp5 '!D25</f>
        <v>Crear enlace (Link) en la sección de transparencia del Portal Web de preguntas frecuentes con funcionalidades de búsqueda, filtro y consulta de información.</v>
      </c>
      <c r="E103" s="253" t="str">
        <f>+'Comp5 '!E25</f>
        <v xml:space="preserve">Dirección de Servicios y Atención   </v>
      </c>
      <c r="F103" s="254">
        <f>+'Comp5 '!F25</f>
        <v>43819</v>
      </c>
      <c r="G103" s="163">
        <f>+'Comp5 '!G25</f>
        <v>0</v>
      </c>
      <c r="H103" s="237">
        <f>+'Comp5 '!H25</f>
        <v>0</v>
      </c>
      <c r="I103" s="252" t="str">
        <f>+'Comp5 '!I25</f>
        <v>En Avance</v>
      </c>
      <c r="J103" s="214">
        <f>+'Comp5 '!J25</f>
        <v>0</v>
      </c>
      <c r="K103" s="216" t="str">
        <f>+'Comp5 '!K25</f>
        <v>Lucerito Achury Carrion
Esteban Martinez Bueno</v>
      </c>
      <c r="L103" s="215" t="str">
        <f>+'Comp5 '!L25</f>
        <v>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Evidencia:
- Se aportó evidencia correo de la DIT donde informa el aval de la Dirección de Servicios y Atención y la puesta en marcha desde el 13/03/19 del micrositio.
- Plan Anticorrupción - enlace a FAQS</v>
      </c>
      <c r="M103" s="163">
        <f>+'Comp5 '!M25</f>
        <v>0</v>
      </c>
      <c r="N103" s="237">
        <f>+'Comp5 '!N25</f>
        <v>0</v>
      </c>
      <c r="O103" s="231" t="str">
        <f>+'Comp5 '!O25</f>
        <v>En Avance</v>
      </c>
      <c r="P103" s="214">
        <f>+'Comp5 '!P25</f>
        <v>0</v>
      </c>
      <c r="Q103" s="216" t="str">
        <f>+'Comp5 '!Q25</f>
        <v>Lucerito Achury Carrion</v>
      </c>
      <c r="R103" s="251" t="str">
        <f>+'Comp5 '!R25</f>
        <v>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enre otras.</v>
      </c>
      <c r="S103" s="166">
        <f>+'Comp5 '!S25</f>
        <v>0</v>
      </c>
      <c r="T103" s="237">
        <f>+'Comp5 '!T25</f>
        <v>1</v>
      </c>
      <c r="U103" s="231" t="str">
        <f>+'Comp5 '!U25</f>
        <v>Cumplida (DT)</v>
      </c>
      <c r="V103" s="214">
        <f>+'Comp5 '!V25</f>
        <v>0</v>
      </c>
      <c r="W103" s="213" t="str">
        <f>+'Comp5 '!W25</f>
        <v>Lucerito Achury C.</v>
      </c>
      <c r="X103" s="215" t="str">
        <f>+'Comp5 '!X25</f>
        <v>Actividad Cumplida al 30/12/2019.
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entre otras.</v>
      </c>
    </row>
    <row r="104" spans="1:24" s="199" customFormat="1" ht="50.1" customHeight="1" thickBot="1" x14ac:dyDescent="0.3">
      <c r="A104" s="534" t="s">
        <v>65</v>
      </c>
      <c r="B104" s="187"/>
      <c r="C104" s="188" t="s">
        <v>102</v>
      </c>
      <c r="D104" s="187"/>
      <c r="E104" s="187"/>
      <c r="F104" s="211"/>
      <c r="G104" s="1"/>
      <c r="H104" s="190" t="e">
        <f>IF(#REF!="","",#REF!)</f>
        <v>#REF!</v>
      </c>
      <c r="I104" s="191" t="e">
        <f>IF(#REF!="","",#REF!)</f>
        <v>#REF!</v>
      </c>
      <c r="J104" s="192" t="e">
        <f>IF(#REF!="","",#REF!)</f>
        <v>#REF!</v>
      </c>
      <c r="K104" s="217" t="e">
        <f>IF(#REF!="","",#REF!)</f>
        <v>#REF!</v>
      </c>
      <c r="L104" s="194" t="e">
        <f>IF(#REF!="","",#REF!)</f>
        <v>#REF!</v>
      </c>
      <c r="M104" s="195" t="e">
        <f>IF(#REF!="","",#REF!)</f>
        <v>#REF!</v>
      </c>
      <c r="N104" s="190" t="e">
        <f>IF(#REF!="","",#REF!)</f>
        <v>#REF!</v>
      </c>
      <c r="O104" s="196" t="e">
        <f>IF(#REF!="","",#REF!)</f>
        <v>#REF!</v>
      </c>
      <c r="P104" s="192" t="e">
        <f>IF(#REF!="","",#REF!)</f>
        <v>#REF!</v>
      </c>
      <c r="Q104" s="193" t="e">
        <f>IF(#REF!="","",#REF!)</f>
        <v>#REF!</v>
      </c>
      <c r="R104" s="194" t="e">
        <f>IF(#REF!="","",#REF!)</f>
        <v>#REF!</v>
      </c>
      <c r="S104" s="2" t="e">
        <f>IF(#REF!="","",#REF!)</f>
        <v>#REF!</v>
      </c>
      <c r="T104" s="190">
        <f>+'Comp5 '!T26</f>
        <v>6</v>
      </c>
      <c r="U104" s="196">
        <f>+'Comp5 '!U26</f>
        <v>6</v>
      </c>
      <c r="V104" s="198">
        <f>+'Comp5 '!V26</f>
        <v>1</v>
      </c>
      <c r="W104" s="193">
        <f>+'Comp5 '!W26</f>
        <v>0</v>
      </c>
      <c r="X104" s="194">
        <f>+'Comp5 '!X26</f>
        <v>0</v>
      </c>
    </row>
    <row r="105" spans="1:24" ht="294" customHeight="1" x14ac:dyDescent="0.25">
      <c r="A105" s="535"/>
      <c r="B105" s="236" t="str">
        <f>+'Comp5 '!B27</f>
        <v>3.1</v>
      </c>
      <c r="C105" s="253" t="str">
        <f>+'Comp5 '!C27</f>
        <v>Actualizar el  instrumento de inventario de activos de Información del ICBF.</v>
      </c>
      <c r="D105" s="253" t="str">
        <f>+'Comp5 '!D27</f>
        <v>(1) Inventario de activos de información actualizado.</v>
      </c>
      <c r="E105" s="253" t="str">
        <f>+'Comp5 '!E27</f>
        <v>Dirección de Información y Tecnología</v>
      </c>
      <c r="F105" s="254">
        <f>+'Comp5 '!F27</f>
        <v>43819</v>
      </c>
      <c r="G105" s="163">
        <f>+'Comp5 '!G27</f>
        <v>0</v>
      </c>
      <c r="H105" s="237">
        <f>+'Comp5 '!H27</f>
        <v>0</v>
      </c>
      <c r="I105" s="252" t="str">
        <f>+'Comp5 '!I27</f>
        <v>En Avance</v>
      </c>
      <c r="J105" s="214">
        <f>+'Comp5 '!J27</f>
        <v>0</v>
      </c>
      <c r="K105" s="216" t="str">
        <f>+'Comp5 '!K27</f>
        <v>Lucerito Achury Carrion
Esteban Martinez Bueno</v>
      </c>
      <c r="L105" s="215" t="str">
        <f>+'Comp5 '!L27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M105" s="163">
        <f>+'Comp5 '!M27</f>
        <v>0</v>
      </c>
      <c r="N105" s="237">
        <f>+'Comp5 '!N27</f>
        <v>0</v>
      </c>
      <c r="O105" s="231" t="str">
        <f>+'Comp5 '!O27</f>
        <v>En Avance</v>
      </c>
      <c r="P105" s="214">
        <f>+'Comp5 '!P27</f>
        <v>0</v>
      </c>
      <c r="Q105" s="216" t="str">
        <f>+'Comp5 '!Q27</f>
        <v>Lucerito Achury Carrion</v>
      </c>
      <c r="R105" s="251" t="str">
        <f>+'Comp5 '!R27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S105" s="166">
        <f>+'Comp5 '!S27</f>
        <v>0</v>
      </c>
      <c r="T105" s="237">
        <f>+'Comp5 '!T27</f>
        <v>1</v>
      </c>
      <c r="U105" s="231" t="str">
        <f>+'Comp5 '!U27</f>
        <v>Cumplida (DT)</v>
      </c>
      <c r="V105" s="214">
        <f>+'Comp5 '!V27</f>
        <v>0</v>
      </c>
      <c r="W105" s="213" t="str">
        <f>+'Comp5 '!W27</f>
        <v>Lucerito Achury C.</v>
      </c>
      <c r="X105" s="215" t="str">
        <f>+'Comp5 '!X27</f>
        <v>Actividad finalizada en abril de 2019.</v>
      </c>
    </row>
    <row r="106" spans="1:24" ht="63.75" customHeight="1" x14ac:dyDescent="0.25">
      <c r="A106" s="535"/>
      <c r="B106" s="236" t="str">
        <f>+'Comp5 '!B28</f>
        <v>3.2</v>
      </c>
      <c r="C106" s="253" t="str">
        <f>+'Comp5 '!C28</f>
        <v>Actualizar el  Esquema de publicación de información del ICBF.</v>
      </c>
      <c r="D106" s="253" t="str">
        <f>+'Comp5 '!D28</f>
        <v>(1) Esquema de Publicación actualizado a corte 31 de diciembre de 2019</v>
      </c>
      <c r="E106" s="253" t="str">
        <f>+'Comp5 '!E28</f>
        <v>Oficina Asesora de Comunicaciones</v>
      </c>
      <c r="F106" s="254">
        <f>+'Comp5 '!F28</f>
        <v>43819</v>
      </c>
      <c r="G106" s="163">
        <f>+'Comp5 '!G28</f>
        <v>0</v>
      </c>
      <c r="H106" s="237">
        <f>+'Comp5 '!H28</f>
        <v>0</v>
      </c>
      <c r="I106" s="252" t="str">
        <f>+'Comp5 '!I28</f>
        <v>Sin Avance</v>
      </c>
      <c r="J106" s="214">
        <f>+'Comp5 '!J28</f>
        <v>0</v>
      </c>
      <c r="K106" s="216" t="str">
        <f>+'Comp5 '!K28</f>
        <v>Lucerito Achury Carrion
Esteban Martinez Bueno</v>
      </c>
      <c r="L106" s="215" t="str">
        <f>+'Comp5 '!L28</f>
        <v>La periodicidad del reporte de esta actividad es "Único" sin detallar fecha de inicio.</v>
      </c>
      <c r="M106" s="163">
        <f>+'Comp5 '!M28</f>
        <v>0</v>
      </c>
      <c r="N106" s="237">
        <f>+'Comp5 '!N28</f>
        <v>0</v>
      </c>
      <c r="O106" s="231" t="str">
        <f>+'Comp5 '!O28</f>
        <v>Sin Avance</v>
      </c>
      <c r="P106" s="214">
        <f>+'Comp5 '!P28</f>
        <v>0</v>
      </c>
      <c r="Q106" s="216" t="str">
        <f>+'Comp5 '!Q28</f>
        <v>Lucerito Achury Carrion</v>
      </c>
      <c r="R106" s="251" t="str">
        <f>+'Comp5 '!R28</f>
        <v>La periodicidad del reporte de esta actividad es "Único" sin detallar fecha de inicio.</v>
      </c>
      <c r="S106" s="166">
        <f>+'Comp5 '!S28</f>
        <v>0</v>
      </c>
      <c r="T106" s="237">
        <f>+'Comp5 '!T28</f>
        <v>1</v>
      </c>
      <c r="U106" s="231" t="str">
        <f>+'Comp5 '!U28</f>
        <v>Cumplida (DT)</v>
      </c>
      <c r="V106" s="214">
        <f>+'Comp5 '!V28</f>
        <v>0</v>
      </c>
      <c r="W106" s="213" t="str">
        <f>+'Comp5 '!W28</f>
        <v>Lucerito Achury C.</v>
      </c>
      <c r="X106" s="215" t="str">
        <f>+'Comp5 '!X28</f>
        <v>Actividad Cumplida.
En la página web en la sección de Gestión y Transparencia en el numeral 10. Instrumentos de Gestión de la Información Pública se evidenció la publicación de la Resolución No. 11893 del 24 de diciembre de 2019 donde se informa la actualización y publicación del Esquema de Publicación de Información del ICBF, asi mismo se encontró publicado el archivo 10.4 Esquema de Publicación ICBF, Versión: Diciembre 2019. Sin embargo hay algunos enlaces que no se encuentran disponibles o no funcionan como por ejemplo: Empleos de Libre Nombramiento y Remoción, Plan Anticorrupción y de Atención al Ciudadano, Plan de Acción e indicadores.
Evidencia:
página web ruta: https://www.icbf.gov.co/transparencia/instrumentos-de-gestion-de-informacion-publica
Recomendación: Monitorear los enlaces del Esquema de Publicación con mayor periodicidad.</v>
      </c>
    </row>
    <row r="107" spans="1:24" ht="73.5" customHeight="1" x14ac:dyDescent="0.25">
      <c r="A107" s="535"/>
      <c r="B107" s="236" t="str">
        <f>+'Comp5 '!B29</f>
        <v>3.3</v>
      </c>
      <c r="C107" s="253" t="str">
        <f>+'Comp5 '!C29</f>
        <v>Actualizar el  Índice de Información Clasificada y Reservada del ICBF.</v>
      </c>
      <c r="D107" s="253" t="str">
        <f>+'Comp5 '!D29</f>
        <v>(1) Índice de Información clasificada y reservada actualizado.</v>
      </c>
      <c r="E107" s="253" t="str">
        <f>+'Comp5 '!E29</f>
        <v>Dirección Servicios y atención y Oficina Asesora Jurídica</v>
      </c>
      <c r="F107" s="254">
        <f>+'Comp5 '!F29</f>
        <v>43819</v>
      </c>
      <c r="G107" s="163">
        <f>+'Comp5 '!G29</f>
        <v>0</v>
      </c>
      <c r="H107" s="237">
        <f>+'Comp5 '!H29</f>
        <v>0</v>
      </c>
      <c r="I107" s="252" t="str">
        <f>+'Comp5 '!I29</f>
        <v>N/A</v>
      </c>
      <c r="J107" s="214">
        <f>+'Comp5 '!J29</f>
        <v>0</v>
      </c>
      <c r="K107" s="216" t="str">
        <f>+'Comp5 '!K29</f>
        <v>Lucerito Achury Carrion
Esteban Martinez Bueno</v>
      </c>
      <c r="L107" s="215" t="str">
        <f>+'Comp5 '!L29</f>
        <v>La periodicidad del reporte de esta actividad es bimestral a partir del mes de septiembre de 2019.</v>
      </c>
      <c r="M107" s="163">
        <f>+'Comp5 '!M29</f>
        <v>0</v>
      </c>
      <c r="N107" s="237">
        <f>+'Comp5 '!N29</f>
        <v>0</v>
      </c>
      <c r="O107" s="231" t="str">
        <f>+'Comp5 '!O29</f>
        <v>N/A</v>
      </c>
      <c r="P107" s="214">
        <f>+'Comp5 '!P29</f>
        <v>0</v>
      </c>
      <c r="Q107" s="216" t="str">
        <f>+'Comp5 '!Q29</f>
        <v>Lucerito Achury Carrion</v>
      </c>
      <c r="R107" s="251" t="str">
        <f>+'Comp5 '!R29</f>
        <v>Esta actividad inicia en septiembre de 2019</v>
      </c>
      <c r="S107" s="166">
        <f>+'Comp5 '!S29</f>
        <v>0</v>
      </c>
      <c r="T107" s="237">
        <f>+'Comp5 '!T29</f>
        <v>1</v>
      </c>
      <c r="U107" s="231" t="str">
        <f>+'Comp5 '!U29</f>
        <v>Cumplida (DT)</v>
      </c>
      <c r="V107" s="214">
        <f>+'Comp5 '!V29</f>
        <v>0</v>
      </c>
      <c r="W107" s="213" t="str">
        <f>+'Comp5 '!W29</f>
        <v>Lucerito Achury C.</v>
      </c>
      <c r="X107" s="215" t="str">
        <f>+'Comp5 '!X29</f>
        <v>Actividad Cumplida al 30/12/2019
En la página web en la sección de Gestión y Transparencia en el numeral 10. Instrumentos de Gestión de la Información Pública se evidenció la publicación de la Resolución No. 11893 del 24 de diciembre de 2019 que informa la actualización del índice de información clasificada y reservada, así mismo se observó publicado el archivo 10.3 Indice Información Clasificada y Reservada ICBF versión diciembre 2019.
Evidencia:
Correo RV: Control de legalidad matriz de activos de información 2019
Acta de reunion Inst de Gest de Transp_20190815
Reunión instrumentos de gestión de información publica
Lista Asistencia instrum gestión publica_20190926
Correo RE Seguimiento Construc Instru gestión Inform Publica
Acta de Reunion Instrumentos de Información Publica_20191024
Acta de Reunión Activos de Información_20191122
Consolidado_final_Activos_2019
Esquema_publicacion_informacion_2019
Indice_informacion_clasificada_y_reservada_actualizacion_2019
Resolución No. 11893 del 24 de diciembre de 2019
Archivo 10.3 Indice Información Clasificada y Reservada ICBF
Publicados en la ruta https://www.icbf.gov.co/transparencia/instrumentos-de-gestion-de-informacion-publica</v>
      </c>
    </row>
    <row r="108" spans="1:24" ht="150" x14ac:dyDescent="0.25">
      <c r="A108" s="535"/>
      <c r="B108" s="236" t="str">
        <f>+'Comp5 '!B30</f>
        <v>3.4</v>
      </c>
      <c r="C108" s="253" t="str">
        <f>+'Comp5 '!C30</f>
        <v xml:space="preserve">Realizar seguimiento a la   aprobación de las tablas de retención documental por parte del Archivo General de la Nación - AGN, para su posterior socialización y aplicación. </v>
      </c>
      <c r="D108" s="253" t="str">
        <f>+'Comp5 '!D30</f>
        <v xml:space="preserve"> Tablas de Retención documental aplicadas y socializadas </v>
      </c>
      <c r="E108" s="253" t="str">
        <f>+'Comp5 '!E30</f>
        <v>Dirección Administrativa- Gestión Documental</v>
      </c>
      <c r="F108" s="254">
        <f>+'Comp5 '!F30</f>
        <v>43819</v>
      </c>
      <c r="G108" s="163">
        <f>+'Comp5 '!G30</f>
        <v>0</v>
      </c>
      <c r="H108" s="237">
        <f>+'Comp5 '!H30</f>
        <v>0</v>
      </c>
      <c r="I108" s="252" t="str">
        <f>+'Comp5 '!I30</f>
        <v>En Avance</v>
      </c>
      <c r="J108" s="214">
        <f>+'Comp5 '!J30</f>
        <v>0</v>
      </c>
      <c r="K108" s="216" t="str">
        <f>+'Comp5 '!K30</f>
        <v>Lucerito Achury Carrion
Esteban Martinez Bueno</v>
      </c>
      <c r="L108" s="215" t="str">
        <f>+'Comp5 '!L30</f>
        <v>Para esta actividad se evidenció el avance en los siguientes aspectos:
Enero: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Febrero: se observaron correos del Grupo de Gestión Documental donde realizaron las actividades correspondientes a realizar la revisión y correcciones de acuerdo con el concepto técnico del AGN.
Marzo: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Abril: El ICBF  se encuentra a la espera de la revisión de concepto técnico del AGN.
Evidencias:
- Rta AGN comité dic 2018  E-2019-028535-0101
- 15022019 TRD 2019
- Programación Sustentación
- Revisión 18022019
- Revisión 22022019
- Sustentación TRD
- Radicado AGN marzo 2019 No. S-2019-123699-0101</v>
      </c>
      <c r="M108" s="163">
        <f>+'Comp5 '!M30</f>
        <v>0</v>
      </c>
      <c r="N108" s="237">
        <f>+'Comp5 '!N30</f>
        <v>0</v>
      </c>
      <c r="O108" s="231" t="str">
        <f>+'Comp5 '!O30</f>
        <v>En Avance</v>
      </c>
      <c r="P108" s="214">
        <f>+'Comp5 '!P30</f>
        <v>0</v>
      </c>
      <c r="Q108" s="216" t="str">
        <f>+'Comp5 '!Q30</f>
        <v>Lucerito Achury Carrion</v>
      </c>
      <c r="R108" s="251" t="str">
        <f>+'Comp5 '!R30</f>
        <v>Para esta actividad se evidenció el avance en los siguientes aspectos:
El 17 de julio de 2019 el ICBF recibió respuesta del Archivo General de la Nación con respecto al concepto técnico de evaluación de Tablas de Retención Documental Radicado 201912220000041532 en el cual informan que se deben realizar unos ajustes por lo que devuelven las TRD para su gestión. Una vez se realicen estos ajustes se debera convocar una mesa de trabajo con la evaluadora para la revisión de los ajustes.
Evidencia:
Comunicado con radicado No. 201912220000041532.</v>
      </c>
      <c r="S108" s="166">
        <f>+'Comp5 '!S30</f>
        <v>0</v>
      </c>
      <c r="T108" s="237">
        <f>+'Comp5 '!T30</f>
        <v>1</v>
      </c>
      <c r="U108" s="231" t="str">
        <f>+'Comp5 '!U30</f>
        <v>Cumplida (DT)</v>
      </c>
      <c r="V108" s="214">
        <f>+'Comp5 '!V30</f>
        <v>0</v>
      </c>
      <c r="W108" s="213" t="str">
        <f>+'Comp5 '!W30</f>
        <v>Lucerito Achury C.</v>
      </c>
      <c r="X108" s="215" t="str">
        <f>+'Comp5 '!X30</f>
        <v>Actividad Cumplida al 30/12/2019
De acuerdo con el objetivo y la actividad se evidenció seguimiento de aprobación de las TRD en el tercer cuatrimestre así: citación de la reunión del 18 de septiembre de 2019 donde se realizó la sustentación de las Tablas de Retención Documental ante el pre comité de evaluación de documentos del Archivo General de la Nación.
De acuerdo con la meta establecida se evidenció que el 26/12/2018 la Dirección de Gestión Humana envío por correo electrónico el Memorando No. S-2018-765870-0101 de fecha 24 de diciembre de 2018 con el asunto "Aplicación de las Tablas de Retención Documental" y la ruta donde pueden ser consultadas. La aplicación autorizada por medio del menmorando en cuestión es mientras el AGN realiza la convalidación final.
Evidencias:
Correo Citación del AGN - Agenda
Correo de Gestión Humana del 26/12/2018 dirigido a los Colaboradores con el asunto: Memorando Aplicación de Tablas de Retención Documental 2019.</v>
      </c>
    </row>
    <row r="109" spans="1:24" ht="409.5" customHeight="1" x14ac:dyDescent="0.25">
      <c r="A109" s="535"/>
      <c r="B109" s="236" t="str">
        <f>+'Comp5 '!B31</f>
        <v>3.5</v>
      </c>
      <c r="C109" s="253" t="str">
        <f>+'Comp5 '!C31</f>
        <v>Elaborar Tablas de Valoración Documental - TVD.</v>
      </c>
      <c r="D109" s="253" t="str">
        <f>+'Comp5 '!D31</f>
        <v>Tablas de Valoración Documental - TVD definidas</v>
      </c>
      <c r="E109" s="253" t="str">
        <f>+'Comp5 '!E31</f>
        <v>Dirección Administrativa- Gestión Documental</v>
      </c>
      <c r="F109" s="254">
        <f>+'Comp5 '!F31</f>
        <v>43819</v>
      </c>
      <c r="G109" s="163">
        <f>+'Comp5 '!G31</f>
        <v>0</v>
      </c>
      <c r="H109" s="237">
        <f>+'Comp5 '!H31</f>
        <v>0</v>
      </c>
      <c r="I109" s="252" t="str">
        <f>+'Comp5 '!I31</f>
        <v>En Avance</v>
      </c>
      <c r="J109" s="214">
        <f>+'Comp5 '!J31</f>
        <v>0</v>
      </c>
      <c r="K109" s="216" t="str">
        <f>+'Comp5 '!K31</f>
        <v>Lucerito Achury Carrion
Esteban Martinez Bueno</v>
      </c>
      <c r="L109" s="215" t="str">
        <f>+'Comp5 '!L31</f>
        <v>Para esta actividad se evidenció el avance en los siguientes aspectos:
Febrero: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Marzo: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Abril: Se inició la labor de identificación en la Bodega de Archivo Histórico de Funza de la documentación generada en el periodo correspondiente entre 1968 y 1994 con el fin de establecer si cuentan con el  inventario documental.
Evidencias: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v>
      </c>
      <c r="M109" s="163">
        <f>+'Comp5 '!M31</f>
        <v>0</v>
      </c>
      <c r="N109" s="237">
        <f>+'Comp5 '!N31</f>
        <v>0</v>
      </c>
      <c r="O109" s="231" t="str">
        <f>+'Comp5 '!O31</f>
        <v>En Avance</v>
      </c>
      <c r="P109" s="214">
        <f>+'Comp5 '!P31</f>
        <v>0</v>
      </c>
      <c r="Q109" s="216" t="str">
        <f>+'Comp5 '!Q31</f>
        <v>Lucerito Achury Carrion</v>
      </c>
      <c r="R109" s="251" t="str">
        <f>+'Comp5 '!R31</f>
        <v xml:space="preserve">Para esta actividad se evidenció el avance en los siguientes aspectos:
Mayo: se ejecutó en un 90% la consolidación de documentación para análisis respecto a la conformación de Tablas de Valoración Documental, se cumplió con un avance del 50% en la consolidación de inventarios documentales tanto de Regionales como de la Sede Dirección General. Igualmente, se sigue con el cumplimiento de actividades como compilación de información institucional de 1968 a 1994, revisión de normas aplicables, y elaboración de estructuras, gestiones que se encuentran en un nivel de cumplimiento del 80% al 90%.
Respecto a las estructuras se va a trabajar los periodos respectivos según cambios de estructura, lo cual arrojo un total de 7 periodos para SDG y 7 para regionales.
junio: Complilación de información institucional 80%, revisión de normas aplicables 100%, revisión de estructuras de la época 90%, consolidación de información por analizar 90%, consolidación de inventarios documentales 75%, elaboración de propuestas de TVD 70%.
julio: complilación de información institucional 95%, revisión de estructuras de la época 100%, consolidación de información por analizar 90%, consolidación de inventarios documentales 75%, elaboración de propuestas de TVD en un 95%.  
Evidencias:
- Avance del cronograma TVD 2019
- TVD Centro Zonal 
- Consolidado archivo historico ubicado en Funza piso 1,2,3 y 4
- Estructura organica ICBF P5, P6 y P7
- TVD SDG P1, P2, P3, P4, P5, P6 Y P7
- Relación normas TVD V3
- Consolidación Inventarios Regionales
- Solicitud Reprogramación
- Consolidación Inventarios Documentales Funza
- Propuesta TVD
- Soportes Comité (Acta del 29/05/19 objetivo: Realizar el Comité Institucional de Gestión y Desempeño, correspondiente al Primer Trimestre de la Vigencia 2019, lista de asistencia reunión y presentación).
- Centro de Bienestar P3
- TVD  P 1  REGIONAL unificada
- TVD  P 5  REGIONAL TIPO A, B y C.
- TVD  P 6  REGIONAL TIPO A, B y C.
- TVD  P 7  REGIONAL TIPO 1 Y 2
- UNIDADES ZONALES P4
</v>
      </c>
      <c r="S109" s="166">
        <f>+'Comp5 '!S31</f>
        <v>0</v>
      </c>
      <c r="T109" s="237">
        <f>+'Comp5 '!T31</f>
        <v>1</v>
      </c>
      <c r="U109" s="231" t="str">
        <f>+'Comp5 '!U31</f>
        <v>Cumplida (DT)</v>
      </c>
      <c r="V109" s="214">
        <f>+'Comp5 '!V31</f>
        <v>0</v>
      </c>
      <c r="W109" s="213" t="str">
        <f>+'Comp5 '!W31</f>
        <v>Lucerito Achury C.</v>
      </c>
      <c r="X109" s="215" t="str">
        <f>+'Comp5 '!X31</f>
        <v>Actividad Cumplida al 30/12/2019
Para esta actividad se evidenció la elaboración de las Tablas de Valoración Documental del ICBF.
Evidencia: 
Archivo TVD: que contiene la siguiente información: Tablas de Valoración Documental ICBF, Disposiciones legales, estructura orgánica TVD, cuadros de clasificación documental e Inventarios TVD de las Regionales y de la Sede de la Dirección General.
Acta de Revisión por la Dirección del 13/09/19
Presentación comité Gestión y Desempeño
Correo electrónico - solicitud y respuesta del Acta de Comité IGYD
Avance de 94% según cronograma
Acta No. 8 del 18/10/19 Comité Virtual para someter a votación la aprobación de TVD
Memorando AGN No. 20191222000185961 Asunto: Convalidación TVD del ICBF
Comunicado No. 201912220000163002 del AGN inicio el proceso de convalidación de las TVD</v>
      </c>
    </row>
    <row r="110" spans="1:24" ht="409.5" customHeight="1" thickBot="1" x14ac:dyDescent="0.3">
      <c r="A110" s="541"/>
      <c r="B110" s="236" t="str">
        <f>+'Comp5 '!B32</f>
        <v>3.6</v>
      </c>
      <c r="C110" s="253" t="str">
        <f>+'Comp5 '!C32</f>
        <v>Dar continuidad al programa de capacitación archivística</v>
      </c>
      <c r="D110" s="253" t="str">
        <f>+'Comp5 '!D32</f>
        <v>Programa de capacitación archivística desarrollado</v>
      </c>
      <c r="E110" s="253" t="str">
        <f>+'Comp5 '!E32</f>
        <v>Dirección Administrativa- Gestión Documental</v>
      </c>
      <c r="F110" s="254">
        <f>+'Comp5 '!F32</f>
        <v>43819</v>
      </c>
      <c r="G110" s="163">
        <f>+'Comp5 '!G32</f>
        <v>0</v>
      </c>
      <c r="H110" s="237">
        <f>+'Comp5 '!H32</f>
        <v>0</v>
      </c>
      <c r="I110" s="252" t="str">
        <f>+'Comp5 '!I32</f>
        <v>En Avance</v>
      </c>
      <c r="J110" s="214">
        <f>+'Comp5 '!J32</f>
        <v>0</v>
      </c>
      <c r="K110" s="216" t="str">
        <f>+'Comp5 '!K32</f>
        <v>Lucerito Achury Carrion
Esteban Martinez Bueno</v>
      </c>
      <c r="L110" s="215" t="str">
        <f>+'Comp5 '!L32</f>
        <v>Para esta actividad se evidenció lo siguiente:
Enero: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Febrero: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Marzo: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
Abril: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Evidencias: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v>
      </c>
      <c r="M110" s="163">
        <f>+'Comp5 '!M32</f>
        <v>0</v>
      </c>
      <c r="N110" s="237">
        <f>+'Comp5 '!N32</f>
        <v>0</v>
      </c>
      <c r="O110" s="231" t="str">
        <f>+'Comp5 '!O32</f>
        <v>En Avance</v>
      </c>
      <c r="P110" s="214">
        <f>+'Comp5 '!P32</f>
        <v>0</v>
      </c>
      <c r="Q110" s="216" t="str">
        <f>+'Comp5 '!Q32</f>
        <v>Lucerito Achury Carrion</v>
      </c>
      <c r="R110" s="251" t="str">
        <f>+'Comp5 '!R32</f>
        <v>Para esta actividad se evidenció lo siguiente:
Mayo: se realizó el III Encuentro Nacional de Referentes Documentales los días 8,9 y 10 de mayo.
Se realizó capacitación a los colaboradores pertenencientes a la Dirección del Sistema Nacional de Bienestar Familiar el 23 de mayo de 2019.
Junio:Se han capacitado un total de 299 colaboradores a nivel nacional; se ha brindado apoyado a la capacitación de supervisores de contratos a través de videoconferencias a nivel nacional, evento liderado por la Dirección de Primera Infancia.
Julio: Capacitación (seminario) a los referentes documentales de la Sede Dirección General en temas de gestión documental.
Evidencia:
- Lista de asistencia del encuentro de referentes documentales del 8, 9 y 10 de mayo
- Lista de asistencia de capacitación en organización de archivos de gestión del 23/05/19
- PIC GGD (documento entrenamiento en gestión documental grupo de gestión documental 2019)
- Formato de Ejecución y Reporte de Asistencia del PIC
- Encuesta de satisfacción III Encuentro de Referentes, con un resultado del 96.4% óptimo.
- Cronograma PIC-GGD
- Remisión Soportes (memorando No. 201912220000002813 de la Dirección Administrativa a Gestión Humana: Asunto: remision de documentos soporte ejecución PIC-Grupo de Gestión Documental)
- Invitación Especial Seminario Gestión Documental
- Solicitud soporte capacitación ESAP
- Listas de asistencia capacitación Seminario en Gestión Documental del 11/07/19</v>
      </c>
      <c r="S110" s="166">
        <f>+'Comp5 '!S32</f>
        <v>0</v>
      </c>
      <c r="T110" s="237">
        <f>+'Comp5 '!T32</f>
        <v>1</v>
      </c>
      <c r="U110" s="231" t="str">
        <f>+'Comp5 '!U32</f>
        <v>Cumplida (DT)</v>
      </c>
      <c r="V110" s="214">
        <f>+'Comp5 '!V32</f>
        <v>0</v>
      </c>
      <c r="W110" s="213">
        <f>+'Comp5 '!W32</f>
        <v>0</v>
      </c>
      <c r="X110" s="215" t="str">
        <f>+'Comp5 '!X32</f>
        <v xml:space="preserve">Actividad Cumplida al 30/12/2019
Esta actividad se cumplió en el segundo cuatrimestre de acuerdo con el Plan de Capacitación Versión 6 (programa). sin embargo la Dirección Administrativa ha seguido reportando capacitaciones con respecto a manejo correcto de archivos.
Evidencia:
Septiembre: Listado Asistencia capacitación sobre manejo correcto de archivos  a la oficina Aseguramiento de la Calidad.
Octubre: Listado de asistencia de colaboradores de las 33 Regionales y de la Sede Nacional, Actividad: Encuentro nacional de supervisores de contratos, enlaces regionales y profesionales jurídicos de apoyo a la supervisores sobre organización de archivos en el marco del encuentro nacional de supervisores de contratos.
Correo invitación a Capacitación; Gestión Documental del 26 de julio de 2019 dirigido a Coordinadores Jurídicos y Directores Regionales.
Noviembre: Listado asistencia 8, 12, 20, 21, 22 y 25 noviembre sobre Socialización Plan de Contingencia Archivos de Gestión y presentación con los referentes documentales de la Sede de la Dirección General.
Diciembre: Avance del II Reporte Capacitaciones.
</v>
      </c>
    </row>
    <row r="111" spans="1:24" s="199" customFormat="1" ht="50.1" customHeight="1" thickBot="1" x14ac:dyDescent="0.3">
      <c r="A111" s="534" t="s">
        <v>66</v>
      </c>
      <c r="B111" s="187"/>
      <c r="C111" s="188" t="s">
        <v>103</v>
      </c>
      <c r="D111" s="187"/>
      <c r="E111" s="187"/>
      <c r="F111" s="211"/>
      <c r="G111" s="1"/>
      <c r="H111" s="190" t="e">
        <f>IF(#REF!="","",#REF!)</f>
        <v>#REF!</v>
      </c>
      <c r="I111" s="191" t="e">
        <f>IF(#REF!="","",#REF!)</f>
        <v>#REF!</v>
      </c>
      <c r="J111" s="192" t="e">
        <f>IF(#REF!="","",#REF!)</f>
        <v>#REF!</v>
      </c>
      <c r="K111" s="217" t="e">
        <f>IF(#REF!="","",#REF!)</f>
        <v>#REF!</v>
      </c>
      <c r="L111" s="194" t="e">
        <f>IF(#REF!="","",#REF!)</f>
        <v>#REF!</v>
      </c>
      <c r="M111" s="195" t="e">
        <f>IF(#REF!="","",#REF!)</f>
        <v>#REF!</v>
      </c>
      <c r="N111" s="190" t="e">
        <f>IF(#REF!="","",#REF!)</f>
        <v>#REF!</v>
      </c>
      <c r="O111" s="196" t="e">
        <f>IF(#REF!="","",#REF!)</f>
        <v>#REF!</v>
      </c>
      <c r="P111" s="192" t="e">
        <f>IF(#REF!="","",#REF!)</f>
        <v>#REF!</v>
      </c>
      <c r="Q111" s="193" t="e">
        <f>IF(#REF!="","",#REF!)</f>
        <v>#REF!</v>
      </c>
      <c r="R111" s="194" t="e">
        <f>IF(#REF!="","",#REF!)</f>
        <v>#REF!</v>
      </c>
      <c r="S111" s="2" t="e">
        <f>IF(#REF!="","",#REF!)</f>
        <v>#REF!</v>
      </c>
      <c r="T111" s="190">
        <f>+'Comp5 '!T33</f>
        <v>1</v>
      </c>
      <c r="U111" s="196">
        <f>+'Comp5 '!U33</f>
        <v>1</v>
      </c>
      <c r="V111" s="198">
        <f>+'Comp5 '!V33</f>
        <v>1</v>
      </c>
      <c r="W111" s="193">
        <f>+'Comp5 '!W33</f>
        <v>0</v>
      </c>
      <c r="X111" s="194">
        <f>+'Comp5 '!X33</f>
        <v>0</v>
      </c>
    </row>
    <row r="112" spans="1:24" ht="242.25" customHeight="1" thickBot="1" x14ac:dyDescent="0.3">
      <c r="A112" s="535"/>
      <c r="B112" s="236" t="str">
        <f>+'Comp5 '!B34</f>
        <v>4.1</v>
      </c>
      <c r="C112" s="253" t="str">
        <f>+'Comp5 '!C34</f>
        <v>Promover videos institucionales en lenguaje de señas</v>
      </c>
      <c r="D112" s="253" t="str">
        <f>+'Comp5 '!D34</f>
        <v>(5)Videos institucionales en lenguaje de señas promovido</v>
      </c>
      <c r="E112" s="253" t="str">
        <f>+'Comp5 '!E34</f>
        <v>Oficina Asesora de Comunicaciones</v>
      </c>
      <c r="F112" s="254">
        <f>+'Comp5 '!F34</f>
        <v>43819</v>
      </c>
      <c r="G112" s="163">
        <f>+'Comp5 '!G34</f>
        <v>0</v>
      </c>
      <c r="H112" s="237">
        <f>+'Comp5 '!H34</f>
        <v>0</v>
      </c>
      <c r="I112" s="252" t="str">
        <f>+'Comp5 '!I34</f>
        <v>En Avance</v>
      </c>
      <c r="J112" s="214">
        <f>+'Comp5 '!J34</f>
        <v>0</v>
      </c>
      <c r="K112" s="216" t="str">
        <f>+'Comp5 '!K34</f>
        <v>Lucerito Achury Carrion
Esteban Martinez Bueno</v>
      </c>
      <c r="L112" s="215" t="str">
        <f>+'Comp5 '!L34</f>
        <v>Durante el primer cuatrimestre se evidenciaron videos relacionados con lenguaje de señas, ubicados en Youtube y Twitter.
Evidencia: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v>
      </c>
      <c r="M112" s="163">
        <f>+'Comp5 '!M34</f>
        <v>0</v>
      </c>
      <c r="N112" s="237">
        <f>+'Comp5 '!N34</f>
        <v>0</v>
      </c>
      <c r="O112" s="231" t="str">
        <f>+'Comp5 '!O34</f>
        <v>En Avance</v>
      </c>
      <c r="P112" s="214">
        <f>+'Comp5 '!P34</f>
        <v>0</v>
      </c>
      <c r="Q112" s="216" t="str">
        <f>+'Comp5 '!Q34</f>
        <v>G. Esteban Martínez Bueno</v>
      </c>
      <c r="R112" s="251" t="str">
        <f>+'Comp5 '!R34</f>
        <v xml:space="preserve">Durante el segundo cuatrimestre se evidenciaron videos relacionados con lenguaje de señas, ubicados en Youtube y Twitter.
Evidencia:
Video "¿En qué consisten los programas inclusivos?" ubicado en https://youtu.be/_tSI8G3Swy8
Video "¿Qué es el enfoque diferencial de derechos?" ubicado en https://youtu.be/1vb8daV-ftE 
Video "¿Cuáles son los objetivoo del enfoque diferencial?" ubicado en https://youtu.be/fN4h6q7OZhE </v>
      </c>
      <c r="S112" s="166">
        <f>+'Comp5 '!S34</f>
        <v>0</v>
      </c>
      <c r="T112" s="237">
        <f>+'Comp5 '!T34</f>
        <v>1</v>
      </c>
      <c r="U112" s="231" t="str">
        <f>+'Comp5 '!U34</f>
        <v>Cumplida (DT)</v>
      </c>
      <c r="V112" s="214">
        <f>+'Comp5 '!V34</f>
        <v>0</v>
      </c>
      <c r="W112" s="213" t="str">
        <f>+'Comp5 '!W34</f>
        <v>G. Esteban Martínez Bueno</v>
      </c>
      <c r="X112" s="215" t="str">
        <f>+'Comp5 '!X34</f>
        <v xml:space="preserve">Actividad Cumplida al 30/12/2019
Durante el segundo cuatrimestre se evidenciaron videos relacionados con lenguaje de señas, ubicados en Youtube y Twitter.
Evidencia:
Video "Cuando mueren los padres de un NNA con discapacidad, ¿quién asume sus cuidados?" ubicado en https://youtu.be/SHxY1UTGjjs 
Video "Lenguaje de señas Conoce la oferta de servicios, trámites y programas del ICBF aquí" ubicado en https://youtu.be/_aQRJslKm3c
Video "Portafolio de servicios del ICBF" ubicado en https://youtu.be/mxD1NLu8UQo 
</v>
      </c>
    </row>
    <row r="113" spans="1:24" ht="74.25" hidden="1" customHeight="1" thickBot="1" x14ac:dyDescent="0.3">
      <c r="A113" s="535"/>
      <c r="B113" s="256" t="e">
        <f>IF(#REF!="","",#REF!)</f>
        <v>#REF!</v>
      </c>
      <c r="C113" s="9" t="e">
        <f>IF(#REF!="","",#REF!)</f>
        <v>#REF!</v>
      </c>
      <c r="D113" s="9" t="e">
        <f>IF(#REF!="","",#REF!)</f>
        <v>#REF!</v>
      </c>
      <c r="E113" s="9" t="e">
        <f>IF(#REF!="","",#REF!)</f>
        <v>#REF!</v>
      </c>
      <c r="F113" s="254" t="e">
        <f>IF(#REF!="","",#REF!)</f>
        <v>#REF!</v>
      </c>
      <c r="H113" s="206" t="e">
        <f>IF(#REF!="","",#REF!)</f>
        <v>#REF!</v>
      </c>
      <c r="I113" s="252" t="e">
        <f>IF(#REF!="","",#REF!)</f>
        <v>#REF!</v>
      </c>
      <c r="J113" s="202" t="e">
        <f>IF(#REF!="","",#REF!)</f>
        <v>#REF!</v>
      </c>
      <c r="K113" s="204" t="e">
        <f>IF(#REF!="","",#REF!)</f>
        <v>#REF!</v>
      </c>
      <c r="L113" s="210" t="e">
        <f>IF(#REF!="","",#REF!)</f>
        <v>#REF!</v>
      </c>
      <c r="M113" s="163" t="e">
        <f>IF(#REF!="","",#REF!)</f>
        <v>#REF!</v>
      </c>
      <c r="N113" s="206" t="e">
        <f>IF(#REF!="","",#REF!)</f>
        <v>#REF!</v>
      </c>
      <c r="O113" s="231" t="e">
        <f>IF(#REF!="","",#REF!)</f>
        <v>#REF!</v>
      </c>
      <c r="P113" s="202" t="e">
        <f>IF(#REF!="","",#REF!)</f>
        <v>#REF!</v>
      </c>
      <c r="Q113" s="216" t="e">
        <f>IF(#REF!="","",#REF!)</f>
        <v>#REF!</v>
      </c>
      <c r="R113" s="210" t="e">
        <f>IF(#REF!="","",#REF!)</f>
        <v>#REF!</v>
      </c>
      <c r="S113" s="166" t="e">
        <f>IF(#REF!="","",#REF!)</f>
        <v>#REF!</v>
      </c>
      <c r="T113" s="206" t="e">
        <f>IF(#REF!="","",#REF!)</f>
        <v>#REF!</v>
      </c>
      <c r="U113" s="231" t="e">
        <f>IF(#REF!="","",#REF!)</f>
        <v>#REF!</v>
      </c>
      <c r="V113" s="202" t="e">
        <f>IF(#REF!="","",#REF!)</f>
        <v>#REF!</v>
      </c>
      <c r="W113" s="208" t="e">
        <f>IF(#REF!="","",#REF!)</f>
        <v>#REF!</v>
      </c>
      <c r="X113" s="210" t="e">
        <f>IF(#REF!="","",#REF!)</f>
        <v>#REF!</v>
      </c>
    </row>
    <row r="114" spans="1:24" ht="15.75" hidden="1" thickBot="1" x14ac:dyDescent="0.3">
      <c r="A114" s="541"/>
      <c r="B114" s="256" t="e">
        <f>IF(#REF!="","",#REF!)</f>
        <v>#REF!</v>
      </c>
      <c r="C114" s="9" t="e">
        <f>IF(#REF!="","",#REF!)</f>
        <v>#REF!</v>
      </c>
      <c r="D114" s="9" t="e">
        <f>IF(#REF!="","",#REF!)</f>
        <v>#REF!</v>
      </c>
      <c r="E114" s="9" t="e">
        <f>IF(#REF!="","",#REF!)</f>
        <v>#REF!</v>
      </c>
      <c r="F114" s="254" t="e">
        <f>IF(#REF!="","",#REF!)</f>
        <v>#REF!</v>
      </c>
      <c r="H114" s="206" t="e">
        <f>IF(#REF!="","",#REF!)</f>
        <v>#REF!</v>
      </c>
      <c r="I114" s="252" t="e">
        <f>IF(#REF!="","",#REF!)</f>
        <v>#REF!</v>
      </c>
      <c r="J114" s="202" t="e">
        <f>IF(#REF!="","",#REF!)</f>
        <v>#REF!</v>
      </c>
      <c r="K114" s="204" t="e">
        <f>IF(#REF!="","",#REF!)</f>
        <v>#REF!</v>
      </c>
      <c r="L114" s="210" t="e">
        <f>IF(#REF!="","",#REF!)</f>
        <v>#REF!</v>
      </c>
      <c r="M114" s="163" t="e">
        <f>IF(#REF!="","",#REF!)</f>
        <v>#REF!</v>
      </c>
      <c r="N114" s="206" t="e">
        <f>IF(#REF!="","",#REF!)</f>
        <v>#REF!</v>
      </c>
      <c r="O114" s="231" t="e">
        <f>IF(#REF!="","",#REF!)</f>
        <v>#REF!</v>
      </c>
      <c r="P114" s="202" t="e">
        <f>IF(#REF!="","",#REF!)</f>
        <v>#REF!</v>
      </c>
      <c r="Q114" s="216" t="e">
        <f>IF(#REF!="","",#REF!)</f>
        <v>#REF!</v>
      </c>
      <c r="R114" s="210" t="e">
        <f>IF(#REF!="","",#REF!)</f>
        <v>#REF!</v>
      </c>
      <c r="S114" s="166" t="e">
        <f>IF(#REF!="","",#REF!)</f>
        <v>#REF!</v>
      </c>
      <c r="T114" s="206" t="e">
        <f>IF(#REF!="","",#REF!)</f>
        <v>#REF!</v>
      </c>
      <c r="U114" s="231" t="e">
        <f>IF(#REF!="","",#REF!)</f>
        <v>#REF!</v>
      </c>
      <c r="V114" s="202" t="e">
        <f>IF(#REF!="","",#REF!)</f>
        <v>#REF!</v>
      </c>
      <c r="W114" s="208" t="e">
        <f>IF(#REF!="","",#REF!)</f>
        <v>#REF!</v>
      </c>
      <c r="X114" s="210" t="e">
        <f>IF(#REF!="","",#REF!)</f>
        <v>#REF!</v>
      </c>
    </row>
    <row r="115" spans="1:24" s="199" customFormat="1" ht="50.1" customHeight="1" thickBot="1" x14ac:dyDescent="0.3">
      <c r="A115" s="534" t="s">
        <v>67</v>
      </c>
      <c r="B115" s="187"/>
      <c r="C115" s="188" t="s">
        <v>104</v>
      </c>
      <c r="D115" s="187"/>
      <c r="E115" s="187"/>
      <c r="F115" s="211"/>
      <c r="G115" s="1"/>
      <c r="H115" s="190" t="e">
        <f>IF(#REF!="","",#REF!)</f>
        <v>#REF!</v>
      </c>
      <c r="I115" s="191" t="e">
        <f>IF(#REF!="","",#REF!)</f>
        <v>#REF!</v>
      </c>
      <c r="J115" s="192" t="e">
        <f>IF(#REF!="","",#REF!)</f>
        <v>#REF!</v>
      </c>
      <c r="K115" s="217" t="e">
        <f>IF(#REF!="","",#REF!)</f>
        <v>#REF!</v>
      </c>
      <c r="L115" s="194" t="e">
        <f>IF(#REF!="","",#REF!)</f>
        <v>#REF!</v>
      </c>
      <c r="M115" s="195" t="e">
        <f>IF(#REF!="","",#REF!)</f>
        <v>#REF!</v>
      </c>
      <c r="N115" s="190" t="e">
        <f>IF(#REF!="","",#REF!)</f>
        <v>#REF!</v>
      </c>
      <c r="O115" s="196" t="e">
        <f>IF(#REF!="","",#REF!)</f>
        <v>#REF!</v>
      </c>
      <c r="P115" s="192" t="e">
        <f>IF(#REF!="","",#REF!)</f>
        <v>#REF!</v>
      </c>
      <c r="Q115" s="193" t="e">
        <f>IF(#REF!="","",#REF!)</f>
        <v>#REF!</v>
      </c>
      <c r="R115" s="194" t="e">
        <f>IF(#REF!="","",#REF!)</f>
        <v>#REF!</v>
      </c>
      <c r="S115" s="2" t="e">
        <f>IF(#REF!="","",#REF!)</f>
        <v>#REF!</v>
      </c>
      <c r="T115" s="190">
        <f>+'Comp5 '!T37</f>
        <v>1</v>
      </c>
      <c r="U115" s="196">
        <f>+'Comp5 '!U37</f>
        <v>1</v>
      </c>
      <c r="V115" s="198">
        <f>+'Comp5 '!V37</f>
        <v>1</v>
      </c>
      <c r="W115" s="193">
        <f>+'Comp5 '!W37</f>
        <v>0</v>
      </c>
      <c r="X115" s="194">
        <f>+'Comp5 '!X37</f>
        <v>0</v>
      </c>
    </row>
    <row r="116" spans="1:24" ht="409.5" customHeight="1" thickBot="1" x14ac:dyDescent="0.3">
      <c r="A116" s="543"/>
      <c r="B116" s="236" t="str">
        <f>+'Comp5 '!B38</f>
        <v>5.1</v>
      </c>
      <c r="C116" s="253" t="str">
        <f>+'Comp5 '!C38</f>
        <v>Seguimiento al indicador de oportunidad en la gestión de peticiones</v>
      </c>
      <c r="D116" s="253" t="str">
        <f>+'Comp5 '!D38</f>
        <v xml:space="preserve"> Reporte de seguimiento en SIMEI, con su respectivo análisis cualitativo. </v>
      </c>
      <c r="E116" s="253" t="str">
        <f>+'Comp5 '!E38</f>
        <v>Dirección de Servicios y Atención</v>
      </c>
      <c r="F116" s="254">
        <f>+'Comp5 '!F38</f>
        <v>43819</v>
      </c>
      <c r="G116" s="163">
        <f>+'Comp5 '!G38</f>
        <v>0</v>
      </c>
      <c r="H116" s="237">
        <f>+'Comp5 '!H38</f>
        <v>0</v>
      </c>
      <c r="I116" s="252" t="str">
        <f>+'Comp5 '!I38</f>
        <v>En Avance</v>
      </c>
      <c r="J116" s="214">
        <f>+'Comp5 '!J38</f>
        <v>0</v>
      </c>
      <c r="K116" s="216" t="str">
        <f>+'Comp5 '!K38</f>
        <v>Lucerito Achury Carrion
Esteban Martinez Bueno</v>
      </c>
      <c r="L116" s="215" t="str">
        <f>+'Comp5 '!L38</f>
        <v>Se evidenciaron actas de reunión, intercambios de correos electrónicos y matrices con los resultados de la medición de indicadores de la siguiente manera:
Evidencia:
Enero: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Febrero: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Marzo: Se evidenciaron correos electrónicos con el resultado de cargue, preliminar y definitivo de indicadores del proceso "Relación con el ciudadano", correos del 18 y 20-mar-2019 .
Abril: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v>
      </c>
      <c r="M116" s="163">
        <f>+'Comp5 '!M38</f>
        <v>0</v>
      </c>
      <c r="N116" s="237">
        <f>+'Comp5 '!N38</f>
        <v>0</v>
      </c>
      <c r="O116" s="231" t="str">
        <f>+'Comp5 '!O38</f>
        <v>En Avance</v>
      </c>
      <c r="P116" s="214">
        <f>+'Comp5 '!P38</f>
        <v>0</v>
      </c>
      <c r="Q116" s="216" t="str">
        <f>+'Comp5 '!Q38</f>
        <v>G. Esteban Martínez Bueno</v>
      </c>
      <c r="R116" s="251" t="str">
        <f>+'Comp5 '!R38</f>
        <v>Se evidenciaron actas de reunión, intercambios de correos electrónicos y matrices con los resultados de la medición de indicadores de la siguiente manera:
Evidencia:
Mayo: Se evidenciaron presentación reporte de indicadores "IND_201904.pptx" y correos electrónicos con el resultado de cargue preliminar, cargue resultados y definitivo de indicadores del proceso "Relación con el ciudadano", correos del 14-may-2019, 17-may-2019 y, del 21-may-2019.
Matriz de indicadores "IND_Abril_Entrega3_20190521.xlsx"
Correos con adjuntos: "INDICADORES RELACIÓN CON EL CIUDADANO ABRIL 2019 (PRELIMINAR).msg", "INDICADORES RELACIÓN CON EL CIUDADANO ABRIL 2019 (RESULTADOS).msg" y "INDICADORES RELACIÓN CON EL CIUDADANO ABRIL 2019 (FINAL).msg"
Junio: Se evidenciaron presentación reporte de indicadores "IND_201905.pptx" y correos electrónicos con el resultado de cargue preliminar, cargue resultados y definitivo de indicadores del proceso "Relación con el ciudadano", correos del 17-jun-2019, 19-jun-2019 y, del 21-jun-2019.
Matriz de indicadores "IIND_Mayo_Entrega3_20190621.xlsx"
Correos con adjuntos: "INDICADORES RELACIÓN CON EL CIUDADANO MAYO 2019 (PRELIMINAR).msg", "INDICADORES RELACIÓN CON EL CIUDADANO MAYO 2019.msg" y "INDICADORES RELACIÓN CON EL CIUDADANO MAYO 2019 (FINAL).msg"
Julio: Se evidenciaron presentación reporte de indicadores "IND_201906.pptx" y correos electrónicos con el resultado de cargue preliminar, cargue resultados y definitivo de indicadores del proceso "Relación con el ciudadano", correos del 12-jul-2019, 17-jul-2019 y, del 19-jul-2019.
Matriz de indicadores "IND_Junio_Entrega3_20190719.xlsx"
Correos con adjuntos: "INDICADORES RELACIÓN CON EL CIUDADANO JUNIO 2019 (PRELIMINAR).msg", "INDICADORES RELACIÓN CON EL CIUDADANO JUNIO 2019 (CARGUE_SIMEI).msg" y "INDICADORES RELACIÓN CON EL CIUDADANO JUNIO 2019 (FINAL).msg"
Agosto: Se evidenciaron presentación reporte de indicadores "IND_201907.pptx" y correos electrónicos con el resultado de cargue preliminar, cargue resultados y definitivo de indicadores del proceso "Relación con el ciudadano", correos del 13-ago-2019, 20-ago-2019 y, del 23-ago-2019.
Matriz de indicadores "IND_Julio_Entrega3_20190823.xlsx"
Correos con adjuntos: "INDICADORES RELACIÓN CON EL CIUDADANO JULIO 2019 (PRELIMINAR).msg", "INDICADORES RELACIÓN CON EL CIUDADANO JULIO 2019RESULTA.msg" y "INDICADORES RELACIÓN CON EL CIUDADANO JULIO 2019 (FINAL).msg"</v>
      </c>
      <c r="S116" s="166">
        <f>+'Comp5 '!S38</f>
        <v>0</v>
      </c>
      <c r="T116" s="237">
        <f>+'Comp5 '!T38</f>
        <v>1</v>
      </c>
      <c r="U116" s="231" t="str">
        <f>+'Comp5 '!U38</f>
        <v>Cumplida (DT)</v>
      </c>
      <c r="V116" s="214">
        <f>+'Comp5 '!V38</f>
        <v>0</v>
      </c>
      <c r="W116" s="213" t="str">
        <f>+'Comp5 '!W38</f>
        <v>G. Esteban Martínez Bueno</v>
      </c>
      <c r="X116" s="215" t="str">
        <f>+'Comp5 '!X38</f>
        <v>Actividad Cumplida al 30/12/2019
Se evidenciaron actas de reunión, intercambios de correos electrónicos y matrices con los resultados de la medición de indicadores de la siguiente manera:
Evidencia:
Septiembre: Se evidenciaron presentación reporte de indicadores "IND_201908.pptx" y correo electrónico con el resultado de cargue resultados definitivos de indicadores del proceso "Relación con el ciudadano", correo del 20-sep-2019.
Matriz de indicadores "IND_Agosto_Entrega3_20190920.xlsx"
Correos con adjuntos: "INDICADORES RELACIÓN CON EL CIUDADANO AGOSTO 2019 (FINAL).msg".
Octubre: Se evidenciaron presentación reporte de indicadores "IND_201909.2.pptx".
Matriz de indicadores "IND_Septiembre_Entrega3_20191021.xlsx"
Correos con adjuntos: "INDICADORES (PRELIMINAR).msg", "INDICADORES (RESULTADOS SIMEI).msg" y "INDICADORES (FINAL).msg"
Noviembre: Se evidenciaron presentación reporte de indicadores "IND_201910.pptx".
Matriz de indicadores "IND_Octubre_Entrega3_20191121.xlsx"
Correos con adjuntos: "INDICADORES OCTUBRE 2019_PRELIMINAR.msg", "INDICADORES OCTUBRE 2019 CARGUE DE RESULTADOS SIMEI.msg" y "INDICADORES  OCTUBRE 2019_FINAL.msg"
Diciembre: Se evidenciaron correos con adjuntos: "INDICADORES  NOVIEMBRE 2019 (PRELIMINAR).msg", "INDICADORES NOVIEMBRE 2019 (RESULTADOSI).msg" y "NDICADORES NOVIEMBRE 2019 (FINAL).msg"</v>
      </c>
    </row>
    <row r="117" spans="1:24" s="199" customFormat="1" ht="50.1" customHeight="1" thickBot="1" x14ac:dyDescent="0.3">
      <c r="A117" s="544" t="s">
        <v>105</v>
      </c>
      <c r="B117" s="187"/>
      <c r="C117" s="188" t="s">
        <v>106</v>
      </c>
      <c r="D117" s="187"/>
      <c r="E117" s="187"/>
      <c r="F117" s="211"/>
      <c r="G117" s="1"/>
      <c r="H117" s="257" t="e">
        <f>IF(#REF!="","",#REF!)</f>
        <v>#REF!</v>
      </c>
      <c r="I117" s="258" t="e">
        <f>IF(#REF!="","",#REF!)</f>
        <v>#REF!</v>
      </c>
      <c r="J117" s="259" t="e">
        <f>IF(#REF!="","",#REF!)</f>
        <v>#REF!</v>
      </c>
      <c r="K117" s="260" t="e">
        <f>IF(#REF!="","",#REF!)</f>
        <v>#REF!</v>
      </c>
      <c r="L117" s="261" t="e">
        <f>IF(#REF!="","",#REF!)</f>
        <v>#REF!</v>
      </c>
      <c r="M117" s="195" t="e">
        <f>IF(#REF!="","",#REF!)</f>
        <v>#REF!</v>
      </c>
      <c r="N117" s="257" t="e">
        <f>IF(#REF!="","",#REF!)</f>
        <v>#REF!</v>
      </c>
      <c r="O117" s="262" t="e">
        <f>IF(#REF!="","",#REF!)</f>
        <v>#REF!</v>
      </c>
      <c r="P117" s="263" t="e">
        <f>IF(#REF!="","",#REF!)</f>
        <v>#REF!</v>
      </c>
      <c r="Q117" s="264" t="e">
        <f>IF(#REF!="","",#REF!)</f>
        <v>#REF!</v>
      </c>
      <c r="R117" s="261" t="e">
        <f>IF(#REF!="","",#REF!)</f>
        <v>#REF!</v>
      </c>
      <c r="S117" s="2" t="e">
        <f>IF(#REF!="","",#REF!)</f>
        <v>#REF!</v>
      </c>
      <c r="T117" s="190">
        <f>+'Comp5 '!T39</f>
        <v>4</v>
      </c>
      <c r="U117" s="196">
        <f>+'Comp5 '!U39</f>
        <v>4</v>
      </c>
      <c r="V117" s="198">
        <f>+'Comp5 '!V39</f>
        <v>1</v>
      </c>
      <c r="W117" s="193">
        <f>+'Comp5 '!W39</f>
        <v>0</v>
      </c>
      <c r="X117" s="194">
        <f>+'Comp5 '!X39</f>
        <v>0</v>
      </c>
    </row>
    <row r="118" spans="1:24" ht="363.75" customHeight="1" x14ac:dyDescent="0.25">
      <c r="A118" s="543"/>
      <c r="B118" s="236" t="str">
        <f>+'Comp5 '!B40</f>
        <v>6.1</v>
      </c>
      <c r="C118" s="253" t="str">
        <f>+'Comp5 '!C40</f>
        <v>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v>
      </c>
      <c r="D118" s="253" t="str">
        <f>+'Comp5 '!D40</f>
        <v xml:space="preserve">Visualización gráfica que identifique la percepción de los colaboradores.
Plan de trabajo y cronograma de las estrategias de socialización del conjunto de valores que orienten a una conducta transparente y eficiente. </v>
      </c>
      <c r="E118" s="253" t="str">
        <f>+'Comp5 '!E40</f>
        <v>Dirección de Gestión Humana</v>
      </c>
      <c r="F118" s="254">
        <f>+'Comp5 '!F40</f>
        <v>43738</v>
      </c>
      <c r="G118" s="163">
        <f>+'Comp5 '!G40</f>
        <v>0</v>
      </c>
      <c r="H118" s="237">
        <f>+'Comp5 '!H40</f>
        <v>0</v>
      </c>
      <c r="I118" s="252" t="str">
        <f>+'Comp5 '!I40</f>
        <v>En Avance</v>
      </c>
      <c r="J118" s="214">
        <f>+'Comp5 '!J40</f>
        <v>0</v>
      </c>
      <c r="K118" s="216" t="str">
        <f>+'Comp5 '!K40</f>
        <v>Lucerito Achury Carrion
Esteban Martinez Bueno</v>
      </c>
      <c r="L118" s="215" t="str">
        <f>+'Comp5 '!L40</f>
        <v>Se evidenciaron actividades de sensibilización y actividades participativas por parte de los colaboradores del ICBF sobre aspectos de la Integridad y el Código de Integridad:
Evidencias:
Enero: presentación sobre "HISTÓRICO DE VALORES ICBF". 
Febrero:  Reunión 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Marzo: 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Abril: Se brinda acceso al resumen de la encuesta del código de integridad realizada. Se elaboró la ficha de condiciones  técnicas, en su numeral 6.1.27 se encuentra "Actividad Vivamos los valores"  y, el plan de trabajo.</v>
      </c>
      <c r="M118" s="163">
        <f>+'Comp5 '!M40</f>
        <v>0</v>
      </c>
      <c r="N118" s="237">
        <f>+'Comp5 '!N40</f>
        <v>0</v>
      </c>
      <c r="O118" s="231" t="str">
        <f>+'Comp5 '!O40</f>
        <v>En Avance</v>
      </c>
      <c r="P118" s="214">
        <f>+'Comp5 '!P40</f>
        <v>0</v>
      </c>
      <c r="Q118" s="216" t="str">
        <f>+'Comp5 '!Q40</f>
        <v>G. Esteban Martínez Bueno</v>
      </c>
      <c r="R118" s="251" t="str">
        <f>+'Comp5 '!R40</f>
        <v>Se evidenciaron actividades de sensibilización y actividades participativas por parte de los colaboradores del ICBF sobre aspectos de la Integridad y el Código de Integridad:
Evidencias:
Mayo: Registro fotográfico y listas de asistencia a talleres sobre "Construcción código de integridad ICBF" regional Antioquia (24-may-2019) y, regional Guajira (17-may-2019). 
Junio: Acta del Comité Institucional de Gestión y Desempeño del 27-jun-2019 en donde se aprueba el Código de Integridad del ICBF. Se da conocmiento por medio del comité a los miembreo de CIGD.
Julio: Se evidencia la pieza gráfica del código de integridad y la publicación en la Intranet del código.(https://intranet.icbf.gov.co/)
Agosto: Sensibilización por correo electrónico a los colaboradores del ICBD (correo electrónico 26-ago-2019), invitación a jornada de articulación para las regionales del Código de Integridad (correo electrónico 16-ago-2019), Sensibilización "Vivamos el código de integridad" (correo electrónico 20-ago-2019) y, test de persepción en integridad "PREGUNTAS DEL TEST DE PERCEPCIÓN DE INTEGRIDAD.docx".
Visualización gráfica que identifica la persepción de los colaboradores: no se evidencia representación gráfica con la persepción de los colaboradores sobre integridad.
Plan de trabajo y cronograma de las estrategias de socialización: estos planes de trabajo se revisan en las actividades 6.2 y 6.4.
Recomendación: Si la actividad hace referencia a la aplicación de los test de percepción de integridad a todas las sedes del ICBF, se sugiere que la meta corresponda a la actividad como por ejemplo aplicación de los test en las 33 regionales a los colaboradores delegados para tal fin.
En radicado I-2019-035065-0101 para al Directora de Planeación y Control de Gestión se hizo la solicitud de ajuste de fecha de la meta al 30-septiembre-2019. En radicado I-2019-046030-0101 se aprueba la solcitud de ajuste de fecha de la meta para la actividad 6.1.</v>
      </c>
      <c r="S118" s="166">
        <f>+'Comp5 '!S40</f>
        <v>0</v>
      </c>
      <c r="T118" s="237">
        <f>+'Comp5 '!T40</f>
        <v>1</v>
      </c>
      <c r="U118" s="231" t="str">
        <f>+'Comp5 '!U40</f>
        <v>Cumplida (DT)</v>
      </c>
      <c r="V118" s="214">
        <f>+'Comp5 '!V40</f>
        <v>0</v>
      </c>
      <c r="W118" s="213" t="str">
        <f>+'Comp5 '!W40</f>
        <v>G. Esteban Martínez Bueno</v>
      </c>
      <c r="X118" s="215" t="str">
        <f>+'Comp5 '!X40</f>
        <v xml:space="preserve">Actividad Cumplida al 30/09/2019
Se evidenciaron actividades de sensibilización y actividades participativas por parte de los colaboradores del ICBF sobre aspectos de la Integridad y el Código de Integridad:
Evidencias:
Septiembre: Se cuenta con los Planes de trabajo y los Test de persepción de las regionales Arauca, Caquetá, Chocó, Guainía, Guaviare, Meta, Norte de Santander, Putumayo, Risaralda, San Andrés, Vaupés y Vichada. Lista de asistencia al taller de Diseño de Planes de Trabajo (30-sep-2019). Presentaciones del código de integridad (Presentacion Codigo de Integridad ICBF 2019.pptx) y de la agenda del taller de diseño de planes de trabajo (AGENDA DISEÑO PLANES DE TRABAJO.pptx)
Visualización gráfica (gráficos de barras) que identifica la percepción de los colaboradores: se evidencia información tabulada de las respuestas de los colaboradores sobre integridad y en el enlace siguiente una representación gráfica de esto: https://forms.office.com/Pages/AnalysisPage.aspx?id=86WSPXq8eUqMXl5IP3eJv8F0bLNoLT1DpVBAlaTDj6ZUQlNPOEpLWlExRk1CNEtFTjFCSzRGRE1YUS4u&amp;AnalyzerToken=rA0yHivIm2lMKS9Qf1ESYWSB7ufLdf8t .
Plan de trabajo y cronograma de las estrategias de socialización: estos planes de trabajo se revisan en las actividades 6.2 y 6.4.
</v>
      </c>
    </row>
    <row r="119" spans="1:24" ht="314.25" customHeight="1" x14ac:dyDescent="0.25">
      <c r="A119" s="543"/>
      <c r="B119" s="236" t="str">
        <f>+'Comp5 '!B41</f>
        <v>6.2</v>
      </c>
      <c r="C119" s="253" t="str">
        <f>+'Comp5 '!C41</f>
        <v>Formulación del  plan de trabajo de la vigencia 2019 por 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19" s="253" t="str">
        <f>+'Comp5 '!D41</f>
        <v>Planes de trabajo con su respectivo cronograma donde se evidencia la planeación de la regional frente a las actividades a desarrollar sobre el código de integridad.</v>
      </c>
      <c r="E119" s="253" t="str">
        <f>+'Comp5 '!E41</f>
        <v>Dirección de Gestión Humana</v>
      </c>
      <c r="F119" s="254">
        <f>+'Comp5 '!F41</f>
        <v>43585</v>
      </c>
      <c r="G119" s="163">
        <f>+'Comp5 '!G41</f>
        <v>0</v>
      </c>
      <c r="H119" s="237">
        <f>+'Comp5 '!H41</f>
        <v>0</v>
      </c>
      <c r="I119" s="252" t="str">
        <f>+'Comp5 '!I41</f>
        <v>Vencida</v>
      </c>
      <c r="J119" s="214">
        <f>+'Comp5 '!J41</f>
        <v>0</v>
      </c>
      <c r="K119" s="216" t="str">
        <f>+'Comp5 '!K41</f>
        <v>Lucerito Achury Carrion
Esteban Martinez Bueno</v>
      </c>
      <c r="L119" s="215" t="str">
        <f>+'Comp5 '!L41</f>
        <v>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Evidencia:
22 Cronogramas y planes de trabaja (Regionales y Sede de la Dirección General)
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v>
      </c>
      <c r="M119" s="163">
        <f>+'Comp5 '!M41</f>
        <v>0</v>
      </c>
      <c r="N119" s="237">
        <f>+'Comp5 '!N41</f>
        <v>0</v>
      </c>
      <c r="O119" s="231" t="str">
        <f>+'Comp5 '!O41</f>
        <v>Cumplida (FT)</v>
      </c>
      <c r="P119" s="214">
        <f>+'Comp5 '!P41</f>
        <v>0</v>
      </c>
      <c r="Q119" s="216" t="str">
        <f>+'Comp5 '!Q41</f>
        <v>G. Esteban Martínez Bueno</v>
      </c>
      <c r="R119" s="251" t="str">
        <f>+'Comp5 '!R41</f>
        <v>Para el segundo cuatrimestre se encontraron evidencias como registros fotográficos, listas de asistencia y presentaciones respecto a la sensibilización del código de integridad para las regionales de la siguiente manera:
Mayo: Amazonas, Antioquia, Arauca, Atlántico, Bogotá, Bolivar, Boyacá, Caldas, Caquetá, Casanare, Cauca, Cesar, Chocó, Cundinamarca, Córdoba, Guainía, Guaviare, Huila, La Guajira, Magdalena, Meta, Nariño, Norte de Santander, Putumayo, Quindío, Risaralda, San Andrés, Santander, Sucre, Tolima, Valle, Vaupés, Vichada.
Junio: Amazonas, Antioquia, Atlántico, Bogotá, Bolivar, Boyacá, Caldas, Casanare, Cauca, Cundinamarca, Magdalena, Nariño, Quindío, Santander, Sucre.
Julio:Amazonas, Antioquia, Boyacá, Caldas, Casanare, Cesar, Córdoba, Cundinamarca, Quindío, Sucre, Tolima.
Agosto: Amazonas, Antioquia, Bogotá, Boyacá, Caldas, Caquetá, Córdoba, La Guajira, Magdalena, Nariño, Quindío, Sucre.
Planes de trabajo con su respectivo cronograma: 
De los 21 planes de trabajo y cronogramas reportados en el primer cuatrimestre solo se reportaron 2 en el mes de mayo, 6 en el mes de junio y 5 en el mes de julio. De acuerdo con lo informado por la Direccion de Gestión Humana, las regionales que reportarán planes de trabajo y cronograma desde el 30 de septiembre son: Arauca, Caqueta, Chocó, Guainía, Guaviare, Meta, Norte de Santander, Putumayo, Risaralda, San Andrés, Santander, Vaupés, Vichada.
Mayo: Se encontraron cronongramas para las regionales: La Guajira y Quindío. La guajira registro avance en el cronorgama, Quindío presento avance parcial.
Junio: Se encontraron cronongramas para las regionales: Amazonas, Atlántico, Casanare, Cundinamarca y Quindío. Atlántico registró avance en el cronorgama y, las otras regionales no registraron avance en el cronograma.
Julio: Se encontraron cronogramas para las regionales: Amazonas, Casanare, Cesar, Quindío, Sucre. Quindío y Sucre registraron avance en el cronograma.
Agosto: No se encontraron cronongramas en ninguna regional. 
Recomendación: Llevar actualizado mes a mes el cronongrama con base en la ejecución de las actividades para cada regional y Sede de la Dirección General con el fin de que se pueda verificar el estado de avance del Plan de Trabajo.</v>
      </c>
      <c r="S119" s="166">
        <f>+'Comp5 '!S41</f>
        <v>0</v>
      </c>
      <c r="T119" s="237">
        <f>+'Comp5 '!T41</f>
        <v>1</v>
      </c>
      <c r="U119" s="231" t="str">
        <f>+'Comp5 '!U41</f>
        <v>Cumplida (FT)</v>
      </c>
      <c r="V119" s="214">
        <f>+'Comp5 '!V41</f>
        <v>0</v>
      </c>
      <c r="W119" s="213" t="str">
        <f>+'Comp5 '!W41</f>
        <v>G. Esteban Martínez Bueno</v>
      </c>
      <c r="X119" s="215" t="str">
        <f>+'Comp5 '!X41</f>
        <v xml:space="preserve">Actividad Cumplida al 30/08/2019
</v>
      </c>
    </row>
    <row r="120" spans="1:24" ht="196.5" customHeight="1" x14ac:dyDescent="0.25">
      <c r="A120" s="543"/>
      <c r="B120" s="236" t="str">
        <f>+'Comp5 '!B42</f>
        <v>6.3</v>
      </c>
      <c r="C120" s="253" t="str">
        <f>+'Comp5 '!C42</f>
        <v>Sensibilización y capacitación a los aliados clave como multiplicadores y promotores de las prácticas de ética e integridad en la entidad.</v>
      </c>
      <c r="D120" s="253" t="str">
        <f>+'Comp5 '!D42</f>
        <v xml:space="preserve">Videoconferencia a los referentes de Bienestar Social </v>
      </c>
      <c r="E120" s="253" t="str">
        <f>+'Comp5 '!E42</f>
        <v>Dirección de Gestión Humana</v>
      </c>
      <c r="F120" s="254">
        <f>+'Comp5 '!F42</f>
        <v>43830</v>
      </c>
      <c r="G120" s="163">
        <f>+'Comp5 '!G42</f>
        <v>0</v>
      </c>
      <c r="H120" s="237">
        <f>+'Comp5 '!H42</f>
        <v>0</v>
      </c>
      <c r="I120" s="252" t="str">
        <f>+'Comp5 '!I42</f>
        <v>N/A</v>
      </c>
      <c r="J120" s="214">
        <f>+'Comp5 '!J42</f>
        <v>0</v>
      </c>
      <c r="K120" s="216" t="str">
        <f>+'Comp5 '!K42</f>
        <v>Lucerito Achury Carrion
Esteban Martinez Bueno</v>
      </c>
      <c r="L120" s="215" t="str">
        <f>+'Comp5 '!L42</f>
        <v>La periodicidad del reporte de esta actividad es semestral e inicia a partir del 30 de junio 2019.</v>
      </c>
      <c r="M120" s="163">
        <f>+'Comp5 '!M42</f>
        <v>0</v>
      </c>
      <c r="N120" s="237">
        <f>+'Comp5 '!N42</f>
        <v>0</v>
      </c>
      <c r="O120" s="231" t="str">
        <f>+'Comp5 '!O42</f>
        <v>En Avance</v>
      </c>
      <c r="P120" s="214">
        <f>+'Comp5 '!P42</f>
        <v>0</v>
      </c>
      <c r="Q120" s="216" t="str">
        <f>+'Comp5 '!Q42</f>
        <v>G. Esteban Martínez Bueno</v>
      </c>
      <c r="R120" s="251" t="str">
        <f>+'Comp5 '!R42</f>
        <v>Se evidenciaron las listas de asistencia a la videoconferencia programada para el 29 de julio de 2019.
Evidencia
Mayo: se evidenció solicitud de salón de videoconferencia para la sensibilización y capacitación. Correo electrónico enviado el 7-may-2019 de Marlon.Perez@icbf.gov.co a Maria.Castro@icbf.gov.co . 
Junio: Se evidenció documento (AGENDA VIDECONFERENCIA.doc) de la agenda a seguir en la videoconferencia; los temas corresponden al Código de Integridad y Plan Anticorrupción y de Atención al Ciudadano.
Julio: Se evidenciaron las listas de asistencia a la videoconferencia programada para el 29 de julio de 2019. Los asistentes fueron de las regionales: La Guajira, Magdalena, Amazonas, Antioquia, Atlántico, Bogotá, Bolívar, Boyacá, Caldas, Caquetá, Casanare, Cauca, Cesar, Córdoba, Cundinamarca, Guainía, Guaviare, Huila, Meta, Nariño, Norte de Santander, Putumayo, Quindío, Risaralda, San Andrés, Santander, Sucre, Valle, Vichada.  No hay evidencias de asistencia de las regionales Arauca, Chocó, Tolima y Vaupés.</v>
      </c>
      <c r="S120" s="166">
        <f>+'Comp5 '!S42</f>
        <v>0</v>
      </c>
      <c r="T120" s="237">
        <f>+'Comp5 '!T42</f>
        <v>1</v>
      </c>
      <c r="U120" s="231" t="str">
        <f>+'Comp5 '!U42</f>
        <v>Cumplida (DT)</v>
      </c>
      <c r="V120" s="214">
        <f>+'Comp5 '!V42</f>
        <v>0</v>
      </c>
      <c r="W120" s="213" t="str">
        <f>+'Comp5 '!W42</f>
        <v>G. Esteban Martínez Bueno</v>
      </c>
      <c r="X120" s="215" t="str">
        <f>+'Comp5 '!X42</f>
        <v>Actividad cumplida el 30/12/2019
Evidencia:
Las listas de asistencia a la videoconferencia corresponden a las regionales de Asisitencia Guajira.pdf, Asisitencia Magdalena.pdf, Asistencia Amazonas.pdf, Asistencia Antioquia.pdf, Asistencia Atlantico.pdf, Asistencia Bogota.pdf, Asistencia Bolivar.jpeg, ASISTENCIA Boyaca.pdf, ASISTENCIA Caldas.pdf, ASISTENCIA Caqueta.PDF, Asistencia Casanare.pdf, Asistencia Cauca.pdf, Asistencia Cesar.pdf, Asistencia Cordoba.pdf, Asistencia Cundinamarca.pdf, Asistencia Guainia.pdf, Asistencia Guaviare.pdf, Asistencia Huila.pdf, Asistencia Meta.pdf, Asistencia Nari¤o 1.jpeg, Asistencia Nari¤o.jpeg, Asistencia Norte de Santander.pdf, Asistencia Putumayo.PDF, Asistencia Quindio.PDF, Asistencia Risaralda.pdf, Asistencia San Andres.pdf, Asistencia Santander.pdf, Asistencia Sucre.pdf, Asistencia Valle del Cauca.PDF, Asistencia Vichada.pdf.</v>
      </c>
    </row>
    <row r="121" spans="1:24" ht="402.75" customHeight="1" thickBot="1" x14ac:dyDescent="0.3">
      <c r="A121" s="536"/>
      <c r="B121" s="236" t="str">
        <f>+'Comp5 '!B43</f>
        <v>6.4</v>
      </c>
      <c r="C121" s="253" t="str">
        <f>+'Comp5 '!C43</f>
        <v>Implementación y seguimiento de las actividades señaladas en el plan de trabajo de Código de Integridad por cada por regional y sede nacional.</v>
      </c>
      <c r="D121" s="253" t="str">
        <f>+'Comp5 '!D43</f>
        <v>Elaboración de un Informe de seguimiento y un informe final en formato gráfico que evidencie el proceso realizado en el ICBF.</v>
      </c>
      <c r="E121" s="253" t="str">
        <f>+'Comp5 '!E43</f>
        <v>Dirección de Gestión Humana</v>
      </c>
      <c r="F121" s="254">
        <f>+'Comp5 '!F43</f>
        <v>43819</v>
      </c>
      <c r="G121" s="163">
        <f>+'Comp5 '!G43</f>
        <v>0</v>
      </c>
      <c r="H121" s="237">
        <f>+'Comp5 '!H43</f>
        <v>0</v>
      </c>
      <c r="I121" s="252" t="str">
        <f>+'Comp5 '!I43</f>
        <v>En Avance</v>
      </c>
      <c r="J121" s="214">
        <f>+'Comp5 '!J43</f>
        <v>0</v>
      </c>
      <c r="K121" s="216" t="str">
        <f>+'Comp5 '!K43</f>
        <v>Lucerito Achury Carrion
Esteban Martinez Bueno</v>
      </c>
      <c r="L121" s="215" t="str">
        <f>+'Comp5 '!L43</f>
        <v>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Evidencias
Abril: Archivos de Cesar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archivos de Quindío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Archivo de Gestión Humana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v>
      </c>
      <c r="M121" s="163">
        <f>+'Comp5 '!M43</f>
        <v>0</v>
      </c>
      <c r="N121" s="237">
        <f>+'Comp5 '!N43</f>
        <v>0</v>
      </c>
      <c r="O121" s="231" t="str">
        <f>+'Comp5 '!O43</f>
        <v>En Avance</v>
      </c>
      <c r="P121" s="214">
        <f>+'Comp5 '!P43</f>
        <v>0</v>
      </c>
      <c r="Q121" s="216" t="str">
        <f>+'Comp5 '!Q43</f>
        <v>G. Esteban Martínez Bueno</v>
      </c>
      <c r="R121" s="251" t="str">
        <f>+'Comp5 '!R43</f>
        <v>Respecto a los informes de seguimiento:
Se encuentran cronogramas integrados en uno solo para cada més reportado. Solo para el mes de junio se observa registro de avance de las actividades por medio de las celdas en color verde y rojo; no se evidencia seguimiento de las actividades para los meses de mayo, julio y agosto.
Los cronogramas de las regionales integradas por mes se agrupan de la siguiente manera:
Mayo, Junio: Nariño, Magdalena, Sucre, Atlántico, Antioquia, Caldas, Santander, Guajira, Cundinamarca, Bogotá, Boyacá, Córdoba, Cesar, Tolima, Huila, Amazonas, Cauca, Valle, Quindío, Casanare, Bolívar.
Junio reporta seguimiento al cumplimiento marcando con color verde y rojo las respectivas celdas del cronograma.
Julio: Sucre, Caldas, Santander, La Guajira, Cundinamarca, Boyacá, Amazonas, Quindío, Casanare, Córdoba.
Agosto: Nariño, Magdalena, Sucre, Antioquia, Caldas, La Guajira, Bogotá, Boyacá, Córdoba, Amazonas, Quindío, Caquetá.
Se aclara que no se evidencia un informe de seguimiento en donde se mencione qué actividades por regional se han cumplido, cuales están pendientes por ejecutar, cuáles están atrsadas, cuáles han sido las cuasas del incumplimiento de algunas actividades, cuáles son los ajustes que se plantean para tratar los riesgos asociados a las actividades pendientes, etc.
Recomendación:
Mencionar qué actividades por regional se han cumplido, cuales están pendientes por ejecutar, cuáles están atrasadas, cuáles han sido las cuasas del incumplimiento de las actividades retrasadas y cuáles son las actividades que se proponen para tratar los riesgos asociados a las actividades pendientes.</v>
      </c>
      <c r="S121" s="166">
        <f>+'Comp5 '!S43</f>
        <v>0</v>
      </c>
      <c r="T121" s="237">
        <f>+'Comp5 '!T43</f>
        <v>1</v>
      </c>
      <c r="U121" s="231" t="str">
        <f>+'Comp5 '!U43</f>
        <v>Cumplida (DT)</v>
      </c>
      <c r="V121" s="214">
        <f>+'Comp5 '!V43</f>
        <v>0</v>
      </c>
      <c r="W121" s="213" t="str">
        <f>+'Comp5 '!W43</f>
        <v>G. Esteban Martínez Bueno</v>
      </c>
      <c r="X121" s="215" t="str">
        <f>+'Comp5 '!X43</f>
        <v>Actividad Cumplida al 30/12/2019
Se evidenció la implementación y seguimiento de los planes de trabajo del códidigo de integridad para las 21 Regionales y Sede Nacional.
Se evidencia el cumplimiento de la meta en el mes de diciembre encontrándose el cronograma y adicionalmente el informe de seguimiento e implementación del Código de Integridad.
Evidencia:
Septiembre: "CODIGO INTEGRIDAD SEPTIEMBRE.xlsx"
Octubre: "SEGUIMINETO DE TRABAJO A PLANEES DE INTEGRIDAD 2019 octubre.xlsx"
Noviembre: "SEGUIMIENTO DE TRABAJO A PLANES DE INTEGRIDAD NOVIEMBRE F.xlsx"
Diciembre: "SEGUIMIENTO DE TRABAJO A PLANES DE INTEGRIDAD DICIEMBRE.xlsx", "INFORME FINAL IMPLEMENTACIÓN Y SEGUIMIENTO.xlsx" y "INFORME FINAL IMPLEMENTACIÓN Y SEGUIMIENTO CODIGO DE INTEGRIDAD 2019.doc"</v>
      </c>
    </row>
    <row r="122" spans="1:24" x14ac:dyDescent="0.25"/>
    <row r="123" spans="1:24" hidden="1" x14ac:dyDescent="0.25"/>
    <row r="124" spans="1:24" hidden="1" x14ac:dyDescent="0.25"/>
    <row r="125" spans="1:24" hidden="1" x14ac:dyDescent="0.25"/>
    <row r="126" spans="1:24" hidden="1" x14ac:dyDescent="0.25"/>
    <row r="127" spans="1:24" hidden="1" x14ac:dyDescent="0.25"/>
    <row r="128" spans="1:24"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x14ac:dyDescent="0.25"/>
  </sheetData>
  <sheetProtection formatCells="0" formatColumns="0" formatRows="0"/>
  <customSheetViews>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58">
    <mergeCell ref="A34:A44"/>
    <mergeCell ref="A69:A70"/>
    <mergeCell ref="A71:A77"/>
    <mergeCell ref="A78:A79"/>
    <mergeCell ref="A80:A83"/>
    <mergeCell ref="A45:A50"/>
    <mergeCell ref="A51:A54"/>
    <mergeCell ref="A55:A60"/>
    <mergeCell ref="A61:A65"/>
    <mergeCell ref="A84:A86"/>
    <mergeCell ref="A90:A101"/>
    <mergeCell ref="A102:A103"/>
    <mergeCell ref="A104:A110"/>
    <mergeCell ref="A111:A114"/>
    <mergeCell ref="A115:A116"/>
    <mergeCell ref="A117:A121"/>
    <mergeCell ref="T9:X9"/>
    <mergeCell ref="B10:F10"/>
    <mergeCell ref="L10:L11"/>
    <mergeCell ref="R10:R11"/>
    <mergeCell ref="X10:X11"/>
    <mergeCell ref="B11:C11"/>
    <mergeCell ref="A9:F9"/>
    <mergeCell ref="H9:L9"/>
    <mergeCell ref="N9:R9"/>
    <mergeCell ref="K10:K11"/>
    <mergeCell ref="Q10:Q11"/>
    <mergeCell ref="W10:W11"/>
    <mergeCell ref="X88:X89"/>
    <mergeCell ref="B89:C89"/>
    <mergeCell ref="B88:F88"/>
    <mergeCell ref="L88:L89"/>
    <mergeCell ref="R88:R89"/>
    <mergeCell ref="X67:X68"/>
    <mergeCell ref="B68:C68"/>
    <mergeCell ref="K88:K89"/>
    <mergeCell ref="K67:K68"/>
    <mergeCell ref="Q67:Q68"/>
    <mergeCell ref="W67:W68"/>
    <mergeCell ref="W88:W89"/>
    <mergeCell ref="Q88:Q89"/>
    <mergeCell ref="B32:F32"/>
    <mergeCell ref="X32:X33"/>
    <mergeCell ref="B33:C33"/>
    <mergeCell ref="R32:R33"/>
    <mergeCell ref="L67:L68"/>
    <mergeCell ref="R67:R68"/>
    <mergeCell ref="K32:K33"/>
    <mergeCell ref="Q32:Q33"/>
    <mergeCell ref="W32:W33"/>
    <mergeCell ref="L32:L33"/>
    <mergeCell ref="B67:F67"/>
    <mergeCell ref="D29:D30"/>
    <mergeCell ref="A12:A13"/>
    <mergeCell ref="A14:A18"/>
    <mergeCell ref="A19:A22"/>
    <mergeCell ref="A23:A27"/>
    <mergeCell ref="A28:A30"/>
  </mergeCells>
  <conditionalFormatting sqref="I12 I35:I38 U35:U46 I45:I46 O35:O46 O48:O51 I48:I51 U48:U51 U54:U55 I54:I55 O54:O55 O59:O61 I59:I61 U59:U61 U65:U71 I65:I71 O65:O71 O74:O78 I74:I78 U74:U78 U80 I80 O80 O82:O84 I82:I84 U82:U84 U87:U91 I87:I91 O87:O91 O100:O102 I100:I102 U100:U102 U104 I104 O104 O111 I111 U111 U113:U115 I113:I115 O113:O115 O117 I117 U117 U14:U33 O12:O33 I23:I33">
    <cfRule type="cellIs" dxfId="527" priority="301" operator="equal">
      <formula>"Vencida"</formula>
    </cfRule>
    <cfRule type="cellIs" dxfId="526" priority="1229" operator="equal">
      <formula>"No Cumplida"</formula>
    </cfRule>
    <cfRule type="cellIs" dxfId="525" priority="1230" operator="equal">
      <formula>"En Avance"</formula>
    </cfRule>
    <cfRule type="cellIs" dxfId="524" priority="1231" operator="equal">
      <formula>"Cumplida (FT)"</formula>
    </cfRule>
    <cfRule type="cellIs" dxfId="523" priority="1232" operator="equal">
      <formula>"Cumplida (DT)"</formula>
    </cfRule>
    <cfRule type="cellIs" dxfId="522" priority="1233" operator="equal">
      <formula>"Sin Avance"</formula>
    </cfRule>
  </conditionalFormatting>
  <conditionalFormatting sqref="I34">
    <cfRule type="cellIs" dxfId="521" priority="295" operator="equal">
      <formula>"Vencida"</formula>
    </cfRule>
    <cfRule type="cellIs" dxfId="520" priority="296" operator="equal">
      <formula>"No Cumplida"</formula>
    </cfRule>
    <cfRule type="cellIs" dxfId="519" priority="297" operator="equal">
      <formula>"En Avance"</formula>
    </cfRule>
    <cfRule type="cellIs" dxfId="518" priority="298" operator="equal">
      <formula>"Cumplida (FT)"</formula>
    </cfRule>
    <cfRule type="cellIs" dxfId="517" priority="299" operator="equal">
      <formula>"Cumplida (DT)"</formula>
    </cfRule>
    <cfRule type="cellIs" dxfId="516" priority="300" operator="equal">
      <formula>"Sin Avance"</formula>
    </cfRule>
  </conditionalFormatting>
  <conditionalFormatting sqref="O34">
    <cfRule type="cellIs" dxfId="515" priority="289" operator="equal">
      <formula>"Vencida"</formula>
    </cfRule>
    <cfRule type="cellIs" dxfId="514" priority="290" operator="equal">
      <formula>"No Cumplida"</formula>
    </cfRule>
    <cfRule type="cellIs" dxfId="513" priority="291" operator="equal">
      <formula>"En Avance"</formula>
    </cfRule>
    <cfRule type="cellIs" dxfId="512" priority="292" operator="equal">
      <formula>"Cumplida (FT)"</formula>
    </cfRule>
    <cfRule type="cellIs" dxfId="511" priority="293" operator="equal">
      <formula>"Cumplida (DT)"</formula>
    </cfRule>
    <cfRule type="cellIs" dxfId="510" priority="294" operator="equal">
      <formula>"Sin Avance"</formula>
    </cfRule>
  </conditionalFormatting>
  <conditionalFormatting sqref="U34">
    <cfRule type="cellIs" dxfId="509" priority="283" operator="equal">
      <formula>"Vencida"</formula>
    </cfRule>
    <cfRule type="cellIs" dxfId="508" priority="284" operator="equal">
      <formula>"No Cumplida"</formula>
    </cfRule>
    <cfRule type="cellIs" dxfId="507" priority="285" operator="equal">
      <formula>"En Avance"</formula>
    </cfRule>
    <cfRule type="cellIs" dxfId="506" priority="286" operator="equal">
      <formula>"Cumplida (FT)"</formula>
    </cfRule>
    <cfRule type="cellIs" dxfId="505" priority="287" operator="equal">
      <formula>"Cumplida (DT)"</formula>
    </cfRule>
    <cfRule type="cellIs" dxfId="504" priority="288" operator="equal">
      <formula>"Sin Avance"</formula>
    </cfRule>
  </conditionalFormatting>
  <conditionalFormatting sqref="O122">
    <cfRule type="cellIs" dxfId="503" priority="265" operator="equal">
      <formula>"Vencida"</formula>
    </cfRule>
    <cfRule type="cellIs" dxfId="502" priority="266" operator="equal">
      <formula>"No Cumplida"</formula>
    </cfRule>
    <cfRule type="cellIs" dxfId="501" priority="267" operator="equal">
      <formula>"En Avance"</formula>
    </cfRule>
    <cfRule type="cellIs" dxfId="500" priority="268" operator="equal">
      <formula>"Cumplida (FT)"</formula>
    </cfRule>
    <cfRule type="cellIs" dxfId="499" priority="269" operator="equal">
      <formula>"Cumplida (DT)"</formula>
    </cfRule>
    <cfRule type="cellIs" dxfId="498" priority="270" operator="equal">
      <formula>"Sin Avance"</formula>
    </cfRule>
  </conditionalFormatting>
  <conditionalFormatting sqref="U122">
    <cfRule type="cellIs" dxfId="497" priority="259" operator="equal">
      <formula>"Vencida"</formula>
    </cfRule>
    <cfRule type="cellIs" dxfId="496" priority="260" operator="equal">
      <formula>"No Cumplida"</formula>
    </cfRule>
    <cfRule type="cellIs" dxfId="495" priority="261" operator="equal">
      <formula>"En Avance"</formula>
    </cfRule>
    <cfRule type="cellIs" dxfId="494" priority="262" operator="equal">
      <formula>"Cumplida (FT)"</formula>
    </cfRule>
    <cfRule type="cellIs" dxfId="493" priority="263" operator="equal">
      <formula>"Cumplida (DT)"</formula>
    </cfRule>
    <cfRule type="cellIs" dxfId="492" priority="264" operator="equal">
      <formula>"Sin Avance"</formula>
    </cfRule>
  </conditionalFormatting>
  <conditionalFormatting sqref="I19 L19">
    <cfRule type="cellIs" dxfId="491" priority="181" operator="equal">
      <formula>"Vencida"</formula>
    </cfRule>
    <cfRule type="cellIs" dxfId="490" priority="182" operator="equal">
      <formula>"No Cumplida"</formula>
    </cfRule>
    <cfRule type="cellIs" dxfId="489" priority="183" operator="equal">
      <formula>"En Avance"</formula>
    </cfRule>
    <cfRule type="cellIs" dxfId="488" priority="184" operator="equal">
      <formula>"Cumplida (FT)"</formula>
    </cfRule>
    <cfRule type="cellIs" dxfId="487" priority="185" operator="equal">
      <formula>"Cumplida (DT)"</formula>
    </cfRule>
    <cfRule type="cellIs" dxfId="486" priority="186" operator="equal">
      <formula>"Sin Avance"</formula>
    </cfRule>
  </conditionalFormatting>
  <conditionalFormatting sqref="I13 I15:I18 I20:I22">
    <cfRule type="cellIs" dxfId="485" priority="193" operator="equal">
      <formula>"Vencida"</formula>
    </cfRule>
    <cfRule type="cellIs" dxfId="484" priority="194" operator="equal">
      <formula>"No Cumplida"</formula>
    </cfRule>
    <cfRule type="cellIs" dxfId="483" priority="195" operator="equal">
      <formula>"En Avance"</formula>
    </cfRule>
    <cfRule type="cellIs" dxfId="482" priority="196" operator="equal">
      <formula>"Cumplida (FT)"</formula>
    </cfRule>
    <cfRule type="cellIs" dxfId="481" priority="197" operator="equal">
      <formula>"Cumplida (DT)"</formula>
    </cfRule>
    <cfRule type="cellIs" dxfId="480" priority="198" operator="equal">
      <formula>"Sin Avance"</formula>
    </cfRule>
  </conditionalFormatting>
  <conditionalFormatting sqref="I14 L14">
    <cfRule type="cellIs" dxfId="479" priority="187" operator="equal">
      <formula>"Vencida"</formula>
    </cfRule>
    <cfRule type="cellIs" dxfId="478" priority="188" operator="equal">
      <formula>"No Cumplida"</formula>
    </cfRule>
    <cfRule type="cellIs" dxfId="477" priority="189" operator="equal">
      <formula>"En Avance"</formula>
    </cfRule>
    <cfRule type="cellIs" dxfId="476" priority="190" operator="equal">
      <formula>"Cumplida (FT)"</formula>
    </cfRule>
    <cfRule type="cellIs" dxfId="475" priority="191" operator="equal">
      <formula>"Cumplida (DT)"</formula>
    </cfRule>
    <cfRule type="cellIs" dxfId="474" priority="192" operator="equal">
      <formula>"Sin Avance"</formula>
    </cfRule>
  </conditionalFormatting>
  <conditionalFormatting sqref="I39:I44">
    <cfRule type="cellIs" dxfId="473" priority="175" operator="equal">
      <formula>"Vencida"</formula>
    </cfRule>
    <cfRule type="cellIs" dxfId="472" priority="176" operator="equal">
      <formula>"No Cumplida"</formula>
    </cfRule>
    <cfRule type="cellIs" dxfId="471" priority="177" operator="equal">
      <formula>"En Avance"</formula>
    </cfRule>
    <cfRule type="cellIs" dxfId="470" priority="178" operator="equal">
      <formula>"Cumplida (FT)"</formula>
    </cfRule>
    <cfRule type="cellIs" dxfId="469" priority="179" operator="equal">
      <formula>"Cumplida (DT)"</formula>
    </cfRule>
    <cfRule type="cellIs" dxfId="468" priority="180" operator="equal">
      <formula>"Sin Avance"</formula>
    </cfRule>
  </conditionalFormatting>
  <conditionalFormatting sqref="U13">
    <cfRule type="cellIs" dxfId="467" priority="103" operator="equal">
      <formula>"Vencida"</formula>
    </cfRule>
    <cfRule type="cellIs" dxfId="466" priority="104" operator="equal">
      <formula>"No Cumplida"</formula>
    </cfRule>
    <cfRule type="cellIs" dxfId="465" priority="105" operator="equal">
      <formula>"En Avance"</formula>
    </cfRule>
    <cfRule type="cellIs" dxfId="464" priority="106" operator="equal">
      <formula>"Cumplida (FT)"</formula>
    </cfRule>
    <cfRule type="cellIs" dxfId="463" priority="107" operator="equal">
      <formula>"Cumplida (DT)"</formula>
    </cfRule>
    <cfRule type="cellIs" dxfId="462" priority="108" operator="equal">
      <formula>"Sin Avance"</formula>
    </cfRule>
  </conditionalFormatting>
  <conditionalFormatting sqref="U47 I47 O47">
    <cfRule type="cellIs" dxfId="461" priority="97" operator="equal">
      <formula>"Vencida"</formula>
    </cfRule>
    <cfRule type="cellIs" dxfId="460" priority="98" operator="equal">
      <formula>"No Cumplida"</formula>
    </cfRule>
    <cfRule type="cellIs" dxfId="459" priority="99" operator="equal">
      <formula>"En Avance"</formula>
    </cfRule>
    <cfRule type="cellIs" dxfId="458" priority="100" operator="equal">
      <formula>"Cumplida (FT)"</formula>
    </cfRule>
    <cfRule type="cellIs" dxfId="457" priority="101" operator="equal">
      <formula>"Cumplida (DT)"</formula>
    </cfRule>
    <cfRule type="cellIs" dxfId="456" priority="102" operator="equal">
      <formula>"Sin Avance"</formula>
    </cfRule>
  </conditionalFormatting>
  <conditionalFormatting sqref="U52 I52 O52">
    <cfRule type="cellIs" dxfId="455" priority="91" operator="equal">
      <formula>"Vencida"</formula>
    </cfRule>
    <cfRule type="cellIs" dxfId="454" priority="92" operator="equal">
      <formula>"No Cumplida"</formula>
    </cfRule>
    <cfRule type="cellIs" dxfId="453" priority="93" operator="equal">
      <formula>"En Avance"</formula>
    </cfRule>
    <cfRule type="cellIs" dxfId="452" priority="94" operator="equal">
      <formula>"Cumplida (FT)"</formula>
    </cfRule>
    <cfRule type="cellIs" dxfId="451" priority="95" operator="equal">
      <formula>"Cumplida (DT)"</formula>
    </cfRule>
    <cfRule type="cellIs" dxfId="450" priority="96" operator="equal">
      <formula>"Sin Avance"</formula>
    </cfRule>
  </conditionalFormatting>
  <conditionalFormatting sqref="U53 I53 O53">
    <cfRule type="cellIs" dxfId="449" priority="85" operator="equal">
      <formula>"Vencida"</formula>
    </cfRule>
    <cfRule type="cellIs" dxfId="448" priority="86" operator="equal">
      <formula>"No Cumplida"</formula>
    </cfRule>
    <cfRule type="cellIs" dxfId="447" priority="87" operator="equal">
      <formula>"En Avance"</formula>
    </cfRule>
    <cfRule type="cellIs" dxfId="446" priority="88" operator="equal">
      <formula>"Cumplida (FT)"</formula>
    </cfRule>
    <cfRule type="cellIs" dxfId="445" priority="89" operator="equal">
      <formula>"Cumplida (DT)"</formula>
    </cfRule>
    <cfRule type="cellIs" dxfId="444" priority="90" operator="equal">
      <formula>"Sin Avance"</formula>
    </cfRule>
  </conditionalFormatting>
  <conditionalFormatting sqref="U56 I56 O56">
    <cfRule type="cellIs" dxfId="443" priority="79" operator="equal">
      <formula>"Vencida"</formula>
    </cfRule>
    <cfRule type="cellIs" dxfId="442" priority="80" operator="equal">
      <formula>"No Cumplida"</formula>
    </cfRule>
    <cfRule type="cellIs" dxfId="441" priority="81" operator="equal">
      <formula>"En Avance"</formula>
    </cfRule>
    <cfRule type="cellIs" dxfId="440" priority="82" operator="equal">
      <formula>"Cumplida (FT)"</formula>
    </cfRule>
    <cfRule type="cellIs" dxfId="439" priority="83" operator="equal">
      <formula>"Cumplida (DT)"</formula>
    </cfRule>
    <cfRule type="cellIs" dxfId="438" priority="84" operator="equal">
      <formula>"Sin Avance"</formula>
    </cfRule>
  </conditionalFormatting>
  <conditionalFormatting sqref="U57:U58 I57:I58 O57:O58">
    <cfRule type="cellIs" dxfId="437" priority="73" operator="equal">
      <formula>"Vencida"</formula>
    </cfRule>
    <cfRule type="cellIs" dxfId="436" priority="74" operator="equal">
      <formula>"No Cumplida"</formula>
    </cfRule>
    <cfRule type="cellIs" dxfId="435" priority="75" operator="equal">
      <formula>"En Avance"</formula>
    </cfRule>
    <cfRule type="cellIs" dxfId="434" priority="76" operator="equal">
      <formula>"Cumplida (FT)"</formula>
    </cfRule>
    <cfRule type="cellIs" dxfId="433" priority="77" operator="equal">
      <formula>"Cumplida (DT)"</formula>
    </cfRule>
    <cfRule type="cellIs" dxfId="432" priority="78" operator="equal">
      <formula>"Sin Avance"</formula>
    </cfRule>
  </conditionalFormatting>
  <conditionalFormatting sqref="U62 I62 O62">
    <cfRule type="cellIs" dxfId="431" priority="67" operator="equal">
      <formula>"Vencida"</formula>
    </cfRule>
    <cfRule type="cellIs" dxfId="430" priority="68" operator="equal">
      <formula>"No Cumplida"</formula>
    </cfRule>
    <cfRule type="cellIs" dxfId="429" priority="69" operator="equal">
      <formula>"En Avance"</formula>
    </cfRule>
    <cfRule type="cellIs" dxfId="428" priority="70" operator="equal">
      <formula>"Cumplida (FT)"</formula>
    </cfRule>
    <cfRule type="cellIs" dxfId="427" priority="71" operator="equal">
      <formula>"Cumplida (DT)"</formula>
    </cfRule>
    <cfRule type="cellIs" dxfId="426" priority="72" operator="equal">
      <formula>"Sin Avance"</formula>
    </cfRule>
  </conditionalFormatting>
  <conditionalFormatting sqref="U63:U64 I63:I64 O63:O64">
    <cfRule type="cellIs" dxfId="425" priority="61" operator="equal">
      <formula>"Vencida"</formula>
    </cfRule>
    <cfRule type="cellIs" dxfId="424" priority="62" operator="equal">
      <formula>"No Cumplida"</formula>
    </cfRule>
    <cfRule type="cellIs" dxfId="423" priority="63" operator="equal">
      <formula>"En Avance"</formula>
    </cfRule>
    <cfRule type="cellIs" dxfId="422" priority="64" operator="equal">
      <formula>"Cumplida (FT)"</formula>
    </cfRule>
    <cfRule type="cellIs" dxfId="421" priority="65" operator="equal">
      <formula>"Cumplida (DT)"</formula>
    </cfRule>
    <cfRule type="cellIs" dxfId="420" priority="66" operator="equal">
      <formula>"Sin Avance"</formula>
    </cfRule>
  </conditionalFormatting>
  <conditionalFormatting sqref="U72:U73 I72:I73 O72:O73">
    <cfRule type="cellIs" dxfId="419" priority="55" operator="equal">
      <formula>"Vencida"</formula>
    </cfRule>
    <cfRule type="cellIs" dxfId="418" priority="56" operator="equal">
      <formula>"No Cumplida"</formula>
    </cfRule>
    <cfRule type="cellIs" dxfId="417" priority="57" operator="equal">
      <formula>"En Avance"</formula>
    </cfRule>
    <cfRule type="cellIs" dxfId="416" priority="58" operator="equal">
      <formula>"Cumplida (FT)"</formula>
    </cfRule>
    <cfRule type="cellIs" dxfId="415" priority="59" operator="equal">
      <formula>"Cumplida (DT)"</formula>
    </cfRule>
    <cfRule type="cellIs" dxfId="414" priority="60" operator="equal">
      <formula>"Sin Avance"</formula>
    </cfRule>
  </conditionalFormatting>
  <conditionalFormatting sqref="U79 I79 O79">
    <cfRule type="cellIs" dxfId="413" priority="49" operator="equal">
      <formula>"Vencida"</formula>
    </cfRule>
    <cfRule type="cellIs" dxfId="412" priority="50" operator="equal">
      <formula>"No Cumplida"</formula>
    </cfRule>
    <cfRule type="cellIs" dxfId="411" priority="51" operator="equal">
      <formula>"En Avance"</formula>
    </cfRule>
    <cfRule type="cellIs" dxfId="410" priority="52" operator="equal">
      <formula>"Cumplida (FT)"</formula>
    </cfRule>
    <cfRule type="cellIs" dxfId="409" priority="53" operator="equal">
      <formula>"Cumplida (DT)"</formula>
    </cfRule>
    <cfRule type="cellIs" dxfId="408" priority="54" operator="equal">
      <formula>"Sin Avance"</formula>
    </cfRule>
  </conditionalFormatting>
  <conditionalFormatting sqref="U81 I81 O81">
    <cfRule type="cellIs" dxfId="407" priority="43" operator="equal">
      <formula>"Vencida"</formula>
    </cfRule>
    <cfRule type="cellIs" dxfId="406" priority="44" operator="equal">
      <formula>"No Cumplida"</formula>
    </cfRule>
    <cfRule type="cellIs" dxfId="405" priority="45" operator="equal">
      <formula>"En Avance"</formula>
    </cfRule>
    <cfRule type="cellIs" dxfId="404" priority="46" operator="equal">
      <formula>"Cumplida (FT)"</formula>
    </cfRule>
    <cfRule type="cellIs" dxfId="403" priority="47" operator="equal">
      <formula>"Cumplida (DT)"</formula>
    </cfRule>
    <cfRule type="cellIs" dxfId="402" priority="48" operator="equal">
      <formula>"Sin Avance"</formula>
    </cfRule>
  </conditionalFormatting>
  <conditionalFormatting sqref="U85:U86 I85:I86 O85:O86">
    <cfRule type="cellIs" dxfId="401" priority="37" operator="equal">
      <formula>"Vencida"</formula>
    </cfRule>
    <cfRule type="cellIs" dxfId="400" priority="38" operator="equal">
      <formula>"No Cumplida"</formula>
    </cfRule>
    <cfRule type="cellIs" dxfId="399" priority="39" operator="equal">
      <formula>"En Avance"</formula>
    </cfRule>
    <cfRule type="cellIs" dxfId="398" priority="40" operator="equal">
      <formula>"Cumplida (FT)"</formula>
    </cfRule>
    <cfRule type="cellIs" dxfId="397" priority="41" operator="equal">
      <formula>"Cumplida (DT)"</formula>
    </cfRule>
    <cfRule type="cellIs" dxfId="396" priority="42" operator="equal">
      <formula>"Sin Avance"</formula>
    </cfRule>
  </conditionalFormatting>
  <conditionalFormatting sqref="U92:U99 I92:I99 O92:O99">
    <cfRule type="cellIs" dxfId="395" priority="31" operator="equal">
      <formula>"Vencida"</formula>
    </cfRule>
    <cfRule type="cellIs" dxfId="394" priority="32" operator="equal">
      <formula>"No Cumplida"</formula>
    </cfRule>
    <cfRule type="cellIs" dxfId="393" priority="33" operator="equal">
      <formula>"En Avance"</formula>
    </cfRule>
    <cfRule type="cellIs" dxfId="392" priority="34" operator="equal">
      <formula>"Cumplida (FT)"</formula>
    </cfRule>
    <cfRule type="cellIs" dxfId="391" priority="35" operator="equal">
      <formula>"Cumplida (DT)"</formula>
    </cfRule>
    <cfRule type="cellIs" dxfId="390" priority="36" operator="equal">
      <formula>"Sin Avance"</formula>
    </cfRule>
  </conditionalFormatting>
  <conditionalFormatting sqref="U103 I103 O103">
    <cfRule type="cellIs" dxfId="389" priority="25" operator="equal">
      <formula>"Vencida"</formula>
    </cfRule>
    <cfRule type="cellIs" dxfId="388" priority="26" operator="equal">
      <formula>"No Cumplida"</formula>
    </cfRule>
    <cfRule type="cellIs" dxfId="387" priority="27" operator="equal">
      <formula>"En Avance"</formula>
    </cfRule>
    <cfRule type="cellIs" dxfId="386" priority="28" operator="equal">
      <formula>"Cumplida (FT)"</formula>
    </cfRule>
    <cfRule type="cellIs" dxfId="385" priority="29" operator="equal">
      <formula>"Cumplida (DT)"</formula>
    </cfRule>
    <cfRule type="cellIs" dxfId="384" priority="30" operator="equal">
      <formula>"Sin Avance"</formula>
    </cfRule>
  </conditionalFormatting>
  <conditionalFormatting sqref="U105:U110 I105:I110 O105:O110">
    <cfRule type="cellIs" dxfId="383" priority="19" operator="equal">
      <formula>"Vencida"</formula>
    </cfRule>
    <cfRule type="cellIs" dxfId="382" priority="20" operator="equal">
      <formula>"No Cumplida"</formula>
    </cfRule>
    <cfRule type="cellIs" dxfId="381" priority="21" operator="equal">
      <formula>"En Avance"</formula>
    </cfRule>
    <cfRule type="cellIs" dxfId="380" priority="22" operator="equal">
      <formula>"Cumplida (FT)"</formula>
    </cfRule>
    <cfRule type="cellIs" dxfId="379" priority="23" operator="equal">
      <formula>"Cumplida (DT)"</formula>
    </cfRule>
    <cfRule type="cellIs" dxfId="378" priority="24" operator="equal">
      <formula>"Sin Avance"</formula>
    </cfRule>
  </conditionalFormatting>
  <conditionalFormatting sqref="U112 I112 O112">
    <cfRule type="cellIs" dxfId="377" priority="13" operator="equal">
      <formula>"Vencida"</formula>
    </cfRule>
    <cfRule type="cellIs" dxfId="376" priority="14" operator="equal">
      <formula>"No Cumplida"</formula>
    </cfRule>
    <cfRule type="cellIs" dxfId="375" priority="15" operator="equal">
      <formula>"En Avance"</formula>
    </cfRule>
    <cfRule type="cellIs" dxfId="374" priority="16" operator="equal">
      <formula>"Cumplida (FT)"</formula>
    </cfRule>
    <cfRule type="cellIs" dxfId="373" priority="17" operator="equal">
      <formula>"Cumplida (DT)"</formula>
    </cfRule>
    <cfRule type="cellIs" dxfId="372" priority="18" operator="equal">
      <formula>"Sin Avance"</formula>
    </cfRule>
  </conditionalFormatting>
  <conditionalFormatting sqref="U116 I116 O116">
    <cfRule type="cellIs" dxfId="371" priority="7" operator="equal">
      <formula>"Vencida"</formula>
    </cfRule>
    <cfRule type="cellIs" dxfId="370" priority="8" operator="equal">
      <formula>"No Cumplida"</formula>
    </cfRule>
    <cfRule type="cellIs" dxfId="369" priority="9" operator="equal">
      <formula>"En Avance"</formula>
    </cfRule>
    <cfRule type="cellIs" dxfId="368" priority="10" operator="equal">
      <formula>"Cumplida (FT)"</formula>
    </cfRule>
    <cfRule type="cellIs" dxfId="367" priority="11" operator="equal">
      <formula>"Cumplida (DT)"</formula>
    </cfRule>
    <cfRule type="cellIs" dxfId="366" priority="12" operator="equal">
      <formula>"Sin Avance"</formula>
    </cfRule>
  </conditionalFormatting>
  <conditionalFormatting sqref="U118:U121 I118:I121 O118:O121">
    <cfRule type="cellIs" dxfId="365" priority="1" operator="equal">
      <formula>"Vencida"</formula>
    </cfRule>
    <cfRule type="cellIs" dxfId="364" priority="2" operator="equal">
      <formula>"No Cumplida"</formula>
    </cfRule>
    <cfRule type="cellIs" dxfId="363" priority="3" operator="equal">
      <formula>"En Avance"</formula>
    </cfRule>
    <cfRule type="cellIs" dxfId="362" priority="4" operator="equal">
      <formula>"Cumplida (FT)"</formula>
    </cfRule>
    <cfRule type="cellIs" dxfId="361" priority="5" operator="equal">
      <formula>"Cumplida (DT)"</formula>
    </cfRule>
    <cfRule type="cellIs" dxfId="360" priority="6" operator="equal">
      <formula>"Sin Avance"</formula>
    </cfRule>
  </conditionalFormatting>
  <dataValidations count="2">
    <dataValidation type="list" allowBlank="1" showInputMessage="1" showErrorMessage="1" sqref="O116 O15:O18 I24:I27 I29:I30 O105:O110 I70 I72:I77 O91:O101 O103 O112:O114 I91:I101 I103 I105:I110 O13 I116 O20:O22 O24:O27 O29:O30 I56:I60 O70 O72:O77 O85:O86 O35:O44 I46:I50 I52:I54 O62:O65 I81:I83 O79 I79 O81:O83 I112:I114 I35:I44 O46:O50 O52:O54 O56:O60 I62:I65 I85:I86 O118:O121 I118:I121">
      <formula1>Califica</formula1>
    </dataValidation>
    <dataValidation type="list" allowBlank="1" showInputMessage="1" showErrorMessage="1" sqref="U105:U110 U103 U91:U101 U85:U86 U72:U77 U70 U56:U60 U35:U44 U29:U30 U24:U27 U20:U22 U112:U114 U116 U15:U18 U81:U83 U46:U50 U52:U54 U62:U65 U79 U118:U121">
      <formula1>Califica2</formula1>
    </dataValidation>
  </dataValidations>
  <printOptions horizontalCentered="1"/>
  <pageMargins left="0.23622047244094491" right="0.23622047244094491" top="0.74803149606299213" bottom="0.74803149606299213" header="0.31496062992125984" footer="0.31496062992125984"/>
  <pageSetup scale="43" fitToHeight="0" orientation="landscape" r:id="rId3"/>
  <headerFooter>
    <oddHeader xml:space="preserve">&amp;L
</oddHeader>
    <oddFooter>&amp;L&amp;9Aprobó: Yanira Villamil S. - Jefe Oficina de Control Interno 
Revisó: Luis Antonio Guerrero/OCI 
Elaboró: Maritza Beltrán/Yaneth Burgos/Maria Lucerito Achury/Angela Parra/Giovanny Martinez/Emilse Rodríguez/Iván Lerma&amp;R&amp;9&amp;P de &amp;N</oddFooter>
  </headerFooter>
  <rowBreaks count="1" manualBreakCount="1">
    <brk id="22" max="16383" man="1"/>
  </rowBreaks>
  <colBreaks count="1" manualBreakCount="1">
    <brk id="12" max="1048575" man="1"/>
  </col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3"/>
  <sheetViews>
    <sheetView showGridLines="0" topLeftCell="A14" zoomScale="70" zoomScaleNormal="70" zoomScaleSheetLayoutView="80" workbookViewId="0">
      <pane xSplit="15" ySplit="3" topLeftCell="P17" activePane="bottomRight" state="frozen"/>
      <selection activeCell="A14" sqref="A14"/>
      <selection pane="topRight" activeCell="P14" sqref="P14"/>
      <selection pane="bottomLeft" activeCell="A17" sqref="A17"/>
      <selection pane="bottomRight" activeCell="P1" sqref="P1"/>
    </sheetView>
  </sheetViews>
  <sheetFormatPr baseColWidth="10" defaultColWidth="0" defaultRowHeight="12.75" zeroHeight="1" x14ac:dyDescent="0.2"/>
  <cols>
    <col min="1" max="1" width="6.25" style="105" customWidth="1"/>
    <col min="2" max="2" width="8.875" style="105" customWidth="1"/>
    <col min="3" max="3" width="1.125" style="105" customWidth="1"/>
    <col min="4" max="4" width="12" style="105" customWidth="1"/>
    <col min="5" max="5" width="10.875" style="105" customWidth="1"/>
    <col min="6" max="6" width="14" style="105" customWidth="1"/>
    <col min="7" max="7" width="18.375" style="105" customWidth="1"/>
    <col min="8" max="9" width="5" style="105" customWidth="1"/>
    <col min="10" max="10" width="8.875" style="105" customWidth="1"/>
    <col min="11" max="11" width="5.375" style="105" customWidth="1"/>
    <col min="12" max="12" width="6.625" style="105" customWidth="1"/>
    <col min="13" max="13" width="6" style="105" customWidth="1"/>
    <col min="14" max="14" width="10.875" style="105" customWidth="1"/>
    <col min="15" max="15" width="17" style="105" customWidth="1"/>
    <col min="16" max="16" width="14" style="105" customWidth="1"/>
    <col min="17" max="17" width="12.875" style="105" customWidth="1"/>
    <col min="18" max="18" width="17.75" style="105" customWidth="1"/>
    <col min="19" max="19" width="14.375" style="105" customWidth="1"/>
    <col min="20" max="20" width="48.75" style="105" customWidth="1"/>
    <col min="21" max="21" width="1.75" style="106" customWidth="1"/>
    <col min="22" max="25" width="17.75" style="106" customWidth="1"/>
    <col min="26" max="26" width="52.25" style="105" customWidth="1"/>
    <col min="27" max="27" width="1.75" style="106" customWidth="1"/>
    <col min="28" max="31" width="17.75" style="106" customWidth="1"/>
    <col min="32" max="32" width="106.25" style="105" customWidth="1"/>
    <col min="33" max="33" width="9.125" style="105" customWidth="1"/>
    <col min="34" max="16384" width="9.125" style="105" hidden="1"/>
  </cols>
  <sheetData>
    <row r="1" spans="1:32" ht="15.95" customHeight="1" thickBot="1" x14ac:dyDescent="0.25">
      <c r="A1" s="499" t="s">
        <v>33</v>
      </c>
      <c r="B1" s="499"/>
      <c r="C1" s="499"/>
      <c r="D1" s="499"/>
      <c r="E1" s="499"/>
      <c r="F1" s="499"/>
      <c r="G1" s="499"/>
      <c r="H1" s="499"/>
      <c r="I1" s="499"/>
      <c r="J1" s="499"/>
      <c r="K1" s="499"/>
      <c r="L1" s="499"/>
      <c r="M1" s="499"/>
      <c r="N1" s="499"/>
      <c r="O1" s="499"/>
      <c r="P1" s="104"/>
      <c r="Q1" s="104"/>
      <c r="R1" s="104"/>
      <c r="S1" s="104"/>
    </row>
    <row r="2" spans="1:32" ht="19.5" customHeight="1" thickBot="1" x14ac:dyDescent="0.25">
      <c r="A2" s="500" t="s">
        <v>43</v>
      </c>
      <c r="B2" s="500"/>
      <c r="C2" s="501" t="s">
        <v>14</v>
      </c>
      <c r="D2" s="501"/>
      <c r="E2" s="501"/>
      <c r="F2" s="501"/>
      <c r="G2" s="501"/>
      <c r="H2" s="501"/>
      <c r="I2" s="107"/>
      <c r="J2" s="107"/>
      <c r="K2" s="107"/>
      <c r="L2" s="107"/>
      <c r="M2" s="107"/>
      <c r="N2" s="107"/>
      <c r="O2" s="107"/>
      <c r="P2" s="107"/>
      <c r="Q2" s="107"/>
      <c r="R2" s="107"/>
      <c r="S2" s="107"/>
    </row>
    <row r="3" spans="1:32" ht="9" customHeight="1" thickBot="1" x14ac:dyDescent="0.25">
      <c r="A3" s="107"/>
      <c r="B3" s="107"/>
      <c r="C3" s="107"/>
      <c r="D3" s="107"/>
      <c r="E3" s="107"/>
      <c r="F3" s="107"/>
      <c r="G3" s="107"/>
      <c r="H3" s="107"/>
      <c r="I3" s="107"/>
      <c r="J3" s="107"/>
      <c r="K3" s="500" t="s">
        <v>42</v>
      </c>
      <c r="L3" s="500"/>
      <c r="M3" s="501" t="s">
        <v>41</v>
      </c>
      <c r="N3" s="501"/>
      <c r="O3" s="501"/>
      <c r="P3" s="108"/>
      <c r="Q3" s="108"/>
      <c r="R3" s="108"/>
      <c r="S3" s="108"/>
    </row>
    <row r="4" spans="1:32" ht="15.95" customHeight="1" thickBot="1" x14ac:dyDescent="0.25">
      <c r="A4" s="500" t="s">
        <v>40</v>
      </c>
      <c r="B4" s="500"/>
      <c r="C4" s="501" t="s">
        <v>39</v>
      </c>
      <c r="D4" s="501"/>
      <c r="E4" s="501"/>
      <c r="F4" s="501"/>
      <c r="G4" s="501"/>
      <c r="H4" s="501"/>
      <c r="I4" s="107"/>
      <c r="J4" s="107"/>
      <c r="K4" s="500"/>
      <c r="L4" s="500"/>
      <c r="M4" s="501"/>
      <c r="N4" s="501"/>
      <c r="O4" s="501"/>
      <c r="P4" s="108"/>
      <c r="Q4" s="108"/>
      <c r="R4" s="108"/>
      <c r="S4" s="108"/>
    </row>
    <row r="5" spans="1:32" ht="9" customHeight="1" thickBot="1" x14ac:dyDescent="0.25">
      <c r="A5" s="500"/>
      <c r="B5" s="500"/>
      <c r="C5" s="501"/>
      <c r="D5" s="501"/>
      <c r="E5" s="501"/>
      <c r="F5" s="501"/>
      <c r="G5" s="501"/>
      <c r="H5" s="501"/>
      <c r="I5" s="107"/>
      <c r="J5" s="107"/>
      <c r="K5" s="107"/>
      <c r="L5" s="107"/>
      <c r="M5" s="107"/>
      <c r="N5" s="107"/>
      <c r="O5" s="107"/>
      <c r="P5" s="107"/>
      <c r="Q5" s="107"/>
      <c r="R5" s="107"/>
      <c r="S5" s="107"/>
    </row>
    <row r="6" spans="1:32" ht="9" customHeight="1" thickBot="1" x14ac:dyDescent="0.25">
      <c r="A6" s="107"/>
      <c r="B6" s="107"/>
      <c r="C6" s="107"/>
      <c r="D6" s="107"/>
      <c r="E6" s="107"/>
      <c r="F6" s="107"/>
      <c r="G6" s="107"/>
      <c r="H6" s="107"/>
      <c r="I6" s="107"/>
      <c r="J6" s="107"/>
      <c r="K6" s="500" t="s">
        <v>38</v>
      </c>
      <c r="L6" s="500"/>
      <c r="M6" s="501">
        <v>2019</v>
      </c>
      <c r="N6" s="501"/>
      <c r="O6" s="501"/>
      <c r="P6" s="108"/>
      <c r="Q6" s="108"/>
      <c r="R6" s="108"/>
      <c r="S6" s="108"/>
    </row>
    <row r="7" spans="1:32" ht="15.95" customHeight="1" thickBot="1" x14ac:dyDescent="0.25">
      <c r="A7" s="500" t="s">
        <v>37</v>
      </c>
      <c r="B7" s="500"/>
      <c r="C7" s="501" t="s">
        <v>36</v>
      </c>
      <c r="D7" s="501"/>
      <c r="E7" s="501"/>
      <c r="F7" s="501"/>
      <c r="G7" s="501"/>
      <c r="H7" s="501"/>
      <c r="I7" s="107"/>
      <c r="J7" s="107"/>
      <c r="K7" s="500"/>
      <c r="L7" s="500"/>
      <c r="M7" s="501"/>
      <c r="N7" s="501"/>
      <c r="O7" s="501"/>
      <c r="P7" s="108"/>
      <c r="Q7" s="108"/>
      <c r="R7" s="108"/>
      <c r="S7" s="108"/>
    </row>
    <row r="8" spans="1:32" ht="6" customHeight="1" thickBot="1" x14ac:dyDescent="0.25">
      <c r="A8" s="500"/>
      <c r="B8" s="500"/>
      <c r="C8" s="501"/>
      <c r="D8" s="501"/>
      <c r="E8" s="501"/>
      <c r="F8" s="501"/>
      <c r="G8" s="501"/>
      <c r="H8" s="501"/>
      <c r="I8" s="107"/>
      <c r="J8" s="107"/>
      <c r="K8" s="107"/>
      <c r="L8" s="107"/>
      <c r="M8" s="107"/>
      <c r="N8" s="107"/>
      <c r="O8" s="107"/>
      <c r="P8" s="107"/>
      <c r="Q8" s="107"/>
      <c r="R8" s="107"/>
      <c r="S8" s="107"/>
    </row>
    <row r="9" spans="1:32" ht="3" customHeight="1" thickBot="1" x14ac:dyDescent="0.25">
      <c r="A9" s="500"/>
      <c r="B9" s="500"/>
      <c r="C9" s="501"/>
      <c r="D9" s="501"/>
      <c r="E9" s="501"/>
      <c r="F9" s="501"/>
      <c r="G9" s="501"/>
      <c r="H9" s="501"/>
      <c r="I9" s="107"/>
      <c r="J9" s="107"/>
      <c r="K9" s="499" t="s">
        <v>33</v>
      </c>
      <c r="L9" s="499"/>
      <c r="M9" s="499"/>
      <c r="N9" s="499"/>
      <c r="O9" s="499"/>
      <c r="P9" s="104"/>
      <c r="Q9" s="104"/>
      <c r="R9" s="104"/>
      <c r="S9" s="104"/>
    </row>
    <row r="10" spans="1:32" ht="11.1" customHeight="1" thickBot="1" x14ac:dyDescent="0.25">
      <c r="A10" s="107"/>
      <c r="B10" s="107"/>
      <c r="C10" s="107"/>
      <c r="D10" s="107"/>
      <c r="E10" s="107"/>
      <c r="F10" s="107"/>
      <c r="G10" s="107"/>
      <c r="H10" s="107"/>
      <c r="I10" s="107"/>
      <c r="J10" s="107"/>
      <c r="K10" s="499"/>
      <c r="L10" s="499"/>
      <c r="M10" s="499"/>
      <c r="N10" s="499"/>
      <c r="O10" s="499"/>
      <c r="P10" s="104"/>
      <c r="Q10" s="104"/>
      <c r="R10" s="104"/>
      <c r="S10" s="104"/>
    </row>
    <row r="11" spans="1:32" ht="6" customHeight="1" thickBot="1" x14ac:dyDescent="0.25">
      <c r="A11" s="500" t="s">
        <v>35</v>
      </c>
      <c r="B11" s="500"/>
      <c r="C11" s="501" t="s">
        <v>34</v>
      </c>
      <c r="D11" s="501"/>
      <c r="E11" s="501"/>
      <c r="F11" s="501"/>
      <c r="G11" s="501"/>
      <c r="H11" s="501"/>
      <c r="I11" s="107"/>
      <c r="J11" s="107"/>
      <c r="K11" s="499"/>
      <c r="L11" s="499"/>
      <c r="M11" s="499"/>
      <c r="N11" s="499"/>
      <c r="O11" s="499"/>
      <c r="P11" s="104"/>
      <c r="Q11" s="104"/>
      <c r="R11" s="104"/>
      <c r="S11" s="104"/>
    </row>
    <row r="12" spans="1:32" ht="9.75" customHeight="1" thickBot="1" x14ac:dyDescent="0.25">
      <c r="A12" s="500"/>
      <c r="B12" s="500"/>
      <c r="C12" s="501"/>
      <c r="D12" s="501"/>
      <c r="E12" s="501"/>
      <c r="F12" s="501"/>
      <c r="G12" s="501"/>
      <c r="H12" s="501"/>
      <c r="I12" s="107"/>
      <c r="J12" s="107"/>
      <c r="K12" s="107"/>
      <c r="L12" s="107"/>
      <c r="M12" s="107"/>
      <c r="N12" s="107"/>
      <c r="O12" s="107"/>
      <c r="P12" s="107"/>
      <c r="Q12" s="107"/>
      <c r="R12" s="107"/>
      <c r="S12" s="107"/>
    </row>
    <row r="13" spans="1:32" ht="20.100000000000001" customHeight="1" thickBot="1" x14ac:dyDescent="0.25">
      <c r="A13" s="499" t="s">
        <v>33</v>
      </c>
      <c r="B13" s="499"/>
      <c r="C13" s="499"/>
      <c r="D13" s="499"/>
      <c r="E13" s="499"/>
      <c r="F13" s="499"/>
      <c r="G13" s="499"/>
      <c r="H13" s="499"/>
      <c r="I13" s="499"/>
      <c r="J13" s="499"/>
      <c r="K13" s="499"/>
      <c r="L13" s="499"/>
      <c r="M13" s="499"/>
      <c r="N13" s="499"/>
      <c r="O13" s="499"/>
      <c r="P13" s="104"/>
      <c r="Q13" s="104"/>
      <c r="R13" s="104"/>
      <c r="S13" s="104"/>
    </row>
    <row r="14" spans="1:32" ht="42" customHeight="1" thickBot="1" x14ac:dyDescent="0.25">
      <c r="A14" s="504" t="s">
        <v>32</v>
      </c>
      <c r="B14" s="504"/>
      <c r="C14" s="504"/>
      <c r="D14" s="504"/>
      <c r="E14" s="504"/>
      <c r="F14" s="504" t="s">
        <v>107</v>
      </c>
      <c r="G14" s="504"/>
      <c r="H14" s="504"/>
      <c r="I14" s="504"/>
      <c r="J14" s="504"/>
      <c r="K14" s="504"/>
      <c r="L14" s="504" t="s">
        <v>31</v>
      </c>
      <c r="M14" s="504"/>
      <c r="N14" s="504"/>
      <c r="O14" s="504"/>
      <c r="P14" s="509" t="s">
        <v>130</v>
      </c>
      <c r="Q14" s="506"/>
      <c r="R14" s="109">
        <v>43585</v>
      </c>
      <c r="S14" s="507" t="s">
        <v>125</v>
      </c>
      <c r="T14" s="502" t="s">
        <v>531</v>
      </c>
      <c r="U14" s="110"/>
      <c r="V14" s="505" t="s">
        <v>130</v>
      </c>
      <c r="W14" s="506"/>
      <c r="X14" s="109">
        <v>43708</v>
      </c>
      <c r="Y14" s="507" t="s">
        <v>125</v>
      </c>
      <c r="Z14" s="502" t="s">
        <v>530</v>
      </c>
      <c r="AA14" s="110"/>
      <c r="AB14" s="505" t="s">
        <v>130</v>
      </c>
      <c r="AC14" s="506"/>
      <c r="AD14" s="109">
        <v>43830</v>
      </c>
      <c r="AE14" s="507" t="s">
        <v>125</v>
      </c>
      <c r="AF14" s="502" t="s">
        <v>161</v>
      </c>
    </row>
    <row r="15" spans="1:32" ht="70.5" customHeight="1" thickBot="1" x14ac:dyDescent="0.25">
      <c r="A15" s="121" t="s">
        <v>30</v>
      </c>
      <c r="B15" s="504" t="s">
        <v>29</v>
      </c>
      <c r="C15" s="504"/>
      <c r="D15" s="121" t="s">
        <v>28</v>
      </c>
      <c r="E15" s="121" t="s">
        <v>27</v>
      </c>
      <c r="F15" s="121" t="s">
        <v>26</v>
      </c>
      <c r="G15" s="121" t="s">
        <v>25</v>
      </c>
      <c r="H15" s="504" t="s">
        <v>24</v>
      </c>
      <c r="I15" s="504"/>
      <c r="J15" s="504" t="s">
        <v>23</v>
      </c>
      <c r="K15" s="504"/>
      <c r="L15" s="504" t="s">
        <v>621</v>
      </c>
      <c r="M15" s="504"/>
      <c r="N15" s="121" t="s">
        <v>108</v>
      </c>
      <c r="O15" s="121" t="s">
        <v>15</v>
      </c>
      <c r="P15" s="119" t="s">
        <v>76</v>
      </c>
      <c r="Q15" s="111" t="s">
        <v>77</v>
      </c>
      <c r="R15" s="111" t="s">
        <v>124</v>
      </c>
      <c r="S15" s="508"/>
      <c r="T15" s="503"/>
      <c r="U15" s="112"/>
      <c r="V15" s="111" t="s">
        <v>76</v>
      </c>
      <c r="W15" s="111" t="s">
        <v>77</v>
      </c>
      <c r="X15" s="111" t="s">
        <v>124</v>
      </c>
      <c r="Y15" s="508"/>
      <c r="Z15" s="503"/>
      <c r="AA15" s="112"/>
      <c r="AB15" s="111" t="s">
        <v>76</v>
      </c>
      <c r="AC15" s="111" t="s">
        <v>77</v>
      </c>
      <c r="AD15" s="111" t="s">
        <v>124</v>
      </c>
      <c r="AE15" s="508"/>
      <c r="AF15" s="503"/>
    </row>
    <row r="16" spans="1:32" ht="39.950000000000003" customHeight="1" thickBot="1" x14ac:dyDescent="0.25">
      <c r="A16" s="512"/>
      <c r="B16" s="512"/>
      <c r="C16" s="512"/>
      <c r="D16" s="512"/>
      <c r="E16" s="512"/>
      <c r="F16" s="512"/>
      <c r="G16" s="512"/>
      <c r="H16" s="512"/>
      <c r="I16" s="512"/>
      <c r="J16" s="512"/>
      <c r="K16" s="512"/>
      <c r="L16" s="512"/>
      <c r="M16" s="512"/>
      <c r="N16" s="512"/>
      <c r="O16" s="512"/>
      <c r="P16" s="120">
        <f>+COUNTIF(P17:P17,"&lt;&gt;"&amp;"")</f>
        <v>0</v>
      </c>
      <c r="Q16" s="113">
        <f>+COUNTIF(Q17:Q17,"Cumplida "&amp;"*")</f>
        <v>0</v>
      </c>
      <c r="R16" s="114" t="str">
        <f>IFERROR(+Q16/P16,"No se programaron actividades relacionadas con este objetivo")</f>
        <v>No se programaron actividades relacionadas con este objetivo</v>
      </c>
      <c r="S16" s="113"/>
      <c r="T16" s="115"/>
      <c r="U16" s="116"/>
      <c r="V16" s="113">
        <f>+COUNTIF(V17:V17,"&lt;&gt;"&amp;"")</f>
        <v>0</v>
      </c>
      <c r="W16" s="113">
        <f>+COUNTIF(W17:W17,"Cumplida "&amp;"*")</f>
        <v>0</v>
      </c>
      <c r="X16" s="114" t="str">
        <f>IFERROR(+W16/V16,"No se programaron actividades relacionadas con este objetivo")</f>
        <v>No se programaron actividades relacionadas con este objetivo</v>
      </c>
      <c r="Y16" s="113"/>
      <c r="Z16" s="115"/>
      <c r="AA16" s="116"/>
      <c r="AB16" s="113">
        <v>3</v>
      </c>
      <c r="AC16" s="113">
        <v>3</v>
      </c>
      <c r="AD16" s="751">
        <f>+AB16/AC16</f>
        <v>1</v>
      </c>
      <c r="AE16" s="113"/>
      <c r="AF16" s="115"/>
    </row>
    <row r="17" spans="1:32" ht="307.14999999999998" customHeight="1" thickBot="1" x14ac:dyDescent="0.25">
      <c r="A17" s="265" t="s">
        <v>142</v>
      </c>
      <c r="B17" s="510">
        <v>3104</v>
      </c>
      <c r="C17" s="510"/>
      <c r="D17" s="266" t="s">
        <v>532</v>
      </c>
      <c r="E17" s="266" t="s">
        <v>141</v>
      </c>
      <c r="F17" s="266" t="s">
        <v>533</v>
      </c>
      <c r="G17" s="266" t="s">
        <v>623</v>
      </c>
      <c r="H17" s="510" t="s">
        <v>534</v>
      </c>
      <c r="I17" s="510"/>
      <c r="J17" s="510" t="s">
        <v>535</v>
      </c>
      <c r="K17" s="510"/>
      <c r="L17" s="511">
        <v>43480</v>
      </c>
      <c r="M17" s="510"/>
      <c r="N17" s="267">
        <v>43826</v>
      </c>
      <c r="O17" s="268" t="s">
        <v>624</v>
      </c>
      <c r="P17" s="122"/>
      <c r="Q17" s="123" t="s">
        <v>121</v>
      </c>
      <c r="R17" s="124"/>
      <c r="S17" s="124" t="s">
        <v>617</v>
      </c>
      <c r="T17" s="125" t="s">
        <v>815</v>
      </c>
      <c r="U17" s="117"/>
      <c r="V17" s="103"/>
      <c r="W17" s="279" t="s">
        <v>121</v>
      </c>
      <c r="X17" s="278"/>
      <c r="Y17" s="278" t="s">
        <v>752</v>
      </c>
      <c r="Z17" s="280" t="s">
        <v>754</v>
      </c>
      <c r="AA17" s="117"/>
      <c r="AB17" s="752">
        <v>1</v>
      </c>
      <c r="AC17" s="753"/>
      <c r="AD17" s="279" t="s">
        <v>122</v>
      </c>
      <c r="AE17" s="295" t="s">
        <v>617</v>
      </c>
      <c r="AF17" s="118" t="s">
        <v>885</v>
      </c>
    </row>
    <row r="18" spans="1:32" ht="372" customHeight="1" thickBot="1" x14ac:dyDescent="0.25">
      <c r="A18" s="269" t="s">
        <v>142</v>
      </c>
      <c r="B18" s="513">
        <v>59131</v>
      </c>
      <c r="C18" s="513"/>
      <c r="D18" s="270" t="s">
        <v>536</v>
      </c>
      <c r="E18" s="270" t="s">
        <v>141</v>
      </c>
      <c r="F18" s="270" t="s">
        <v>533</v>
      </c>
      <c r="G18" s="270" t="s">
        <v>537</v>
      </c>
      <c r="H18" s="513" t="s">
        <v>534</v>
      </c>
      <c r="I18" s="513"/>
      <c r="J18" s="513" t="s">
        <v>535</v>
      </c>
      <c r="K18" s="513"/>
      <c r="L18" s="514">
        <v>43480</v>
      </c>
      <c r="M18" s="513"/>
      <c r="N18" s="271">
        <v>43826</v>
      </c>
      <c r="O18" s="272" t="s">
        <v>624</v>
      </c>
      <c r="P18" s="126"/>
      <c r="Q18" s="127" t="s">
        <v>160</v>
      </c>
      <c r="R18" s="128"/>
      <c r="S18" s="128" t="s">
        <v>617</v>
      </c>
      <c r="T18" s="129" t="s">
        <v>680</v>
      </c>
      <c r="U18" s="117"/>
      <c r="V18" s="103"/>
      <c r="W18" s="279" t="s">
        <v>121</v>
      </c>
      <c r="X18" s="278"/>
      <c r="Y18" s="278" t="s">
        <v>752</v>
      </c>
      <c r="Z18" s="270" t="s">
        <v>753</v>
      </c>
      <c r="AA18" s="117"/>
      <c r="AB18" s="752">
        <v>1</v>
      </c>
      <c r="AC18" s="753"/>
      <c r="AD18" s="279" t="s">
        <v>122</v>
      </c>
      <c r="AE18" s="295" t="s">
        <v>617</v>
      </c>
      <c r="AF18" s="118" t="s">
        <v>883</v>
      </c>
    </row>
    <row r="19" spans="1:32" ht="372" customHeight="1" thickBot="1" x14ac:dyDescent="0.25">
      <c r="A19" s="273" t="s">
        <v>142</v>
      </c>
      <c r="B19" s="515">
        <v>59144</v>
      </c>
      <c r="C19" s="515"/>
      <c r="D19" s="274" t="s">
        <v>538</v>
      </c>
      <c r="E19" s="274" t="s">
        <v>141</v>
      </c>
      <c r="F19" s="274" t="s">
        <v>533</v>
      </c>
      <c r="G19" s="274" t="s">
        <v>539</v>
      </c>
      <c r="H19" s="515" t="s">
        <v>534</v>
      </c>
      <c r="I19" s="515"/>
      <c r="J19" s="515" t="s">
        <v>535</v>
      </c>
      <c r="K19" s="515"/>
      <c r="L19" s="516">
        <v>43480</v>
      </c>
      <c r="M19" s="515"/>
      <c r="N19" s="275">
        <v>43826</v>
      </c>
      <c r="O19" s="276" t="s">
        <v>624</v>
      </c>
      <c r="P19" s="130"/>
      <c r="Q19" s="131" t="s">
        <v>160</v>
      </c>
      <c r="R19" s="132"/>
      <c r="S19" s="132" t="s">
        <v>617</v>
      </c>
      <c r="T19" s="161" t="s">
        <v>622</v>
      </c>
      <c r="U19" s="117"/>
      <c r="V19" s="103"/>
      <c r="W19" s="279" t="s">
        <v>121</v>
      </c>
      <c r="X19" s="278"/>
      <c r="Y19" s="278" t="s">
        <v>752</v>
      </c>
      <c r="Z19" s="270" t="s">
        <v>753</v>
      </c>
      <c r="AA19" s="117"/>
      <c r="AB19" s="752">
        <v>1</v>
      </c>
      <c r="AC19" s="753"/>
      <c r="AD19" s="279" t="s">
        <v>122</v>
      </c>
      <c r="AE19" s="295" t="s">
        <v>617</v>
      </c>
      <c r="AF19" s="118" t="s">
        <v>884</v>
      </c>
    </row>
    <row r="20" spans="1:32" x14ac:dyDescent="0.2"/>
    <row r="21" spans="1:32" x14ac:dyDescent="0.2"/>
    <row r="22" spans="1:32" x14ac:dyDescent="0.2"/>
    <row r="23" spans="1:32" x14ac:dyDescent="0.2"/>
  </sheetData>
  <customSheetViews>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47">
    <mergeCell ref="AB17:AC17"/>
    <mergeCell ref="AB18:AC18"/>
    <mergeCell ref="AB19:AC19"/>
    <mergeCell ref="B18:C18"/>
    <mergeCell ref="H18:I18"/>
    <mergeCell ref="J18:K18"/>
    <mergeCell ref="L18:M18"/>
    <mergeCell ref="B19:C19"/>
    <mergeCell ref="H19:I19"/>
    <mergeCell ref="J19:K19"/>
    <mergeCell ref="L19:M19"/>
    <mergeCell ref="B17:C17"/>
    <mergeCell ref="H17:I17"/>
    <mergeCell ref="J17:K17"/>
    <mergeCell ref="L17:M17"/>
    <mergeCell ref="A13:O13"/>
    <mergeCell ref="A14:E14"/>
    <mergeCell ref="F14:K14"/>
    <mergeCell ref="L14:O14"/>
    <mergeCell ref="A16:O16"/>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K6:L7"/>
    <mergeCell ref="M6:O7"/>
    <mergeCell ref="A7:B9"/>
    <mergeCell ref="C7:H9"/>
    <mergeCell ref="K9:O11"/>
    <mergeCell ref="A11:B12"/>
    <mergeCell ref="C11:H12"/>
    <mergeCell ref="A1:O1"/>
    <mergeCell ref="A2:B2"/>
    <mergeCell ref="C2:H2"/>
    <mergeCell ref="K3:L4"/>
    <mergeCell ref="M3:O4"/>
    <mergeCell ref="A4:B5"/>
    <mergeCell ref="C4:H5"/>
  </mergeCells>
  <conditionalFormatting sqref="W17">
    <cfRule type="cellIs" dxfId="917" priority="49" operator="equal">
      <formula>"Vencida"</formula>
    </cfRule>
    <cfRule type="cellIs" dxfId="916" priority="50" operator="equal">
      <formula>"No Cumplida"</formula>
    </cfRule>
    <cfRule type="cellIs" dxfId="915" priority="51" operator="equal">
      <formula>"En Avance"</formula>
    </cfRule>
    <cfRule type="cellIs" dxfId="914" priority="52" operator="equal">
      <formula>"Cumplida (FT)"</formula>
    </cfRule>
    <cfRule type="cellIs" dxfId="913" priority="53" operator="equal">
      <formula>"Cumplida (DT)"</formula>
    </cfRule>
    <cfRule type="cellIs" dxfId="912" priority="54" operator="equal">
      <formula>"Sin Avance"</formula>
    </cfRule>
  </conditionalFormatting>
  <conditionalFormatting sqref="Q17">
    <cfRule type="cellIs" dxfId="911" priority="25" operator="equal">
      <formula>"Vencida"</formula>
    </cfRule>
    <cfRule type="cellIs" dxfId="910" priority="26" operator="equal">
      <formula>"No Cumplida"</formula>
    </cfRule>
    <cfRule type="cellIs" dxfId="909" priority="27" operator="equal">
      <formula>"En Avance"</formula>
    </cfRule>
    <cfRule type="cellIs" dxfId="908" priority="28" operator="equal">
      <formula>"Cumplida (FT)"</formula>
    </cfRule>
    <cfRule type="cellIs" dxfId="907" priority="29" operator="equal">
      <formula>"Cumplida (DT)"</formula>
    </cfRule>
    <cfRule type="cellIs" dxfId="906" priority="30" operator="equal">
      <formula>"Sin Avance"</formula>
    </cfRule>
  </conditionalFormatting>
  <conditionalFormatting sqref="W18:W19">
    <cfRule type="cellIs" dxfId="905" priority="31" operator="equal">
      <formula>"Vencida"</formula>
    </cfRule>
    <cfRule type="cellIs" dxfId="904" priority="32" operator="equal">
      <formula>"No Cumplida"</formula>
    </cfRule>
    <cfRule type="cellIs" dxfId="903" priority="33" operator="equal">
      <formula>"En Avance"</formula>
    </cfRule>
    <cfRule type="cellIs" dxfId="902" priority="34" operator="equal">
      <formula>"Cumplida (FT)"</formula>
    </cfRule>
    <cfRule type="cellIs" dxfId="901" priority="35" operator="equal">
      <formula>"Cumplida (DT)"</formula>
    </cfRule>
    <cfRule type="cellIs" dxfId="900" priority="36" operator="equal">
      <formula>"Sin Avance"</formula>
    </cfRule>
  </conditionalFormatting>
  <conditionalFormatting sqref="Q18:Q19">
    <cfRule type="cellIs" dxfId="899" priority="19" operator="equal">
      <formula>"Vencida"</formula>
    </cfRule>
    <cfRule type="cellIs" dxfId="898" priority="20" operator="equal">
      <formula>"No Cumplida"</formula>
    </cfRule>
    <cfRule type="cellIs" dxfId="897" priority="21" operator="equal">
      <formula>"En Avance"</formula>
    </cfRule>
    <cfRule type="cellIs" dxfId="896" priority="22" operator="equal">
      <formula>"Cumplida (FT)"</formula>
    </cfRule>
    <cfRule type="cellIs" dxfId="895" priority="23" operator="equal">
      <formula>"Cumplida (DT)"</formula>
    </cfRule>
    <cfRule type="cellIs" dxfId="894" priority="24" operator="equal">
      <formula>"Sin Avance"</formula>
    </cfRule>
  </conditionalFormatting>
  <conditionalFormatting sqref="AD17:AD19">
    <cfRule type="cellIs" dxfId="893" priority="13" operator="equal">
      <formula>"Vencida"</formula>
    </cfRule>
    <cfRule type="cellIs" dxfId="892" priority="14" operator="equal">
      <formula>"No Cumplida"</formula>
    </cfRule>
    <cfRule type="cellIs" dxfId="891" priority="15" operator="equal">
      <formula>"En Avance"</formula>
    </cfRule>
    <cfRule type="cellIs" dxfId="890" priority="16" operator="equal">
      <formula>"Cumplida (FT)"</formula>
    </cfRule>
    <cfRule type="cellIs" dxfId="889" priority="17" operator="equal">
      <formula>"Cumplida (DT)"</formula>
    </cfRule>
    <cfRule type="cellIs" dxfId="888" priority="18" operator="equal">
      <formula>"Sin Avance"</formula>
    </cfRule>
  </conditionalFormatting>
  <dataValidations count="2">
    <dataValidation type="list" allowBlank="1" showInputMessage="1" showErrorMessage="1" sqref="W17:W19 AD17:AD19">
      <formula1>Califica</formula1>
    </dataValidation>
    <dataValidation type="list" allowBlank="1" showInputMessage="1" showErrorMessage="1" sqref="Q17:Q19">
      <formula1>bvxbv</formula1>
    </dataValidation>
  </dataValidations>
  <printOptions horizontalCentered="1"/>
  <pageMargins left="0.23622047244094491" right="0.23622047244094491" top="0.74803149606299213" bottom="0.74803149606299213" header="0.31496062992125984" footer="0.31496062992125984"/>
  <pageSetup scale="50" fitToHeight="0" orientation="landscape" r:id="rId3"/>
  <headerFooter>
    <oddHeader xml:space="preserve">&amp;L
</oddHeader>
    <oddFooter>&amp;L&amp;9Aprobó: Yanira Villamil S. - Jefe Oficina de Control Interno 
Revisó: Luis Antonio Guerrero/OCI 
Elaboró: Maritza Beltran&amp;R&amp;9&amp;P de &amp;N</oddFooter>
  </headerFooter>
  <rowBreaks count="1" manualBreakCount="1">
    <brk id="44" max="16383"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pageSetUpPr fitToPage="1"/>
  </sheetPr>
  <dimension ref="A1:X139"/>
  <sheetViews>
    <sheetView showGridLines="0" showWhiteSpace="0" topLeftCell="M9" zoomScale="70" zoomScaleNormal="70" zoomScaleSheetLayoutView="55" workbookViewId="0">
      <selection activeCell="V11" sqref="V11"/>
    </sheetView>
  </sheetViews>
  <sheetFormatPr baseColWidth="10" defaultColWidth="11.375" defaultRowHeight="12.75" zeroHeight="1" x14ac:dyDescent="0.25"/>
  <cols>
    <col min="1" max="1" width="15.375" style="300" customWidth="1"/>
    <col min="2" max="2" width="5" style="297" customWidth="1"/>
    <col min="3" max="3" width="33.125" style="300" customWidth="1"/>
    <col min="4" max="4" width="19.375" style="300" customWidth="1"/>
    <col min="5" max="5" width="17.25" style="300" customWidth="1"/>
    <col min="6" max="6" width="14.75" style="299" customWidth="1"/>
    <col min="7" max="7" width="1.375" style="297" customWidth="1"/>
    <col min="8" max="9" width="12.625" style="297" customWidth="1"/>
    <col min="10" max="10" width="15.375" style="297" customWidth="1"/>
    <col min="11" max="11" width="15.75" style="297" customWidth="1"/>
    <col min="12" max="12" width="67.75" style="298" customWidth="1"/>
    <col min="13" max="13" width="1.375" style="297" customWidth="1"/>
    <col min="14" max="15" width="13.375" style="297" customWidth="1"/>
    <col min="16" max="16" width="15.625" style="297" customWidth="1"/>
    <col min="17" max="17" width="15.75" style="297" customWidth="1"/>
    <col min="18" max="18" width="90.625" style="298" customWidth="1"/>
    <col min="19" max="19" width="1.375" style="297" customWidth="1"/>
    <col min="20" max="21" width="13.25" style="297" customWidth="1"/>
    <col min="22" max="22" width="14.625" style="297" customWidth="1"/>
    <col min="23" max="23" width="15.75" style="297" customWidth="1"/>
    <col min="24" max="24" width="61.75" style="297" customWidth="1"/>
    <col min="25" max="261" width="11.375" style="297" customWidth="1"/>
    <col min="262" max="16384" width="11.375" style="297"/>
  </cols>
  <sheetData>
    <row r="1" spans="1:24" ht="13.5" hidden="1" thickBot="1" x14ac:dyDescent="0.3"/>
    <row r="2" spans="1:24" ht="13.5" hidden="1" thickBot="1" x14ac:dyDescent="0.3">
      <c r="A2" s="359" t="s">
        <v>60</v>
      </c>
      <c r="B2" s="359"/>
      <c r="C2" s="358"/>
      <c r="D2" s="358"/>
      <c r="E2" s="358"/>
      <c r="F2" s="358"/>
      <c r="G2" s="358"/>
      <c r="H2" s="358"/>
      <c r="I2" s="358"/>
      <c r="J2" s="358"/>
      <c r="K2" s="358"/>
      <c r="L2" s="358"/>
      <c r="M2" s="358"/>
      <c r="N2" s="358"/>
      <c r="O2" s="358"/>
      <c r="P2" s="358"/>
      <c r="Q2" s="358"/>
      <c r="R2" s="358"/>
      <c r="S2" s="358"/>
      <c r="T2" s="358"/>
      <c r="U2" s="358"/>
      <c r="V2" s="358"/>
      <c r="W2" s="358"/>
      <c r="X2" s="358"/>
    </row>
    <row r="3" spans="1:24" ht="13.5" hidden="1" thickBot="1" x14ac:dyDescent="0.25">
      <c r="B3" s="153"/>
      <c r="C3" s="357"/>
    </row>
    <row r="4" spans="1:24" ht="13.5" hidden="1" thickBot="1" x14ac:dyDescent="0.25">
      <c r="A4" s="153" t="s">
        <v>13</v>
      </c>
      <c r="B4" s="153"/>
      <c r="C4" s="355" t="s">
        <v>608</v>
      </c>
    </row>
    <row r="5" spans="1:24" ht="13.5" hidden="1" thickBot="1" x14ac:dyDescent="0.25">
      <c r="A5" s="153" t="s">
        <v>81</v>
      </c>
      <c r="B5" s="153"/>
      <c r="C5" s="355">
        <v>2019</v>
      </c>
    </row>
    <row r="6" spans="1:24" ht="13.5" hidden="1" thickBot="1" x14ac:dyDescent="0.3">
      <c r="A6" s="354" t="s">
        <v>82</v>
      </c>
      <c r="B6" s="354"/>
      <c r="C6" s="353">
        <v>43586</v>
      </c>
    </row>
    <row r="7" spans="1:24" ht="13.5" hidden="1" thickBot="1" x14ac:dyDescent="0.3">
      <c r="C7" s="393"/>
    </row>
    <row r="8" spans="1:24" ht="13.5" hidden="1" thickBot="1" x14ac:dyDescent="0.3"/>
    <row r="9" spans="1:24" ht="13.5" thickBot="1" x14ac:dyDescent="0.3">
      <c r="A9" s="484" t="s">
        <v>61</v>
      </c>
      <c r="B9" s="485"/>
      <c r="C9" s="485"/>
      <c r="D9" s="485"/>
      <c r="E9" s="485"/>
      <c r="F9" s="486"/>
      <c r="G9" s="300"/>
      <c r="H9" s="487" t="s">
        <v>7</v>
      </c>
      <c r="I9" s="488"/>
      <c r="J9" s="488"/>
      <c r="K9" s="488"/>
      <c r="L9" s="489"/>
      <c r="N9" s="487" t="s">
        <v>8</v>
      </c>
      <c r="O9" s="488"/>
      <c r="P9" s="488"/>
      <c r="Q9" s="488"/>
      <c r="R9" s="489"/>
      <c r="T9" s="487" t="s">
        <v>9</v>
      </c>
      <c r="U9" s="488"/>
      <c r="V9" s="488"/>
      <c r="W9" s="488"/>
      <c r="X9" s="489"/>
    </row>
    <row r="10" spans="1:24" ht="63" customHeight="1" thickBot="1" x14ac:dyDescent="0.3">
      <c r="A10" s="86" t="s">
        <v>72</v>
      </c>
      <c r="B10" s="490" t="s">
        <v>625</v>
      </c>
      <c r="C10" s="517"/>
      <c r="D10" s="517"/>
      <c r="E10" s="517"/>
      <c r="F10" s="518"/>
      <c r="G10" s="134"/>
      <c r="H10" s="87" t="s">
        <v>130</v>
      </c>
      <c r="I10" s="88"/>
      <c r="J10" s="89">
        <v>43585</v>
      </c>
      <c r="K10" s="492" t="s">
        <v>125</v>
      </c>
      <c r="L10" s="492" t="s">
        <v>0</v>
      </c>
      <c r="N10" s="87" t="s">
        <v>130</v>
      </c>
      <c r="O10" s="88"/>
      <c r="P10" s="89">
        <v>43708</v>
      </c>
      <c r="Q10" s="492" t="s">
        <v>125</v>
      </c>
      <c r="R10" s="492" t="s">
        <v>0</v>
      </c>
      <c r="T10" s="87" t="s">
        <v>130</v>
      </c>
      <c r="U10" s="88"/>
      <c r="V10" s="89">
        <v>43830</v>
      </c>
      <c r="W10" s="392"/>
      <c r="X10" s="492" t="s">
        <v>0</v>
      </c>
    </row>
    <row r="11" spans="1:24" ht="26.25" thickBot="1" x14ac:dyDescent="0.3">
      <c r="A11" s="90" t="s">
        <v>11</v>
      </c>
      <c r="B11" s="484" t="s">
        <v>68</v>
      </c>
      <c r="C11" s="486"/>
      <c r="D11" s="91" t="s">
        <v>69</v>
      </c>
      <c r="E11" s="91" t="s">
        <v>70</v>
      </c>
      <c r="F11" s="92" t="s">
        <v>71</v>
      </c>
      <c r="H11" s="352" t="s">
        <v>12</v>
      </c>
      <c r="I11" s="296" t="s">
        <v>10</v>
      </c>
      <c r="J11" s="296" t="s">
        <v>73</v>
      </c>
      <c r="K11" s="493"/>
      <c r="L11" s="493"/>
      <c r="N11" s="352" t="s">
        <v>12</v>
      </c>
      <c r="O11" s="296" t="s">
        <v>10</v>
      </c>
      <c r="P11" s="296" t="s">
        <v>73</v>
      </c>
      <c r="Q11" s="493"/>
      <c r="R11" s="493"/>
      <c r="T11" s="352" t="s">
        <v>12</v>
      </c>
      <c r="U11" s="296" t="s">
        <v>10</v>
      </c>
      <c r="V11" s="296" t="s">
        <v>73</v>
      </c>
      <c r="W11" s="296"/>
      <c r="X11" s="493"/>
    </row>
    <row r="12" spans="1:24" ht="30" customHeight="1" thickBot="1" x14ac:dyDescent="0.3">
      <c r="A12" s="519" t="s">
        <v>109</v>
      </c>
      <c r="B12" s="93"/>
      <c r="C12" s="94" t="s">
        <v>143</v>
      </c>
      <c r="D12" s="93"/>
      <c r="E12" s="93"/>
      <c r="F12" s="101"/>
      <c r="G12" s="99"/>
      <c r="H12" s="96">
        <v>10</v>
      </c>
      <c r="I12" s="321">
        <f>+COUNTIF(I13:I24,"Cumplida "&amp;"*")</f>
        <v>6</v>
      </c>
      <c r="J12" s="320">
        <f>IFERROR(+I12/H12,"No se programaron actividades relacionadas con este objetivo")</f>
        <v>0.6</v>
      </c>
      <c r="K12" s="97"/>
      <c r="L12" s="98"/>
      <c r="M12" s="99"/>
      <c r="N12" s="96">
        <v>10</v>
      </c>
      <c r="O12" s="321">
        <f>+COUNTIF(O13:O24,"Cumplida "&amp;"*")</f>
        <v>7</v>
      </c>
      <c r="P12" s="320">
        <f>IFERROR(+O12/N12,"No se programaron actividades relacionadas con este objetivo")</f>
        <v>0.7</v>
      </c>
      <c r="Q12" s="97"/>
      <c r="R12" s="98"/>
      <c r="S12" s="319"/>
      <c r="T12" s="96">
        <f>+COUNTIF(T13:T24,"&lt;&gt;"&amp;"")</f>
        <v>10</v>
      </c>
      <c r="U12" s="321">
        <f>+COUNTIF(U13:U24,"Cumplida "&amp;"*")</f>
        <v>10</v>
      </c>
      <c r="V12" s="320">
        <f>IFERROR(+U12/T12,"No se programaron actividades relacionadas con este objetivo")</f>
        <v>1</v>
      </c>
      <c r="W12" s="97"/>
      <c r="X12" s="98"/>
    </row>
    <row r="13" spans="1:24" ht="177" customHeight="1" x14ac:dyDescent="0.25">
      <c r="A13" s="520"/>
      <c r="B13" s="303">
        <v>1</v>
      </c>
      <c r="C13" s="379" t="s">
        <v>540</v>
      </c>
      <c r="D13" s="379" t="s">
        <v>541</v>
      </c>
      <c r="E13" s="378" t="s">
        <v>164</v>
      </c>
      <c r="F13" s="309">
        <v>43496</v>
      </c>
      <c r="H13" s="305"/>
      <c r="I13" s="304" t="s">
        <v>122</v>
      </c>
      <c r="J13" s="303"/>
      <c r="K13" s="308" t="s">
        <v>607</v>
      </c>
      <c r="L13" s="323" t="s">
        <v>760</v>
      </c>
      <c r="N13" s="305"/>
      <c r="O13" s="304" t="s">
        <v>122</v>
      </c>
      <c r="P13" s="303"/>
      <c r="Q13" s="308" t="s">
        <v>607</v>
      </c>
      <c r="R13" s="323" t="s">
        <v>744</v>
      </c>
      <c r="T13" s="754">
        <v>1</v>
      </c>
      <c r="U13" s="304" t="s">
        <v>122</v>
      </c>
      <c r="V13" s="303"/>
      <c r="W13" s="328" t="s">
        <v>607</v>
      </c>
      <c r="X13" s="323" t="s">
        <v>744</v>
      </c>
    </row>
    <row r="14" spans="1:24" ht="127.5" customHeight="1" x14ac:dyDescent="0.25">
      <c r="A14" s="520"/>
      <c r="B14" s="391">
        <v>2</v>
      </c>
      <c r="C14" s="379" t="s">
        <v>542</v>
      </c>
      <c r="D14" s="379" t="s">
        <v>543</v>
      </c>
      <c r="E14" s="378" t="s">
        <v>164</v>
      </c>
      <c r="F14" s="309">
        <v>43496</v>
      </c>
      <c r="H14" s="305"/>
      <c r="I14" s="304" t="s">
        <v>122</v>
      </c>
      <c r="J14" s="303"/>
      <c r="K14" s="308" t="s">
        <v>607</v>
      </c>
      <c r="L14" s="324" t="s">
        <v>761</v>
      </c>
      <c r="N14" s="305"/>
      <c r="O14" s="304" t="s">
        <v>122</v>
      </c>
      <c r="P14" s="303"/>
      <c r="Q14" s="308" t="s">
        <v>607</v>
      </c>
      <c r="R14" s="325" t="s">
        <v>745</v>
      </c>
      <c r="T14" s="755">
        <v>1</v>
      </c>
      <c r="U14" s="304" t="s">
        <v>122</v>
      </c>
      <c r="V14" s="303"/>
      <c r="W14" s="328" t="s">
        <v>607</v>
      </c>
      <c r="X14" s="323" t="s">
        <v>744</v>
      </c>
    </row>
    <row r="15" spans="1:24" ht="185.25" customHeight="1" x14ac:dyDescent="0.25">
      <c r="A15" s="520"/>
      <c r="B15" s="391">
        <v>3</v>
      </c>
      <c r="C15" s="379" t="s">
        <v>544</v>
      </c>
      <c r="D15" s="379" t="s">
        <v>545</v>
      </c>
      <c r="E15" s="378" t="s">
        <v>164</v>
      </c>
      <c r="F15" s="309">
        <v>43555</v>
      </c>
      <c r="H15" s="305"/>
      <c r="I15" s="304" t="s">
        <v>122</v>
      </c>
      <c r="J15" s="303"/>
      <c r="K15" s="308" t="s">
        <v>607</v>
      </c>
      <c r="L15" s="323" t="s">
        <v>762</v>
      </c>
      <c r="N15" s="305"/>
      <c r="O15" s="304" t="s">
        <v>122</v>
      </c>
      <c r="P15" s="303"/>
      <c r="Q15" s="308" t="s">
        <v>607</v>
      </c>
      <c r="R15" s="325" t="s">
        <v>745</v>
      </c>
      <c r="T15" s="755">
        <v>1</v>
      </c>
      <c r="U15" s="304" t="s">
        <v>122</v>
      </c>
      <c r="V15" s="303"/>
      <c r="W15" s="328" t="s">
        <v>607</v>
      </c>
      <c r="X15" s="323" t="s">
        <v>744</v>
      </c>
    </row>
    <row r="16" spans="1:24" ht="159" customHeight="1" x14ac:dyDescent="0.25">
      <c r="A16" s="520"/>
      <c r="B16" s="303">
        <v>4</v>
      </c>
      <c r="C16" s="379" t="s">
        <v>546</v>
      </c>
      <c r="D16" s="379" t="s">
        <v>547</v>
      </c>
      <c r="E16" s="378" t="s">
        <v>164</v>
      </c>
      <c r="F16" s="309">
        <v>43555</v>
      </c>
      <c r="H16" s="305"/>
      <c r="I16" s="304" t="s">
        <v>122</v>
      </c>
      <c r="J16" s="303"/>
      <c r="K16" s="308" t="s">
        <v>607</v>
      </c>
      <c r="L16" s="338" t="s">
        <v>763</v>
      </c>
      <c r="N16" s="305"/>
      <c r="O16" s="304" t="s">
        <v>122</v>
      </c>
      <c r="P16" s="303"/>
      <c r="Q16" s="308" t="s">
        <v>607</v>
      </c>
      <c r="R16" s="325" t="s">
        <v>745</v>
      </c>
      <c r="T16" s="755">
        <v>1</v>
      </c>
      <c r="U16" s="304" t="s">
        <v>122</v>
      </c>
      <c r="V16" s="303"/>
      <c r="W16" s="328" t="s">
        <v>607</v>
      </c>
      <c r="X16" s="323" t="s">
        <v>744</v>
      </c>
    </row>
    <row r="17" spans="1:24" ht="186.75" customHeight="1" x14ac:dyDescent="0.25">
      <c r="A17" s="520"/>
      <c r="B17" s="391">
        <v>5</v>
      </c>
      <c r="C17" s="379" t="s">
        <v>548</v>
      </c>
      <c r="D17" s="379" t="s">
        <v>549</v>
      </c>
      <c r="E17" s="378" t="s">
        <v>164</v>
      </c>
      <c r="F17" s="309">
        <v>43555</v>
      </c>
      <c r="H17" s="305"/>
      <c r="I17" s="304" t="s">
        <v>122</v>
      </c>
      <c r="J17" s="303"/>
      <c r="K17" s="308" t="s">
        <v>607</v>
      </c>
      <c r="L17" s="338" t="s">
        <v>683</v>
      </c>
      <c r="N17" s="305"/>
      <c r="O17" s="304" t="s">
        <v>122</v>
      </c>
      <c r="P17" s="303"/>
      <c r="Q17" s="308" t="s">
        <v>607</v>
      </c>
      <c r="R17" s="325" t="s">
        <v>745</v>
      </c>
      <c r="T17" s="755">
        <v>1</v>
      </c>
      <c r="U17" s="304" t="s">
        <v>122</v>
      </c>
      <c r="V17" s="303"/>
      <c r="W17" s="328" t="s">
        <v>607</v>
      </c>
      <c r="X17" s="323" t="s">
        <v>744</v>
      </c>
    </row>
    <row r="18" spans="1:24" ht="329.25" customHeight="1" x14ac:dyDescent="0.25">
      <c r="A18" s="520"/>
      <c r="B18" s="391">
        <v>6</v>
      </c>
      <c r="C18" s="379" t="s">
        <v>550</v>
      </c>
      <c r="D18" s="379" t="s">
        <v>551</v>
      </c>
      <c r="E18" s="378" t="s">
        <v>164</v>
      </c>
      <c r="F18" s="309">
        <v>43585</v>
      </c>
      <c r="H18" s="305"/>
      <c r="I18" s="304" t="s">
        <v>122</v>
      </c>
      <c r="J18" s="303"/>
      <c r="K18" s="308" t="s">
        <v>607</v>
      </c>
      <c r="L18" s="338" t="s">
        <v>764</v>
      </c>
      <c r="N18" s="305"/>
      <c r="O18" s="304" t="s">
        <v>122</v>
      </c>
      <c r="P18" s="303"/>
      <c r="Q18" s="308" t="s">
        <v>607</v>
      </c>
      <c r="R18" s="325" t="s">
        <v>745</v>
      </c>
      <c r="T18" s="755">
        <v>1</v>
      </c>
      <c r="U18" s="304" t="s">
        <v>122</v>
      </c>
      <c r="V18" s="303"/>
      <c r="W18" s="328" t="s">
        <v>607</v>
      </c>
      <c r="X18" s="323" t="s">
        <v>744</v>
      </c>
    </row>
    <row r="19" spans="1:24" ht="379.5" customHeight="1" x14ac:dyDescent="0.25">
      <c r="A19" s="520"/>
      <c r="B19" s="303">
        <v>7</v>
      </c>
      <c r="C19" s="379" t="s">
        <v>552</v>
      </c>
      <c r="D19" s="379" t="s">
        <v>163</v>
      </c>
      <c r="E19" s="378" t="s">
        <v>557</v>
      </c>
      <c r="F19" s="377">
        <v>43814</v>
      </c>
      <c r="H19" s="305"/>
      <c r="I19" s="304" t="s">
        <v>160</v>
      </c>
      <c r="J19" s="303"/>
      <c r="K19" s="308" t="s">
        <v>607</v>
      </c>
      <c r="L19" s="325" t="s">
        <v>765</v>
      </c>
      <c r="N19" s="305"/>
      <c r="O19" s="304" t="s">
        <v>121</v>
      </c>
      <c r="P19" s="303"/>
      <c r="Q19" s="308" t="s">
        <v>607</v>
      </c>
      <c r="R19" s="338" t="s">
        <v>794</v>
      </c>
      <c r="T19" s="755">
        <v>1</v>
      </c>
      <c r="U19" s="304" t="s">
        <v>122</v>
      </c>
      <c r="V19" s="303"/>
      <c r="W19" s="308" t="s">
        <v>607</v>
      </c>
      <c r="X19" s="323" t="s">
        <v>851</v>
      </c>
    </row>
    <row r="20" spans="1:24" ht="193.5" customHeight="1" x14ac:dyDescent="0.25">
      <c r="A20" s="520"/>
      <c r="B20" s="391">
        <v>8</v>
      </c>
      <c r="C20" s="379" t="s">
        <v>373</v>
      </c>
      <c r="D20" s="379" t="s">
        <v>374</v>
      </c>
      <c r="E20" s="378" t="s">
        <v>91</v>
      </c>
      <c r="F20" s="377">
        <v>43814</v>
      </c>
      <c r="H20" s="305"/>
      <c r="I20" s="304" t="s">
        <v>121</v>
      </c>
      <c r="J20" s="303"/>
      <c r="K20" s="308" t="s">
        <v>607</v>
      </c>
      <c r="L20" s="338" t="s">
        <v>681</v>
      </c>
      <c r="N20" s="305"/>
      <c r="O20" s="304" t="s">
        <v>121</v>
      </c>
      <c r="P20" s="303"/>
      <c r="Q20" s="308" t="s">
        <v>607</v>
      </c>
      <c r="R20" s="338" t="s">
        <v>740</v>
      </c>
      <c r="T20" s="755">
        <v>1</v>
      </c>
      <c r="U20" s="304" t="s">
        <v>122</v>
      </c>
      <c r="V20" s="303"/>
      <c r="W20" s="308" t="s">
        <v>607</v>
      </c>
      <c r="X20" s="323" t="s">
        <v>852</v>
      </c>
    </row>
    <row r="21" spans="1:24" ht="218.25" customHeight="1" x14ac:dyDescent="0.25">
      <c r="A21" s="520"/>
      <c r="B21" s="391">
        <v>9</v>
      </c>
      <c r="C21" s="379" t="s">
        <v>553</v>
      </c>
      <c r="D21" s="379" t="s">
        <v>554</v>
      </c>
      <c r="E21" s="378" t="s">
        <v>164</v>
      </c>
      <c r="F21" s="377">
        <v>43646</v>
      </c>
      <c r="H21" s="305"/>
      <c r="I21" s="304" t="s">
        <v>160</v>
      </c>
      <c r="J21" s="303"/>
      <c r="K21" s="308" t="s">
        <v>607</v>
      </c>
      <c r="L21" s="338" t="s">
        <v>766</v>
      </c>
      <c r="N21" s="390"/>
      <c r="O21" s="304" t="s">
        <v>122</v>
      </c>
      <c r="P21" s="303"/>
      <c r="Q21" s="308" t="s">
        <v>607</v>
      </c>
      <c r="R21" s="338" t="s">
        <v>824</v>
      </c>
      <c r="T21" s="755">
        <v>1</v>
      </c>
      <c r="U21" s="304" t="s">
        <v>122</v>
      </c>
      <c r="V21" s="303"/>
      <c r="W21" s="308" t="s">
        <v>607</v>
      </c>
      <c r="X21" s="323" t="s">
        <v>853</v>
      </c>
    </row>
    <row r="22" spans="1:24" ht="155.25" customHeight="1" thickBot="1" x14ac:dyDescent="0.3">
      <c r="A22" s="520"/>
      <c r="B22" s="303">
        <v>10</v>
      </c>
      <c r="C22" s="379" t="s">
        <v>555</v>
      </c>
      <c r="D22" s="379" t="s">
        <v>556</v>
      </c>
      <c r="E22" s="378" t="s">
        <v>164</v>
      </c>
      <c r="F22" s="377">
        <v>43769</v>
      </c>
      <c r="H22" s="305"/>
      <c r="I22" s="304" t="s">
        <v>160</v>
      </c>
      <c r="J22" s="303"/>
      <c r="K22" s="308" t="s">
        <v>607</v>
      </c>
      <c r="L22" s="338" t="s">
        <v>767</v>
      </c>
      <c r="N22" s="390"/>
      <c r="O22" s="304" t="s">
        <v>160</v>
      </c>
      <c r="P22" s="303"/>
      <c r="Q22" s="308" t="s">
        <v>607</v>
      </c>
      <c r="R22" s="338" t="s">
        <v>767</v>
      </c>
      <c r="T22" s="755">
        <v>1</v>
      </c>
      <c r="U22" s="304" t="s">
        <v>122</v>
      </c>
      <c r="V22" s="303"/>
      <c r="W22" s="328" t="s">
        <v>607</v>
      </c>
      <c r="X22" s="323" t="s">
        <v>854</v>
      </c>
    </row>
    <row r="23" spans="1:24" ht="148.5" hidden="1" customHeight="1" thickBot="1" x14ac:dyDescent="0.3">
      <c r="A23" s="520"/>
      <c r="B23" s="389"/>
      <c r="C23" s="327"/>
      <c r="D23" s="327"/>
      <c r="E23" s="343"/>
      <c r="F23" s="383"/>
      <c r="H23" s="305"/>
      <c r="I23" s="304"/>
      <c r="J23" s="303"/>
      <c r="K23" s="339" t="s">
        <v>157</v>
      </c>
      <c r="L23" s="323"/>
      <c r="N23" s="390"/>
      <c r="O23" s="304"/>
      <c r="P23" s="303"/>
      <c r="Q23" s="339" t="s">
        <v>157</v>
      </c>
      <c r="R23" s="323"/>
      <c r="T23" s="390"/>
      <c r="U23" s="304"/>
      <c r="V23" s="303"/>
      <c r="W23" s="339"/>
      <c r="X23" s="323"/>
    </row>
    <row r="24" spans="1:24" ht="182.25" hidden="1" customHeight="1" thickBot="1" x14ac:dyDescent="0.3">
      <c r="A24" s="521"/>
      <c r="B24" s="389"/>
      <c r="C24" s="327"/>
      <c r="D24" s="327"/>
      <c r="E24" s="343"/>
      <c r="F24" s="383"/>
      <c r="H24" s="305"/>
      <c r="I24" s="304"/>
      <c r="J24" s="303"/>
      <c r="K24" s="339" t="s">
        <v>157</v>
      </c>
      <c r="L24" s="338"/>
      <c r="N24" s="388"/>
      <c r="O24" s="304"/>
      <c r="P24" s="303"/>
      <c r="Q24" s="339" t="s">
        <v>157</v>
      </c>
      <c r="R24" s="324"/>
      <c r="T24" s="388"/>
      <c r="U24" s="304"/>
      <c r="V24" s="303"/>
      <c r="W24" s="339"/>
      <c r="X24" s="323"/>
    </row>
    <row r="25" spans="1:24" s="319" customFormat="1" ht="30" customHeight="1" thickBot="1" x14ac:dyDescent="0.3">
      <c r="A25" s="494" t="s">
        <v>63</v>
      </c>
      <c r="B25" s="93"/>
      <c r="C25" s="94" t="s">
        <v>87</v>
      </c>
      <c r="D25" s="93"/>
      <c r="E25" s="93"/>
      <c r="F25" s="101"/>
      <c r="G25" s="99"/>
      <c r="H25" s="96">
        <v>2</v>
      </c>
      <c r="I25" s="321">
        <f>+COUNTIF(I26:I30,"Cumplida "&amp;"*")</f>
        <v>0</v>
      </c>
      <c r="J25" s="320">
        <f>IFERROR(+I25/H25,"No se programaron actividades relacionadas con este objetivo")</f>
        <v>0</v>
      </c>
      <c r="K25" s="97"/>
      <c r="L25" s="98"/>
      <c r="M25" s="99"/>
      <c r="N25" s="96">
        <v>2</v>
      </c>
      <c r="O25" s="321">
        <f>+COUNTIF(O26:O30,"Cumplida "&amp;"*")</f>
        <v>0</v>
      </c>
      <c r="P25" s="320">
        <f>IFERROR(+O25/N25,"No se programaron actividades relacionadas con este objetivo")</f>
        <v>0</v>
      </c>
      <c r="Q25" s="97"/>
      <c r="R25" s="98"/>
      <c r="T25" s="96">
        <f>+COUNTIF(T26:T30,"&lt;&gt;"&amp;"")</f>
        <v>2</v>
      </c>
      <c r="U25" s="321">
        <f>+COUNTIF(U26:U30,"Cumplida "&amp;"*")</f>
        <v>2</v>
      </c>
      <c r="V25" s="320">
        <f>IFERROR(+U25/T25,"No se programaron actividades relacionadas con este objetivo")</f>
        <v>1</v>
      </c>
      <c r="W25" s="97"/>
      <c r="X25" s="98"/>
    </row>
    <row r="26" spans="1:24" ht="131.25" customHeight="1" x14ac:dyDescent="0.25">
      <c r="A26" s="495"/>
      <c r="B26" s="335" t="s">
        <v>1</v>
      </c>
      <c r="C26" s="379" t="s">
        <v>558</v>
      </c>
      <c r="D26" s="379" t="s">
        <v>559</v>
      </c>
      <c r="E26" s="378" t="s">
        <v>164</v>
      </c>
      <c r="F26" s="309">
        <v>43814</v>
      </c>
      <c r="H26" s="305"/>
      <c r="I26" s="304" t="s">
        <v>160</v>
      </c>
      <c r="J26" s="303"/>
      <c r="K26" s="308" t="s">
        <v>607</v>
      </c>
      <c r="L26" s="338" t="s">
        <v>768</v>
      </c>
      <c r="N26" s="305"/>
      <c r="O26" s="304" t="s">
        <v>121</v>
      </c>
      <c r="P26" s="303"/>
      <c r="Q26" s="308" t="s">
        <v>607</v>
      </c>
      <c r="R26" s="387" t="s">
        <v>742</v>
      </c>
      <c r="T26" s="305">
        <v>1</v>
      </c>
      <c r="U26" s="304" t="s">
        <v>122</v>
      </c>
      <c r="V26" s="303"/>
      <c r="W26" s="308" t="s">
        <v>607</v>
      </c>
      <c r="X26" s="323" t="s">
        <v>855</v>
      </c>
    </row>
    <row r="27" spans="1:24" ht="129.75" customHeight="1" thickBot="1" x14ac:dyDescent="0.3">
      <c r="A27" s="495"/>
      <c r="B27" s="335" t="s">
        <v>2</v>
      </c>
      <c r="C27" s="379" t="s">
        <v>560</v>
      </c>
      <c r="D27" s="379" t="s">
        <v>561</v>
      </c>
      <c r="E27" s="378" t="s">
        <v>164</v>
      </c>
      <c r="F27" s="377">
        <v>43814</v>
      </c>
      <c r="H27" s="305"/>
      <c r="I27" s="304" t="s">
        <v>160</v>
      </c>
      <c r="J27" s="303"/>
      <c r="K27" s="308" t="s">
        <v>607</v>
      </c>
      <c r="L27" s="338" t="s">
        <v>768</v>
      </c>
      <c r="N27" s="305"/>
      <c r="O27" s="304" t="s">
        <v>121</v>
      </c>
      <c r="P27" s="303"/>
      <c r="Q27" s="308" t="s">
        <v>607</v>
      </c>
      <c r="R27" s="387" t="s">
        <v>742</v>
      </c>
      <c r="T27" s="305">
        <v>1</v>
      </c>
      <c r="U27" s="304" t="s">
        <v>122</v>
      </c>
      <c r="V27" s="303"/>
      <c r="W27" s="308" t="s">
        <v>607</v>
      </c>
      <c r="X27" s="323" t="s">
        <v>855</v>
      </c>
    </row>
    <row r="28" spans="1:24" ht="19.5" hidden="1" customHeight="1" x14ac:dyDescent="0.25">
      <c r="A28" s="495"/>
      <c r="B28" s="386"/>
      <c r="C28" s="327"/>
      <c r="D28" s="327"/>
      <c r="E28" s="327"/>
      <c r="F28" s="383"/>
      <c r="H28" s="305"/>
      <c r="I28" s="304"/>
      <c r="J28" s="303"/>
      <c r="K28" s="339" t="s">
        <v>157</v>
      </c>
      <c r="L28" s="323"/>
      <c r="N28" s="305"/>
      <c r="O28" s="304"/>
      <c r="P28" s="303"/>
      <c r="Q28" s="339" t="s">
        <v>157</v>
      </c>
      <c r="R28" s="323"/>
      <c r="T28" s="305"/>
      <c r="U28" s="304"/>
      <c r="V28" s="303"/>
      <c r="W28" s="339"/>
      <c r="X28" s="323"/>
    </row>
    <row r="29" spans="1:24" ht="19.5" hidden="1" customHeight="1" x14ac:dyDescent="0.25">
      <c r="A29" s="495"/>
      <c r="B29" s="386"/>
      <c r="C29" s="327"/>
      <c r="D29" s="327"/>
      <c r="E29" s="327"/>
      <c r="F29" s="383"/>
      <c r="H29" s="305"/>
      <c r="I29" s="304"/>
      <c r="J29" s="303"/>
      <c r="K29" s="339" t="s">
        <v>157</v>
      </c>
      <c r="L29" s="323"/>
      <c r="N29" s="305"/>
      <c r="O29" s="304"/>
      <c r="P29" s="303"/>
      <c r="Q29" s="339" t="s">
        <v>157</v>
      </c>
      <c r="R29" s="323"/>
      <c r="T29" s="305"/>
      <c r="U29" s="304"/>
      <c r="V29" s="303"/>
      <c r="W29" s="339"/>
      <c r="X29" s="323"/>
    </row>
    <row r="30" spans="1:24" ht="19.5" hidden="1" customHeight="1" thickBot="1" x14ac:dyDescent="0.3">
      <c r="A30" s="496"/>
      <c r="B30" s="386"/>
      <c r="C30" s="327"/>
      <c r="D30" s="327"/>
      <c r="E30" s="327"/>
      <c r="F30" s="383"/>
      <c r="H30" s="305"/>
      <c r="I30" s="304"/>
      <c r="J30" s="303"/>
      <c r="K30" s="339" t="s">
        <v>157</v>
      </c>
      <c r="L30" s="323"/>
      <c r="N30" s="305"/>
      <c r="O30" s="304"/>
      <c r="P30" s="303"/>
      <c r="Q30" s="339" t="s">
        <v>157</v>
      </c>
      <c r="R30" s="323"/>
      <c r="T30" s="305"/>
      <c r="U30" s="304"/>
      <c r="V30" s="303"/>
      <c r="W30" s="339"/>
      <c r="X30" s="323"/>
    </row>
    <row r="31" spans="1:24" s="319" customFormat="1" ht="30" customHeight="1" thickBot="1" x14ac:dyDescent="0.3">
      <c r="A31" s="494" t="s">
        <v>64</v>
      </c>
      <c r="B31" s="93"/>
      <c r="C31" s="94" t="s">
        <v>88</v>
      </c>
      <c r="D31" s="93"/>
      <c r="E31" s="93"/>
      <c r="F31" s="101"/>
      <c r="G31" s="99"/>
      <c r="H31" s="96">
        <f>+COUNTIF(H32:H34,"&lt;&gt;"&amp;"")</f>
        <v>0</v>
      </c>
      <c r="I31" s="321">
        <f>+COUNTIF(I32:I34,"Cumplida "&amp;"*")</f>
        <v>0</v>
      </c>
      <c r="J31" s="320" t="str">
        <f>IFERROR(+I31/H31,"No se programaron actividades relacionadas con este objetivo")</f>
        <v>No se programaron actividades relacionadas con este objetivo</v>
      </c>
      <c r="K31" s="97"/>
      <c r="L31" s="98"/>
      <c r="M31" s="99"/>
      <c r="N31" s="96">
        <v>2</v>
      </c>
      <c r="O31" s="321">
        <f>+COUNTIF(O32:O34,"Cumplida "&amp;"*")</f>
        <v>0</v>
      </c>
      <c r="P31" s="320">
        <f>IFERROR(+O31/N31,"No se programaron actividades relacionadas con este objetivo")</f>
        <v>0</v>
      </c>
      <c r="Q31" s="97"/>
      <c r="R31" s="98"/>
      <c r="T31" s="96">
        <f>+COUNTIF(T32:T34,"&lt;&gt;"&amp;"")</f>
        <v>2</v>
      </c>
      <c r="U31" s="321">
        <f>+COUNTIF(U32:U34,"Cumplida "&amp;"*")</f>
        <v>2</v>
      </c>
      <c r="V31" s="320">
        <f>IFERROR(+U31/T31,"No se programaron actividades relacionadas con este objetivo")</f>
        <v>1</v>
      </c>
      <c r="W31" s="97"/>
      <c r="X31" s="98"/>
    </row>
    <row r="32" spans="1:24" ht="141.75" customHeight="1" x14ac:dyDescent="0.25">
      <c r="A32" s="495"/>
      <c r="B32" s="335" t="s">
        <v>4</v>
      </c>
      <c r="C32" s="379" t="s">
        <v>562</v>
      </c>
      <c r="D32" s="379" t="s">
        <v>563</v>
      </c>
      <c r="E32" s="378" t="s">
        <v>164</v>
      </c>
      <c r="F32" s="377">
        <v>43814</v>
      </c>
      <c r="H32" s="305"/>
      <c r="I32" s="304" t="s">
        <v>160</v>
      </c>
      <c r="J32" s="303"/>
      <c r="K32" s="308" t="s">
        <v>607</v>
      </c>
      <c r="L32" s="338" t="s">
        <v>768</v>
      </c>
      <c r="N32" s="305"/>
      <c r="O32" s="304" t="s">
        <v>121</v>
      </c>
      <c r="P32" s="303"/>
      <c r="Q32" s="308" t="s">
        <v>607</v>
      </c>
      <c r="R32" s="323" t="s">
        <v>796</v>
      </c>
      <c r="T32" s="305">
        <v>1</v>
      </c>
      <c r="U32" s="304" t="s">
        <v>122</v>
      </c>
      <c r="V32" s="303"/>
      <c r="W32" s="308" t="s">
        <v>607</v>
      </c>
      <c r="X32" s="323" t="s">
        <v>856</v>
      </c>
    </row>
    <row r="33" spans="1:24" ht="139.5" customHeight="1" thickBot="1" x14ac:dyDescent="0.3">
      <c r="A33" s="495"/>
      <c r="B33" s="335" t="s">
        <v>5</v>
      </c>
      <c r="C33" s="379" t="s">
        <v>564</v>
      </c>
      <c r="D33" s="379" t="s">
        <v>565</v>
      </c>
      <c r="E33" s="378" t="s">
        <v>164</v>
      </c>
      <c r="F33" s="377">
        <v>43814</v>
      </c>
      <c r="H33" s="305"/>
      <c r="I33" s="304" t="s">
        <v>160</v>
      </c>
      <c r="J33" s="303"/>
      <c r="K33" s="308" t="s">
        <v>607</v>
      </c>
      <c r="L33" s="338" t="s">
        <v>768</v>
      </c>
      <c r="N33" s="305"/>
      <c r="O33" s="304" t="s">
        <v>121</v>
      </c>
      <c r="P33" s="303"/>
      <c r="Q33" s="308" t="s">
        <v>607</v>
      </c>
      <c r="R33" s="324" t="s">
        <v>743</v>
      </c>
      <c r="T33" s="305">
        <v>1</v>
      </c>
      <c r="U33" s="304" t="s">
        <v>122</v>
      </c>
      <c r="V33" s="303"/>
      <c r="W33" s="308" t="s">
        <v>607</v>
      </c>
      <c r="X33" s="323" t="s">
        <v>841</v>
      </c>
    </row>
    <row r="34" spans="1:24" ht="36" hidden="1" customHeight="1" thickBot="1" x14ac:dyDescent="0.3">
      <c r="A34" s="496"/>
      <c r="B34" s="384"/>
      <c r="C34" s="327"/>
      <c r="D34" s="327"/>
      <c r="E34" s="327"/>
      <c r="F34" s="383"/>
      <c r="H34" s="305"/>
      <c r="I34" s="304"/>
      <c r="J34" s="303"/>
      <c r="K34" s="339" t="s">
        <v>157</v>
      </c>
      <c r="L34" s="323"/>
      <c r="N34" s="305"/>
      <c r="O34" s="304"/>
      <c r="P34" s="303"/>
      <c r="Q34" s="339" t="s">
        <v>157</v>
      </c>
      <c r="R34" s="323"/>
      <c r="T34" s="305"/>
      <c r="U34" s="304"/>
      <c r="V34" s="303"/>
      <c r="W34" s="339"/>
      <c r="X34" s="323"/>
    </row>
    <row r="35" spans="1:24" s="319" customFormat="1" ht="26.25" thickBot="1" x14ac:dyDescent="0.3">
      <c r="A35" s="494" t="s">
        <v>65</v>
      </c>
      <c r="B35" s="93"/>
      <c r="C35" s="94" t="s">
        <v>89</v>
      </c>
      <c r="D35" s="93"/>
      <c r="E35" s="93"/>
      <c r="F35" s="101"/>
      <c r="G35" s="99"/>
      <c r="H35" s="96">
        <v>3</v>
      </c>
      <c r="I35" s="321">
        <f>+COUNTIF(I36:I40,"Cumplida "&amp;"*")</f>
        <v>1</v>
      </c>
      <c r="J35" s="320">
        <f>IFERROR(+I35/H35,"No se programaron actividades relacionadas con este objetivo")</f>
        <v>0.33333333333333331</v>
      </c>
      <c r="K35" s="97"/>
      <c r="L35" s="98"/>
      <c r="M35" s="99"/>
      <c r="N35" s="96">
        <v>3</v>
      </c>
      <c r="O35" s="321">
        <f>+COUNTIF(O36:O40,"Cumplida "&amp;"*")</f>
        <v>2</v>
      </c>
      <c r="P35" s="320">
        <f>IFERROR(+O35/N35,"No se programaron actividades relacionadas con este objetivo")</f>
        <v>0.66666666666666663</v>
      </c>
      <c r="Q35" s="97"/>
      <c r="R35" s="98"/>
      <c r="T35" s="96">
        <f>+COUNTIF(T36:T40,"&lt;&gt;"&amp;"")</f>
        <v>3</v>
      </c>
      <c r="U35" s="321">
        <f>+COUNTIF(U36:U40,"Cumplida "&amp;"*")</f>
        <v>3</v>
      </c>
      <c r="V35" s="320">
        <f>IFERROR(+U35/T35,"No se programaron actividades relacionadas con este objetivo")</f>
        <v>1</v>
      </c>
      <c r="W35" s="97"/>
      <c r="X35" s="98"/>
    </row>
    <row r="36" spans="1:24" ht="182.25" customHeight="1" x14ac:dyDescent="0.25">
      <c r="A36" s="495"/>
      <c r="B36" s="335" t="s">
        <v>20</v>
      </c>
      <c r="C36" s="379" t="s">
        <v>566</v>
      </c>
      <c r="D36" s="379" t="s">
        <v>567</v>
      </c>
      <c r="E36" s="378" t="s">
        <v>164</v>
      </c>
      <c r="F36" s="377">
        <v>43585</v>
      </c>
      <c r="H36" s="305"/>
      <c r="I36" s="304" t="s">
        <v>131</v>
      </c>
      <c r="J36" s="303"/>
      <c r="K36" s="308" t="s">
        <v>607</v>
      </c>
      <c r="L36" s="324" t="s">
        <v>769</v>
      </c>
      <c r="N36" s="305"/>
      <c r="O36" s="304" t="s">
        <v>123</v>
      </c>
      <c r="P36" s="303"/>
      <c r="Q36" s="308" t="s">
        <v>607</v>
      </c>
      <c r="R36" s="102" t="s">
        <v>770</v>
      </c>
      <c r="T36" s="305">
        <v>1</v>
      </c>
      <c r="U36" s="304" t="s">
        <v>123</v>
      </c>
      <c r="V36" s="303"/>
      <c r="W36" s="328" t="s">
        <v>607</v>
      </c>
      <c r="X36" s="323" t="s">
        <v>857</v>
      </c>
    </row>
    <row r="37" spans="1:24" ht="279" customHeight="1" x14ac:dyDescent="0.25">
      <c r="A37" s="495"/>
      <c r="B37" s="335" t="s">
        <v>21</v>
      </c>
      <c r="C37" s="379" t="s">
        <v>17</v>
      </c>
      <c r="D37" s="379" t="s">
        <v>568</v>
      </c>
      <c r="E37" s="378" t="s">
        <v>99</v>
      </c>
      <c r="F37" s="377">
        <v>43814</v>
      </c>
      <c r="H37" s="305"/>
      <c r="I37" s="304" t="s">
        <v>121</v>
      </c>
      <c r="J37" s="303"/>
      <c r="K37" s="308" t="s">
        <v>607</v>
      </c>
      <c r="L37" s="102" t="s">
        <v>825</v>
      </c>
      <c r="N37" s="305"/>
      <c r="O37" s="304" t="s">
        <v>121</v>
      </c>
      <c r="P37" s="303"/>
      <c r="Q37" s="308" t="s">
        <v>607</v>
      </c>
      <c r="R37" s="102" t="s">
        <v>826</v>
      </c>
      <c r="T37" s="305">
        <v>1</v>
      </c>
      <c r="U37" s="304" t="s">
        <v>122</v>
      </c>
      <c r="V37" s="303"/>
      <c r="W37" s="385" t="s">
        <v>607</v>
      </c>
      <c r="X37" s="381" t="s">
        <v>858</v>
      </c>
    </row>
    <row r="38" spans="1:24" ht="177" customHeight="1" thickBot="1" x14ac:dyDescent="0.3">
      <c r="A38" s="495"/>
      <c r="B38" s="335" t="s">
        <v>22</v>
      </c>
      <c r="C38" s="379" t="s">
        <v>569</v>
      </c>
      <c r="D38" s="379" t="s">
        <v>570</v>
      </c>
      <c r="E38" s="378" t="s">
        <v>164</v>
      </c>
      <c r="F38" s="377">
        <v>43555</v>
      </c>
      <c r="H38" s="305"/>
      <c r="I38" s="304" t="s">
        <v>122</v>
      </c>
      <c r="J38" s="303"/>
      <c r="K38" s="308" t="s">
        <v>607</v>
      </c>
      <c r="L38" s="381" t="s">
        <v>755</v>
      </c>
      <c r="N38" s="305"/>
      <c r="O38" s="304" t="s">
        <v>122</v>
      </c>
      <c r="P38" s="303"/>
      <c r="Q38" s="308" t="s">
        <v>607</v>
      </c>
      <c r="R38" s="102" t="s">
        <v>741</v>
      </c>
      <c r="T38" s="305">
        <v>1</v>
      </c>
      <c r="U38" s="304" t="s">
        <v>122</v>
      </c>
      <c r="V38" s="303"/>
      <c r="W38" s="385" t="s">
        <v>607</v>
      </c>
      <c r="X38" s="381" t="s">
        <v>741</v>
      </c>
    </row>
    <row r="39" spans="1:24" ht="128.25" hidden="1" customHeight="1" thickBot="1" x14ac:dyDescent="0.3">
      <c r="A39" s="495"/>
      <c r="B39" s="335" t="s">
        <v>46</v>
      </c>
      <c r="C39" s="379" t="s">
        <v>571</v>
      </c>
      <c r="D39" s="379" t="s">
        <v>572</v>
      </c>
      <c r="E39" s="378" t="s">
        <v>164</v>
      </c>
      <c r="F39" s="377">
        <v>43829</v>
      </c>
      <c r="H39" s="305"/>
      <c r="I39" s="304"/>
      <c r="J39" s="303"/>
      <c r="K39" s="339" t="s">
        <v>157</v>
      </c>
      <c r="L39" s="324"/>
      <c r="N39" s="305"/>
      <c r="O39" s="304"/>
      <c r="P39" s="303"/>
      <c r="Q39" s="339" t="s">
        <v>157</v>
      </c>
      <c r="R39" s="324"/>
      <c r="T39" s="305"/>
      <c r="U39" s="304"/>
      <c r="V39" s="303"/>
      <c r="W39" s="382"/>
      <c r="X39" s="381"/>
    </row>
    <row r="40" spans="1:24" ht="13.5" hidden="1" thickBot="1" x14ac:dyDescent="0.3">
      <c r="A40" s="496"/>
      <c r="B40" s="384"/>
      <c r="C40" s="327"/>
      <c r="D40" s="327"/>
      <c r="E40" s="327"/>
      <c r="F40" s="383"/>
      <c r="H40" s="305"/>
      <c r="I40" s="304"/>
      <c r="J40" s="303"/>
      <c r="K40" s="339" t="s">
        <v>157</v>
      </c>
      <c r="L40" s="324"/>
      <c r="N40" s="305"/>
      <c r="O40" s="304"/>
      <c r="P40" s="303"/>
      <c r="Q40" s="382" t="s">
        <v>157</v>
      </c>
      <c r="R40" s="281"/>
      <c r="T40" s="305"/>
      <c r="U40" s="304"/>
      <c r="V40" s="303"/>
      <c r="W40" s="382"/>
      <c r="X40" s="381"/>
    </row>
    <row r="41" spans="1:24" s="319" customFormat="1" ht="30" customHeight="1" thickBot="1" x14ac:dyDescent="0.3">
      <c r="A41" s="494" t="s">
        <v>66</v>
      </c>
      <c r="B41" s="93"/>
      <c r="C41" s="94" t="s">
        <v>90</v>
      </c>
      <c r="D41" s="93"/>
      <c r="E41" s="93"/>
      <c r="F41" s="101"/>
      <c r="G41" s="99"/>
      <c r="H41" s="96">
        <f>+COUNTIF(H42:H45,"&lt;&gt;"&amp;"")</f>
        <v>0</v>
      </c>
      <c r="I41" s="321">
        <f>+COUNTIF(I42:I45,"Cumplida "&amp;"*")</f>
        <v>0</v>
      </c>
      <c r="J41" s="320" t="str">
        <f>IFERROR(+I41/H41,"No se programaron actividades relacionadas con este objetivo")</f>
        <v>No se programaron actividades relacionadas con este objetivo</v>
      </c>
      <c r="K41" s="97"/>
      <c r="L41" s="98"/>
      <c r="M41" s="99"/>
      <c r="N41" s="96">
        <v>3</v>
      </c>
      <c r="O41" s="321">
        <f>+COUNTIF(O42:O45,"Cumplida "&amp;"*")</f>
        <v>0</v>
      </c>
      <c r="P41" s="320">
        <f>IFERROR(+O41/N41,"No se programaron actividades relacionadas con este objetivo")</f>
        <v>0</v>
      </c>
      <c r="Q41" s="97"/>
      <c r="R41" s="98"/>
      <c r="T41" s="96">
        <f>+COUNTIF(T42:T45,"&lt;&gt;"&amp;"")</f>
        <v>3</v>
      </c>
      <c r="U41" s="321">
        <f>+COUNTIF(U42:U45,"Cumplida "&amp;"*")</f>
        <v>3</v>
      </c>
      <c r="V41" s="320">
        <f>IFERROR(+U41/T41,"No se programaron actividades relacionadas con este objetivo")</f>
        <v>1</v>
      </c>
      <c r="W41" s="97"/>
      <c r="X41" s="98"/>
    </row>
    <row r="42" spans="1:24" ht="144" customHeight="1" x14ac:dyDescent="0.25">
      <c r="A42" s="495"/>
      <c r="B42" s="335" t="s">
        <v>46</v>
      </c>
      <c r="C42" s="379" t="s">
        <v>571</v>
      </c>
      <c r="D42" s="379" t="s">
        <v>572</v>
      </c>
      <c r="E42" s="378" t="s">
        <v>164</v>
      </c>
      <c r="F42" s="377">
        <v>43829</v>
      </c>
      <c r="H42" s="305"/>
      <c r="I42" s="304" t="s">
        <v>121</v>
      </c>
      <c r="J42" s="303"/>
      <c r="K42" s="308" t="s">
        <v>607</v>
      </c>
      <c r="L42" s="323" t="s">
        <v>756</v>
      </c>
      <c r="N42" s="305"/>
      <c r="O42" s="304" t="s">
        <v>121</v>
      </c>
      <c r="P42" s="303"/>
      <c r="Q42" s="308" t="s">
        <v>607</v>
      </c>
      <c r="R42" s="324" t="s">
        <v>746</v>
      </c>
      <c r="T42" s="305">
        <v>1</v>
      </c>
      <c r="U42" s="304" t="s">
        <v>122</v>
      </c>
      <c r="V42" s="303"/>
      <c r="W42" s="308" t="s">
        <v>607</v>
      </c>
      <c r="X42" s="323" t="s">
        <v>859</v>
      </c>
    </row>
    <row r="43" spans="1:24" ht="108" customHeight="1" x14ac:dyDescent="0.25">
      <c r="A43" s="495"/>
      <c r="B43" s="335" t="s">
        <v>47</v>
      </c>
      <c r="C43" s="379" t="s">
        <v>573</v>
      </c>
      <c r="D43" s="379" t="s">
        <v>574</v>
      </c>
      <c r="E43" s="378" t="s">
        <v>164</v>
      </c>
      <c r="F43" s="377">
        <v>43814</v>
      </c>
      <c r="H43" s="305"/>
      <c r="I43" s="304" t="s">
        <v>160</v>
      </c>
      <c r="J43" s="303"/>
      <c r="K43" s="308" t="s">
        <v>607</v>
      </c>
      <c r="L43" s="338" t="s">
        <v>757</v>
      </c>
      <c r="N43" s="305"/>
      <c r="O43" s="304" t="s">
        <v>121</v>
      </c>
      <c r="P43" s="303"/>
      <c r="Q43" s="308" t="s">
        <v>607</v>
      </c>
      <c r="R43" s="380" t="s">
        <v>758</v>
      </c>
      <c r="T43" s="305">
        <v>1</v>
      </c>
      <c r="U43" s="304" t="s">
        <v>122</v>
      </c>
      <c r="V43" s="303"/>
      <c r="W43" s="308" t="s">
        <v>607</v>
      </c>
      <c r="X43" s="323" t="s">
        <v>860</v>
      </c>
    </row>
    <row r="44" spans="1:24" ht="258.75" customHeight="1" thickBot="1" x14ac:dyDescent="0.3">
      <c r="A44" s="496"/>
      <c r="B44" s="335" t="s">
        <v>19</v>
      </c>
      <c r="C44" s="379" t="s">
        <v>575</v>
      </c>
      <c r="D44" s="379" t="s">
        <v>576</v>
      </c>
      <c r="E44" s="378" t="s">
        <v>164</v>
      </c>
      <c r="F44" s="377">
        <v>43850</v>
      </c>
      <c r="H44" s="365"/>
      <c r="I44" s="368" t="s">
        <v>160</v>
      </c>
      <c r="J44" s="363"/>
      <c r="K44" s="308" t="s">
        <v>607</v>
      </c>
      <c r="L44" s="376" t="s">
        <v>759</v>
      </c>
      <c r="N44" s="365"/>
      <c r="O44" s="368" t="s">
        <v>121</v>
      </c>
      <c r="P44" s="363"/>
      <c r="Q44" s="308" t="s">
        <v>607</v>
      </c>
      <c r="R44" s="376" t="s">
        <v>797</v>
      </c>
      <c r="T44" s="305">
        <v>1</v>
      </c>
      <c r="U44" s="304" t="s">
        <v>122</v>
      </c>
      <c r="V44" s="303"/>
      <c r="W44" s="328" t="s">
        <v>607</v>
      </c>
      <c r="X44" s="323" t="s">
        <v>890</v>
      </c>
    </row>
    <row r="45" spans="1:24" ht="37.5" customHeight="1" thickBot="1" x14ac:dyDescent="0.3">
      <c r="A45" s="136"/>
      <c r="B45" s="375"/>
      <c r="C45" s="374"/>
      <c r="D45" s="374"/>
      <c r="E45" s="373"/>
      <c r="F45" s="372"/>
      <c r="H45" s="369"/>
      <c r="I45" s="368"/>
      <c r="J45" s="367"/>
      <c r="K45" s="371"/>
      <c r="L45" s="370"/>
      <c r="N45" s="369"/>
      <c r="O45" s="368"/>
      <c r="P45" s="367"/>
      <c r="Q45" s="137"/>
      <c r="R45" s="366"/>
      <c r="T45" s="365"/>
      <c r="U45" s="364"/>
      <c r="V45" s="363"/>
      <c r="W45" s="362"/>
      <c r="X45" s="361"/>
    </row>
    <row r="46" spans="1:24" x14ac:dyDescent="0.25">
      <c r="X46" s="298"/>
    </row>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x14ac:dyDescent="0.25"/>
    <row r="136" x14ac:dyDescent="0.25"/>
    <row r="137" x14ac:dyDescent="0.25"/>
    <row r="138" x14ac:dyDescent="0.25"/>
    <row r="139" x14ac:dyDescent="0.25"/>
  </sheetData>
  <mergeCells count="16">
    <mergeCell ref="A9:F9"/>
    <mergeCell ref="A25:A30"/>
    <mergeCell ref="A31:A34"/>
    <mergeCell ref="A35:A40"/>
    <mergeCell ref="A12:A24"/>
    <mergeCell ref="A41:A44"/>
    <mergeCell ref="B10:F10"/>
    <mergeCell ref="L10:L11"/>
    <mergeCell ref="R10:R11"/>
    <mergeCell ref="X10:X11"/>
    <mergeCell ref="B11:C11"/>
    <mergeCell ref="H9:L9"/>
    <mergeCell ref="N9:R9"/>
    <mergeCell ref="T9:X9"/>
    <mergeCell ref="K10:K11"/>
    <mergeCell ref="Q10:Q11"/>
  </mergeCells>
  <conditionalFormatting sqref="I10:I11 O10:O11 U10:U11 O25 O31 O35 O40:O41 O46 I34:I35 I39:I41 I45:I46 O28 U13:U17 I23:I31 U19:U35 U37:U43 U45:U46">
    <cfRule type="cellIs" dxfId="887" priority="181" operator="equal">
      <formula>"Vencida"</formula>
    </cfRule>
    <cfRule type="cellIs" dxfId="886" priority="182" operator="equal">
      <formula>"No Cumplida"</formula>
    </cfRule>
    <cfRule type="cellIs" dxfId="885" priority="183" operator="equal">
      <formula>"En Avance"</formula>
    </cfRule>
    <cfRule type="cellIs" dxfId="884" priority="184" operator="equal">
      <formula>"Cumplida (FT)"</formula>
    </cfRule>
    <cfRule type="cellIs" dxfId="883" priority="185" operator="equal">
      <formula>"Cumplida (DT)"</formula>
    </cfRule>
    <cfRule type="cellIs" dxfId="882" priority="186" operator="equal">
      <formula>"Sin Avance"</formula>
    </cfRule>
  </conditionalFormatting>
  <conditionalFormatting sqref="I12">
    <cfRule type="cellIs" dxfId="881" priority="175" operator="equal">
      <formula>"Vencida"</formula>
    </cfRule>
    <cfRule type="cellIs" dxfId="880" priority="176" operator="equal">
      <formula>"No Cumplida"</formula>
    </cfRule>
    <cfRule type="cellIs" dxfId="879" priority="177" operator="equal">
      <formula>"En Avance"</formula>
    </cfRule>
    <cfRule type="cellIs" dxfId="878" priority="178" operator="equal">
      <formula>"Cumplida (FT)"</formula>
    </cfRule>
    <cfRule type="cellIs" dxfId="877" priority="179" operator="equal">
      <formula>"Cumplida (DT)"</formula>
    </cfRule>
    <cfRule type="cellIs" dxfId="876" priority="180" operator="equal">
      <formula>"Sin Avance"</formula>
    </cfRule>
  </conditionalFormatting>
  <conditionalFormatting sqref="O12">
    <cfRule type="cellIs" dxfId="875" priority="169" operator="equal">
      <formula>"Vencida"</formula>
    </cfRule>
    <cfRule type="cellIs" dxfId="874" priority="170" operator="equal">
      <formula>"No Cumplida"</formula>
    </cfRule>
    <cfRule type="cellIs" dxfId="873" priority="171" operator="equal">
      <formula>"En Avance"</formula>
    </cfRule>
    <cfRule type="cellIs" dxfId="872" priority="172" operator="equal">
      <formula>"Cumplida (FT)"</formula>
    </cfRule>
    <cfRule type="cellIs" dxfId="871" priority="173" operator="equal">
      <formula>"Cumplida (DT)"</formula>
    </cfRule>
    <cfRule type="cellIs" dxfId="870" priority="174" operator="equal">
      <formula>"Sin Avance"</formula>
    </cfRule>
  </conditionalFormatting>
  <conditionalFormatting sqref="U12">
    <cfRule type="cellIs" dxfId="869" priority="163" operator="equal">
      <formula>"Vencida"</formula>
    </cfRule>
    <cfRule type="cellIs" dxfId="868" priority="164" operator="equal">
      <formula>"No Cumplida"</formula>
    </cfRule>
    <cfRule type="cellIs" dxfId="867" priority="165" operator="equal">
      <formula>"En Avance"</formula>
    </cfRule>
    <cfRule type="cellIs" dxfId="866" priority="166" operator="equal">
      <formula>"Cumplida (FT)"</formula>
    </cfRule>
    <cfRule type="cellIs" dxfId="865" priority="167" operator="equal">
      <formula>"Cumplida (DT)"</formula>
    </cfRule>
    <cfRule type="cellIs" dxfId="864" priority="168" operator="equal">
      <formula>"Sin Avance"</formula>
    </cfRule>
  </conditionalFormatting>
  <conditionalFormatting sqref="O21">
    <cfRule type="cellIs" dxfId="863" priority="157" operator="equal">
      <formula>"Vencida"</formula>
    </cfRule>
    <cfRule type="cellIs" dxfId="862" priority="158" operator="equal">
      <formula>"No Cumplida"</formula>
    </cfRule>
    <cfRule type="cellIs" dxfId="861" priority="159" operator="equal">
      <formula>"En Avance"</formula>
    </cfRule>
    <cfRule type="cellIs" dxfId="860" priority="160" operator="equal">
      <formula>"Cumplida (FT)"</formula>
    </cfRule>
    <cfRule type="cellIs" dxfId="859" priority="161" operator="equal">
      <formula>"Cumplida (DT)"</formula>
    </cfRule>
    <cfRule type="cellIs" dxfId="858" priority="162" operator="equal">
      <formula>"Sin Avance"</formula>
    </cfRule>
  </conditionalFormatting>
  <conditionalFormatting sqref="O23:O24">
    <cfRule type="cellIs" dxfId="857" priority="151" operator="equal">
      <formula>"Vencida"</formula>
    </cfRule>
    <cfRule type="cellIs" dxfId="856" priority="152" operator="equal">
      <formula>"No Cumplida"</formula>
    </cfRule>
    <cfRule type="cellIs" dxfId="855" priority="153" operator="equal">
      <formula>"En Avance"</formula>
    </cfRule>
    <cfRule type="cellIs" dxfId="854" priority="154" operator="equal">
      <formula>"Cumplida (FT)"</formula>
    </cfRule>
    <cfRule type="cellIs" dxfId="853" priority="155" operator="equal">
      <formula>"Cumplida (DT)"</formula>
    </cfRule>
    <cfRule type="cellIs" dxfId="852" priority="156" operator="equal">
      <formula>"Sin Avance"</formula>
    </cfRule>
  </conditionalFormatting>
  <conditionalFormatting sqref="O26:O27">
    <cfRule type="cellIs" dxfId="851" priority="145" operator="equal">
      <formula>"Vencida"</formula>
    </cfRule>
    <cfRule type="cellIs" dxfId="850" priority="146" operator="equal">
      <formula>"No Cumplida"</formula>
    </cfRule>
    <cfRule type="cellIs" dxfId="849" priority="147" operator="equal">
      <formula>"En Avance"</formula>
    </cfRule>
    <cfRule type="cellIs" dxfId="848" priority="148" operator="equal">
      <formula>"Cumplida (FT)"</formula>
    </cfRule>
    <cfRule type="cellIs" dxfId="847" priority="149" operator="equal">
      <formula>"Cumplida (DT)"</formula>
    </cfRule>
    <cfRule type="cellIs" dxfId="846" priority="150" operator="equal">
      <formula>"Sin Avance"</formula>
    </cfRule>
  </conditionalFormatting>
  <conditionalFormatting sqref="O29">
    <cfRule type="cellIs" dxfId="845" priority="139" operator="equal">
      <formula>"Vencida"</formula>
    </cfRule>
    <cfRule type="cellIs" dxfId="844" priority="140" operator="equal">
      <formula>"No Cumplida"</formula>
    </cfRule>
    <cfRule type="cellIs" dxfId="843" priority="141" operator="equal">
      <formula>"En Avance"</formula>
    </cfRule>
    <cfRule type="cellIs" dxfId="842" priority="142" operator="equal">
      <formula>"Cumplida (FT)"</formula>
    </cfRule>
    <cfRule type="cellIs" dxfId="841" priority="143" operator="equal">
      <formula>"Cumplida (DT)"</formula>
    </cfRule>
    <cfRule type="cellIs" dxfId="840" priority="144" operator="equal">
      <formula>"Sin Avance"</formula>
    </cfRule>
  </conditionalFormatting>
  <conditionalFormatting sqref="O30">
    <cfRule type="cellIs" dxfId="839" priority="133" operator="equal">
      <formula>"Vencida"</formula>
    </cfRule>
    <cfRule type="cellIs" dxfId="838" priority="134" operator="equal">
      <formula>"No Cumplida"</formula>
    </cfRule>
    <cfRule type="cellIs" dxfId="837" priority="135" operator="equal">
      <formula>"En Avance"</formula>
    </cfRule>
    <cfRule type="cellIs" dxfId="836" priority="136" operator="equal">
      <formula>"Cumplida (FT)"</formula>
    </cfRule>
    <cfRule type="cellIs" dxfId="835" priority="137" operator="equal">
      <formula>"Cumplida (DT)"</formula>
    </cfRule>
    <cfRule type="cellIs" dxfId="834" priority="138" operator="equal">
      <formula>"Sin Avance"</formula>
    </cfRule>
  </conditionalFormatting>
  <conditionalFormatting sqref="O34">
    <cfRule type="cellIs" dxfId="833" priority="127" operator="equal">
      <formula>"Vencida"</formula>
    </cfRule>
    <cfRule type="cellIs" dxfId="832" priority="128" operator="equal">
      <formula>"No Cumplida"</formula>
    </cfRule>
    <cfRule type="cellIs" dxfId="831" priority="129" operator="equal">
      <formula>"En Avance"</formula>
    </cfRule>
    <cfRule type="cellIs" dxfId="830" priority="130" operator="equal">
      <formula>"Cumplida (FT)"</formula>
    </cfRule>
    <cfRule type="cellIs" dxfId="829" priority="131" operator="equal">
      <formula>"Cumplida (DT)"</formula>
    </cfRule>
    <cfRule type="cellIs" dxfId="828" priority="132" operator="equal">
      <formula>"Sin Avance"</formula>
    </cfRule>
  </conditionalFormatting>
  <conditionalFormatting sqref="O36">
    <cfRule type="cellIs" dxfId="827" priority="121" operator="equal">
      <formula>"Vencida"</formula>
    </cfRule>
    <cfRule type="cellIs" dxfId="826" priority="122" operator="equal">
      <formula>"No Cumplida"</formula>
    </cfRule>
    <cfRule type="cellIs" dxfId="825" priority="123" operator="equal">
      <formula>"En Avance"</formula>
    </cfRule>
    <cfRule type="cellIs" dxfId="824" priority="124" operator="equal">
      <formula>"Cumplida (FT)"</formula>
    </cfRule>
    <cfRule type="cellIs" dxfId="823" priority="125" operator="equal">
      <formula>"Cumplida (DT)"</formula>
    </cfRule>
    <cfRule type="cellIs" dxfId="822" priority="126" operator="equal">
      <formula>"Sin Avance"</formula>
    </cfRule>
  </conditionalFormatting>
  <conditionalFormatting sqref="O39">
    <cfRule type="cellIs" dxfId="821" priority="115" operator="equal">
      <formula>"Vencida"</formula>
    </cfRule>
    <cfRule type="cellIs" dxfId="820" priority="116" operator="equal">
      <formula>"No Cumplida"</formula>
    </cfRule>
    <cfRule type="cellIs" dxfId="819" priority="117" operator="equal">
      <formula>"En Avance"</formula>
    </cfRule>
    <cfRule type="cellIs" dxfId="818" priority="118" operator="equal">
      <formula>"Cumplida (FT)"</formula>
    </cfRule>
    <cfRule type="cellIs" dxfId="817" priority="119" operator="equal">
      <formula>"Cumplida (DT)"</formula>
    </cfRule>
    <cfRule type="cellIs" dxfId="816" priority="120" operator="equal">
      <formula>"Sin Avance"</formula>
    </cfRule>
  </conditionalFormatting>
  <conditionalFormatting sqref="O45">
    <cfRule type="cellIs" dxfId="815" priority="109" operator="equal">
      <formula>"Vencida"</formula>
    </cfRule>
    <cfRule type="cellIs" dxfId="814" priority="110" operator="equal">
      <formula>"No Cumplida"</formula>
    </cfRule>
    <cfRule type="cellIs" dxfId="813" priority="111" operator="equal">
      <formula>"En Avance"</formula>
    </cfRule>
    <cfRule type="cellIs" dxfId="812" priority="112" operator="equal">
      <formula>"Cumplida (FT)"</formula>
    </cfRule>
    <cfRule type="cellIs" dxfId="811" priority="113" operator="equal">
      <formula>"Cumplida (DT)"</formula>
    </cfRule>
    <cfRule type="cellIs" dxfId="810" priority="114" operator="equal">
      <formula>"Sin Avance"</formula>
    </cfRule>
  </conditionalFormatting>
  <conditionalFormatting sqref="I13:I22">
    <cfRule type="cellIs" dxfId="809" priority="103" operator="equal">
      <formula>"Vencida"</formula>
    </cfRule>
    <cfRule type="cellIs" dxfId="808" priority="104" operator="equal">
      <formula>"No Cumplida"</formula>
    </cfRule>
    <cfRule type="cellIs" dxfId="807" priority="105" operator="equal">
      <formula>"En Avance"</formula>
    </cfRule>
    <cfRule type="cellIs" dxfId="806" priority="106" operator="equal">
      <formula>"Cumplida (FT)"</formula>
    </cfRule>
    <cfRule type="cellIs" dxfId="805" priority="107" operator="equal">
      <formula>"Cumplida (DT)"</formula>
    </cfRule>
    <cfRule type="cellIs" dxfId="804" priority="108" operator="equal">
      <formula>"Sin Avance"</formula>
    </cfRule>
  </conditionalFormatting>
  <conditionalFormatting sqref="I36:I38">
    <cfRule type="cellIs" dxfId="803" priority="97" operator="equal">
      <formula>"Vencida"</formula>
    </cfRule>
    <cfRule type="cellIs" dxfId="802" priority="98" operator="equal">
      <formula>"No Cumplida"</formula>
    </cfRule>
    <cfRule type="cellIs" dxfId="801" priority="99" operator="equal">
      <formula>"En Avance"</formula>
    </cfRule>
    <cfRule type="cellIs" dxfId="800" priority="100" operator="equal">
      <formula>"Cumplida (FT)"</formula>
    </cfRule>
    <cfRule type="cellIs" dxfId="799" priority="101" operator="equal">
      <formula>"Cumplida (DT)"</formula>
    </cfRule>
    <cfRule type="cellIs" dxfId="798" priority="102" operator="equal">
      <formula>"Sin Avance"</formula>
    </cfRule>
  </conditionalFormatting>
  <conditionalFormatting sqref="I42:I44">
    <cfRule type="cellIs" dxfId="797" priority="91" operator="equal">
      <formula>"Vencida"</formula>
    </cfRule>
    <cfRule type="cellIs" dxfId="796" priority="92" operator="equal">
      <formula>"No Cumplida"</formula>
    </cfRule>
    <cfRule type="cellIs" dxfId="795" priority="93" operator="equal">
      <formula>"En Avance"</formula>
    </cfRule>
    <cfRule type="cellIs" dxfId="794" priority="94" operator="equal">
      <formula>"Cumplida (FT)"</formula>
    </cfRule>
    <cfRule type="cellIs" dxfId="793" priority="95" operator="equal">
      <formula>"Cumplida (DT)"</formula>
    </cfRule>
    <cfRule type="cellIs" dxfId="792" priority="96" operator="equal">
      <formula>"Sin Avance"</formula>
    </cfRule>
  </conditionalFormatting>
  <conditionalFormatting sqref="O19:O20">
    <cfRule type="cellIs" dxfId="791" priority="85" operator="equal">
      <formula>"Vencida"</formula>
    </cfRule>
    <cfRule type="cellIs" dxfId="790" priority="86" operator="equal">
      <formula>"No Cumplida"</formula>
    </cfRule>
    <cfRule type="cellIs" dxfId="789" priority="87" operator="equal">
      <formula>"En Avance"</formula>
    </cfRule>
    <cfRule type="cellIs" dxfId="788" priority="88" operator="equal">
      <formula>"Cumplida (FT)"</formula>
    </cfRule>
    <cfRule type="cellIs" dxfId="787" priority="89" operator="equal">
      <formula>"Cumplida (DT)"</formula>
    </cfRule>
    <cfRule type="cellIs" dxfId="786" priority="90" operator="equal">
      <formula>"Sin Avance"</formula>
    </cfRule>
  </conditionalFormatting>
  <conditionalFormatting sqref="O42">
    <cfRule type="cellIs" dxfId="785" priority="79" operator="equal">
      <formula>"Vencida"</formula>
    </cfRule>
    <cfRule type="cellIs" dxfId="784" priority="80" operator="equal">
      <formula>"No Cumplida"</formula>
    </cfRule>
    <cfRule type="cellIs" dxfId="783" priority="81" operator="equal">
      <formula>"En Avance"</formula>
    </cfRule>
    <cfRule type="cellIs" dxfId="782" priority="82" operator="equal">
      <formula>"Cumplida (FT)"</formula>
    </cfRule>
    <cfRule type="cellIs" dxfId="781" priority="83" operator="equal">
      <formula>"Cumplida (DT)"</formula>
    </cfRule>
    <cfRule type="cellIs" dxfId="780" priority="84" operator="equal">
      <formula>"Sin Avance"</formula>
    </cfRule>
  </conditionalFormatting>
  <conditionalFormatting sqref="I32:I33">
    <cfRule type="cellIs" dxfId="779" priority="73" operator="equal">
      <formula>"Vencida"</formula>
    </cfRule>
    <cfRule type="cellIs" dxfId="778" priority="74" operator="equal">
      <formula>"No Cumplida"</formula>
    </cfRule>
    <cfRule type="cellIs" dxfId="777" priority="75" operator="equal">
      <formula>"En Avance"</formula>
    </cfRule>
    <cfRule type="cellIs" dxfId="776" priority="76" operator="equal">
      <formula>"Cumplida (FT)"</formula>
    </cfRule>
    <cfRule type="cellIs" dxfId="775" priority="77" operator="equal">
      <formula>"Cumplida (DT)"</formula>
    </cfRule>
    <cfRule type="cellIs" dxfId="774" priority="78" operator="equal">
      <formula>"Sin Avance"</formula>
    </cfRule>
  </conditionalFormatting>
  <conditionalFormatting sqref="O13:O18">
    <cfRule type="cellIs" dxfId="773" priority="67" operator="equal">
      <formula>"Vencida"</formula>
    </cfRule>
    <cfRule type="cellIs" dxfId="772" priority="68" operator="equal">
      <formula>"No Cumplida"</formula>
    </cfRule>
    <cfRule type="cellIs" dxfId="771" priority="69" operator="equal">
      <formula>"En Avance"</formula>
    </cfRule>
    <cfRule type="cellIs" dxfId="770" priority="70" operator="equal">
      <formula>"Cumplida (FT)"</formula>
    </cfRule>
    <cfRule type="cellIs" dxfId="769" priority="71" operator="equal">
      <formula>"Cumplida (DT)"</formula>
    </cfRule>
    <cfRule type="cellIs" dxfId="768" priority="72" operator="equal">
      <formula>"Sin Avance"</formula>
    </cfRule>
  </conditionalFormatting>
  <conditionalFormatting sqref="O22">
    <cfRule type="cellIs" dxfId="767" priority="61" operator="equal">
      <formula>"Vencida"</formula>
    </cfRule>
    <cfRule type="cellIs" dxfId="766" priority="62" operator="equal">
      <formula>"No Cumplida"</formula>
    </cfRule>
    <cfRule type="cellIs" dxfId="765" priority="63" operator="equal">
      <formula>"En Avance"</formula>
    </cfRule>
    <cfRule type="cellIs" dxfId="764" priority="64" operator="equal">
      <formula>"Cumplida (FT)"</formula>
    </cfRule>
    <cfRule type="cellIs" dxfId="763" priority="65" operator="equal">
      <formula>"Cumplida (DT)"</formula>
    </cfRule>
    <cfRule type="cellIs" dxfId="762" priority="66" operator="equal">
      <formula>"Sin Avance"</formula>
    </cfRule>
  </conditionalFormatting>
  <conditionalFormatting sqref="O38">
    <cfRule type="cellIs" dxfId="761" priority="55" operator="equal">
      <formula>"Vencida"</formula>
    </cfRule>
    <cfRule type="cellIs" dxfId="760" priority="56" operator="equal">
      <formula>"No Cumplida"</formula>
    </cfRule>
    <cfRule type="cellIs" dxfId="759" priority="57" operator="equal">
      <formula>"En Avance"</formula>
    </cfRule>
    <cfRule type="cellIs" dxfId="758" priority="58" operator="equal">
      <formula>"Cumplida (FT)"</formula>
    </cfRule>
    <cfRule type="cellIs" dxfId="757" priority="59" operator="equal">
      <formula>"Cumplida (DT)"</formula>
    </cfRule>
    <cfRule type="cellIs" dxfId="756" priority="60" operator="equal">
      <formula>"Sin Avance"</formula>
    </cfRule>
  </conditionalFormatting>
  <conditionalFormatting sqref="O44">
    <cfRule type="cellIs" dxfId="755" priority="49" operator="equal">
      <formula>"Vencida"</formula>
    </cfRule>
    <cfRule type="cellIs" dxfId="754" priority="50" operator="equal">
      <formula>"No Cumplida"</formula>
    </cfRule>
    <cfRule type="cellIs" dxfId="753" priority="51" operator="equal">
      <formula>"En Avance"</formula>
    </cfRule>
    <cfRule type="cellIs" dxfId="752" priority="52" operator="equal">
      <formula>"Cumplida (FT)"</formula>
    </cfRule>
    <cfRule type="cellIs" dxfId="751" priority="53" operator="equal">
      <formula>"Cumplida (DT)"</formula>
    </cfRule>
    <cfRule type="cellIs" dxfId="750" priority="54" operator="equal">
      <formula>"Sin Avance"</formula>
    </cfRule>
  </conditionalFormatting>
  <conditionalFormatting sqref="O32">
    <cfRule type="cellIs" dxfId="749" priority="43" operator="equal">
      <formula>"Vencida"</formula>
    </cfRule>
    <cfRule type="cellIs" dxfId="748" priority="44" operator="equal">
      <formula>"No Cumplida"</formula>
    </cfRule>
    <cfRule type="cellIs" dxfId="747" priority="45" operator="equal">
      <formula>"En Avance"</formula>
    </cfRule>
    <cfRule type="cellIs" dxfId="746" priority="46" operator="equal">
      <formula>"Cumplida (FT)"</formula>
    </cfRule>
    <cfRule type="cellIs" dxfId="745" priority="47" operator="equal">
      <formula>"Cumplida (DT)"</formula>
    </cfRule>
    <cfRule type="cellIs" dxfId="744" priority="48" operator="equal">
      <formula>"Sin Avance"</formula>
    </cfRule>
  </conditionalFormatting>
  <conditionalFormatting sqref="O33">
    <cfRule type="cellIs" dxfId="743" priority="37" operator="equal">
      <formula>"Vencida"</formula>
    </cfRule>
    <cfRule type="cellIs" dxfId="742" priority="38" operator="equal">
      <formula>"No Cumplida"</formula>
    </cfRule>
    <cfRule type="cellIs" dxfId="741" priority="39" operator="equal">
      <formula>"En Avance"</formula>
    </cfRule>
    <cfRule type="cellIs" dxfId="740" priority="40" operator="equal">
      <formula>"Cumplida (FT)"</formula>
    </cfRule>
    <cfRule type="cellIs" dxfId="739" priority="41" operator="equal">
      <formula>"Cumplida (DT)"</formula>
    </cfRule>
    <cfRule type="cellIs" dxfId="738" priority="42" operator="equal">
      <formula>"Sin Avance"</formula>
    </cfRule>
  </conditionalFormatting>
  <conditionalFormatting sqref="O37">
    <cfRule type="cellIs" dxfId="737" priority="31" operator="equal">
      <formula>"Vencida"</formula>
    </cfRule>
    <cfRule type="cellIs" dxfId="736" priority="32" operator="equal">
      <formula>"No Cumplida"</formula>
    </cfRule>
    <cfRule type="cellIs" dxfId="735" priority="33" operator="equal">
      <formula>"En Avance"</formula>
    </cfRule>
    <cfRule type="cellIs" dxfId="734" priority="34" operator="equal">
      <formula>"Cumplida (FT)"</formula>
    </cfRule>
    <cfRule type="cellIs" dxfId="733" priority="35" operator="equal">
      <formula>"Cumplida (DT)"</formula>
    </cfRule>
    <cfRule type="cellIs" dxfId="732" priority="36" operator="equal">
      <formula>"Sin Avance"</formula>
    </cfRule>
  </conditionalFormatting>
  <conditionalFormatting sqref="O43">
    <cfRule type="cellIs" dxfId="731" priority="25" operator="equal">
      <formula>"Vencida"</formula>
    </cfRule>
    <cfRule type="cellIs" dxfId="730" priority="26" operator="equal">
      <formula>"No Cumplida"</formula>
    </cfRule>
    <cfRule type="cellIs" dxfId="729" priority="27" operator="equal">
      <formula>"En Avance"</formula>
    </cfRule>
    <cfRule type="cellIs" dxfId="728" priority="28" operator="equal">
      <formula>"Cumplida (FT)"</formula>
    </cfRule>
    <cfRule type="cellIs" dxfId="727" priority="29" operator="equal">
      <formula>"Cumplida (DT)"</formula>
    </cfRule>
    <cfRule type="cellIs" dxfId="726" priority="30" operator="equal">
      <formula>"Sin Avance"</formula>
    </cfRule>
  </conditionalFormatting>
  <conditionalFormatting sqref="U18">
    <cfRule type="cellIs" dxfId="725" priority="19" operator="equal">
      <formula>"Vencida"</formula>
    </cfRule>
    <cfRule type="cellIs" dxfId="724" priority="20" operator="equal">
      <formula>"No Cumplida"</formula>
    </cfRule>
    <cfRule type="cellIs" dxfId="723" priority="21" operator="equal">
      <formula>"En Avance"</formula>
    </cfRule>
    <cfRule type="cellIs" dxfId="722" priority="22" operator="equal">
      <formula>"Cumplida (FT)"</formula>
    </cfRule>
    <cfRule type="cellIs" dxfId="721" priority="23" operator="equal">
      <formula>"Cumplida (DT)"</formula>
    </cfRule>
    <cfRule type="cellIs" dxfId="720" priority="24" operator="equal">
      <formula>"Sin Avance"</formula>
    </cfRule>
  </conditionalFormatting>
  <conditionalFormatting sqref="U36">
    <cfRule type="cellIs" dxfId="719" priority="13" operator="equal">
      <formula>"Vencida"</formula>
    </cfRule>
    <cfRule type="cellIs" dxfId="718" priority="14" operator="equal">
      <formula>"No Cumplida"</formula>
    </cfRule>
    <cfRule type="cellIs" dxfId="717" priority="15" operator="equal">
      <formula>"En Avance"</formula>
    </cfRule>
    <cfRule type="cellIs" dxfId="716" priority="16" operator="equal">
      <formula>"Cumplida (FT)"</formula>
    </cfRule>
    <cfRule type="cellIs" dxfId="715" priority="17" operator="equal">
      <formula>"Cumplida (DT)"</formula>
    </cfRule>
    <cfRule type="cellIs" dxfId="714" priority="18" operator="equal">
      <formula>"Sin Avance"</formula>
    </cfRule>
  </conditionalFormatting>
  <conditionalFormatting sqref="U44">
    <cfRule type="cellIs" dxfId="713" priority="1" operator="equal">
      <formula>"Vencida"</formula>
    </cfRule>
    <cfRule type="cellIs" dxfId="712" priority="2" operator="equal">
      <formula>"No Cumplida"</formula>
    </cfRule>
    <cfRule type="cellIs" dxfId="711" priority="3" operator="equal">
      <formula>"En Avance"</formula>
    </cfRule>
    <cfRule type="cellIs" dxfId="710" priority="4" operator="equal">
      <formula>"Cumplida (FT)"</formula>
    </cfRule>
    <cfRule type="cellIs" dxfId="709" priority="5" operator="equal">
      <formula>"Cumplida (DT)"</formula>
    </cfRule>
    <cfRule type="cellIs" dxfId="708" priority="6" operator="equal">
      <formula>"Sin Avance"</formula>
    </cfRule>
  </conditionalFormatting>
  <dataValidations count="2">
    <dataValidation type="list" allowBlank="1" showInputMessage="1" showErrorMessage="1" sqref="I36:I40 I42:I45 I32:I34 O32:O34 I13:I24 O13:O24 I26:I30 O36:O40 O26:O30 O42:O45 U36">
      <formula1>Califica</formula1>
    </dataValidation>
    <dataValidation type="list" allowBlank="1" showInputMessage="1" showErrorMessage="1" sqref="U37:U40 U13:U24 U26:U30 U32:U34 U42:U45">
      <formula1>Califica2</formula1>
    </dataValidation>
  </dataValidations>
  <printOptions horizontalCentered="1"/>
  <pageMargins left="0.23622047244094491" right="0.23622047244094491" top="0.74803149606299213" bottom="0.74803149606299213" header="0.31496062992125984" footer="0.31496062992125984"/>
  <pageSetup paperSize="5" scale="34" fitToHeight="0" orientation="landscape" r:id="rId1"/>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0" max="20" man="1"/>
  </rowBreaks>
  <legacyDrawing r:id="rId2"/>
  <picture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Y134"/>
  <sheetViews>
    <sheetView showGridLines="0" showWhiteSpace="0" topLeftCell="A9" zoomScale="70" zoomScaleNormal="70" zoomScaleSheetLayoutView="55" workbookViewId="0">
      <selection activeCell="V11" sqref="V11"/>
    </sheetView>
  </sheetViews>
  <sheetFormatPr baseColWidth="10" defaultColWidth="0" defaultRowHeight="12.75" zeroHeight="1" x14ac:dyDescent="0.25"/>
  <cols>
    <col min="1" max="1" width="23" style="300" customWidth="1"/>
    <col min="2" max="2" width="5" style="297" customWidth="1"/>
    <col min="3" max="3" width="23" style="300" customWidth="1"/>
    <col min="4" max="4" width="14.625" style="300" customWidth="1"/>
    <col min="5" max="5" width="15" style="300" customWidth="1"/>
    <col min="6" max="6" width="12.375" style="299" customWidth="1"/>
    <col min="7" max="7" width="1.375" style="297" customWidth="1"/>
    <col min="8" max="8" width="12.375" style="297" customWidth="1"/>
    <col min="9" max="9" width="13.375" style="297" customWidth="1"/>
    <col min="10" max="10" width="15.375" style="297" customWidth="1"/>
    <col min="11" max="11" width="16.375" style="297" customWidth="1"/>
    <col min="12" max="12" width="125.375" style="298" customWidth="1"/>
    <col min="13" max="13" width="1.375" style="297" customWidth="1"/>
    <col min="14" max="15" width="13.375" style="297" customWidth="1"/>
    <col min="16" max="16" width="15.375" style="297" customWidth="1"/>
    <col min="17" max="17" width="15.625" style="297" customWidth="1"/>
    <col min="18" max="18" width="106.375" style="298" customWidth="1"/>
    <col min="19" max="19" width="1.375" style="297" customWidth="1"/>
    <col min="20" max="21" width="13.375" style="297" customWidth="1"/>
    <col min="22" max="22" width="14.375" style="297" customWidth="1"/>
    <col min="23" max="23" width="15.625" style="297" customWidth="1"/>
    <col min="24" max="24" width="94.625" style="297" customWidth="1"/>
    <col min="25" max="25" width="11.375" style="297" customWidth="1"/>
    <col min="26" max="16384" width="11.375" style="297" hidden="1"/>
  </cols>
  <sheetData>
    <row r="1" spans="1:24" ht="13.5" hidden="1" thickBot="1" x14ac:dyDescent="0.3"/>
    <row r="2" spans="1:24" ht="13.5" hidden="1" thickBot="1" x14ac:dyDescent="0.3">
      <c r="A2" s="359" t="s">
        <v>60</v>
      </c>
      <c r="B2" s="359"/>
      <c r="C2" s="358"/>
      <c r="D2" s="358"/>
      <c r="E2" s="358"/>
      <c r="F2" s="358"/>
      <c r="G2" s="358"/>
      <c r="H2" s="358"/>
      <c r="I2" s="358"/>
      <c r="J2" s="358"/>
      <c r="K2" s="358"/>
      <c r="L2" s="358"/>
      <c r="M2" s="358"/>
      <c r="N2" s="358"/>
      <c r="O2" s="358"/>
      <c r="P2" s="358"/>
      <c r="Q2" s="358"/>
      <c r="R2" s="358"/>
      <c r="S2" s="358"/>
      <c r="T2" s="358"/>
      <c r="U2" s="358"/>
      <c r="V2" s="358"/>
      <c r="W2" s="358"/>
      <c r="X2" s="358"/>
    </row>
    <row r="3" spans="1:24" ht="13.5" hidden="1" thickBot="1" x14ac:dyDescent="0.25">
      <c r="B3" s="153"/>
      <c r="C3" s="357"/>
    </row>
    <row r="4" spans="1:24" ht="13.5" hidden="1" thickBot="1" x14ac:dyDescent="0.25">
      <c r="A4" s="153" t="s">
        <v>13</v>
      </c>
      <c r="B4" s="153"/>
      <c r="C4" s="356" t="s">
        <v>80</v>
      </c>
    </row>
    <row r="5" spans="1:24" ht="13.5" hidden="1" thickBot="1" x14ac:dyDescent="0.25">
      <c r="A5" s="153" t="s">
        <v>81</v>
      </c>
      <c r="B5" s="153"/>
      <c r="C5" s="355">
        <v>2019</v>
      </c>
    </row>
    <row r="6" spans="1:24" ht="13.5" hidden="1" thickBot="1" x14ac:dyDescent="0.3">
      <c r="A6" s="354" t="s">
        <v>82</v>
      </c>
      <c r="B6" s="354"/>
      <c r="C6" s="458">
        <v>43586</v>
      </c>
    </row>
    <row r="7" spans="1:24" ht="13.5" hidden="1" thickBot="1" x14ac:dyDescent="0.3"/>
    <row r="8" spans="1:24" ht="13.5" hidden="1" thickBot="1" x14ac:dyDescent="0.3"/>
    <row r="9" spans="1:24" ht="24" customHeight="1" thickBot="1" x14ac:dyDescent="0.3">
      <c r="A9" s="484" t="s">
        <v>61</v>
      </c>
      <c r="B9" s="527"/>
      <c r="C9" s="527"/>
      <c r="D9" s="527"/>
      <c r="E9" s="527"/>
      <c r="F9" s="528"/>
      <c r="G9" s="300"/>
      <c r="H9" s="484" t="s">
        <v>7</v>
      </c>
      <c r="I9" s="527"/>
      <c r="J9" s="527"/>
      <c r="K9" s="527"/>
      <c r="L9" s="528"/>
      <c r="N9" s="484" t="s">
        <v>8</v>
      </c>
      <c r="O9" s="527"/>
      <c r="P9" s="527"/>
      <c r="Q9" s="527"/>
      <c r="R9" s="528"/>
      <c r="T9" s="484" t="s">
        <v>9</v>
      </c>
      <c r="U9" s="527"/>
      <c r="V9" s="527"/>
      <c r="W9" s="527"/>
      <c r="X9" s="528"/>
    </row>
    <row r="10" spans="1:24" ht="38.1" customHeight="1" thickBot="1" x14ac:dyDescent="0.3">
      <c r="A10" s="86" t="s">
        <v>74</v>
      </c>
      <c r="B10" s="524" t="s">
        <v>627</v>
      </c>
      <c r="C10" s="525"/>
      <c r="D10" s="525"/>
      <c r="E10" s="525"/>
      <c r="F10" s="526"/>
      <c r="G10" s="134"/>
      <c r="H10" s="87" t="s">
        <v>130</v>
      </c>
      <c r="I10" s="478"/>
      <c r="J10" s="477">
        <v>43585</v>
      </c>
      <c r="K10" s="523" t="s">
        <v>125</v>
      </c>
      <c r="L10" s="523" t="s">
        <v>0</v>
      </c>
      <c r="N10" s="87" t="s">
        <v>130</v>
      </c>
      <c r="O10" s="478"/>
      <c r="P10" s="477">
        <v>43708</v>
      </c>
      <c r="Q10" s="523" t="s">
        <v>125</v>
      </c>
      <c r="R10" s="523" t="s">
        <v>0</v>
      </c>
      <c r="T10" s="87" t="s">
        <v>130</v>
      </c>
      <c r="U10" s="478"/>
      <c r="V10" s="477">
        <v>43830</v>
      </c>
      <c r="W10" s="523" t="s">
        <v>125</v>
      </c>
      <c r="X10" s="523" t="s">
        <v>0</v>
      </c>
    </row>
    <row r="11" spans="1:24" ht="38.25" customHeight="1" thickBot="1" x14ac:dyDescent="0.3">
      <c r="A11" s="135" t="s">
        <v>11</v>
      </c>
      <c r="B11" s="484" t="s">
        <v>68</v>
      </c>
      <c r="C11" s="528"/>
      <c r="D11" s="91" t="s">
        <v>69</v>
      </c>
      <c r="E11" s="91" t="s">
        <v>70</v>
      </c>
      <c r="F11" s="92" t="s">
        <v>71</v>
      </c>
      <c r="H11" s="352" t="s">
        <v>12</v>
      </c>
      <c r="I11" s="296" t="s">
        <v>10</v>
      </c>
      <c r="J11" s="296" t="s">
        <v>73</v>
      </c>
      <c r="K11" s="493"/>
      <c r="L11" s="493"/>
      <c r="N11" s="352" t="s">
        <v>12</v>
      </c>
      <c r="O11" s="296" t="s">
        <v>10</v>
      </c>
      <c r="P11" s="296" t="s">
        <v>73</v>
      </c>
      <c r="Q11" s="493"/>
      <c r="R11" s="493"/>
      <c r="T11" s="352" t="s">
        <v>12</v>
      </c>
      <c r="U11" s="296" t="s">
        <v>10</v>
      </c>
      <c r="V11" s="296" t="s">
        <v>73</v>
      </c>
      <c r="W11" s="493"/>
      <c r="X11" s="493"/>
    </row>
    <row r="12" spans="1:24" s="319" customFormat="1" ht="30" customHeight="1" thickBot="1" x14ac:dyDescent="0.3">
      <c r="A12" s="522" t="s">
        <v>63</v>
      </c>
      <c r="B12" s="466"/>
      <c r="C12" s="467" t="s">
        <v>92</v>
      </c>
      <c r="D12" s="466"/>
      <c r="E12" s="466"/>
      <c r="F12" s="465"/>
      <c r="G12" s="99"/>
      <c r="H12" s="100">
        <f>+COUNTIF(H13:H13,"&lt;&gt;"&amp;"")</f>
        <v>0</v>
      </c>
      <c r="I12" s="464">
        <f>+COUNTIF(I13:I13,"Cumplida "&amp;"*")</f>
        <v>0</v>
      </c>
      <c r="J12" s="463" t="str">
        <f>IFERROR(+I12/H12,"No se programaron actividades relacionadas con este objetivo")</f>
        <v>No se programaron actividades relacionadas con este objetivo</v>
      </c>
      <c r="K12" s="462"/>
      <c r="L12" s="461"/>
      <c r="M12" s="99"/>
      <c r="N12" s="100">
        <v>1</v>
      </c>
      <c r="O12" s="464">
        <f>+COUNTIF(O13:O13,"Cumplida "&amp;"*")</f>
        <v>0</v>
      </c>
      <c r="P12" s="463">
        <f>IFERROR(+O12/N12,"No se programaron actividades relacionadas con este objetivo")</f>
        <v>0</v>
      </c>
      <c r="Q12" s="462"/>
      <c r="R12" s="461"/>
      <c r="T12" s="100">
        <f>+COUNTIF(T13:T13,"&lt;&gt;"&amp;"")</f>
        <v>1</v>
      </c>
      <c r="U12" s="464">
        <f>+COUNTIF(U13:U13,"Cumplida "&amp;"*")</f>
        <v>1</v>
      </c>
      <c r="V12" s="463">
        <f>+U12/T12</f>
        <v>1</v>
      </c>
      <c r="W12" s="462"/>
      <c r="X12" s="461"/>
    </row>
    <row r="13" spans="1:24" ht="203.25" customHeight="1" thickBot="1" x14ac:dyDescent="0.3">
      <c r="A13" s="495"/>
      <c r="B13" s="139" t="s">
        <v>1</v>
      </c>
      <c r="C13" s="140" t="s">
        <v>165</v>
      </c>
      <c r="D13" s="141" t="s">
        <v>577</v>
      </c>
      <c r="E13" s="460" t="s">
        <v>166</v>
      </c>
      <c r="F13" s="459">
        <v>43814</v>
      </c>
      <c r="H13" s="305"/>
      <c r="I13" s="304" t="s">
        <v>121</v>
      </c>
      <c r="J13" s="303"/>
      <c r="K13" s="335" t="s">
        <v>626</v>
      </c>
      <c r="L13" s="476" t="s">
        <v>628</v>
      </c>
      <c r="N13" s="305"/>
      <c r="O13" s="304" t="s">
        <v>121</v>
      </c>
      <c r="P13" s="303"/>
      <c r="Q13" s="335" t="s">
        <v>626</v>
      </c>
      <c r="R13" s="475" t="s">
        <v>771</v>
      </c>
      <c r="T13" s="305">
        <v>1</v>
      </c>
      <c r="U13" s="304" t="s">
        <v>122</v>
      </c>
      <c r="V13" s="303"/>
      <c r="W13" s="335" t="s">
        <v>626</v>
      </c>
      <c r="X13" s="474" t="s">
        <v>842</v>
      </c>
    </row>
    <row r="14" spans="1:24" s="319" customFormat="1" ht="30" customHeight="1" thickBot="1" x14ac:dyDescent="0.3">
      <c r="A14" s="522" t="s">
        <v>64</v>
      </c>
      <c r="B14" s="466"/>
      <c r="C14" s="467" t="s">
        <v>581</v>
      </c>
      <c r="D14" s="466"/>
      <c r="E14" s="466"/>
      <c r="F14" s="465"/>
      <c r="G14" s="99"/>
      <c r="H14" s="100">
        <f>+COUNTIF(H15:H20,"&lt;&gt;"&amp;"")</f>
        <v>0</v>
      </c>
      <c r="I14" s="464">
        <f>+COUNTIF(I15:I20,"Cumplida "&amp;"*")</f>
        <v>0</v>
      </c>
      <c r="J14" s="463" t="str">
        <f>IFERROR(+I14/H14,"No se programaron actividades relacionadas con este objetivo")</f>
        <v>No se programaron actividades relacionadas con este objetivo</v>
      </c>
      <c r="K14" s="462"/>
      <c r="L14" s="461"/>
      <c r="M14" s="99"/>
      <c r="N14" s="100">
        <v>2</v>
      </c>
      <c r="O14" s="464">
        <f>+COUNTIF(O15:O20,"Cumplida "&amp;"*")</f>
        <v>0</v>
      </c>
      <c r="P14" s="463">
        <f>IFERROR(+O14/N14,"No se programaron actividades relacionadas con este objetivo")</f>
        <v>0</v>
      </c>
      <c r="Q14" s="462"/>
      <c r="R14" s="461"/>
      <c r="T14" s="100">
        <f>+COUNTIF(T15:T20,"&lt;&gt;"&amp;"")</f>
        <v>2</v>
      </c>
      <c r="U14" s="464">
        <f>+COUNTIF(U15:U20,"Cumplida "&amp;"*")</f>
        <v>2</v>
      </c>
      <c r="V14" s="463">
        <f>+U14/T14</f>
        <v>1</v>
      </c>
      <c r="W14" s="462"/>
      <c r="X14" s="461"/>
    </row>
    <row r="15" spans="1:24" ht="409.5" customHeight="1" x14ac:dyDescent="0.25">
      <c r="A15" s="495"/>
      <c r="B15" s="139" t="s">
        <v>4</v>
      </c>
      <c r="C15" s="140" t="s">
        <v>578</v>
      </c>
      <c r="D15" s="141" t="s">
        <v>579</v>
      </c>
      <c r="E15" s="460" t="s">
        <v>166</v>
      </c>
      <c r="F15" s="459">
        <v>43814</v>
      </c>
      <c r="H15" s="305"/>
      <c r="I15" s="473" t="s">
        <v>160</v>
      </c>
      <c r="J15" s="303"/>
      <c r="K15" s="335" t="s">
        <v>626</v>
      </c>
      <c r="L15" s="338" t="s">
        <v>669</v>
      </c>
      <c r="N15" s="305"/>
      <c r="O15" s="304" t="s">
        <v>121</v>
      </c>
      <c r="P15" s="303"/>
      <c r="Q15" s="335" t="s">
        <v>626</v>
      </c>
      <c r="R15" s="323" t="s">
        <v>795</v>
      </c>
      <c r="T15" s="305">
        <v>1</v>
      </c>
      <c r="U15" s="304" t="s">
        <v>122</v>
      </c>
      <c r="V15" s="303"/>
      <c r="W15" s="335" t="s">
        <v>626</v>
      </c>
      <c r="X15" s="338" t="s">
        <v>861</v>
      </c>
    </row>
    <row r="16" spans="1:24" ht="198" customHeight="1" thickBot="1" x14ac:dyDescent="0.3">
      <c r="A16" s="495"/>
      <c r="B16" s="139" t="s">
        <v>6</v>
      </c>
      <c r="C16" s="140" t="s">
        <v>167</v>
      </c>
      <c r="D16" s="141" t="s">
        <v>580</v>
      </c>
      <c r="E16" s="460" t="s">
        <v>166</v>
      </c>
      <c r="F16" s="459">
        <v>43814</v>
      </c>
      <c r="H16" s="305"/>
      <c r="I16" s="304" t="s">
        <v>119</v>
      </c>
      <c r="J16" s="303"/>
      <c r="K16" s="335" t="s">
        <v>626</v>
      </c>
      <c r="L16" s="283" t="s">
        <v>643</v>
      </c>
      <c r="N16" s="305"/>
      <c r="O16" s="304" t="s">
        <v>121</v>
      </c>
      <c r="P16" s="303"/>
      <c r="Q16" s="335" t="s">
        <v>626</v>
      </c>
      <c r="R16" s="323" t="s">
        <v>798</v>
      </c>
      <c r="T16" s="305">
        <v>1</v>
      </c>
      <c r="U16" s="304" t="s">
        <v>122</v>
      </c>
      <c r="V16" s="303"/>
      <c r="W16" s="335" t="s">
        <v>626</v>
      </c>
      <c r="X16" s="323" t="s">
        <v>862</v>
      </c>
    </row>
    <row r="17" spans="1:24" ht="81.75" hidden="1" customHeight="1" thickBot="1" x14ac:dyDescent="0.3">
      <c r="A17" s="495"/>
      <c r="B17" s="384"/>
      <c r="C17" s="343"/>
      <c r="D17" s="343"/>
      <c r="E17" s="343"/>
      <c r="F17" s="468"/>
      <c r="H17" s="305"/>
      <c r="I17" s="304"/>
      <c r="J17" s="303"/>
      <c r="K17" s="335"/>
      <c r="L17" s="323"/>
      <c r="N17" s="305"/>
      <c r="O17" s="304"/>
      <c r="P17" s="303"/>
      <c r="Q17" s="328"/>
      <c r="R17" s="333"/>
      <c r="T17" s="305"/>
      <c r="U17" s="304"/>
      <c r="V17" s="303"/>
      <c r="W17" s="339"/>
      <c r="X17" s="323"/>
    </row>
    <row r="18" spans="1:24" ht="182.25" hidden="1" customHeight="1" thickBot="1" x14ac:dyDescent="0.3">
      <c r="A18" s="495"/>
      <c r="B18" s="386"/>
      <c r="C18" s="472"/>
      <c r="D18" s="343"/>
      <c r="E18" s="343"/>
      <c r="F18" s="468"/>
      <c r="H18" s="305"/>
      <c r="I18" s="304"/>
      <c r="J18" s="303"/>
      <c r="K18" s="335"/>
      <c r="L18" s="323"/>
      <c r="N18" s="305"/>
      <c r="O18" s="304"/>
      <c r="P18" s="303"/>
      <c r="Q18" s="328"/>
      <c r="R18" s="333"/>
      <c r="T18" s="305"/>
      <c r="U18" s="304"/>
      <c r="V18" s="303"/>
      <c r="W18" s="339"/>
      <c r="X18" s="323"/>
    </row>
    <row r="19" spans="1:24" ht="203.25" hidden="1" customHeight="1" x14ac:dyDescent="0.25">
      <c r="A19" s="495"/>
      <c r="B19" s="386"/>
      <c r="C19" s="343"/>
      <c r="D19" s="379"/>
      <c r="E19" s="343"/>
      <c r="F19" s="468"/>
      <c r="H19" s="305"/>
      <c r="I19" s="304"/>
      <c r="J19" s="303"/>
      <c r="K19" s="335"/>
      <c r="L19" s="323"/>
      <c r="N19" s="305"/>
      <c r="O19" s="304"/>
      <c r="P19" s="303"/>
      <c r="Q19" s="328"/>
      <c r="R19" s="333"/>
      <c r="T19" s="305"/>
      <c r="U19" s="304"/>
      <c r="V19" s="303"/>
      <c r="W19" s="339"/>
      <c r="X19" s="323"/>
    </row>
    <row r="20" spans="1:24" ht="58.5" hidden="1" customHeight="1" thickBot="1" x14ac:dyDescent="0.3">
      <c r="A20" s="496"/>
      <c r="B20" s="386"/>
      <c r="C20" s="472"/>
      <c r="D20" s="343"/>
      <c r="E20" s="343"/>
      <c r="F20" s="468"/>
      <c r="H20" s="305"/>
      <c r="I20" s="304"/>
      <c r="J20" s="303"/>
      <c r="K20" s="335"/>
      <c r="L20" s="323"/>
      <c r="N20" s="305"/>
      <c r="O20" s="304"/>
      <c r="P20" s="303"/>
      <c r="Q20" s="328"/>
      <c r="R20" s="138"/>
      <c r="T20" s="305"/>
      <c r="U20" s="304"/>
      <c r="V20" s="303"/>
      <c r="W20" s="339"/>
      <c r="X20" s="323"/>
    </row>
    <row r="21" spans="1:24" s="319" customFormat="1" ht="30" customHeight="1" thickBot="1" x14ac:dyDescent="0.3">
      <c r="A21" s="522" t="s">
        <v>65</v>
      </c>
      <c r="B21" s="466"/>
      <c r="C21" s="467" t="s">
        <v>93</v>
      </c>
      <c r="D21" s="466"/>
      <c r="E21" s="466"/>
      <c r="F21" s="465"/>
      <c r="G21" s="99"/>
      <c r="H21" s="100">
        <f>+COUNTIF(H22,"&lt;&gt;"&amp;"")</f>
        <v>0</v>
      </c>
      <c r="I21" s="464">
        <f>+COUNTIF(I22,"Cumplida "&amp;"*")</f>
        <v>0</v>
      </c>
      <c r="J21" s="463" t="str">
        <f>IFERROR(+I21/H21,"No se programaron actividades relacionadas con este objetivo")</f>
        <v>No se programaron actividades relacionadas con este objetivo</v>
      </c>
      <c r="K21" s="462"/>
      <c r="L21" s="461"/>
      <c r="M21" s="99"/>
      <c r="N21" s="100">
        <v>1</v>
      </c>
      <c r="O21" s="464">
        <f>+COUNTIF(O22,"Cumplida "&amp;"*")</f>
        <v>0</v>
      </c>
      <c r="P21" s="463">
        <f>IFERROR(+O21/N21,"No se programaron actividades relacionadas con este objetivo")</f>
        <v>0</v>
      </c>
      <c r="Q21" s="462"/>
      <c r="R21" s="461"/>
      <c r="T21" s="100">
        <f>+COUNTIF(T22,"&lt;&gt;"&amp;"")</f>
        <v>1</v>
      </c>
      <c r="U21" s="464">
        <f>+COUNTIF(U22,"Cumplida "&amp;"*")</f>
        <v>1</v>
      </c>
      <c r="V21" s="463">
        <f>+U21/T21</f>
        <v>1</v>
      </c>
      <c r="W21" s="462"/>
      <c r="X21" s="461"/>
    </row>
    <row r="22" spans="1:24" ht="408.75" customHeight="1" thickBot="1" x14ac:dyDescent="0.3">
      <c r="A22" s="496"/>
      <c r="B22" s="139" t="s">
        <v>20</v>
      </c>
      <c r="C22" s="140" t="s">
        <v>582</v>
      </c>
      <c r="D22" s="141" t="s">
        <v>583</v>
      </c>
      <c r="E22" s="460" t="s">
        <v>166</v>
      </c>
      <c r="F22" s="459">
        <v>43814</v>
      </c>
      <c r="H22" s="305"/>
      <c r="I22" s="304" t="s">
        <v>121</v>
      </c>
      <c r="J22" s="303"/>
      <c r="K22" s="335" t="s">
        <v>626</v>
      </c>
      <c r="L22" s="325" t="s">
        <v>630</v>
      </c>
      <c r="N22" s="305"/>
      <c r="O22" s="304" t="s">
        <v>121</v>
      </c>
      <c r="P22" s="303"/>
      <c r="Q22" s="335" t="s">
        <v>626</v>
      </c>
      <c r="R22" s="325" t="s">
        <v>799</v>
      </c>
      <c r="T22" s="305">
        <v>1</v>
      </c>
      <c r="U22" s="304" t="s">
        <v>122</v>
      </c>
      <c r="V22" s="303"/>
      <c r="W22" s="335" t="s">
        <v>626</v>
      </c>
      <c r="X22" s="323" t="s">
        <v>863</v>
      </c>
    </row>
    <row r="23" spans="1:24" s="319" customFormat="1" ht="30" customHeight="1" thickBot="1" x14ac:dyDescent="0.3">
      <c r="A23" s="522" t="s">
        <v>66</v>
      </c>
      <c r="B23" s="466"/>
      <c r="C23" s="467" t="s">
        <v>94</v>
      </c>
      <c r="D23" s="466"/>
      <c r="E23" s="466"/>
      <c r="F23" s="465"/>
      <c r="G23" s="99"/>
      <c r="H23" s="100">
        <f>+COUNTIF(H24:H26,"&lt;&gt;"&amp;"")</f>
        <v>0</v>
      </c>
      <c r="I23" s="464">
        <f>+COUNTIF(I24:I26,"Cumplida "&amp;"*")</f>
        <v>0</v>
      </c>
      <c r="J23" s="463" t="str">
        <f>IFERROR(+I23/H23,"No se programaron actividades relacionadas con este objetivo")</f>
        <v>No se programaron actividades relacionadas con este objetivo</v>
      </c>
      <c r="K23" s="462"/>
      <c r="L23" s="461"/>
      <c r="M23" s="99"/>
      <c r="N23" s="100">
        <v>1</v>
      </c>
      <c r="O23" s="464">
        <f>+COUNTIF(O24:O26,"Cumplida "&amp;"*")</f>
        <v>0</v>
      </c>
      <c r="P23" s="463">
        <f>IFERROR(+O23/N23,"No se programaron actividades relacionadas con este objetivo")</f>
        <v>0</v>
      </c>
      <c r="Q23" s="462"/>
      <c r="R23" s="461"/>
      <c r="T23" s="100">
        <f>+COUNTIF(T24:T26,"&lt;&gt;"&amp;"")</f>
        <v>1</v>
      </c>
      <c r="U23" s="464">
        <f>+COUNTIF(U24:U26,"Cumplida "&amp;"*")</f>
        <v>1</v>
      </c>
      <c r="V23" s="463">
        <f>+T23/U23</f>
        <v>1</v>
      </c>
      <c r="W23" s="462"/>
      <c r="X23" s="461"/>
    </row>
    <row r="24" spans="1:24" ht="341.25" customHeight="1" thickBot="1" x14ac:dyDescent="0.3">
      <c r="A24" s="495"/>
      <c r="B24" s="139" t="s">
        <v>47</v>
      </c>
      <c r="C24" s="140" t="s">
        <v>584</v>
      </c>
      <c r="D24" s="141" t="s">
        <v>585</v>
      </c>
      <c r="E24" s="460" t="s">
        <v>166</v>
      </c>
      <c r="F24" s="459">
        <v>43814</v>
      </c>
      <c r="H24" s="305"/>
      <c r="I24" s="304" t="s">
        <v>121</v>
      </c>
      <c r="J24" s="471"/>
      <c r="K24" s="335" t="s">
        <v>626</v>
      </c>
      <c r="L24" s="102" t="s">
        <v>631</v>
      </c>
      <c r="N24" s="305"/>
      <c r="O24" s="304" t="s">
        <v>121</v>
      </c>
      <c r="P24" s="471"/>
      <c r="Q24" s="335" t="s">
        <v>626</v>
      </c>
      <c r="R24" s="281" t="s">
        <v>772</v>
      </c>
      <c r="T24" s="305">
        <v>1</v>
      </c>
      <c r="U24" s="304" t="s">
        <v>122</v>
      </c>
      <c r="V24" s="303"/>
      <c r="W24" s="335" t="s">
        <v>626</v>
      </c>
      <c r="X24" s="323" t="s">
        <v>864</v>
      </c>
    </row>
    <row r="25" spans="1:24" ht="190.5" hidden="1" customHeight="1" x14ac:dyDescent="0.25">
      <c r="A25" s="495"/>
      <c r="B25" s="386"/>
      <c r="C25" s="379"/>
      <c r="D25" s="343"/>
      <c r="E25" s="343"/>
      <c r="F25" s="468"/>
      <c r="H25" s="305"/>
      <c r="I25" s="304"/>
      <c r="J25" s="303"/>
      <c r="K25" s="335"/>
      <c r="L25" s="323"/>
      <c r="N25" s="305"/>
      <c r="O25" s="470"/>
      <c r="P25" s="303"/>
      <c r="Q25" s="328"/>
      <c r="R25" s="469"/>
      <c r="T25" s="305"/>
      <c r="U25" s="304"/>
      <c r="V25" s="303"/>
      <c r="W25" s="339"/>
      <c r="X25" s="323"/>
    </row>
    <row r="26" spans="1:24" ht="13.5" hidden="1" thickBot="1" x14ac:dyDescent="0.3">
      <c r="A26" s="496"/>
      <c r="B26" s="386"/>
      <c r="C26" s="343"/>
      <c r="D26" s="343"/>
      <c r="E26" s="343"/>
      <c r="F26" s="468"/>
      <c r="H26" s="305"/>
      <c r="I26" s="304"/>
      <c r="J26" s="303"/>
      <c r="K26" s="335"/>
      <c r="L26" s="324"/>
      <c r="N26" s="305"/>
      <c r="O26" s="304"/>
      <c r="P26" s="303"/>
      <c r="Q26" s="328"/>
      <c r="R26" s="333"/>
      <c r="T26" s="305"/>
      <c r="U26" s="304"/>
      <c r="V26" s="303"/>
      <c r="W26" s="339"/>
      <c r="X26" s="323"/>
    </row>
    <row r="27" spans="1:24" s="319" customFormat="1" ht="30" customHeight="1" thickBot="1" x14ac:dyDescent="0.3">
      <c r="A27" s="522" t="s">
        <v>67</v>
      </c>
      <c r="B27" s="466"/>
      <c r="C27" s="467" t="s">
        <v>95</v>
      </c>
      <c r="D27" s="466"/>
      <c r="E27" s="466"/>
      <c r="F27" s="465"/>
      <c r="G27" s="99"/>
      <c r="H27" s="100">
        <f>+COUNTIF(H28:H29,"&lt;&gt;"&amp;"")</f>
        <v>0</v>
      </c>
      <c r="I27" s="464">
        <f>+COUNTIF(I28:I29,"Cumplida "&amp;"*")</f>
        <v>0</v>
      </c>
      <c r="J27" s="463" t="str">
        <f>IFERROR(+I27/H27,"No se programaron actividades relacionadas con este objetivo")</f>
        <v>No se programaron actividades relacionadas con este objetivo</v>
      </c>
      <c r="K27" s="462"/>
      <c r="L27" s="461"/>
      <c r="M27" s="99"/>
      <c r="N27" s="100">
        <v>2</v>
      </c>
      <c r="O27" s="464">
        <f>+COUNTIF(O28:O29,"Cumplida "&amp;"*")</f>
        <v>0</v>
      </c>
      <c r="P27" s="463">
        <f>IFERROR(+O27/N27,"No se programaron actividades relacionadas con este objetivo")</f>
        <v>0</v>
      </c>
      <c r="Q27" s="462"/>
      <c r="R27" s="461"/>
      <c r="T27" s="100">
        <f>+COUNTIF(T28:T29,"&lt;&gt;"&amp;"")</f>
        <v>2</v>
      </c>
      <c r="U27" s="464">
        <f>+COUNTIF(U28:U29,"Cumplida "&amp;"*")</f>
        <v>2</v>
      </c>
      <c r="V27" s="463">
        <f>+U27/T27</f>
        <v>1</v>
      </c>
      <c r="W27" s="462"/>
      <c r="X27" s="461"/>
    </row>
    <row r="28" spans="1:24" ht="96.75" customHeight="1" x14ac:dyDescent="0.25">
      <c r="A28" s="495"/>
      <c r="B28" s="139" t="s">
        <v>49</v>
      </c>
      <c r="C28" s="140" t="s">
        <v>586</v>
      </c>
      <c r="D28" s="141" t="s">
        <v>168</v>
      </c>
      <c r="E28" s="460" t="s">
        <v>166</v>
      </c>
      <c r="F28" s="459">
        <v>43814</v>
      </c>
      <c r="H28" s="305"/>
      <c r="I28" s="389" t="s">
        <v>121</v>
      </c>
      <c r="J28" s="303"/>
      <c r="K28" s="335" t="s">
        <v>626</v>
      </c>
      <c r="L28" s="323" t="s">
        <v>629</v>
      </c>
      <c r="N28" s="305"/>
      <c r="O28" s="389" t="s">
        <v>121</v>
      </c>
      <c r="P28" s="303"/>
      <c r="Q28" s="335" t="s">
        <v>626</v>
      </c>
      <c r="R28" s="333" t="s">
        <v>773</v>
      </c>
      <c r="T28" s="305">
        <v>1</v>
      </c>
      <c r="U28" s="389" t="s">
        <v>122</v>
      </c>
      <c r="V28" s="303"/>
      <c r="W28" s="335" t="s">
        <v>626</v>
      </c>
      <c r="X28" s="323" t="s">
        <v>865</v>
      </c>
    </row>
    <row r="29" spans="1:24" ht="366.75" customHeight="1" x14ac:dyDescent="0.25">
      <c r="A29" s="495"/>
      <c r="B29" s="139" t="s">
        <v>50</v>
      </c>
      <c r="C29" s="140" t="s">
        <v>587</v>
      </c>
      <c r="D29" s="141" t="s">
        <v>169</v>
      </c>
      <c r="E29" s="460" t="s">
        <v>166</v>
      </c>
      <c r="F29" s="459">
        <v>43814</v>
      </c>
      <c r="H29" s="305"/>
      <c r="I29" s="389" t="s">
        <v>121</v>
      </c>
      <c r="J29" s="303"/>
      <c r="K29" s="335" t="s">
        <v>626</v>
      </c>
      <c r="L29" s="338" t="s">
        <v>684</v>
      </c>
      <c r="N29" s="305"/>
      <c r="O29" s="389" t="s">
        <v>121</v>
      </c>
      <c r="P29" s="303"/>
      <c r="Q29" s="335" t="s">
        <v>626</v>
      </c>
      <c r="R29" s="338" t="s">
        <v>800</v>
      </c>
      <c r="T29" s="305">
        <v>1</v>
      </c>
      <c r="U29" s="389" t="s">
        <v>122</v>
      </c>
      <c r="V29" s="303"/>
      <c r="W29" s="335" t="s">
        <v>626</v>
      </c>
      <c r="X29" s="338" t="s">
        <v>866</v>
      </c>
    </row>
    <row r="30" spans="1:24" x14ac:dyDescent="0.25"/>
    <row r="31" spans="1:24" hidden="1" x14ac:dyDescent="0.25"/>
    <row r="32" spans="1:2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x14ac:dyDescent="0.25"/>
    <row r="129" x14ac:dyDescent="0.25"/>
    <row r="130" x14ac:dyDescent="0.25"/>
    <row r="131" x14ac:dyDescent="0.25"/>
    <row r="132" x14ac:dyDescent="0.25"/>
    <row r="133" x14ac:dyDescent="0.25"/>
    <row r="134" x14ac:dyDescent="0.25"/>
  </sheetData>
  <mergeCells count="17">
    <mergeCell ref="A9:F9"/>
    <mergeCell ref="H9:L9"/>
    <mergeCell ref="N9:R9"/>
    <mergeCell ref="T9:X9"/>
    <mergeCell ref="K10:K11"/>
    <mergeCell ref="Q10:Q11"/>
    <mergeCell ref="W10:W11"/>
    <mergeCell ref="X10:X11"/>
    <mergeCell ref="B11:C11"/>
    <mergeCell ref="A27:A29"/>
    <mergeCell ref="L10:L11"/>
    <mergeCell ref="R10:R11"/>
    <mergeCell ref="A12:A13"/>
    <mergeCell ref="A14:A20"/>
    <mergeCell ref="B10:F10"/>
    <mergeCell ref="A21:A22"/>
    <mergeCell ref="A23:A26"/>
  </mergeCells>
  <conditionalFormatting sqref="I10:I12 O10:O12 O14 O23 I14:I21 O27:O29 U10:U29 I23 I25:I27">
    <cfRule type="cellIs" dxfId="707" priority="73" operator="equal">
      <formula>"Vencida"</formula>
    </cfRule>
    <cfRule type="cellIs" dxfId="706" priority="74" operator="equal">
      <formula>"No Cumplida"</formula>
    </cfRule>
    <cfRule type="cellIs" dxfId="705" priority="75" operator="equal">
      <formula>"En Avance"</formula>
    </cfRule>
    <cfRule type="cellIs" dxfId="704" priority="76" operator="equal">
      <formula>"Cumplida (FT)"</formula>
    </cfRule>
    <cfRule type="cellIs" dxfId="703" priority="77" operator="equal">
      <formula>"Cumplida (DT)"</formula>
    </cfRule>
    <cfRule type="cellIs" dxfId="702" priority="78" operator="equal">
      <formula>"Sin Avance"</formula>
    </cfRule>
  </conditionalFormatting>
  <conditionalFormatting sqref="I13">
    <cfRule type="cellIs" dxfId="701" priority="67" operator="equal">
      <formula>"Vencida"</formula>
    </cfRule>
    <cfRule type="cellIs" dxfId="700" priority="68" operator="equal">
      <formula>"No Cumplida"</formula>
    </cfRule>
    <cfRule type="cellIs" dxfId="699" priority="69" operator="equal">
      <formula>"En Avance"</formula>
    </cfRule>
    <cfRule type="cellIs" dxfId="698" priority="70" operator="equal">
      <formula>"Cumplida (FT)"</formula>
    </cfRule>
    <cfRule type="cellIs" dxfId="697" priority="71" operator="equal">
      <formula>"Cumplida (DT)"</formula>
    </cfRule>
    <cfRule type="cellIs" dxfId="696" priority="72" operator="equal">
      <formula>"Sin Avance"</formula>
    </cfRule>
  </conditionalFormatting>
  <conditionalFormatting sqref="O13">
    <cfRule type="cellIs" dxfId="695" priority="43" operator="equal">
      <formula>"Vencida"</formula>
    </cfRule>
    <cfRule type="cellIs" dxfId="694" priority="44" operator="equal">
      <formula>"No Cumplida"</formula>
    </cfRule>
    <cfRule type="cellIs" dxfId="693" priority="45" operator="equal">
      <formula>"En Avance"</formula>
    </cfRule>
    <cfRule type="cellIs" dxfId="692" priority="46" operator="equal">
      <formula>"Cumplida (FT)"</formula>
    </cfRule>
    <cfRule type="cellIs" dxfId="691" priority="47" operator="equal">
      <formula>"Cumplida (DT)"</formula>
    </cfRule>
    <cfRule type="cellIs" dxfId="690" priority="48" operator="equal">
      <formula>"Sin Avance"</formula>
    </cfRule>
  </conditionalFormatting>
  <conditionalFormatting sqref="O17:O20">
    <cfRule type="cellIs" dxfId="689" priority="61" operator="equal">
      <formula>"Vencida"</formula>
    </cfRule>
    <cfRule type="cellIs" dxfId="688" priority="62" operator="equal">
      <formula>"No Cumplida"</formula>
    </cfRule>
    <cfRule type="cellIs" dxfId="687" priority="63" operator="equal">
      <formula>"En Avance"</formula>
    </cfRule>
    <cfRule type="cellIs" dxfId="686" priority="64" operator="equal">
      <formula>"Cumplida (FT)"</formula>
    </cfRule>
    <cfRule type="cellIs" dxfId="685" priority="65" operator="equal">
      <formula>"Cumplida (DT)"</formula>
    </cfRule>
    <cfRule type="cellIs" dxfId="684" priority="66" operator="equal">
      <formula>"Sin Avance"</formula>
    </cfRule>
  </conditionalFormatting>
  <conditionalFormatting sqref="O21">
    <cfRule type="cellIs" dxfId="683" priority="55" operator="equal">
      <formula>"Vencida"</formula>
    </cfRule>
    <cfRule type="cellIs" dxfId="682" priority="56" operator="equal">
      <formula>"No Cumplida"</formula>
    </cfRule>
    <cfRule type="cellIs" dxfId="681" priority="57" operator="equal">
      <formula>"En Avance"</formula>
    </cfRule>
    <cfRule type="cellIs" dxfId="680" priority="58" operator="equal">
      <formula>"Cumplida (FT)"</formula>
    </cfRule>
    <cfRule type="cellIs" dxfId="679" priority="59" operator="equal">
      <formula>"Cumplida (DT)"</formula>
    </cfRule>
    <cfRule type="cellIs" dxfId="678" priority="60" operator="equal">
      <formula>"Sin Avance"</formula>
    </cfRule>
  </conditionalFormatting>
  <conditionalFormatting sqref="O25:O26">
    <cfRule type="cellIs" dxfId="677" priority="49" operator="equal">
      <formula>"Vencida"</formula>
    </cfRule>
    <cfRule type="cellIs" dxfId="676" priority="50" operator="equal">
      <formula>"No Cumplida"</formula>
    </cfRule>
    <cfRule type="cellIs" dxfId="675" priority="51" operator="equal">
      <formula>"En Avance"</formula>
    </cfRule>
    <cfRule type="cellIs" dxfId="674" priority="52" operator="equal">
      <formula>"Cumplida (FT)"</formula>
    </cfRule>
    <cfRule type="cellIs" dxfId="673" priority="53" operator="equal">
      <formula>"Cumplida (DT)"</formula>
    </cfRule>
    <cfRule type="cellIs" dxfId="672" priority="54" operator="equal">
      <formula>"Sin Avance"</formula>
    </cfRule>
  </conditionalFormatting>
  <conditionalFormatting sqref="O16">
    <cfRule type="cellIs" dxfId="671" priority="37" operator="equal">
      <formula>"Vencida"</formula>
    </cfRule>
    <cfRule type="cellIs" dxfId="670" priority="38" operator="equal">
      <formula>"No Cumplida"</formula>
    </cfRule>
    <cfRule type="cellIs" dxfId="669" priority="39" operator="equal">
      <formula>"En Avance"</formula>
    </cfRule>
    <cfRule type="cellIs" dxfId="668" priority="40" operator="equal">
      <formula>"Cumplida (FT)"</formula>
    </cfRule>
    <cfRule type="cellIs" dxfId="667" priority="41" operator="equal">
      <formula>"Cumplida (DT)"</formula>
    </cfRule>
    <cfRule type="cellIs" dxfId="666" priority="42" operator="equal">
      <formula>"Sin Avance"</formula>
    </cfRule>
  </conditionalFormatting>
  <conditionalFormatting sqref="O15">
    <cfRule type="cellIs" dxfId="665" priority="31" operator="equal">
      <formula>"Vencida"</formula>
    </cfRule>
    <cfRule type="cellIs" dxfId="664" priority="32" operator="equal">
      <formula>"No Cumplida"</formula>
    </cfRule>
    <cfRule type="cellIs" dxfId="663" priority="33" operator="equal">
      <formula>"En Avance"</formula>
    </cfRule>
    <cfRule type="cellIs" dxfId="662" priority="34" operator="equal">
      <formula>"Cumplida (FT)"</formula>
    </cfRule>
    <cfRule type="cellIs" dxfId="661" priority="35" operator="equal">
      <formula>"Cumplida (DT)"</formula>
    </cfRule>
    <cfRule type="cellIs" dxfId="660" priority="36" operator="equal">
      <formula>"Sin Avance"</formula>
    </cfRule>
  </conditionalFormatting>
  <conditionalFormatting sqref="O22">
    <cfRule type="cellIs" dxfId="659" priority="25" operator="equal">
      <formula>"Vencida"</formula>
    </cfRule>
    <cfRule type="cellIs" dxfId="658" priority="26" operator="equal">
      <formula>"No Cumplida"</formula>
    </cfRule>
    <cfRule type="cellIs" dxfId="657" priority="27" operator="equal">
      <formula>"En Avance"</formula>
    </cfRule>
    <cfRule type="cellIs" dxfId="656" priority="28" operator="equal">
      <formula>"Cumplida (FT)"</formula>
    </cfRule>
    <cfRule type="cellIs" dxfId="655" priority="29" operator="equal">
      <formula>"Cumplida (DT)"</formula>
    </cfRule>
    <cfRule type="cellIs" dxfId="654" priority="30" operator="equal">
      <formula>"Sin Avance"</formula>
    </cfRule>
  </conditionalFormatting>
  <conditionalFormatting sqref="O24">
    <cfRule type="cellIs" dxfId="653" priority="19" operator="equal">
      <formula>"Vencida"</formula>
    </cfRule>
    <cfRule type="cellIs" dxfId="652" priority="20" operator="equal">
      <formula>"No Cumplida"</formula>
    </cfRule>
    <cfRule type="cellIs" dxfId="651" priority="21" operator="equal">
      <formula>"En Avance"</formula>
    </cfRule>
    <cfRule type="cellIs" dxfId="650" priority="22" operator="equal">
      <formula>"Cumplida (FT)"</formula>
    </cfRule>
    <cfRule type="cellIs" dxfId="649" priority="23" operator="equal">
      <formula>"Cumplida (DT)"</formula>
    </cfRule>
    <cfRule type="cellIs" dxfId="648" priority="24" operator="equal">
      <formula>"Sin Avance"</formula>
    </cfRule>
  </conditionalFormatting>
  <conditionalFormatting sqref="I22">
    <cfRule type="cellIs" dxfId="647" priority="13" operator="equal">
      <formula>"Vencida"</formula>
    </cfRule>
    <cfRule type="cellIs" dxfId="646" priority="14" operator="equal">
      <formula>"No Cumplida"</formula>
    </cfRule>
    <cfRule type="cellIs" dxfId="645" priority="15" operator="equal">
      <formula>"En Avance"</formula>
    </cfRule>
    <cfRule type="cellIs" dxfId="644" priority="16" operator="equal">
      <formula>"Cumplida (FT)"</formula>
    </cfRule>
    <cfRule type="cellIs" dxfId="643" priority="17" operator="equal">
      <formula>"Cumplida (DT)"</formula>
    </cfRule>
    <cfRule type="cellIs" dxfId="642" priority="18" operator="equal">
      <formula>"Sin Avance"</formula>
    </cfRule>
  </conditionalFormatting>
  <conditionalFormatting sqref="I24">
    <cfRule type="cellIs" dxfId="641" priority="7" operator="equal">
      <formula>"Vencida"</formula>
    </cfRule>
    <cfRule type="cellIs" dxfId="640" priority="8" operator="equal">
      <formula>"No Cumplida"</formula>
    </cfRule>
    <cfRule type="cellIs" dxfId="639" priority="9" operator="equal">
      <formula>"En Avance"</formula>
    </cfRule>
    <cfRule type="cellIs" dxfId="638" priority="10" operator="equal">
      <formula>"Cumplida (FT)"</formula>
    </cfRule>
    <cfRule type="cellIs" dxfId="637" priority="11" operator="equal">
      <formula>"Cumplida (DT)"</formula>
    </cfRule>
    <cfRule type="cellIs" dxfId="636" priority="12" operator="equal">
      <formula>"Sin Avance"</formula>
    </cfRule>
  </conditionalFormatting>
  <conditionalFormatting sqref="I28:I29">
    <cfRule type="cellIs" dxfId="635" priority="1" operator="equal">
      <formula>"Vencida"</formula>
    </cfRule>
    <cfRule type="cellIs" dxfId="634" priority="2" operator="equal">
      <formula>"No Cumplida"</formula>
    </cfRule>
    <cfRule type="cellIs" dxfId="633" priority="3" operator="equal">
      <formula>"En Avance"</formula>
    </cfRule>
    <cfRule type="cellIs" dxfId="632" priority="4" operator="equal">
      <formula>"Cumplida (FT)"</formula>
    </cfRule>
    <cfRule type="cellIs" dxfId="631" priority="5" operator="equal">
      <formula>"Cumplida (DT)"</formula>
    </cfRule>
    <cfRule type="cellIs" dxfId="630" priority="6" operator="equal">
      <formula>"Sin Avance"</formula>
    </cfRule>
  </conditionalFormatting>
  <dataValidations count="3">
    <dataValidation type="list" allowBlank="1" showInputMessage="1" showErrorMessage="1" sqref="I22">
      <formula1>dfsdfa</formula1>
    </dataValidation>
    <dataValidation type="list" allowBlank="1" showInputMessage="1" showErrorMessage="1" sqref="O22 I13 O24:O26 O13 O15:O20 I15:I20 O28:O29 I24:I26 I28:I29">
      <formula1>Califica</formula1>
    </dataValidation>
    <dataValidation type="list" allowBlank="1" showInputMessage="1" showErrorMessage="1" sqref="U22 U13 U15:U20 U28:U29 U24:U26">
      <formula1>Califica2</formula1>
    </dataValidation>
  </dataValidations>
  <printOptions horizontalCentered="1"/>
  <pageMargins left="0.23622047244094491" right="0.23622047244094491" top="0.74803149606299213" bottom="0.74803149606299213" header="0.31496062992125984" footer="0.31496062992125984"/>
  <pageSetup paperSize="5" scale="31" fitToHeight="0" orientation="landscape" r:id="rId1"/>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3" max="20" man="1"/>
    <brk id="20" max="20" man="1"/>
    <brk id="26" max="20" man="1"/>
  </rowBreaks>
  <legacyDrawing r:id="rId2"/>
  <picture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pageSetUpPr fitToPage="1"/>
  </sheetPr>
  <dimension ref="A1:X43"/>
  <sheetViews>
    <sheetView showGridLines="0" showWhiteSpace="0" topLeftCell="A8" zoomScale="85" zoomScaleNormal="85" zoomScaleSheetLayoutView="55" zoomScalePageLayoutView="55" workbookViewId="0">
      <pane xSplit="6" ySplit="5" topLeftCell="Q13" activePane="bottomRight" state="frozen"/>
      <selection activeCell="V11" sqref="V11"/>
      <selection pane="topRight" activeCell="V11" sqref="V11"/>
      <selection pane="bottomLeft" activeCell="V11" sqref="V11"/>
      <selection pane="bottomRight" activeCell="V11" sqref="V11"/>
    </sheetView>
  </sheetViews>
  <sheetFormatPr baseColWidth="10" defaultColWidth="11.375" defaultRowHeight="12.75" x14ac:dyDescent="0.25"/>
  <cols>
    <col min="1" max="1" width="13.625" style="300" customWidth="1"/>
    <col min="2" max="2" width="5" style="297" customWidth="1"/>
    <col min="3" max="3" width="21.375" style="300" customWidth="1"/>
    <col min="4" max="4" width="20" style="300" customWidth="1"/>
    <col min="5" max="5" width="17.75" style="300" customWidth="1"/>
    <col min="6" max="6" width="14.75" style="299" customWidth="1"/>
    <col min="7" max="7" width="1.375" style="297" customWidth="1"/>
    <col min="8" max="8" width="12.625" style="297" customWidth="1"/>
    <col min="9" max="9" width="14.625" style="297" customWidth="1"/>
    <col min="10" max="10" width="12.75" style="297" customWidth="1"/>
    <col min="11" max="11" width="20.25" style="297" customWidth="1"/>
    <col min="12" max="12" width="130.125" style="298" customWidth="1"/>
    <col min="13" max="13" width="9" style="297" customWidth="1"/>
    <col min="14" max="15" width="13.375" style="297" customWidth="1"/>
    <col min="16" max="16" width="15.625" style="297" customWidth="1"/>
    <col min="17" max="17" width="15.75" style="297" customWidth="1"/>
    <col min="18" max="18" width="57" style="298" customWidth="1"/>
    <col min="19" max="19" width="1.375" style="297" customWidth="1"/>
    <col min="20" max="21" width="13.25" style="297" customWidth="1"/>
    <col min="22" max="22" width="14.625" style="297" customWidth="1"/>
    <col min="23" max="23" width="15.75" style="297" customWidth="1"/>
    <col min="24" max="24" width="95.375" style="297" customWidth="1"/>
    <col min="25" max="261" width="11.375" style="297" customWidth="1"/>
    <col min="262" max="16384" width="11.375" style="297"/>
  </cols>
  <sheetData>
    <row r="1" spans="1:24" hidden="1" x14ac:dyDescent="0.25"/>
    <row r="2" spans="1:24" hidden="1" x14ac:dyDescent="0.25">
      <c r="A2" s="359" t="s">
        <v>60</v>
      </c>
      <c r="B2" s="359"/>
      <c r="C2" s="358"/>
      <c r="D2" s="358"/>
      <c r="E2" s="358"/>
      <c r="F2" s="358"/>
      <c r="G2" s="358"/>
      <c r="H2" s="358"/>
      <c r="I2" s="358"/>
      <c r="J2" s="358"/>
      <c r="K2" s="358"/>
      <c r="L2" s="358"/>
      <c r="M2" s="358"/>
      <c r="N2" s="358"/>
      <c r="O2" s="358"/>
      <c r="P2" s="358"/>
      <c r="Q2" s="358"/>
      <c r="R2" s="358"/>
      <c r="S2" s="358"/>
      <c r="T2" s="358"/>
      <c r="U2" s="358"/>
      <c r="V2" s="358"/>
      <c r="W2" s="358"/>
      <c r="X2" s="358"/>
    </row>
    <row r="3" spans="1:24" hidden="1" x14ac:dyDescent="0.2">
      <c r="B3" s="153"/>
      <c r="C3" s="357"/>
    </row>
    <row r="4" spans="1:24" hidden="1" x14ac:dyDescent="0.2">
      <c r="A4" s="153" t="s">
        <v>13</v>
      </c>
      <c r="B4" s="153"/>
      <c r="C4" s="356" t="s">
        <v>80</v>
      </c>
    </row>
    <row r="5" spans="1:24" hidden="1" x14ac:dyDescent="0.2">
      <c r="A5" s="153" t="s">
        <v>81</v>
      </c>
      <c r="B5" s="153"/>
      <c r="C5" s="355">
        <v>2019</v>
      </c>
    </row>
    <row r="6" spans="1:24" hidden="1" x14ac:dyDescent="0.25">
      <c r="A6" s="354" t="s">
        <v>82</v>
      </c>
      <c r="B6" s="354"/>
      <c r="C6" s="458">
        <v>43586</v>
      </c>
    </row>
    <row r="7" spans="1:24" hidden="1" x14ac:dyDescent="0.25"/>
    <row r="8" spans="1:24" ht="13.5" thickBot="1" x14ac:dyDescent="0.3"/>
    <row r="9" spans="1:24" ht="13.5" thickBot="1" x14ac:dyDescent="0.3">
      <c r="A9" s="484" t="s">
        <v>61</v>
      </c>
      <c r="B9" s="485"/>
      <c r="C9" s="485"/>
      <c r="D9" s="485"/>
      <c r="E9" s="485"/>
      <c r="F9" s="486"/>
      <c r="G9" s="300"/>
      <c r="H9" s="487" t="s">
        <v>7</v>
      </c>
      <c r="I9" s="488"/>
      <c r="J9" s="488"/>
      <c r="K9" s="488"/>
      <c r="L9" s="489"/>
      <c r="N9" s="487" t="s">
        <v>8</v>
      </c>
      <c r="O9" s="488"/>
      <c r="P9" s="488"/>
      <c r="Q9" s="488"/>
      <c r="R9" s="489"/>
      <c r="T9" s="487" t="s">
        <v>9</v>
      </c>
      <c r="U9" s="488"/>
      <c r="V9" s="488"/>
      <c r="W9" s="488"/>
      <c r="X9" s="489"/>
    </row>
    <row r="10" spans="1:24" ht="38.1" customHeight="1" thickBot="1" x14ac:dyDescent="0.3">
      <c r="A10" s="86" t="s">
        <v>75</v>
      </c>
      <c r="B10" s="490" t="s">
        <v>638</v>
      </c>
      <c r="C10" s="517"/>
      <c r="D10" s="517"/>
      <c r="E10" s="517"/>
      <c r="F10" s="518"/>
      <c r="G10" s="134"/>
      <c r="H10" s="87" t="s">
        <v>130</v>
      </c>
      <c r="I10" s="88"/>
      <c r="J10" s="89">
        <v>43585</v>
      </c>
      <c r="K10" s="492" t="s">
        <v>125</v>
      </c>
      <c r="L10" s="492" t="s">
        <v>0</v>
      </c>
      <c r="N10" s="87" t="s">
        <v>130</v>
      </c>
      <c r="O10" s="88"/>
      <c r="P10" s="89">
        <v>43708</v>
      </c>
      <c r="Q10" s="492" t="s">
        <v>125</v>
      </c>
      <c r="R10" s="492" t="s">
        <v>0</v>
      </c>
      <c r="T10" s="87" t="s">
        <v>130</v>
      </c>
      <c r="U10" s="88"/>
      <c r="V10" s="89">
        <v>43830</v>
      </c>
      <c r="W10" s="492" t="s">
        <v>125</v>
      </c>
      <c r="X10" s="492" t="s">
        <v>0</v>
      </c>
    </row>
    <row r="11" spans="1:24" ht="26.25" thickBot="1" x14ac:dyDescent="0.3">
      <c r="A11" s="135" t="s">
        <v>11</v>
      </c>
      <c r="B11" s="484" t="s">
        <v>68</v>
      </c>
      <c r="C11" s="486"/>
      <c r="D11" s="91" t="s">
        <v>69</v>
      </c>
      <c r="E11" s="91" t="s">
        <v>70</v>
      </c>
      <c r="F11" s="92" t="s">
        <v>71</v>
      </c>
      <c r="H11" s="352" t="s">
        <v>12</v>
      </c>
      <c r="I11" s="296" t="s">
        <v>10</v>
      </c>
      <c r="J11" s="296" t="s">
        <v>73</v>
      </c>
      <c r="K11" s="493"/>
      <c r="L11" s="493"/>
      <c r="N11" s="352" t="s">
        <v>12</v>
      </c>
      <c r="O11" s="296" t="s">
        <v>10</v>
      </c>
      <c r="P11" s="296" t="s">
        <v>73</v>
      </c>
      <c r="Q11" s="493"/>
      <c r="R11" s="493"/>
      <c r="T11" s="352" t="s">
        <v>12</v>
      </c>
      <c r="U11" s="296" t="s">
        <v>10</v>
      </c>
      <c r="V11" s="296" t="s">
        <v>73</v>
      </c>
      <c r="W11" s="493"/>
      <c r="X11" s="493"/>
    </row>
    <row r="12" spans="1:24" s="319" customFormat="1" ht="30" customHeight="1" thickBot="1" x14ac:dyDescent="0.3">
      <c r="A12" s="494" t="s">
        <v>63</v>
      </c>
      <c r="B12" s="93"/>
      <c r="C12" s="94" t="s">
        <v>97</v>
      </c>
      <c r="D12" s="93"/>
      <c r="E12" s="93"/>
      <c r="F12" s="101"/>
      <c r="G12" s="99"/>
      <c r="H12" s="100">
        <v>9</v>
      </c>
      <c r="I12" s="321">
        <f>+COUNTIF(I13:I23,"Cumplida "&amp;"*")</f>
        <v>1</v>
      </c>
      <c r="J12" s="320">
        <f>IFERROR(+I12/H12,"No se programaron actividades relacionadas con este objetivo")</f>
        <v>0.1111111111111111</v>
      </c>
      <c r="K12" s="97"/>
      <c r="L12" s="98"/>
      <c r="M12" s="99"/>
      <c r="N12" s="100">
        <v>9</v>
      </c>
      <c r="O12" s="321">
        <f>+COUNTIF(O13:O23,"Cumplida "&amp;"*")</f>
        <v>2</v>
      </c>
      <c r="P12" s="320">
        <f>IFERROR(+O12/N12,"No se programaron actividades relacionadas con este objetivo")</f>
        <v>0.22222222222222221</v>
      </c>
      <c r="Q12" s="97"/>
      <c r="R12" s="98"/>
      <c r="T12" s="100">
        <f>+COUNTIF(T13:T23,"&lt;&gt;"&amp;"")</f>
        <v>9</v>
      </c>
      <c r="U12" s="321">
        <f>+COUNTIF(U13:U23,"Cumplida "&amp;"*")</f>
        <v>9</v>
      </c>
      <c r="V12" s="320">
        <f>IFERROR(+U12/T12,"No se programaron actividades relacionadas con este objetivo")</f>
        <v>1</v>
      </c>
      <c r="W12" s="97"/>
      <c r="X12" s="98"/>
    </row>
    <row r="13" spans="1:24" ht="409.5" customHeight="1" x14ac:dyDescent="0.25">
      <c r="A13" s="495"/>
      <c r="B13" s="145" t="s">
        <v>1</v>
      </c>
      <c r="C13" s="146" t="s">
        <v>588</v>
      </c>
      <c r="D13" s="146" t="s">
        <v>589</v>
      </c>
      <c r="E13" s="146" t="s">
        <v>372</v>
      </c>
      <c r="F13" s="457">
        <v>43496</v>
      </c>
      <c r="H13" s="305"/>
      <c r="I13" s="389" t="s">
        <v>122</v>
      </c>
      <c r="J13" s="303"/>
      <c r="K13" s="328" t="s">
        <v>637</v>
      </c>
      <c r="L13" s="341" t="s">
        <v>646</v>
      </c>
      <c r="N13" s="305"/>
      <c r="O13" s="441" t="s">
        <v>122</v>
      </c>
      <c r="P13" s="456"/>
      <c r="Q13" s="328" t="s">
        <v>637</v>
      </c>
      <c r="R13" s="341" t="s">
        <v>793</v>
      </c>
      <c r="T13" s="305">
        <v>1</v>
      </c>
      <c r="U13" s="389" t="s">
        <v>122</v>
      </c>
      <c r="V13" s="303"/>
      <c r="W13" s="339" t="s">
        <v>836</v>
      </c>
      <c r="X13" s="387" t="s">
        <v>793</v>
      </c>
    </row>
    <row r="14" spans="1:24" ht="225" customHeight="1" x14ac:dyDescent="0.25">
      <c r="A14" s="495"/>
      <c r="B14" s="145" t="s">
        <v>2</v>
      </c>
      <c r="C14" s="146" t="s">
        <v>632</v>
      </c>
      <c r="D14" s="146" t="s">
        <v>171</v>
      </c>
      <c r="E14" s="146" t="s">
        <v>16</v>
      </c>
      <c r="F14" s="432">
        <v>43830</v>
      </c>
      <c r="H14" s="305"/>
      <c r="I14" s="389" t="s">
        <v>121</v>
      </c>
      <c r="J14" s="303"/>
      <c r="K14" s="328" t="s">
        <v>637</v>
      </c>
      <c r="L14" s="341" t="s">
        <v>644</v>
      </c>
      <c r="N14" s="305"/>
      <c r="O14" s="455" t="s">
        <v>121</v>
      </c>
      <c r="P14" s="445"/>
      <c r="Q14" s="438" t="s">
        <v>778</v>
      </c>
      <c r="R14" s="341" t="s">
        <v>644</v>
      </c>
      <c r="T14" s="305">
        <v>1</v>
      </c>
      <c r="U14" s="389" t="s">
        <v>122</v>
      </c>
      <c r="V14" s="303"/>
      <c r="W14" s="339" t="s">
        <v>836</v>
      </c>
      <c r="X14" s="341" t="s">
        <v>867</v>
      </c>
    </row>
    <row r="15" spans="1:24" ht="184.5" customHeight="1" x14ac:dyDescent="0.25">
      <c r="A15" s="495"/>
      <c r="B15" s="145" t="s">
        <v>3</v>
      </c>
      <c r="C15" s="146" t="s">
        <v>647</v>
      </c>
      <c r="D15" s="146" t="s">
        <v>170</v>
      </c>
      <c r="E15" s="146" t="s">
        <v>86</v>
      </c>
      <c r="F15" s="432">
        <v>43830</v>
      </c>
      <c r="H15" s="305"/>
      <c r="I15" s="389" t="s">
        <v>121</v>
      </c>
      <c r="J15" s="303"/>
      <c r="K15" s="328" t="s">
        <v>637</v>
      </c>
      <c r="L15" s="325" t="s">
        <v>648</v>
      </c>
      <c r="N15" s="305"/>
      <c r="O15" s="441" t="s">
        <v>121</v>
      </c>
      <c r="P15" s="445"/>
      <c r="Q15" s="438" t="s">
        <v>778</v>
      </c>
      <c r="R15" s="449" t="s">
        <v>779</v>
      </c>
      <c r="T15" s="305">
        <v>1</v>
      </c>
      <c r="U15" s="389" t="s">
        <v>122</v>
      </c>
      <c r="V15" s="303"/>
      <c r="W15" s="339" t="s">
        <v>836</v>
      </c>
      <c r="X15" s="323" t="s">
        <v>868</v>
      </c>
    </row>
    <row r="16" spans="1:24" ht="253.5" customHeight="1" x14ac:dyDescent="0.25">
      <c r="A16" s="495"/>
      <c r="B16" s="145" t="s">
        <v>18</v>
      </c>
      <c r="C16" s="146" t="s">
        <v>649</v>
      </c>
      <c r="D16" s="146" t="s">
        <v>650</v>
      </c>
      <c r="E16" s="146" t="s">
        <v>99</v>
      </c>
      <c r="F16" s="432">
        <v>43819</v>
      </c>
      <c r="H16" s="305"/>
      <c r="I16" s="389" t="s">
        <v>121</v>
      </c>
      <c r="J16" s="303"/>
      <c r="K16" s="328" t="s">
        <v>637</v>
      </c>
      <c r="L16" s="341" t="s">
        <v>641</v>
      </c>
      <c r="N16" s="305"/>
      <c r="O16" s="441" t="s">
        <v>121</v>
      </c>
      <c r="P16" s="445"/>
      <c r="Q16" s="438" t="s">
        <v>778</v>
      </c>
      <c r="R16" s="449" t="s">
        <v>780</v>
      </c>
      <c r="T16" s="305">
        <v>1</v>
      </c>
      <c r="U16" s="454" t="s">
        <v>122</v>
      </c>
      <c r="V16" s="303"/>
      <c r="W16" s="339" t="s">
        <v>836</v>
      </c>
      <c r="X16" s="449" t="s">
        <v>840</v>
      </c>
    </row>
    <row r="17" spans="1:24" ht="347.25" customHeight="1" x14ac:dyDescent="0.25">
      <c r="A17" s="495"/>
      <c r="B17" s="448" t="s">
        <v>51</v>
      </c>
      <c r="C17" s="146" t="s">
        <v>633</v>
      </c>
      <c r="D17" s="447" t="s">
        <v>590</v>
      </c>
      <c r="E17" s="447" t="s">
        <v>96</v>
      </c>
      <c r="F17" s="334">
        <v>43646</v>
      </c>
      <c r="H17" s="305"/>
      <c r="I17" s="389" t="s">
        <v>121</v>
      </c>
      <c r="J17" s="303"/>
      <c r="K17" s="328" t="s">
        <v>637</v>
      </c>
      <c r="L17" s="341" t="s">
        <v>651</v>
      </c>
      <c r="N17" s="305"/>
      <c r="O17" s="441" t="s">
        <v>122</v>
      </c>
      <c r="P17" s="445"/>
      <c r="Q17" s="438" t="s">
        <v>778</v>
      </c>
      <c r="R17" s="341" t="s">
        <v>839</v>
      </c>
      <c r="T17" s="305">
        <v>1</v>
      </c>
      <c r="U17" s="389" t="s">
        <v>122</v>
      </c>
      <c r="V17" s="303"/>
      <c r="W17" s="339" t="s">
        <v>836</v>
      </c>
      <c r="X17" s="323" t="s">
        <v>869</v>
      </c>
    </row>
    <row r="18" spans="1:24" ht="285.75" customHeight="1" x14ac:dyDescent="0.25">
      <c r="A18" s="495"/>
      <c r="B18" s="145" t="s">
        <v>52</v>
      </c>
      <c r="C18" s="146" t="s">
        <v>652</v>
      </c>
      <c r="D18" s="146" t="s">
        <v>591</v>
      </c>
      <c r="E18" s="146" t="s">
        <v>96</v>
      </c>
      <c r="F18" s="432">
        <v>43819</v>
      </c>
      <c r="H18" s="305"/>
      <c r="I18" s="389" t="s">
        <v>119</v>
      </c>
      <c r="J18" s="303"/>
      <c r="K18" s="328" t="s">
        <v>637</v>
      </c>
      <c r="L18" s="283" t="s">
        <v>642</v>
      </c>
      <c r="N18" s="305"/>
      <c r="O18" s="441" t="s">
        <v>121</v>
      </c>
      <c r="P18" s="445"/>
      <c r="Q18" s="438" t="s">
        <v>778</v>
      </c>
      <c r="R18" s="453" t="s">
        <v>789</v>
      </c>
      <c r="T18" s="305">
        <v>1</v>
      </c>
      <c r="U18" s="389" t="s">
        <v>122</v>
      </c>
      <c r="V18" s="303"/>
      <c r="W18" s="339" t="s">
        <v>836</v>
      </c>
      <c r="X18" s="338" t="s">
        <v>870</v>
      </c>
    </row>
    <row r="19" spans="1:24" ht="252" customHeight="1" x14ac:dyDescent="0.25">
      <c r="A19" s="495"/>
      <c r="B19" s="145" t="s">
        <v>53</v>
      </c>
      <c r="C19" s="146" t="s">
        <v>634</v>
      </c>
      <c r="D19" s="147" t="s">
        <v>653</v>
      </c>
      <c r="E19" s="147" t="s">
        <v>99</v>
      </c>
      <c r="F19" s="439">
        <v>43819</v>
      </c>
      <c r="H19" s="305"/>
      <c r="I19" s="389" t="s">
        <v>121</v>
      </c>
      <c r="J19" s="303"/>
      <c r="K19" s="328" t="s">
        <v>637</v>
      </c>
      <c r="L19" s="338" t="s">
        <v>654</v>
      </c>
      <c r="N19" s="305"/>
      <c r="O19" s="389" t="s">
        <v>121</v>
      </c>
      <c r="P19" s="303"/>
      <c r="Q19" s="438" t="s">
        <v>778</v>
      </c>
      <c r="R19" s="338" t="s">
        <v>838</v>
      </c>
      <c r="T19" s="305">
        <v>1</v>
      </c>
      <c r="U19" s="389" t="s">
        <v>122</v>
      </c>
      <c r="V19" s="303"/>
      <c r="W19" s="339" t="s">
        <v>836</v>
      </c>
      <c r="X19" s="323" t="s">
        <v>871</v>
      </c>
    </row>
    <row r="20" spans="1:24" ht="147" customHeight="1" x14ac:dyDescent="0.25">
      <c r="A20" s="495"/>
      <c r="B20" s="148" t="s">
        <v>592</v>
      </c>
      <c r="C20" s="146" t="s">
        <v>635</v>
      </c>
      <c r="D20" s="452" t="s">
        <v>593</v>
      </c>
      <c r="E20" s="391" t="s">
        <v>596</v>
      </c>
      <c r="F20" s="451">
        <v>43814</v>
      </c>
      <c r="H20" s="305"/>
      <c r="I20" s="389" t="s">
        <v>121</v>
      </c>
      <c r="J20" s="303"/>
      <c r="K20" s="328" t="s">
        <v>637</v>
      </c>
      <c r="L20" s="283" t="s">
        <v>639</v>
      </c>
      <c r="N20" s="305"/>
      <c r="O20" s="441" t="s">
        <v>121</v>
      </c>
      <c r="P20" s="445"/>
      <c r="Q20" s="438" t="s">
        <v>778</v>
      </c>
      <c r="R20" s="283" t="s">
        <v>790</v>
      </c>
      <c r="T20" s="305">
        <v>1</v>
      </c>
      <c r="U20" s="389" t="s">
        <v>122</v>
      </c>
      <c r="V20" s="303"/>
      <c r="W20" s="339" t="s">
        <v>836</v>
      </c>
      <c r="X20" s="323" t="s">
        <v>872</v>
      </c>
    </row>
    <row r="21" spans="1:24" ht="287.25" customHeight="1" thickBot="1" x14ac:dyDescent="0.3">
      <c r="A21" s="495"/>
      <c r="B21" s="145" t="s">
        <v>594</v>
      </c>
      <c r="C21" s="146" t="s">
        <v>636</v>
      </c>
      <c r="D21" s="149" t="s">
        <v>595</v>
      </c>
      <c r="E21" s="149" t="s">
        <v>162</v>
      </c>
      <c r="F21" s="150">
        <v>43830</v>
      </c>
      <c r="H21" s="305"/>
      <c r="I21" s="389" t="s">
        <v>121</v>
      </c>
      <c r="J21" s="303"/>
      <c r="K21" s="328" t="s">
        <v>637</v>
      </c>
      <c r="L21" s="283" t="s">
        <v>655</v>
      </c>
      <c r="N21" s="305"/>
      <c r="O21" s="441" t="s">
        <v>121</v>
      </c>
      <c r="P21" s="445"/>
      <c r="Q21" s="438" t="s">
        <v>778</v>
      </c>
      <c r="R21" s="283" t="s">
        <v>781</v>
      </c>
      <c r="T21" s="305">
        <v>1</v>
      </c>
      <c r="U21" s="389" t="s">
        <v>122</v>
      </c>
      <c r="V21" s="303"/>
      <c r="W21" s="339" t="s">
        <v>836</v>
      </c>
      <c r="X21" s="323" t="s">
        <v>1910</v>
      </c>
    </row>
    <row r="22" spans="1:24" ht="13.5" hidden="1" thickBot="1" x14ac:dyDescent="0.3">
      <c r="A22" s="495"/>
      <c r="B22" s="386"/>
      <c r="C22" s="331"/>
      <c r="D22" s="331"/>
      <c r="E22" s="331"/>
      <c r="F22" s="450"/>
      <c r="H22" s="305"/>
      <c r="I22" s="389"/>
      <c r="J22" s="303"/>
      <c r="K22" s="328"/>
      <c r="L22" s="324"/>
      <c r="N22" s="305"/>
      <c r="O22" s="441"/>
      <c r="P22" s="445"/>
      <c r="Q22" s="438"/>
      <c r="R22" s="444"/>
      <c r="T22" s="305"/>
      <c r="U22" s="389"/>
      <c r="V22" s="303"/>
      <c r="W22" s="339"/>
      <c r="X22" s="323"/>
    </row>
    <row r="23" spans="1:24" ht="13.5" hidden="1" thickBot="1" x14ac:dyDescent="0.3">
      <c r="A23" s="496"/>
      <c r="B23" s="386"/>
      <c r="C23" s="331"/>
      <c r="D23" s="331"/>
      <c r="E23" s="331"/>
      <c r="F23" s="443"/>
      <c r="H23" s="305"/>
      <c r="I23" s="389"/>
      <c r="J23" s="303"/>
      <c r="K23" s="328"/>
      <c r="L23" s="324"/>
      <c r="N23" s="305"/>
      <c r="O23" s="441"/>
      <c r="P23" s="445"/>
      <c r="Q23" s="438"/>
      <c r="R23" s="444"/>
      <c r="T23" s="305"/>
      <c r="U23" s="389"/>
      <c r="V23" s="303"/>
      <c r="W23" s="339"/>
      <c r="X23" s="323"/>
    </row>
    <row r="24" spans="1:24" s="319" customFormat="1" ht="30" customHeight="1" thickBot="1" x14ac:dyDescent="0.3">
      <c r="A24" s="494" t="s">
        <v>64</v>
      </c>
      <c r="B24" s="93"/>
      <c r="C24" s="94" t="s">
        <v>98</v>
      </c>
      <c r="D24" s="93"/>
      <c r="E24" s="93"/>
      <c r="F24" s="101"/>
      <c r="G24" s="99"/>
      <c r="H24" s="100">
        <v>1</v>
      </c>
      <c r="I24" s="321">
        <f>+COUNTIF(I25:I25,"Cumplida "&amp;"*")</f>
        <v>0</v>
      </c>
      <c r="J24" s="320">
        <f>IFERROR(+I24/H24,"No se programaron actividades relacionadas con este objetivo")</f>
        <v>0</v>
      </c>
      <c r="K24" s="97"/>
      <c r="L24" s="98"/>
      <c r="M24" s="99"/>
      <c r="N24" s="100">
        <v>1</v>
      </c>
      <c r="O24" s="321">
        <f>+COUNTIF(O25:O25,"Cumplida "&amp;"*")</f>
        <v>0</v>
      </c>
      <c r="P24" s="320">
        <f>IFERROR(+O24/N24,"No se programaron actividades relacionadas con este objetivo")</f>
        <v>0</v>
      </c>
      <c r="Q24" s="97"/>
      <c r="R24" s="98"/>
      <c r="T24" s="100">
        <f>+COUNTIF(T25:T25,"&lt;&gt;"&amp;"")</f>
        <v>1</v>
      </c>
      <c r="U24" s="321">
        <f>+COUNTIF(U25:U25,"Cumplida "&amp;"*")</f>
        <v>1</v>
      </c>
      <c r="V24" s="320">
        <f>IFERROR(+U24/T24,"No se programaron actividades relacionadas con este objetivo")</f>
        <v>1</v>
      </c>
      <c r="W24" s="97"/>
      <c r="X24" s="98"/>
    </row>
    <row r="25" spans="1:24" ht="120" customHeight="1" thickBot="1" x14ac:dyDescent="0.3">
      <c r="A25" s="495"/>
      <c r="B25" s="145" t="s">
        <v>4</v>
      </c>
      <c r="C25" s="146" t="s">
        <v>597</v>
      </c>
      <c r="D25" s="146" t="s">
        <v>598</v>
      </c>
      <c r="E25" s="146" t="s">
        <v>599</v>
      </c>
      <c r="F25" s="432">
        <v>43819</v>
      </c>
      <c r="H25" s="305"/>
      <c r="I25" s="389" t="s">
        <v>121</v>
      </c>
      <c r="J25" s="303"/>
      <c r="K25" s="328" t="s">
        <v>637</v>
      </c>
      <c r="L25" s="338" t="s">
        <v>656</v>
      </c>
      <c r="N25" s="305"/>
      <c r="O25" s="441" t="s">
        <v>121</v>
      </c>
      <c r="P25" s="445"/>
      <c r="Q25" s="438" t="s">
        <v>778</v>
      </c>
      <c r="R25" s="449" t="s">
        <v>782</v>
      </c>
      <c r="T25" s="305">
        <v>1</v>
      </c>
      <c r="U25" s="389" t="s">
        <v>122</v>
      </c>
      <c r="V25" s="303"/>
      <c r="W25" s="339" t="s">
        <v>836</v>
      </c>
      <c r="X25" s="449" t="s">
        <v>873</v>
      </c>
    </row>
    <row r="26" spans="1:24" s="319" customFormat="1" ht="30" customHeight="1" thickBot="1" x14ac:dyDescent="0.3">
      <c r="A26" s="494" t="s">
        <v>65</v>
      </c>
      <c r="B26" s="93"/>
      <c r="C26" s="94" t="s">
        <v>102</v>
      </c>
      <c r="D26" s="93"/>
      <c r="E26" s="93"/>
      <c r="F26" s="101"/>
      <c r="G26" s="99"/>
      <c r="H26" s="100">
        <v>6</v>
      </c>
      <c r="I26" s="321">
        <f>+COUNTIF(I27:I32,"Cumplida "&amp;"*")</f>
        <v>0</v>
      </c>
      <c r="J26" s="320">
        <f>IFERROR(+I26/H26,"No se programaron actividades relacionadas con este objetivo")</f>
        <v>0</v>
      </c>
      <c r="K26" s="97"/>
      <c r="L26" s="98"/>
      <c r="M26" s="99"/>
      <c r="N26" s="100">
        <v>6</v>
      </c>
      <c r="O26" s="321">
        <f>+COUNTIF(O27:O27,"Cumplida "&amp;"*")</f>
        <v>0</v>
      </c>
      <c r="P26" s="320">
        <f>IFERROR(+O26/N26,"No se programaron actividades relacionadas con este objetivo")</f>
        <v>0</v>
      </c>
      <c r="Q26" s="97"/>
      <c r="R26" s="98"/>
      <c r="T26" s="100">
        <f>+COUNTIF(T27:T32,"&lt;&gt;"&amp;"")</f>
        <v>6</v>
      </c>
      <c r="U26" s="321">
        <f>+COUNTIF(U27:U32,"Cumplida "&amp;"*")</f>
        <v>6</v>
      </c>
      <c r="V26" s="320">
        <f>IFERROR(+U26/T26,"No se programaron actividades relacionadas con este objetivo")</f>
        <v>1</v>
      </c>
      <c r="W26" s="97"/>
      <c r="X26" s="98"/>
    </row>
    <row r="27" spans="1:24" ht="275.25" customHeight="1" x14ac:dyDescent="0.25">
      <c r="A27" s="495"/>
      <c r="B27" s="145" t="s">
        <v>20</v>
      </c>
      <c r="C27" s="146" t="s">
        <v>54</v>
      </c>
      <c r="D27" s="146" t="s">
        <v>111</v>
      </c>
      <c r="E27" s="146" t="s">
        <v>601</v>
      </c>
      <c r="F27" s="432">
        <v>43819</v>
      </c>
      <c r="H27" s="305"/>
      <c r="I27" s="389" t="s">
        <v>121</v>
      </c>
      <c r="J27" s="303"/>
      <c r="K27" s="328" t="s">
        <v>637</v>
      </c>
      <c r="L27" s="325" t="s">
        <v>657</v>
      </c>
      <c r="N27" s="305"/>
      <c r="O27" s="441" t="s">
        <v>121</v>
      </c>
      <c r="P27" s="445"/>
      <c r="Q27" s="438" t="s">
        <v>778</v>
      </c>
      <c r="R27" s="325" t="s">
        <v>657</v>
      </c>
      <c r="T27" s="305">
        <v>1</v>
      </c>
      <c r="U27" s="389" t="s">
        <v>122</v>
      </c>
      <c r="V27" s="303"/>
      <c r="W27" s="328" t="s">
        <v>836</v>
      </c>
      <c r="X27" s="323" t="s">
        <v>837</v>
      </c>
    </row>
    <row r="28" spans="1:24" ht="183.75" customHeight="1" x14ac:dyDescent="0.25">
      <c r="A28" s="495"/>
      <c r="B28" s="145" t="s">
        <v>21</v>
      </c>
      <c r="C28" s="146" t="s">
        <v>55</v>
      </c>
      <c r="D28" s="146" t="s">
        <v>600</v>
      </c>
      <c r="E28" s="146" t="s">
        <v>99</v>
      </c>
      <c r="F28" s="432">
        <v>43819</v>
      </c>
      <c r="G28" s="134"/>
      <c r="H28" s="142"/>
      <c r="I28" s="389" t="s">
        <v>119</v>
      </c>
      <c r="J28" s="303"/>
      <c r="K28" s="328" t="s">
        <v>637</v>
      </c>
      <c r="L28" s="283" t="s">
        <v>642</v>
      </c>
      <c r="M28" s="134"/>
      <c r="N28" s="142"/>
      <c r="O28" s="441" t="s">
        <v>119</v>
      </c>
      <c r="P28" s="445"/>
      <c r="Q28" s="438" t="s">
        <v>778</v>
      </c>
      <c r="R28" s="283" t="s">
        <v>642</v>
      </c>
      <c r="T28" s="305">
        <v>1</v>
      </c>
      <c r="U28" s="389" t="s">
        <v>122</v>
      </c>
      <c r="V28" s="303"/>
      <c r="W28" s="328" t="s">
        <v>836</v>
      </c>
      <c r="X28" s="325" t="s">
        <v>1911</v>
      </c>
    </row>
    <row r="29" spans="1:24" ht="276" customHeight="1" x14ac:dyDescent="0.25">
      <c r="A29" s="495"/>
      <c r="B29" s="145" t="s">
        <v>22</v>
      </c>
      <c r="C29" s="146" t="s">
        <v>56</v>
      </c>
      <c r="D29" s="146" t="s">
        <v>112</v>
      </c>
      <c r="E29" s="146" t="s">
        <v>100</v>
      </c>
      <c r="F29" s="432">
        <v>43819</v>
      </c>
      <c r="G29" s="134"/>
      <c r="H29" s="142"/>
      <c r="I29" s="389" t="s">
        <v>160</v>
      </c>
      <c r="J29" s="303"/>
      <c r="K29" s="328" t="s">
        <v>637</v>
      </c>
      <c r="L29" s="283" t="s">
        <v>658</v>
      </c>
      <c r="M29" s="134"/>
      <c r="N29" s="142"/>
      <c r="O29" s="441" t="s">
        <v>160</v>
      </c>
      <c r="P29" s="445"/>
      <c r="Q29" s="438" t="s">
        <v>778</v>
      </c>
      <c r="R29" s="325" t="s">
        <v>783</v>
      </c>
      <c r="T29" s="142">
        <v>1</v>
      </c>
      <c r="U29" s="389" t="s">
        <v>122</v>
      </c>
      <c r="V29" s="303"/>
      <c r="W29" s="328" t="s">
        <v>836</v>
      </c>
      <c r="X29" s="325" t="s">
        <v>874</v>
      </c>
    </row>
    <row r="30" spans="1:24" ht="287.25" customHeight="1" x14ac:dyDescent="0.25">
      <c r="A30" s="495"/>
      <c r="B30" s="448" t="s">
        <v>45</v>
      </c>
      <c r="C30" s="447" t="s">
        <v>659</v>
      </c>
      <c r="D30" s="447" t="s">
        <v>172</v>
      </c>
      <c r="E30" s="447" t="s">
        <v>101</v>
      </c>
      <c r="F30" s="334">
        <v>43819</v>
      </c>
      <c r="G30" s="134"/>
      <c r="H30" s="305"/>
      <c r="I30" s="389" t="s">
        <v>121</v>
      </c>
      <c r="J30" s="303"/>
      <c r="K30" s="328" t="s">
        <v>637</v>
      </c>
      <c r="L30" s="143" t="s">
        <v>660</v>
      </c>
      <c r="M30" s="134"/>
      <c r="N30" s="142"/>
      <c r="O30" s="441" t="s">
        <v>121</v>
      </c>
      <c r="P30" s="445"/>
      <c r="Q30" s="438" t="s">
        <v>778</v>
      </c>
      <c r="R30" s="444" t="s">
        <v>784</v>
      </c>
      <c r="T30" s="142">
        <v>1</v>
      </c>
      <c r="U30" s="389" t="s">
        <v>122</v>
      </c>
      <c r="V30" s="303"/>
      <c r="W30" s="328" t="s">
        <v>836</v>
      </c>
      <c r="X30" s="323" t="s">
        <v>876</v>
      </c>
    </row>
    <row r="31" spans="1:24" ht="409.5" customHeight="1" x14ac:dyDescent="0.25">
      <c r="A31" s="495"/>
      <c r="B31" s="448" t="s">
        <v>83</v>
      </c>
      <c r="C31" s="447" t="s">
        <v>173</v>
      </c>
      <c r="D31" s="447" t="s">
        <v>174</v>
      </c>
      <c r="E31" s="447" t="s">
        <v>101</v>
      </c>
      <c r="F31" s="334">
        <v>43819</v>
      </c>
      <c r="H31" s="305"/>
      <c r="I31" s="389" t="s">
        <v>121</v>
      </c>
      <c r="J31" s="303"/>
      <c r="K31" s="328" t="s">
        <v>637</v>
      </c>
      <c r="L31" s="143" t="s">
        <v>661</v>
      </c>
      <c r="N31" s="305"/>
      <c r="O31" s="441" t="s">
        <v>121</v>
      </c>
      <c r="P31" s="445"/>
      <c r="Q31" s="438" t="s">
        <v>778</v>
      </c>
      <c r="R31" s="446" t="s">
        <v>803</v>
      </c>
      <c r="T31" s="305">
        <v>1</v>
      </c>
      <c r="U31" s="389" t="s">
        <v>122</v>
      </c>
      <c r="V31" s="303"/>
      <c r="W31" s="328" t="s">
        <v>836</v>
      </c>
      <c r="X31" s="323" t="s">
        <v>875</v>
      </c>
    </row>
    <row r="32" spans="1:24" ht="409.5" customHeight="1" thickBot="1" x14ac:dyDescent="0.3">
      <c r="A32" s="496"/>
      <c r="B32" s="145" t="s">
        <v>110</v>
      </c>
      <c r="C32" s="146" t="s">
        <v>662</v>
      </c>
      <c r="D32" s="146" t="s">
        <v>663</v>
      </c>
      <c r="E32" s="146" t="s">
        <v>101</v>
      </c>
      <c r="F32" s="432">
        <v>43819</v>
      </c>
      <c r="H32" s="305"/>
      <c r="I32" s="389" t="s">
        <v>121</v>
      </c>
      <c r="J32" s="303"/>
      <c r="K32" s="328" t="s">
        <v>637</v>
      </c>
      <c r="L32" s="143" t="s">
        <v>664</v>
      </c>
      <c r="N32" s="305"/>
      <c r="O32" s="441" t="s">
        <v>121</v>
      </c>
      <c r="P32" s="445"/>
      <c r="Q32" s="438" t="s">
        <v>778</v>
      </c>
      <c r="R32" s="446" t="s">
        <v>802</v>
      </c>
      <c r="T32" s="305">
        <v>1</v>
      </c>
      <c r="U32" s="389" t="s">
        <v>122</v>
      </c>
      <c r="V32" s="303"/>
      <c r="W32" s="339"/>
      <c r="X32" s="323" t="s">
        <v>877</v>
      </c>
    </row>
    <row r="33" spans="1:24" s="319" customFormat="1" ht="30" customHeight="1" thickBot="1" x14ac:dyDescent="0.3">
      <c r="A33" s="494" t="s">
        <v>66</v>
      </c>
      <c r="B33" s="93"/>
      <c r="C33" s="94" t="s">
        <v>103</v>
      </c>
      <c r="D33" s="93"/>
      <c r="E33" s="93"/>
      <c r="F33" s="101"/>
      <c r="G33" s="99"/>
      <c r="H33" s="100"/>
      <c r="I33" s="321">
        <f>+COUNTIF(I34:I36,"Cumplida "&amp;"*")</f>
        <v>0</v>
      </c>
      <c r="J33" s="320" t="str">
        <f>IFERROR(+I33/H33,"No se programaron actividades relacionadas con este objetivo")</f>
        <v>No se programaron actividades relacionadas con este objetivo</v>
      </c>
      <c r="K33" s="97"/>
      <c r="L33" s="98"/>
      <c r="M33" s="99"/>
      <c r="N33" s="100">
        <v>1</v>
      </c>
      <c r="O33" s="321">
        <f>+COUNTIF(O34:O36,"Cumplida "&amp;"*")</f>
        <v>0</v>
      </c>
      <c r="P33" s="320">
        <f>IFERROR(+O33/N33,"No se programaron actividades relacionadas con este objetivo")</f>
        <v>0</v>
      </c>
      <c r="Q33" s="97"/>
      <c r="R33" s="98"/>
      <c r="T33" s="100">
        <f>+COUNTIF(T34:T36,"&lt;&gt;"&amp;"")</f>
        <v>1</v>
      </c>
      <c r="U33" s="321">
        <f>+COUNTIF(U34:U36,"Cumplida "&amp;"*")</f>
        <v>1</v>
      </c>
      <c r="V33" s="320">
        <f>IFERROR(+U33/T33,"No se programaron actividades relacionadas con este objetivo")</f>
        <v>1</v>
      </c>
      <c r="W33" s="97"/>
      <c r="X33" s="98"/>
    </row>
    <row r="34" spans="1:24" ht="162" customHeight="1" thickBot="1" x14ac:dyDescent="0.3">
      <c r="A34" s="495"/>
      <c r="B34" s="145" t="s">
        <v>46</v>
      </c>
      <c r="C34" s="151" t="s">
        <v>113</v>
      </c>
      <c r="D34" s="146" t="s">
        <v>175</v>
      </c>
      <c r="E34" s="141" t="s">
        <v>99</v>
      </c>
      <c r="F34" s="432">
        <v>43819</v>
      </c>
      <c r="H34" s="305"/>
      <c r="I34" s="389" t="s">
        <v>121</v>
      </c>
      <c r="J34" s="303"/>
      <c r="K34" s="328" t="s">
        <v>637</v>
      </c>
      <c r="L34" s="144" t="s">
        <v>665</v>
      </c>
      <c r="N34" s="305"/>
      <c r="O34" s="441" t="s">
        <v>121</v>
      </c>
      <c r="P34" s="445"/>
      <c r="Q34" s="438" t="s">
        <v>785</v>
      </c>
      <c r="R34" s="444" t="s">
        <v>786</v>
      </c>
      <c r="T34" s="305">
        <v>1</v>
      </c>
      <c r="U34" s="389" t="s">
        <v>122</v>
      </c>
      <c r="V34" s="303"/>
      <c r="W34" s="438" t="s">
        <v>785</v>
      </c>
      <c r="X34" s="444" t="s">
        <v>878</v>
      </c>
    </row>
    <row r="35" spans="1:24" ht="102" hidden="1" customHeight="1" thickBot="1" x14ac:dyDescent="0.3">
      <c r="A35" s="495"/>
      <c r="B35" s="386"/>
      <c r="C35" s="317"/>
      <c r="D35" s="327"/>
      <c r="E35" s="343"/>
      <c r="F35" s="443"/>
      <c r="H35" s="345"/>
      <c r="I35" s="389"/>
      <c r="J35" s="344"/>
      <c r="K35" s="328"/>
      <c r="L35" s="301"/>
      <c r="N35" s="345"/>
      <c r="O35" s="441"/>
      <c r="P35" s="440"/>
      <c r="Q35" s="438"/>
      <c r="R35" s="307"/>
      <c r="T35" s="345"/>
      <c r="U35" s="389"/>
      <c r="V35" s="344"/>
      <c r="W35" s="302"/>
      <c r="X35" s="301"/>
    </row>
    <row r="36" spans="1:24" ht="13.5" hidden="1" thickBot="1" x14ac:dyDescent="0.3">
      <c r="A36" s="496"/>
      <c r="B36" s="386"/>
      <c r="C36" s="317"/>
      <c r="D36" s="327"/>
      <c r="E36" s="343"/>
      <c r="F36" s="443"/>
      <c r="H36" s="345"/>
      <c r="I36" s="389"/>
      <c r="J36" s="344"/>
      <c r="K36" s="328"/>
      <c r="L36" s="442"/>
      <c r="N36" s="345"/>
      <c r="O36" s="441"/>
      <c r="P36" s="440"/>
      <c r="Q36" s="438"/>
      <c r="R36" s="307"/>
      <c r="T36" s="345"/>
      <c r="U36" s="389"/>
      <c r="V36" s="344"/>
      <c r="W36" s="302"/>
      <c r="X36" s="301"/>
    </row>
    <row r="37" spans="1:24" s="319" customFormat="1" ht="30" customHeight="1" thickBot="1" x14ac:dyDescent="0.3">
      <c r="A37" s="494" t="s">
        <v>67</v>
      </c>
      <c r="B37" s="93"/>
      <c r="C37" s="94" t="s">
        <v>104</v>
      </c>
      <c r="D37" s="93"/>
      <c r="E37" s="93"/>
      <c r="F37" s="101"/>
      <c r="G37" s="99"/>
      <c r="H37" s="100"/>
      <c r="I37" s="321">
        <f>+COUNTIF(I38:I38,"Cumplida "&amp;"*")</f>
        <v>0</v>
      </c>
      <c r="J37" s="320" t="str">
        <f>IFERROR(+I37/H37,"No se programaron actividades relacionadas con este objetivo")</f>
        <v>No se programaron actividades relacionadas con este objetivo</v>
      </c>
      <c r="K37" s="97"/>
      <c r="L37" s="98"/>
      <c r="M37" s="99"/>
      <c r="N37" s="100">
        <v>1</v>
      </c>
      <c r="O37" s="321">
        <f>+COUNTIF(O38:O38,"Cumplida "&amp;"*")</f>
        <v>0</v>
      </c>
      <c r="P37" s="320">
        <f>IFERROR(+O37/N37,"No se programaron actividades relacionadas con este objetivo")</f>
        <v>0</v>
      </c>
      <c r="Q37" s="97"/>
      <c r="R37" s="98"/>
      <c r="T37" s="100">
        <f>+COUNTIF(T38:T38,"&lt;&gt;"&amp;"")</f>
        <v>1</v>
      </c>
      <c r="U37" s="321">
        <f>+COUNTIF(U38:U38,"Cumplida "&amp;"*")</f>
        <v>1</v>
      </c>
      <c r="V37" s="320">
        <f>IFERROR(+U37/T37,"No se programaron actividades relacionadas con este objetivo")</f>
        <v>1</v>
      </c>
      <c r="W37" s="97"/>
      <c r="X37" s="98"/>
    </row>
    <row r="38" spans="1:24" ht="409.6" customHeight="1" thickBot="1" x14ac:dyDescent="0.3">
      <c r="A38" s="495"/>
      <c r="B38" s="152" t="s">
        <v>49</v>
      </c>
      <c r="C38" s="147" t="s">
        <v>114</v>
      </c>
      <c r="D38" s="147" t="s">
        <v>666</v>
      </c>
      <c r="E38" s="147" t="s">
        <v>91</v>
      </c>
      <c r="F38" s="439">
        <v>43819</v>
      </c>
      <c r="H38" s="305"/>
      <c r="I38" s="389" t="s">
        <v>121</v>
      </c>
      <c r="J38" s="303"/>
      <c r="K38" s="328" t="s">
        <v>637</v>
      </c>
      <c r="L38" s="323" t="s">
        <v>667</v>
      </c>
      <c r="N38" s="305"/>
      <c r="O38" s="389" t="s">
        <v>121</v>
      </c>
      <c r="P38" s="303"/>
      <c r="Q38" s="438" t="s">
        <v>785</v>
      </c>
      <c r="R38" s="323" t="s">
        <v>791</v>
      </c>
      <c r="T38" s="305">
        <v>1</v>
      </c>
      <c r="U38" s="389" t="s">
        <v>122</v>
      </c>
      <c r="V38" s="303"/>
      <c r="W38" s="438" t="s">
        <v>785</v>
      </c>
      <c r="X38" s="323" t="s">
        <v>879</v>
      </c>
    </row>
    <row r="39" spans="1:24" s="319" customFormat="1" ht="30" customHeight="1" thickBot="1" x14ac:dyDescent="0.3">
      <c r="A39" s="494" t="s">
        <v>105</v>
      </c>
      <c r="B39" s="93"/>
      <c r="C39" s="94" t="s">
        <v>106</v>
      </c>
      <c r="D39" s="93"/>
      <c r="E39" s="93"/>
      <c r="F39" s="101"/>
      <c r="G39" s="99"/>
      <c r="H39" s="100">
        <v>4</v>
      </c>
      <c r="I39" s="321">
        <f>+COUNTIF(I40:I43,"Cumplida "&amp;"*")</f>
        <v>0</v>
      </c>
      <c r="J39" s="320">
        <f>IFERROR(+I39/H39,"No se programaron actividades relacionadas con este objetivo")</f>
        <v>0</v>
      </c>
      <c r="K39" s="97"/>
      <c r="L39" s="98"/>
      <c r="M39" s="99"/>
      <c r="N39" s="100">
        <v>4</v>
      </c>
      <c r="O39" s="321">
        <f>+COUNTIF(O40:O43,"Cumplida "&amp;"*")</f>
        <v>1</v>
      </c>
      <c r="P39" s="320">
        <f>IFERROR(+O39/N39,"No se programaron actividades relacionadas con este objetivo")</f>
        <v>0.25</v>
      </c>
      <c r="Q39" s="97"/>
      <c r="R39" s="98"/>
      <c r="T39" s="100">
        <f>+COUNTIF(T40:T43,"&lt;&gt;"&amp;"")</f>
        <v>4</v>
      </c>
      <c r="U39" s="321">
        <f>+COUNTIF(U40:U43,"Cumplida "&amp;"*")</f>
        <v>4</v>
      </c>
      <c r="V39" s="320">
        <f>IFERROR(+U39/T39,"No se programaron actividades relacionadas con este objetivo")</f>
        <v>1</v>
      </c>
      <c r="W39" s="97"/>
      <c r="X39" s="98"/>
    </row>
    <row r="40" spans="1:24" ht="338.25" customHeight="1" thickBot="1" x14ac:dyDescent="0.3">
      <c r="A40" s="495"/>
      <c r="B40" s="429" t="s">
        <v>57</v>
      </c>
      <c r="C40" s="437" t="s">
        <v>602</v>
      </c>
      <c r="D40" s="332" t="s">
        <v>603</v>
      </c>
      <c r="E40" s="431" t="s">
        <v>86</v>
      </c>
      <c r="F40" s="432">
        <v>43738</v>
      </c>
      <c r="H40" s="435"/>
      <c r="I40" s="434" t="s">
        <v>121</v>
      </c>
      <c r="J40" s="314"/>
      <c r="K40" s="328" t="s">
        <v>637</v>
      </c>
      <c r="L40" s="436" t="s">
        <v>668</v>
      </c>
      <c r="N40" s="435"/>
      <c r="O40" s="434" t="s">
        <v>121</v>
      </c>
      <c r="P40" s="314"/>
      <c r="Q40" s="424" t="s">
        <v>785</v>
      </c>
      <c r="R40" s="433" t="s">
        <v>792</v>
      </c>
      <c r="T40" s="305">
        <v>1</v>
      </c>
      <c r="U40" s="389" t="s">
        <v>122</v>
      </c>
      <c r="V40" s="303"/>
      <c r="W40" s="424" t="s">
        <v>785</v>
      </c>
      <c r="X40" s="433" t="s">
        <v>881</v>
      </c>
    </row>
    <row r="41" spans="1:24" ht="267.75" customHeight="1" thickBot="1" x14ac:dyDescent="0.3">
      <c r="A41" s="495"/>
      <c r="B41" s="429" t="s">
        <v>58</v>
      </c>
      <c r="C41" s="431" t="s">
        <v>640</v>
      </c>
      <c r="D41" s="332" t="s">
        <v>604</v>
      </c>
      <c r="E41" s="332" t="s">
        <v>86</v>
      </c>
      <c r="F41" s="432">
        <v>43585</v>
      </c>
      <c r="H41" s="305"/>
      <c r="I41" s="389" t="s">
        <v>131</v>
      </c>
      <c r="J41" s="303"/>
      <c r="K41" s="328" t="s">
        <v>637</v>
      </c>
      <c r="L41" s="341" t="s">
        <v>685</v>
      </c>
      <c r="N41" s="305"/>
      <c r="O41" s="389" t="s">
        <v>123</v>
      </c>
      <c r="P41" s="303"/>
      <c r="Q41" s="430" t="s">
        <v>785</v>
      </c>
      <c r="R41" s="284" t="s">
        <v>806</v>
      </c>
      <c r="T41" s="305">
        <v>1</v>
      </c>
      <c r="U41" s="389" t="s">
        <v>123</v>
      </c>
      <c r="V41" s="303"/>
      <c r="W41" s="424" t="s">
        <v>785</v>
      </c>
      <c r="X41" s="284" t="s">
        <v>882</v>
      </c>
    </row>
    <row r="42" spans="1:24" ht="196.5" customHeight="1" thickBot="1" x14ac:dyDescent="0.3">
      <c r="A42" s="495"/>
      <c r="B42" s="429" t="s">
        <v>59</v>
      </c>
      <c r="C42" s="332" t="s">
        <v>377</v>
      </c>
      <c r="D42" s="332" t="s">
        <v>378</v>
      </c>
      <c r="E42" s="431" t="s">
        <v>86</v>
      </c>
      <c r="F42" s="426">
        <v>43830</v>
      </c>
      <c r="H42" s="305"/>
      <c r="I42" s="389" t="s">
        <v>160</v>
      </c>
      <c r="J42" s="303"/>
      <c r="K42" s="328" t="s">
        <v>637</v>
      </c>
      <c r="L42" s="283" t="s">
        <v>686</v>
      </c>
      <c r="N42" s="305"/>
      <c r="O42" s="389" t="s">
        <v>121</v>
      </c>
      <c r="P42" s="303"/>
      <c r="Q42" s="430" t="s">
        <v>785</v>
      </c>
      <c r="R42" s="284" t="s">
        <v>804</v>
      </c>
      <c r="T42" s="305">
        <v>1</v>
      </c>
      <c r="U42" s="389" t="s">
        <v>122</v>
      </c>
      <c r="V42" s="303"/>
      <c r="W42" s="424" t="s">
        <v>785</v>
      </c>
      <c r="X42" s="323" t="s">
        <v>880</v>
      </c>
    </row>
    <row r="43" spans="1:24" ht="278.25" customHeight="1" thickBot="1" x14ac:dyDescent="0.3">
      <c r="A43" s="496"/>
      <c r="B43" s="429" t="s">
        <v>376</v>
      </c>
      <c r="C43" s="332" t="s">
        <v>605</v>
      </c>
      <c r="D43" s="428" t="s">
        <v>606</v>
      </c>
      <c r="E43" s="427" t="s">
        <v>86</v>
      </c>
      <c r="F43" s="426">
        <v>43819</v>
      </c>
      <c r="H43" s="365"/>
      <c r="I43" s="364" t="s">
        <v>121</v>
      </c>
      <c r="J43" s="363"/>
      <c r="K43" s="328" t="s">
        <v>637</v>
      </c>
      <c r="L43" s="323" t="s">
        <v>645</v>
      </c>
      <c r="N43" s="365"/>
      <c r="O43" s="364" t="s">
        <v>121</v>
      </c>
      <c r="P43" s="363"/>
      <c r="Q43" s="425" t="s">
        <v>785</v>
      </c>
      <c r="R43" s="285" t="s">
        <v>805</v>
      </c>
      <c r="T43" s="365">
        <v>1</v>
      </c>
      <c r="U43" s="364" t="s">
        <v>122</v>
      </c>
      <c r="V43" s="363"/>
      <c r="W43" s="424" t="s">
        <v>785</v>
      </c>
      <c r="X43" s="361" t="s">
        <v>886</v>
      </c>
    </row>
  </sheetData>
  <autoFilter ref="A11:JA11">
    <filterColumn colId="1" showButton="0"/>
  </autoFilter>
  <mergeCells count="18">
    <mergeCell ref="N9:R9"/>
    <mergeCell ref="T9:X9"/>
    <mergeCell ref="X10:X11"/>
    <mergeCell ref="B11:C11"/>
    <mergeCell ref="R10:R11"/>
    <mergeCell ref="K10:K11"/>
    <mergeCell ref="Q10:Q11"/>
    <mergeCell ref="W10:W11"/>
    <mergeCell ref="B10:F10"/>
    <mergeCell ref="L10:L11"/>
    <mergeCell ref="A39:A43"/>
    <mergeCell ref="A9:F9"/>
    <mergeCell ref="H9:L9"/>
    <mergeCell ref="A37:A38"/>
    <mergeCell ref="A33:A36"/>
    <mergeCell ref="A12:A23"/>
    <mergeCell ref="A24:A25"/>
    <mergeCell ref="A26:A32"/>
  </mergeCells>
  <conditionalFormatting sqref="O10:O12 O24 O33 O37 O39 I40:I41 I10:I25 I27:I38 U10:U25 U27:U40">
    <cfRule type="cellIs" dxfId="629" priority="97" operator="equal">
      <formula>"Vencida"</formula>
    </cfRule>
    <cfRule type="cellIs" dxfId="628" priority="98" operator="equal">
      <formula>"No Cumplida"</formula>
    </cfRule>
    <cfRule type="cellIs" dxfId="627" priority="99" operator="equal">
      <formula>"En Avance"</formula>
    </cfRule>
    <cfRule type="cellIs" dxfId="626" priority="100" operator="equal">
      <formula>"Cumplida (FT)"</formula>
    </cfRule>
    <cfRule type="cellIs" dxfId="625" priority="101" operator="equal">
      <formula>"Cumplida (DT)"</formula>
    </cfRule>
    <cfRule type="cellIs" dxfId="624" priority="102" operator="equal">
      <formula>"Sin Avance"</formula>
    </cfRule>
  </conditionalFormatting>
  <conditionalFormatting sqref="O22:O23">
    <cfRule type="cellIs" dxfId="623" priority="91" operator="equal">
      <formula>"Vencida"</formula>
    </cfRule>
    <cfRule type="cellIs" dxfId="622" priority="92" operator="equal">
      <formula>"No Cumplida"</formula>
    </cfRule>
    <cfRule type="cellIs" dxfId="621" priority="93" operator="equal">
      <formula>"En Avance"</formula>
    </cfRule>
    <cfRule type="cellIs" dxfId="620" priority="94" operator="equal">
      <formula>"Cumplida (FT)"</formula>
    </cfRule>
    <cfRule type="cellIs" dxfId="619" priority="95" operator="equal">
      <formula>"Cumplida (DT)"</formula>
    </cfRule>
    <cfRule type="cellIs" dxfId="618" priority="96" operator="equal">
      <formula>"Sin Avance"</formula>
    </cfRule>
  </conditionalFormatting>
  <conditionalFormatting sqref="O34">
    <cfRule type="cellIs" dxfId="617" priority="61" operator="equal">
      <formula>"Vencida"</formula>
    </cfRule>
    <cfRule type="cellIs" dxfId="616" priority="62" operator="equal">
      <formula>"No Cumplida"</formula>
    </cfRule>
    <cfRule type="cellIs" dxfId="615" priority="63" operator="equal">
      <formula>"En Avance"</formula>
    </cfRule>
    <cfRule type="cellIs" dxfId="614" priority="64" operator="equal">
      <formula>"Cumplida (FT)"</formula>
    </cfRule>
    <cfRule type="cellIs" dxfId="613" priority="65" operator="equal">
      <formula>"Cumplida (DT)"</formula>
    </cfRule>
    <cfRule type="cellIs" dxfId="612" priority="66" operator="equal">
      <formula>"Sin Avance"</formula>
    </cfRule>
  </conditionalFormatting>
  <conditionalFormatting sqref="O35:O36">
    <cfRule type="cellIs" dxfId="611" priority="85" operator="equal">
      <formula>"Vencida"</formula>
    </cfRule>
    <cfRule type="cellIs" dxfId="610" priority="86" operator="equal">
      <formula>"No Cumplida"</formula>
    </cfRule>
    <cfRule type="cellIs" dxfId="609" priority="87" operator="equal">
      <formula>"En Avance"</formula>
    </cfRule>
    <cfRule type="cellIs" dxfId="608" priority="88" operator="equal">
      <formula>"Cumplida (FT)"</formula>
    </cfRule>
    <cfRule type="cellIs" dxfId="607" priority="89" operator="equal">
      <formula>"Cumplida (DT)"</formula>
    </cfRule>
    <cfRule type="cellIs" dxfId="606" priority="90" operator="equal">
      <formula>"Sin Avance"</formula>
    </cfRule>
  </conditionalFormatting>
  <conditionalFormatting sqref="O13:O18 O20:O21">
    <cfRule type="cellIs" dxfId="605" priority="79" operator="equal">
      <formula>"Vencida"</formula>
    </cfRule>
    <cfRule type="cellIs" dxfId="604" priority="80" operator="equal">
      <formula>"No Cumplida"</formula>
    </cfRule>
    <cfRule type="cellIs" dxfId="603" priority="81" operator="equal">
      <formula>"En Avance"</formula>
    </cfRule>
    <cfRule type="cellIs" dxfId="602" priority="82" operator="equal">
      <formula>"Cumplida (FT)"</formula>
    </cfRule>
    <cfRule type="cellIs" dxfId="601" priority="83" operator="equal">
      <formula>"Cumplida (DT)"</formula>
    </cfRule>
    <cfRule type="cellIs" dxfId="600" priority="84" operator="equal">
      <formula>"Sin Avance"</formula>
    </cfRule>
  </conditionalFormatting>
  <conditionalFormatting sqref="O25">
    <cfRule type="cellIs" dxfId="599" priority="73" operator="equal">
      <formula>"Vencida"</formula>
    </cfRule>
    <cfRule type="cellIs" dxfId="598" priority="74" operator="equal">
      <formula>"No Cumplida"</formula>
    </cfRule>
    <cfRule type="cellIs" dxfId="597" priority="75" operator="equal">
      <formula>"En Avance"</formula>
    </cfRule>
    <cfRule type="cellIs" dxfId="596" priority="76" operator="equal">
      <formula>"Cumplida (FT)"</formula>
    </cfRule>
    <cfRule type="cellIs" dxfId="595" priority="77" operator="equal">
      <formula>"Cumplida (DT)"</formula>
    </cfRule>
    <cfRule type="cellIs" dxfId="594" priority="78" operator="equal">
      <formula>"Sin Avance"</formula>
    </cfRule>
  </conditionalFormatting>
  <conditionalFormatting sqref="O27:O32">
    <cfRule type="cellIs" dxfId="593" priority="67" operator="equal">
      <formula>"Vencida"</formula>
    </cfRule>
    <cfRule type="cellIs" dxfId="592" priority="68" operator="equal">
      <formula>"No Cumplida"</formula>
    </cfRule>
    <cfRule type="cellIs" dxfId="591" priority="69" operator="equal">
      <formula>"En Avance"</formula>
    </cfRule>
    <cfRule type="cellIs" dxfId="590" priority="70" operator="equal">
      <formula>"Cumplida (FT)"</formula>
    </cfRule>
    <cfRule type="cellIs" dxfId="589" priority="71" operator="equal">
      <formula>"Cumplida (DT)"</formula>
    </cfRule>
    <cfRule type="cellIs" dxfId="588" priority="72" operator="equal">
      <formula>"Sin Avance"</formula>
    </cfRule>
  </conditionalFormatting>
  <conditionalFormatting sqref="O38">
    <cfRule type="cellIs" dxfId="587" priority="55" operator="equal">
      <formula>"Vencida"</formula>
    </cfRule>
    <cfRule type="cellIs" dxfId="586" priority="56" operator="equal">
      <formula>"No Cumplida"</formula>
    </cfRule>
    <cfRule type="cellIs" dxfId="585" priority="57" operator="equal">
      <formula>"En Avance"</formula>
    </cfRule>
    <cfRule type="cellIs" dxfId="584" priority="58" operator="equal">
      <formula>"Cumplida (FT)"</formula>
    </cfRule>
    <cfRule type="cellIs" dxfId="583" priority="59" operator="equal">
      <formula>"Cumplida (DT)"</formula>
    </cfRule>
    <cfRule type="cellIs" dxfId="582" priority="60" operator="equal">
      <formula>"Sin Avance"</formula>
    </cfRule>
  </conditionalFormatting>
  <conditionalFormatting sqref="O40:O41">
    <cfRule type="cellIs" dxfId="581" priority="49" operator="equal">
      <formula>"Vencida"</formula>
    </cfRule>
    <cfRule type="cellIs" dxfId="580" priority="50" operator="equal">
      <formula>"No Cumplida"</formula>
    </cfRule>
    <cfRule type="cellIs" dxfId="579" priority="51" operator="equal">
      <formula>"En Avance"</formula>
    </cfRule>
    <cfRule type="cellIs" dxfId="578" priority="52" operator="equal">
      <formula>"Cumplida (FT)"</formula>
    </cfRule>
    <cfRule type="cellIs" dxfId="577" priority="53" operator="equal">
      <formula>"Cumplida (DT)"</formula>
    </cfRule>
    <cfRule type="cellIs" dxfId="576" priority="54" operator="equal">
      <formula>"Sin Avance"</formula>
    </cfRule>
  </conditionalFormatting>
  <conditionalFormatting sqref="O19">
    <cfRule type="cellIs" dxfId="575" priority="43" operator="equal">
      <formula>"Vencida"</formula>
    </cfRule>
    <cfRule type="cellIs" dxfId="574" priority="44" operator="equal">
      <formula>"No Cumplida"</formula>
    </cfRule>
    <cfRule type="cellIs" dxfId="573" priority="45" operator="equal">
      <formula>"En Avance"</formula>
    </cfRule>
    <cfRule type="cellIs" dxfId="572" priority="46" operator="equal">
      <formula>"Cumplida (FT)"</formula>
    </cfRule>
    <cfRule type="cellIs" dxfId="571" priority="47" operator="equal">
      <formula>"Cumplida (DT)"</formula>
    </cfRule>
    <cfRule type="cellIs" dxfId="570" priority="48" operator="equal">
      <formula>"Sin Avance"</formula>
    </cfRule>
  </conditionalFormatting>
  <conditionalFormatting sqref="I42:I43 U42:U43">
    <cfRule type="cellIs" dxfId="569" priority="37" operator="equal">
      <formula>"Vencida"</formula>
    </cfRule>
    <cfRule type="cellIs" dxfId="568" priority="38" operator="equal">
      <formula>"No Cumplida"</formula>
    </cfRule>
    <cfRule type="cellIs" dxfId="567" priority="39" operator="equal">
      <formula>"En Avance"</formula>
    </cfRule>
    <cfRule type="cellIs" dxfId="566" priority="40" operator="equal">
      <formula>"Cumplida (FT)"</formula>
    </cfRule>
    <cfRule type="cellIs" dxfId="565" priority="41" operator="equal">
      <formula>"Cumplida (DT)"</formula>
    </cfRule>
    <cfRule type="cellIs" dxfId="564" priority="42" operator="equal">
      <formula>"Sin Avance"</formula>
    </cfRule>
  </conditionalFormatting>
  <conditionalFormatting sqref="O42:O43">
    <cfRule type="cellIs" dxfId="563" priority="31" operator="equal">
      <formula>"Vencida"</formula>
    </cfRule>
    <cfRule type="cellIs" dxfId="562" priority="32" operator="equal">
      <formula>"No Cumplida"</formula>
    </cfRule>
    <cfRule type="cellIs" dxfId="561" priority="33" operator="equal">
      <formula>"En Avance"</formula>
    </cfRule>
    <cfRule type="cellIs" dxfId="560" priority="34" operator="equal">
      <formula>"Cumplida (FT)"</formula>
    </cfRule>
    <cfRule type="cellIs" dxfId="559" priority="35" operator="equal">
      <formula>"Cumplida (DT)"</formula>
    </cfRule>
    <cfRule type="cellIs" dxfId="558" priority="36" operator="equal">
      <formula>"Sin Avance"</formula>
    </cfRule>
  </conditionalFormatting>
  <conditionalFormatting sqref="I39">
    <cfRule type="cellIs" dxfId="557" priority="25" operator="equal">
      <formula>"Vencida"</formula>
    </cfRule>
    <cfRule type="cellIs" dxfId="556" priority="26" operator="equal">
      <formula>"No Cumplida"</formula>
    </cfRule>
    <cfRule type="cellIs" dxfId="555" priority="27" operator="equal">
      <formula>"En Avance"</formula>
    </cfRule>
    <cfRule type="cellIs" dxfId="554" priority="28" operator="equal">
      <formula>"Cumplida (FT)"</formula>
    </cfRule>
    <cfRule type="cellIs" dxfId="553" priority="29" operator="equal">
      <formula>"Cumplida (DT)"</formula>
    </cfRule>
    <cfRule type="cellIs" dxfId="552" priority="30" operator="equal">
      <formula>"Sin Avance"</formula>
    </cfRule>
  </conditionalFormatting>
  <conditionalFormatting sqref="I26">
    <cfRule type="cellIs" dxfId="551" priority="19" operator="equal">
      <formula>"Vencida"</formula>
    </cfRule>
    <cfRule type="cellIs" dxfId="550" priority="20" operator="equal">
      <formula>"No Cumplida"</formula>
    </cfRule>
    <cfRule type="cellIs" dxfId="549" priority="21" operator="equal">
      <formula>"En Avance"</formula>
    </cfRule>
    <cfRule type="cellIs" dxfId="548" priority="22" operator="equal">
      <formula>"Cumplida (FT)"</formula>
    </cfRule>
    <cfRule type="cellIs" dxfId="547" priority="23" operator="equal">
      <formula>"Cumplida (DT)"</formula>
    </cfRule>
    <cfRule type="cellIs" dxfId="546" priority="24" operator="equal">
      <formula>"Sin Avance"</formula>
    </cfRule>
  </conditionalFormatting>
  <conditionalFormatting sqref="O26">
    <cfRule type="cellIs" dxfId="545" priority="13" operator="equal">
      <formula>"Vencida"</formula>
    </cfRule>
    <cfRule type="cellIs" dxfId="544" priority="14" operator="equal">
      <formula>"No Cumplida"</formula>
    </cfRule>
    <cfRule type="cellIs" dxfId="543" priority="15" operator="equal">
      <formula>"En Avance"</formula>
    </cfRule>
    <cfRule type="cellIs" dxfId="542" priority="16" operator="equal">
      <formula>"Cumplida (FT)"</formula>
    </cfRule>
    <cfRule type="cellIs" dxfId="541" priority="17" operator="equal">
      <formula>"Cumplida (DT)"</formula>
    </cfRule>
    <cfRule type="cellIs" dxfId="540" priority="18" operator="equal">
      <formula>"Sin Avance"</formula>
    </cfRule>
  </conditionalFormatting>
  <conditionalFormatting sqref="U41">
    <cfRule type="cellIs" dxfId="539" priority="7" operator="equal">
      <formula>"Vencida"</formula>
    </cfRule>
    <cfRule type="cellIs" dxfId="538" priority="8" operator="equal">
      <formula>"No Cumplida"</formula>
    </cfRule>
    <cfRule type="cellIs" dxfId="537" priority="9" operator="equal">
      <formula>"En Avance"</formula>
    </cfRule>
    <cfRule type="cellIs" dxfId="536" priority="10" operator="equal">
      <formula>"Cumplida (FT)"</formula>
    </cfRule>
    <cfRule type="cellIs" dxfId="535" priority="11" operator="equal">
      <formula>"Cumplida (DT)"</formula>
    </cfRule>
    <cfRule type="cellIs" dxfId="534" priority="12" operator="equal">
      <formula>"Sin Avance"</formula>
    </cfRule>
  </conditionalFormatting>
  <conditionalFormatting sqref="U26">
    <cfRule type="cellIs" dxfId="533" priority="1" operator="equal">
      <formula>"Vencida"</formula>
    </cfRule>
    <cfRule type="cellIs" dxfId="532" priority="2" operator="equal">
      <formula>"No Cumplida"</formula>
    </cfRule>
    <cfRule type="cellIs" dxfId="531" priority="3" operator="equal">
      <formula>"En Avance"</formula>
    </cfRule>
    <cfRule type="cellIs" dxfId="530" priority="4" operator="equal">
      <formula>"Cumplida (FT)"</formula>
    </cfRule>
    <cfRule type="cellIs" dxfId="529" priority="5" operator="equal">
      <formula>"Cumplida (DT)"</formula>
    </cfRule>
    <cfRule type="cellIs" dxfId="528" priority="6" operator="equal">
      <formula>"Sin Avance"</formula>
    </cfRule>
  </conditionalFormatting>
  <dataValidations count="2">
    <dataValidation type="list" allowBlank="1" showInputMessage="1" showErrorMessage="1" sqref="I40:I43 I13:I23 I25 I27:I32 I34:I36 O27:O32 O40:O43 O25 I38 O38 O34:O36 O13:O23 U41">
      <formula1>Califica</formula1>
    </dataValidation>
    <dataValidation type="list" allowBlank="1" showInputMessage="1" showErrorMessage="1" sqref="U38 U42:U43 U34:U36 U13:U23 U25 U40 U27:U32">
      <formula1>Califica2</formula1>
    </dataValidation>
  </dataValidations>
  <printOptions horizontalCentered="1"/>
  <pageMargins left="0.23622047244094491" right="0.23622047244094491" top="0.74803149606299213" bottom="0.74803149606299213" header="0.31496062992125984" footer="0.31496062992125984"/>
  <pageSetup paperSize="5" scale="55" fitToHeight="0" orientation="landscape" r:id="rId1"/>
  <headerFooter>
    <oddHeader xml:space="preserve">&amp;L
</oddHeader>
    <oddFooter>&amp;L&amp;9Aprobó: Flor Alicia Rojas Aguilar - Jefe Oficina de Control Interno (E)
Revisó: 
Elaboró: Maria Lucerito Achury&amp;R&amp;9&amp;P de &amp;N</oddFooter>
  </headerFooter>
  <rowBreaks count="1" manualBreakCount="1">
    <brk id="32" max="23" man="1"/>
  </rowBreaks>
  <legacyDrawing r:id="rId2"/>
  <pictur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W27"/>
  <sheetViews>
    <sheetView zoomScale="60" zoomScaleNormal="60" workbookViewId="0">
      <pane xSplit="2" ySplit="3" topLeftCell="S4" activePane="bottomRight" state="frozen"/>
      <selection pane="topRight" activeCell="C1" sqref="C1"/>
      <selection pane="bottomLeft" activeCell="A4" sqref="A4"/>
      <selection pane="bottomRight" activeCell="ED4" sqref="ED4"/>
    </sheetView>
  </sheetViews>
  <sheetFormatPr baseColWidth="10" defaultColWidth="11.375" defaultRowHeight="18" x14ac:dyDescent="0.25"/>
  <cols>
    <col min="1" max="1" width="6.75" style="602" customWidth="1"/>
    <col min="2" max="2" width="35.375" style="601" customWidth="1"/>
    <col min="3" max="3" width="83.375" style="600" customWidth="1"/>
    <col min="4" max="4" width="38.5" style="599" customWidth="1"/>
    <col min="5" max="8" width="23.375" style="598" customWidth="1"/>
    <col min="9" max="9" width="26.625" style="599" customWidth="1"/>
    <col min="10" max="10" width="16.625" style="598" customWidth="1"/>
    <col min="11" max="11" width="24.125" style="598" customWidth="1"/>
    <col min="12" max="12" width="24.875" style="598" customWidth="1"/>
    <col min="13" max="13" width="19.25" style="598" customWidth="1"/>
    <col min="14" max="14" width="43.25" style="598" bestFit="1" customWidth="1"/>
    <col min="15" max="15" width="46.25" style="598" bestFit="1" customWidth="1"/>
    <col min="16" max="17" width="22.75" style="598" customWidth="1"/>
    <col min="18" max="18" width="20.125" style="598" customWidth="1"/>
    <col min="19" max="19" width="72.625" style="598" customWidth="1"/>
    <col min="20" max="20" width="20.125" style="598" customWidth="1"/>
    <col min="21" max="21" width="73.25" style="598" customWidth="1"/>
    <col min="22" max="22" width="51" style="598" customWidth="1"/>
    <col min="23" max="23" width="69.125" style="598" customWidth="1"/>
    <col min="24" max="24" width="39.125" style="598" customWidth="1"/>
    <col min="25" max="25" width="70.125" style="598" customWidth="1"/>
    <col min="26" max="28" width="20.125" style="598" customWidth="1"/>
    <col min="29" max="29" width="65.375" style="598" customWidth="1"/>
    <col min="30" max="34" width="20.125" style="598" customWidth="1"/>
    <col min="35" max="35" width="108.625" style="597" customWidth="1"/>
    <col min="36" max="36" width="198.5" style="597" customWidth="1"/>
    <col min="37" max="37" width="106.125" style="598" customWidth="1"/>
    <col min="38" max="38" width="20.125" style="598" customWidth="1"/>
    <col min="39" max="39" width="56.25" style="598" customWidth="1"/>
    <col min="40" max="40" width="39.875" style="598" customWidth="1"/>
    <col min="41" max="41" width="25.375" style="598" customWidth="1"/>
    <col min="42" max="42" width="39.375" style="598" customWidth="1"/>
    <col min="43" max="43" width="67.125" style="598" customWidth="1"/>
    <col min="44" max="46" width="20.125" style="598" customWidth="1"/>
    <col min="47" max="47" width="58" style="598" customWidth="1"/>
    <col min="48" max="52" width="20.125" style="598" customWidth="1"/>
    <col min="53" max="53" width="117.875" style="597" customWidth="1"/>
    <col min="54" max="54" width="142.25" style="597" customWidth="1"/>
    <col min="55" max="55" width="71.75" style="598" customWidth="1"/>
    <col min="56" max="56" width="20.125" style="598" customWidth="1"/>
    <col min="57" max="57" width="83.375" style="598" customWidth="1"/>
    <col min="58" max="58" width="34.125" style="598" customWidth="1"/>
    <col min="59" max="59" width="53.375" style="598" customWidth="1"/>
    <col min="60" max="60" width="30.125" style="598" customWidth="1"/>
    <col min="61" max="61" width="36.125" style="598" customWidth="1"/>
    <col min="62" max="64" width="20.125" style="598" customWidth="1"/>
    <col min="65" max="65" width="60.125" style="598" customWidth="1"/>
    <col min="66" max="70" width="20.125" style="598" customWidth="1"/>
    <col min="71" max="71" width="174.875" style="597" customWidth="1"/>
    <col min="72" max="72" width="254.625" style="597" customWidth="1"/>
    <col min="73" max="73" width="59.625" style="598" customWidth="1"/>
    <col min="74" max="74" width="20.125" style="598" customWidth="1"/>
    <col min="75" max="75" width="90.875" style="598" customWidth="1"/>
    <col min="76" max="76" width="41.375" style="598" customWidth="1"/>
    <col min="77" max="77" width="43.625" style="598" customWidth="1"/>
    <col min="78" max="78" width="27.875" style="598" customWidth="1"/>
    <col min="79" max="79" width="29.125" style="598" customWidth="1"/>
    <col min="80" max="80" width="108.375" style="597" customWidth="1"/>
    <col min="81" max="81" width="98.125" style="597" customWidth="1"/>
    <col min="82" max="82" width="144.125" style="598" customWidth="1"/>
    <col min="83" max="83" width="20.125" style="598" customWidth="1"/>
    <col min="84" max="84" width="108.125" style="598" customWidth="1"/>
    <col min="85" max="85" width="53.625" style="598" customWidth="1"/>
    <col min="86" max="86" width="34.375" style="598" customWidth="1"/>
    <col min="87" max="87" width="25.875" style="598" customWidth="1"/>
    <col min="88" max="88" width="32.625" style="598" customWidth="1"/>
    <col min="89" max="89" width="101.75" style="597" customWidth="1"/>
    <col min="90" max="90" width="116.375" style="597" customWidth="1"/>
    <col min="91" max="91" width="117.625" style="596" customWidth="1"/>
    <col min="92" max="92" width="16.25" style="596" customWidth="1"/>
    <col min="93" max="94" width="60.875" style="596" customWidth="1"/>
    <col min="95" max="95" width="78.375" style="596" customWidth="1"/>
    <col min="96" max="96" width="60.875" style="596" customWidth="1"/>
    <col min="97" max="97" width="32.875" style="596" customWidth="1"/>
    <col min="98" max="98" width="151.125" style="596" customWidth="1"/>
    <col min="99" max="99" width="114.125" style="596" customWidth="1"/>
    <col min="100" max="100" width="126.375" style="596" customWidth="1"/>
    <col min="101" max="101" width="33.25" style="596" customWidth="1"/>
    <col min="102" max="102" width="64.75" style="596" customWidth="1"/>
    <col min="103" max="103" width="30.25" style="596" customWidth="1"/>
    <col min="104" max="104" width="79.125" style="596" customWidth="1"/>
    <col min="105" max="105" width="20.75" style="596" customWidth="1"/>
    <col min="106" max="106" width="60.25" style="596" customWidth="1"/>
    <col min="107" max="107" width="100.375" style="596" customWidth="1"/>
    <col min="108" max="108" width="175.375" style="596" customWidth="1"/>
    <col min="109" max="109" width="107.375" style="596" customWidth="1"/>
    <col min="110" max="110" width="30.75" style="596" customWidth="1"/>
    <col min="111" max="111" width="129.375" style="596" customWidth="1"/>
    <col min="112" max="112" width="37" style="596" customWidth="1"/>
    <col min="113" max="113" width="55" style="596" customWidth="1"/>
    <col min="114" max="115" width="30.75" style="596" customWidth="1"/>
    <col min="116" max="116" width="118.125" style="596" customWidth="1"/>
    <col min="117" max="117" width="115.625" style="596" customWidth="1"/>
    <col min="118" max="118" width="147.375" style="596" customWidth="1"/>
    <col min="119" max="119" width="28" style="596" customWidth="1"/>
    <col min="120" max="120" width="124.625" style="596" customWidth="1"/>
    <col min="121" max="121" width="32.125" style="596" customWidth="1"/>
    <col min="122" max="122" width="87.625" style="596" customWidth="1"/>
    <col min="123" max="123" width="25.125" style="596" customWidth="1"/>
    <col min="124" max="124" width="28.625" style="596" customWidth="1"/>
    <col min="125" max="125" width="203.875" style="596" customWidth="1"/>
    <col min="126" max="126" width="144" style="596" customWidth="1"/>
    <col min="127" max="127" width="106" style="596" customWidth="1"/>
    <col min="128" max="128" width="41.625" style="596" customWidth="1"/>
    <col min="129" max="129" width="34.625" style="596" customWidth="1"/>
    <col min="130" max="130" width="70.75" style="596" customWidth="1"/>
    <col min="131" max="131" width="70.875" style="596" customWidth="1"/>
    <col min="132" max="132" width="40.125" style="596" customWidth="1"/>
    <col min="133" max="133" width="53" style="596" customWidth="1"/>
    <col min="134" max="134" width="103" style="596" customWidth="1"/>
    <col min="135" max="135" width="176.25" style="596" customWidth="1"/>
    <col min="136" max="139" width="31.125" style="596" customWidth="1"/>
    <col min="140" max="16384" width="11.375" style="596"/>
  </cols>
  <sheetData>
    <row r="1" spans="1:153" s="739" customFormat="1" ht="45" customHeight="1" x14ac:dyDescent="0.25">
      <c r="A1" s="738" t="s">
        <v>1909</v>
      </c>
      <c r="B1" s="738" t="s">
        <v>1908</v>
      </c>
      <c r="C1" s="738" t="s">
        <v>1907</v>
      </c>
      <c r="D1" s="738" t="s">
        <v>1906</v>
      </c>
      <c r="E1" s="738" t="s">
        <v>1905</v>
      </c>
      <c r="F1" s="738" t="s">
        <v>1904</v>
      </c>
      <c r="G1" s="738" t="s">
        <v>1903</v>
      </c>
      <c r="H1" s="738" t="s">
        <v>1902</v>
      </c>
      <c r="I1" s="738" t="s">
        <v>1901</v>
      </c>
      <c r="J1" s="738" t="s">
        <v>1900</v>
      </c>
      <c r="K1" s="738" t="s">
        <v>1899</v>
      </c>
      <c r="L1" s="738" t="s">
        <v>1898</v>
      </c>
      <c r="M1" s="738" t="s">
        <v>1897</v>
      </c>
      <c r="N1" s="738" t="s">
        <v>1872</v>
      </c>
      <c r="O1" s="738" t="s">
        <v>1871</v>
      </c>
      <c r="P1" s="738" t="s">
        <v>298</v>
      </c>
      <c r="Q1" s="738" t="s">
        <v>1896</v>
      </c>
      <c r="R1" s="738" t="s">
        <v>1895</v>
      </c>
      <c r="S1" s="746" t="s">
        <v>1894</v>
      </c>
      <c r="T1" s="746"/>
      <c r="U1" s="746"/>
      <c r="V1" s="746"/>
      <c r="W1" s="746"/>
      <c r="X1" s="746"/>
      <c r="Y1" s="746"/>
      <c r="Z1" s="741" t="s">
        <v>1893</v>
      </c>
      <c r="AA1" s="741"/>
      <c r="AB1" s="741"/>
      <c r="AC1" s="741"/>
      <c r="AD1" s="741"/>
      <c r="AE1" s="740" t="s">
        <v>1892</v>
      </c>
      <c r="AF1" s="740"/>
      <c r="AG1" s="740"/>
      <c r="AH1" s="740"/>
      <c r="AI1" s="727" t="s">
        <v>1883</v>
      </c>
      <c r="AJ1" s="727" t="s">
        <v>1877</v>
      </c>
      <c r="AK1" s="746" t="s">
        <v>1891</v>
      </c>
      <c r="AL1" s="746"/>
      <c r="AM1" s="746"/>
      <c r="AN1" s="746"/>
      <c r="AO1" s="746"/>
      <c r="AP1" s="746"/>
      <c r="AQ1" s="746"/>
      <c r="AR1" s="741" t="s">
        <v>1890</v>
      </c>
      <c r="AS1" s="741"/>
      <c r="AT1" s="741"/>
      <c r="AU1" s="741"/>
      <c r="AV1" s="741"/>
      <c r="AW1" s="740" t="s">
        <v>1889</v>
      </c>
      <c r="AX1" s="740"/>
      <c r="AY1" s="740"/>
      <c r="AZ1" s="740"/>
      <c r="BA1" s="727" t="s">
        <v>1883</v>
      </c>
      <c r="BB1" s="727" t="s">
        <v>1877</v>
      </c>
      <c r="BC1" s="746" t="s">
        <v>1794</v>
      </c>
      <c r="BD1" s="746"/>
      <c r="BE1" s="746"/>
      <c r="BF1" s="746"/>
      <c r="BG1" s="746"/>
      <c r="BH1" s="746"/>
      <c r="BI1" s="746"/>
      <c r="BJ1" s="741" t="s">
        <v>1888</v>
      </c>
      <c r="BK1" s="741"/>
      <c r="BL1" s="741"/>
      <c r="BM1" s="741"/>
      <c r="BN1" s="741"/>
      <c r="BO1" s="740" t="s">
        <v>1887</v>
      </c>
      <c r="BP1" s="740"/>
      <c r="BQ1" s="740"/>
      <c r="BR1" s="740"/>
      <c r="BS1" s="727" t="s">
        <v>1883</v>
      </c>
      <c r="BT1" s="727" t="s">
        <v>1877</v>
      </c>
      <c r="BU1" s="745" t="s">
        <v>1886</v>
      </c>
      <c r="BV1" s="745"/>
      <c r="BW1" s="745"/>
      <c r="BX1" s="745"/>
      <c r="BY1" s="745"/>
      <c r="BZ1" s="745"/>
      <c r="CA1" s="745"/>
      <c r="CB1" s="727" t="s">
        <v>1883</v>
      </c>
      <c r="CC1" s="727" t="s">
        <v>1877</v>
      </c>
      <c r="CD1" s="745" t="s">
        <v>1885</v>
      </c>
      <c r="CE1" s="745"/>
      <c r="CF1" s="745"/>
      <c r="CG1" s="745"/>
      <c r="CH1" s="745"/>
      <c r="CI1" s="745"/>
      <c r="CJ1" s="745"/>
      <c r="CK1" s="727" t="s">
        <v>1883</v>
      </c>
      <c r="CL1" s="727" t="s">
        <v>1877</v>
      </c>
      <c r="CM1" s="745" t="s">
        <v>1884</v>
      </c>
      <c r="CN1" s="745"/>
      <c r="CO1" s="745"/>
      <c r="CP1" s="745"/>
      <c r="CQ1" s="745"/>
      <c r="CR1" s="745"/>
      <c r="CS1" s="745"/>
      <c r="CT1" s="727" t="s">
        <v>1883</v>
      </c>
      <c r="CU1" s="727" t="s">
        <v>1877</v>
      </c>
      <c r="CV1" s="744" t="s">
        <v>1882</v>
      </c>
      <c r="CW1" s="744"/>
      <c r="CX1" s="744"/>
      <c r="CY1" s="744"/>
      <c r="CZ1" s="744"/>
      <c r="DA1" s="744"/>
      <c r="DB1" s="744"/>
      <c r="DC1" s="727" t="s">
        <v>1878</v>
      </c>
      <c r="DD1" s="727" t="s">
        <v>1877</v>
      </c>
      <c r="DE1" s="743" t="s">
        <v>1881</v>
      </c>
      <c r="DF1" s="743"/>
      <c r="DG1" s="743"/>
      <c r="DH1" s="743"/>
      <c r="DI1" s="743"/>
      <c r="DJ1" s="743"/>
      <c r="DK1" s="743"/>
      <c r="DL1" s="727" t="s">
        <v>1878</v>
      </c>
      <c r="DM1" s="727" t="s">
        <v>1877</v>
      </c>
      <c r="DN1" s="743" t="s">
        <v>1880</v>
      </c>
      <c r="DO1" s="743"/>
      <c r="DP1" s="743"/>
      <c r="DQ1" s="743"/>
      <c r="DR1" s="743"/>
      <c r="DS1" s="743"/>
      <c r="DT1" s="743"/>
      <c r="DU1" s="727" t="s">
        <v>1878</v>
      </c>
      <c r="DV1" s="727" t="s">
        <v>1877</v>
      </c>
      <c r="DW1" s="743" t="s">
        <v>1879</v>
      </c>
      <c r="DX1" s="743"/>
      <c r="DY1" s="743"/>
      <c r="DZ1" s="743"/>
      <c r="EA1" s="743"/>
      <c r="EB1" s="743"/>
      <c r="EC1" s="743"/>
      <c r="ED1" s="727" t="s">
        <v>1878</v>
      </c>
      <c r="EE1" s="727" t="s">
        <v>1877</v>
      </c>
      <c r="EF1" s="742" t="s">
        <v>1876</v>
      </c>
      <c r="EG1" s="742"/>
      <c r="EH1" s="742"/>
      <c r="EI1" s="742"/>
    </row>
    <row r="2" spans="1:153" s="739" customFormat="1" ht="54.75" customHeight="1" x14ac:dyDescent="0.25">
      <c r="A2" s="738"/>
      <c r="B2" s="738"/>
      <c r="C2" s="738"/>
      <c r="D2" s="738"/>
      <c r="E2" s="738"/>
      <c r="F2" s="738"/>
      <c r="G2" s="738"/>
      <c r="H2" s="738"/>
      <c r="I2" s="738"/>
      <c r="J2" s="738"/>
      <c r="K2" s="738"/>
      <c r="L2" s="738"/>
      <c r="M2" s="738"/>
      <c r="N2" s="738"/>
      <c r="O2" s="738"/>
      <c r="P2" s="738"/>
      <c r="Q2" s="738"/>
      <c r="R2" s="738"/>
      <c r="S2" s="732" t="s">
        <v>1861</v>
      </c>
      <c r="T2" s="731" t="s">
        <v>1875</v>
      </c>
      <c r="U2" s="731"/>
      <c r="V2" s="731"/>
      <c r="W2" s="731"/>
      <c r="X2" s="731"/>
      <c r="Y2" s="731"/>
      <c r="Z2" s="741"/>
      <c r="AA2" s="741"/>
      <c r="AB2" s="741"/>
      <c r="AC2" s="741"/>
      <c r="AD2" s="741"/>
      <c r="AE2" s="740"/>
      <c r="AF2" s="740"/>
      <c r="AG2" s="740"/>
      <c r="AH2" s="740"/>
      <c r="AI2" s="727"/>
      <c r="AJ2" s="727"/>
      <c r="AK2" s="732" t="s">
        <v>1861</v>
      </c>
      <c r="AL2" s="731" t="s">
        <v>1875</v>
      </c>
      <c r="AM2" s="731"/>
      <c r="AN2" s="731"/>
      <c r="AO2" s="731"/>
      <c r="AP2" s="731"/>
      <c r="AQ2" s="731"/>
      <c r="AR2" s="741"/>
      <c r="AS2" s="741"/>
      <c r="AT2" s="741"/>
      <c r="AU2" s="741"/>
      <c r="AV2" s="741"/>
      <c r="AW2" s="740"/>
      <c r="AX2" s="740"/>
      <c r="AY2" s="740"/>
      <c r="AZ2" s="740"/>
      <c r="BA2" s="727"/>
      <c r="BB2" s="727"/>
      <c r="BC2" s="732" t="s">
        <v>1861</v>
      </c>
      <c r="BD2" s="733"/>
      <c r="BE2" s="737"/>
      <c r="BF2" s="733"/>
      <c r="BG2" s="733"/>
      <c r="BH2" s="733"/>
      <c r="BI2" s="733"/>
      <c r="BJ2" s="741"/>
      <c r="BK2" s="741"/>
      <c r="BL2" s="741"/>
      <c r="BM2" s="741"/>
      <c r="BN2" s="741"/>
      <c r="BO2" s="740"/>
      <c r="BP2" s="740"/>
      <c r="BQ2" s="740"/>
      <c r="BR2" s="740"/>
      <c r="BS2" s="727"/>
      <c r="BT2" s="727"/>
      <c r="BU2" s="732" t="s">
        <v>1861</v>
      </c>
      <c r="BV2" s="733"/>
      <c r="BW2" s="733"/>
      <c r="BX2" s="733"/>
      <c r="BY2" s="733"/>
      <c r="BZ2" s="733"/>
      <c r="CA2" s="733"/>
      <c r="CB2" s="727"/>
      <c r="CC2" s="727"/>
      <c r="CD2" s="732" t="s">
        <v>1861</v>
      </c>
      <c r="CE2" s="733"/>
      <c r="CF2" s="733"/>
      <c r="CG2" s="733"/>
      <c r="CH2" s="733"/>
      <c r="CI2" s="733"/>
      <c r="CJ2" s="733"/>
      <c r="CK2" s="727"/>
      <c r="CL2" s="727"/>
      <c r="CM2" s="732" t="s">
        <v>1874</v>
      </c>
      <c r="CN2" s="731" t="s">
        <v>1852</v>
      </c>
      <c r="CO2" s="731" t="s">
        <v>1851</v>
      </c>
      <c r="CP2" s="731" t="s">
        <v>1850</v>
      </c>
      <c r="CQ2" s="731" t="s">
        <v>1849</v>
      </c>
      <c r="CR2" s="731" t="s">
        <v>1848</v>
      </c>
      <c r="CS2" s="731" t="s">
        <v>1847</v>
      </c>
      <c r="CT2" s="727"/>
      <c r="CU2" s="727"/>
      <c r="CV2" s="730" t="s">
        <v>1874</v>
      </c>
      <c r="CW2" s="729" t="s">
        <v>1873</v>
      </c>
      <c r="CX2" s="728" t="s">
        <v>1851</v>
      </c>
      <c r="CY2" s="728" t="s">
        <v>1850</v>
      </c>
      <c r="CZ2" s="728" t="s">
        <v>1849</v>
      </c>
      <c r="DA2" s="728" t="s">
        <v>1848</v>
      </c>
      <c r="DB2" s="728" t="s">
        <v>1847</v>
      </c>
      <c r="DC2" s="727"/>
      <c r="DD2" s="727"/>
      <c r="DE2" s="730" t="s">
        <v>1874</v>
      </c>
      <c r="DF2" s="729" t="s">
        <v>1873</v>
      </c>
      <c r="DG2" s="728" t="s">
        <v>1851</v>
      </c>
      <c r="DH2" s="728" t="s">
        <v>1850</v>
      </c>
      <c r="DI2" s="728" t="s">
        <v>1849</v>
      </c>
      <c r="DJ2" s="728" t="s">
        <v>1848</v>
      </c>
      <c r="DK2" s="728" t="s">
        <v>1847</v>
      </c>
      <c r="DL2" s="727"/>
      <c r="DM2" s="727"/>
      <c r="DN2" s="730" t="s">
        <v>1874</v>
      </c>
      <c r="DO2" s="729" t="s">
        <v>1873</v>
      </c>
      <c r="DP2" s="728" t="s">
        <v>1851</v>
      </c>
      <c r="DQ2" s="728" t="s">
        <v>1850</v>
      </c>
      <c r="DR2" s="728" t="s">
        <v>1849</v>
      </c>
      <c r="DS2" s="728" t="s">
        <v>1848</v>
      </c>
      <c r="DT2" s="728" t="s">
        <v>1847</v>
      </c>
      <c r="DU2" s="727"/>
      <c r="DV2" s="727"/>
      <c r="DW2" s="730" t="s">
        <v>1874</v>
      </c>
      <c r="DX2" s="729" t="s">
        <v>1873</v>
      </c>
      <c r="DY2" s="728" t="s">
        <v>1851</v>
      </c>
      <c r="DZ2" s="728" t="s">
        <v>1850</v>
      </c>
      <c r="EA2" s="728" t="s">
        <v>1849</v>
      </c>
      <c r="EB2" s="728" t="s">
        <v>1848</v>
      </c>
      <c r="EC2" s="728" t="s">
        <v>1847</v>
      </c>
      <c r="ED2" s="727"/>
      <c r="EE2" s="727"/>
      <c r="EF2" s="726" t="s">
        <v>1872</v>
      </c>
      <c r="EG2" s="726" t="s">
        <v>1871</v>
      </c>
      <c r="EH2" s="726" t="s">
        <v>1870</v>
      </c>
      <c r="EI2" s="726" t="s">
        <v>1869</v>
      </c>
    </row>
    <row r="3" spans="1:153" s="601" customFormat="1" ht="99" customHeight="1" x14ac:dyDescent="0.25">
      <c r="A3" s="738"/>
      <c r="B3" s="738"/>
      <c r="C3" s="738"/>
      <c r="D3" s="738"/>
      <c r="E3" s="738"/>
      <c r="F3" s="738"/>
      <c r="G3" s="738"/>
      <c r="H3" s="738"/>
      <c r="I3" s="738"/>
      <c r="J3" s="738"/>
      <c r="K3" s="738"/>
      <c r="L3" s="738"/>
      <c r="M3" s="738"/>
      <c r="N3" s="738"/>
      <c r="O3" s="738"/>
      <c r="P3" s="738"/>
      <c r="Q3" s="738"/>
      <c r="R3" s="738"/>
      <c r="S3" s="732"/>
      <c r="T3" s="733" t="s">
        <v>1852</v>
      </c>
      <c r="U3" s="733" t="s">
        <v>1851</v>
      </c>
      <c r="V3" s="733" t="s">
        <v>1850</v>
      </c>
      <c r="W3" s="733" t="s">
        <v>1849</v>
      </c>
      <c r="X3" s="733" t="s">
        <v>1848</v>
      </c>
      <c r="Y3" s="733" t="s">
        <v>1847</v>
      </c>
      <c r="Z3" s="736" t="s">
        <v>1861</v>
      </c>
      <c r="AA3" s="736" t="s">
        <v>1860</v>
      </c>
      <c r="AB3" s="736" t="s">
        <v>1859</v>
      </c>
      <c r="AC3" s="736" t="s">
        <v>1858</v>
      </c>
      <c r="AD3" s="735" t="s">
        <v>1868</v>
      </c>
      <c r="AE3" s="734" t="s">
        <v>1856</v>
      </c>
      <c r="AF3" s="734" t="s">
        <v>1855</v>
      </c>
      <c r="AG3" s="734" t="s">
        <v>1867</v>
      </c>
      <c r="AH3" s="734" t="s">
        <v>1866</v>
      </c>
      <c r="AI3" s="727"/>
      <c r="AJ3" s="727"/>
      <c r="AK3" s="732"/>
      <c r="AL3" s="733" t="s">
        <v>1852</v>
      </c>
      <c r="AM3" s="733" t="s">
        <v>1851</v>
      </c>
      <c r="AN3" s="733" t="s">
        <v>1865</v>
      </c>
      <c r="AO3" s="733" t="s">
        <v>1849</v>
      </c>
      <c r="AP3" s="733" t="s">
        <v>1848</v>
      </c>
      <c r="AQ3" s="733" t="s">
        <v>1847</v>
      </c>
      <c r="AR3" s="736" t="s">
        <v>1861</v>
      </c>
      <c r="AS3" s="736" t="s">
        <v>1860</v>
      </c>
      <c r="AT3" s="736" t="s">
        <v>1859</v>
      </c>
      <c r="AU3" s="736" t="s">
        <v>1858</v>
      </c>
      <c r="AV3" s="735" t="s">
        <v>1864</v>
      </c>
      <c r="AW3" s="734" t="s">
        <v>1856</v>
      </c>
      <c r="AX3" s="734" t="s">
        <v>1855</v>
      </c>
      <c r="AY3" s="734" t="s">
        <v>1863</v>
      </c>
      <c r="AZ3" s="734" t="s">
        <v>1862</v>
      </c>
      <c r="BA3" s="727"/>
      <c r="BB3" s="727"/>
      <c r="BC3" s="732"/>
      <c r="BD3" s="733" t="s">
        <v>1852</v>
      </c>
      <c r="BE3" s="737" t="s">
        <v>1851</v>
      </c>
      <c r="BF3" s="733" t="s">
        <v>1850</v>
      </c>
      <c r="BG3" s="733" t="s">
        <v>1849</v>
      </c>
      <c r="BH3" s="733" t="s">
        <v>1848</v>
      </c>
      <c r="BI3" s="733" t="s">
        <v>1847</v>
      </c>
      <c r="BJ3" s="736" t="s">
        <v>1861</v>
      </c>
      <c r="BK3" s="736" t="s">
        <v>1860</v>
      </c>
      <c r="BL3" s="736" t="s">
        <v>1859</v>
      </c>
      <c r="BM3" s="736" t="s">
        <v>1858</v>
      </c>
      <c r="BN3" s="735" t="s">
        <v>1857</v>
      </c>
      <c r="BO3" s="734" t="s">
        <v>1856</v>
      </c>
      <c r="BP3" s="734" t="s">
        <v>1855</v>
      </c>
      <c r="BQ3" s="734" t="s">
        <v>1854</v>
      </c>
      <c r="BR3" s="734" t="s">
        <v>1853</v>
      </c>
      <c r="BS3" s="727"/>
      <c r="BT3" s="727"/>
      <c r="BU3" s="732"/>
      <c r="BV3" s="733" t="s">
        <v>1852</v>
      </c>
      <c r="BW3" s="733" t="s">
        <v>1851</v>
      </c>
      <c r="BX3" s="733" t="s">
        <v>1850</v>
      </c>
      <c r="BY3" s="733" t="s">
        <v>1849</v>
      </c>
      <c r="BZ3" s="733" t="s">
        <v>1848</v>
      </c>
      <c r="CA3" s="733" t="s">
        <v>1847</v>
      </c>
      <c r="CB3" s="727"/>
      <c r="CC3" s="727"/>
      <c r="CD3" s="732"/>
      <c r="CE3" s="733" t="s">
        <v>1852</v>
      </c>
      <c r="CF3" s="733" t="s">
        <v>1851</v>
      </c>
      <c r="CG3" s="733" t="s">
        <v>1850</v>
      </c>
      <c r="CH3" s="733" t="s">
        <v>1849</v>
      </c>
      <c r="CI3" s="733" t="s">
        <v>1848</v>
      </c>
      <c r="CJ3" s="733" t="s">
        <v>1847</v>
      </c>
      <c r="CK3" s="727"/>
      <c r="CL3" s="727"/>
      <c r="CM3" s="732"/>
      <c r="CN3" s="731"/>
      <c r="CO3" s="731"/>
      <c r="CP3" s="731"/>
      <c r="CQ3" s="731"/>
      <c r="CR3" s="731"/>
      <c r="CS3" s="731"/>
      <c r="CT3" s="727"/>
      <c r="CU3" s="727"/>
      <c r="CV3" s="730"/>
      <c r="CW3" s="729"/>
      <c r="CX3" s="728"/>
      <c r="CY3" s="728"/>
      <c r="CZ3" s="728"/>
      <c r="DA3" s="728"/>
      <c r="DB3" s="728"/>
      <c r="DC3" s="727"/>
      <c r="DD3" s="727"/>
      <c r="DE3" s="730"/>
      <c r="DF3" s="729"/>
      <c r="DG3" s="728"/>
      <c r="DH3" s="728"/>
      <c r="DI3" s="728"/>
      <c r="DJ3" s="728"/>
      <c r="DK3" s="728"/>
      <c r="DL3" s="727"/>
      <c r="DM3" s="727"/>
      <c r="DN3" s="730"/>
      <c r="DO3" s="729"/>
      <c r="DP3" s="728"/>
      <c r="DQ3" s="728"/>
      <c r="DR3" s="728"/>
      <c r="DS3" s="728"/>
      <c r="DT3" s="728"/>
      <c r="DU3" s="727"/>
      <c r="DV3" s="727"/>
      <c r="DW3" s="730"/>
      <c r="DX3" s="729"/>
      <c r="DY3" s="728"/>
      <c r="DZ3" s="728"/>
      <c r="EA3" s="728"/>
      <c r="EB3" s="728"/>
      <c r="EC3" s="728"/>
      <c r="ED3" s="727"/>
      <c r="EE3" s="727"/>
      <c r="EF3" s="726"/>
      <c r="EG3" s="726"/>
      <c r="EH3" s="726"/>
      <c r="EI3" s="726"/>
    </row>
    <row r="4" spans="1:153" ht="409.6" customHeight="1" x14ac:dyDescent="0.25">
      <c r="A4" s="725">
        <v>1</v>
      </c>
      <c r="B4" s="724" t="s">
        <v>1846</v>
      </c>
      <c r="C4" s="639" t="s">
        <v>1845</v>
      </c>
      <c r="D4" s="629" t="s">
        <v>1844</v>
      </c>
      <c r="E4" s="614" t="s">
        <v>1660</v>
      </c>
      <c r="F4" s="630"/>
      <c r="G4" s="614" t="s">
        <v>177</v>
      </c>
      <c r="H4" s="630"/>
      <c r="I4" s="629" t="s">
        <v>1843</v>
      </c>
      <c r="J4" s="614" t="s">
        <v>41</v>
      </c>
      <c r="K4" s="614" t="s">
        <v>927</v>
      </c>
      <c r="L4" s="614" t="s">
        <v>557</v>
      </c>
      <c r="M4" s="614" t="s">
        <v>1842</v>
      </c>
      <c r="N4" s="614" t="s">
        <v>1801</v>
      </c>
      <c r="O4" s="614" t="s">
        <v>1841</v>
      </c>
      <c r="P4" s="614" t="s">
        <v>990</v>
      </c>
      <c r="Q4" s="614" t="s">
        <v>1317</v>
      </c>
      <c r="R4" s="614" t="s">
        <v>1182</v>
      </c>
      <c r="S4" s="615" t="s">
        <v>1840</v>
      </c>
      <c r="T4" s="613">
        <v>0</v>
      </c>
      <c r="U4" s="625" t="s">
        <v>160</v>
      </c>
      <c r="V4" s="625" t="s">
        <v>160</v>
      </c>
      <c r="W4" s="625" t="s">
        <v>160</v>
      </c>
      <c r="X4" s="625" t="s">
        <v>160</v>
      </c>
      <c r="Y4" s="625" t="s">
        <v>1836</v>
      </c>
      <c r="Z4" s="628" t="s">
        <v>986</v>
      </c>
      <c r="AA4" s="628" t="s">
        <v>919</v>
      </c>
      <c r="AB4" s="628" t="s">
        <v>986</v>
      </c>
      <c r="AC4" s="628" t="s">
        <v>160</v>
      </c>
      <c r="AD4" s="642" t="s">
        <v>985</v>
      </c>
      <c r="AE4" s="625">
        <v>4.7699999999999996</v>
      </c>
      <c r="AF4" s="625">
        <f>AE4/6</f>
        <v>0.79499999999999993</v>
      </c>
      <c r="AG4" s="625">
        <v>0</v>
      </c>
      <c r="AH4" s="624">
        <f>AF4*AG4</f>
        <v>0</v>
      </c>
      <c r="AI4" s="615" t="s">
        <v>1839</v>
      </c>
      <c r="AJ4" s="685" t="s">
        <v>1838</v>
      </c>
      <c r="AK4" s="620" t="s">
        <v>1837</v>
      </c>
      <c r="AL4" s="613">
        <v>0</v>
      </c>
      <c r="AM4" s="625" t="s">
        <v>972</v>
      </c>
      <c r="AN4" s="625" t="s">
        <v>972</v>
      </c>
      <c r="AO4" s="625" t="s">
        <v>160</v>
      </c>
      <c r="AP4" s="625" t="s">
        <v>160</v>
      </c>
      <c r="AQ4" s="638" t="s">
        <v>1836</v>
      </c>
      <c r="AR4" s="628" t="s">
        <v>977</v>
      </c>
      <c r="AS4" s="628" t="s">
        <v>160</v>
      </c>
      <c r="AT4" s="628" t="s">
        <v>977</v>
      </c>
      <c r="AU4" s="628"/>
      <c r="AV4" s="642" t="s">
        <v>976</v>
      </c>
      <c r="AW4" s="625">
        <v>4.7699999999999996</v>
      </c>
      <c r="AX4" s="625">
        <f>AW4/6</f>
        <v>0.79499999999999993</v>
      </c>
      <c r="AY4" s="625">
        <v>0</v>
      </c>
      <c r="AZ4" s="624">
        <f>AX4*AY4</f>
        <v>0</v>
      </c>
      <c r="BA4" s="615" t="s">
        <v>1835</v>
      </c>
      <c r="BB4" s="615" t="s">
        <v>1834</v>
      </c>
      <c r="BC4" s="614" t="s">
        <v>160</v>
      </c>
      <c r="BD4" s="613">
        <v>6</v>
      </c>
      <c r="BE4" s="620" t="s">
        <v>1833</v>
      </c>
      <c r="BF4" s="648" t="s">
        <v>1832</v>
      </c>
      <c r="BG4" s="620" t="s">
        <v>1831</v>
      </c>
      <c r="BH4" s="625" t="s">
        <v>1813</v>
      </c>
      <c r="BI4" s="638" t="s">
        <v>1830</v>
      </c>
      <c r="BJ4" s="628" t="s">
        <v>160</v>
      </c>
      <c r="BK4" s="628" t="s">
        <v>977</v>
      </c>
      <c r="BL4" s="628" t="s">
        <v>986</v>
      </c>
      <c r="BM4" s="628" t="s">
        <v>160</v>
      </c>
      <c r="BN4" s="642" t="s">
        <v>976</v>
      </c>
      <c r="BO4" s="625">
        <v>4.7699999999999996</v>
      </c>
      <c r="BP4" s="625">
        <f>4.77/6</f>
        <v>0.79499999999999993</v>
      </c>
      <c r="BQ4" s="625">
        <v>6</v>
      </c>
      <c r="BR4" s="624">
        <f>BP4*BQ4</f>
        <v>4.7699999999999996</v>
      </c>
      <c r="BS4" s="615" t="s">
        <v>1829</v>
      </c>
      <c r="BT4" s="615" t="s">
        <v>1828</v>
      </c>
      <c r="BU4" s="629" t="s">
        <v>1827</v>
      </c>
      <c r="BV4" s="623">
        <v>0</v>
      </c>
      <c r="BW4" s="614" t="s">
        <v>972</v>
      </c>
      <c r="BX4" s="614" t="s">
        <v>972</v>
      </c>
      <c r="BY4" s="614" t="s">
        <v>972</v>
      </c>
      <c r="BZ4" s="614" t="s">
        <v>972</v>
      </c>
      <c r="CA4" s="614" t="s">
        <v>1826</v>
      </c>
      <c r="CB4" s="615" t="s">
        <v>1825</v>
      </c>
      <c r="CC4" s="615" t="s">
        <v>1824</v>
      </c>
      <c r="CD4" s="614" t="s">
        <v>160</v>
      </c>
      <c r="CE4" s="623">
        <v>2</v>
      </c>
      <c r="CF4" s="629" t="s">
        <v>1823</v>
      </c>
      <c r="CG4" s="614" t="s">
        <v>1822</v>
      </c>
      <c r="CH4" s="629" t="s">
        <v>1821</v>
      </c>
      <c r="CI4" s="629" t="s">
        <v>1807</v>
      </c>
      <c r="CJ4" s="614" t="s">
        <v>1820</v>
      </c>
      <c r="CK4" s="615" t="s">
        <v>1819</v>
      </c>
      <c r="CL4" s="622" t="s">
        <v>1818</v>
      </c>
      <c r="CM4" s="620" t="s">
        <v>1817</v>
      </c>
      <c r="CN4" s="613">
        <v>2</v>
      </c>
      <c r="CO4" s="620" t="s">
        <v>1816</v>
      </c>
      <c r="CP4" s="625" t="s">
        <v>1815</v>
      </c>
      <c r="CQ4" s="620" t="s">
        <v>1814</v>
      </c>
      <c r="CR4" s="613" t="s">
        <v>1813</v>
      </c>
      <c r="CS4" s="625" t="s">
        <v>1812</v>
      </c>
      <c r="CT4" s="615" t="s">
        <v>1811</v>
      </c>
      <c r="CU4" s="622" t="s">
        <v>1810</v>
      </c>
      <c r="CV4" s="617" t="s">
        <v>160</v>
      </c>
      <c r="CW4" s="617">
        <v>1</v>
      </c>
      <c r="CX4" s="635" t="s">
        <v>1809</v>
      </c>
      <c r="CY4" s="635" t="s">
        <v>1808</v>
      </c>
      <c r="CZ4" s="635" t="s">
        <v>1807</v>
      </c>
      <c r="DA4" s="635" t="s">
        <v>1807</v>
      </c>
      <c r="DB4" s="635" t="s">
        <v>1806</v>
      </c>
      <c r="DC4" s="620" t="s">
        <v>1805</v>
      </c>
      <c r="DD4" s="620" t="s">
        <v>1804</v>
      </c>
      <c r="DE4" s="649" t="s">
        <v>1803</v>
      </c>
      <c r="DF4" s="649"/>
      <c r="DG4" s="649"/>
      <c r="DH4" s="649"/>
      <c r="DI4" s="649"/>
      <c r="DJ4" s="649"/>
      <c r="DK4" s="649"/>
      <c r="DL4" s="648" t="s">
        <v>1667</v>
      </c>
      <c r="DM4" s="648" t="s">
        <v>956</v>
      </c>
      <c r="DN4" s="649" t="s">
        <v>1802</v>
      </c>
      <c r="DO4" s="649"/>
      <c r="DP4" s="649"/>
      <c r="DQ4" s="649"/>
      <c r="DR4" s="649"/>
      <c r="DS4" s="649"/>
      <c r="DT4" s="649"/>
      <c r="DU4" s="648" t="s">
        <v>1667</v>
      </c>
      <c r="DV4" s="648" t="s">
        <v>956</v>
      </c>
      <c r="DW4" s="649" t="s">
        <v>1802</v>
      </c>
      <c r="DX4" s="649"/>
      <c r="DY4" s="649"/>
      <c r="DZ4" s="649"/>
      <c r="EA4" s="649"/>
      <c r="EB4" s="649"/>
      <c r="EC4" s="649"/>
      <c r="ED4" s="648" t="s">
        <v>1667</v>
      </c>
      <c r="EE4" s="622" t="s">
        <v>956</v>
      </c>
      <c r="EF4" s="614" t="s">
        <v>1801</v>
      </c>
      <c r="EG4" s="614" t="s">
        <v>1504</v>
      </c>
      <c r="EH4" s="614" t="s">
        <v>1800</v>
      </c>
      <c r="EI4" s="612">
        <f>6/6</f>
        <v>1</v>
      </c>
    </row>
    <row r="5" spans="1:153" ht="408.75" customHeight="1" x14ac:dyDescent="0.25">
      <c r="A5" s="715">
        <v>2</v>
      </c>
      <c r="B5" s="714" t="s">
        <v>1799</v>
      </c>
      <c r="C5" s="629" t="s">
        <v>1798</v>
      </c>
      <c r="D5" s="629" t="s">
        <v>1797</v>
      </c>
      <c r="E5" s="614" t="s">
        <v>992</v>
      </c>
      <c r="F5" s="630"/>
      <c r="G5" s="614" t="s">
        <v>177</v>
      </c>
      <c r="H5" s="630"/>
      <c r="I5" s="629" t="s">
        <v>1796</v>
      </c>
      <c r="J5" s="614" t="s">
        <v>41</v>
      </c>
      <c r="K5" s="614" t="s">
        <v>927</v>
      </c>
      <c r="L5" s="614" t="s">
        <v>1741</v>
      </c>
      <c r="M5" s="614" t="s">
        <v>1795</v>
      </c>
      <c r="N5" s="614" t="s">
        <v>1748</v>
      </c>
      <c r="O5" s="614" t="s">
        <v>1747</v>
      </c>
      <c r="P5" s="614" t="s">
        <v>1794</v>
      </c>
      <c r="Q5" s="614" t="s">
        <v>989</v>
      </c>
      <c r="R5" s="614" t="s">
        <v>1737</v>
      </c>
      <c r="S5" s="713" t="s">
        <v>1793</v>
      </c>
      <c r="T5" s="623">
        <v>0</v>
      </c>
      <c r="U5" s="614" t="s">
        <v>160</v>
      </c>
      <c r="V5" s="629" t="s">
        <v>1792</v>
      </c>
      <c r="W5" s="625" t="s">
        <v>160</v>
      </c>
      <c r="X5" s="623" t="s">
        <v>160</v>
      </c>
      <c r="Y5" s="629" t="s">
        <v>1791</v>
      </c>
      <c r="Z5" s="628" t="s">
        <v>977</v>
      </c>
      <c r="AA5" s="628" t="s">
        <v>919</v>
      </c>
      <c r="AB5" s="628" t="s">
        <v>986</v>
      </c>
      <c r="AC5" s="628" t="s">
        <v>160</v>
      </c>
      <c r="AD5" s="642" t="s">
        <v>985</v>
      </c>
      <c r="AE5" s="625">
        <v>4.7699999999999996</v>
      </c>
      <c r="AF5" s="625">
        <f>AE5/30</f>
        <v>0.15899999999999997</v>
      </c>
      <c r="AG5" s="625">
        <v>0</v>
      </c>
      <c r="AH5" s="624">
        <f>AF5*AG5</f>
        <v>0</v>
      </c>
      <c r="AI5" s="622" t="s">
        <v>1790</v>
      </c>
      <c r="AJ5" s="622" t="s">
        <v>1732</v>
      </c>
      <c r="AK5" s="723" t="s">
        <v>1789</v>
      </c>
      <c r="AL5" s="623">
        <v>0</v>
      </c>
      <c r="AM5" s="614" t="s">
        <v>160</v>
      </c>
      <c r="AN5" s="623" t="s">
        <v>160</v>
      </c>
      <c r="AO5" s="623" t="s">
        <v>160</v>
      </c>
      <c r="AP5" s="614" t="s">
        <v>160</v>
      </c>
      <c r="AQ5" s="713" t="s">
        <v>1788</v>
      </c>
      <c r="AR5" s="628" t="s">
        <v>977</v>
      </c>
      <c r="AS5" s="628" t="s">
        <v>160</v>
      </c>
      <c r="AT5" s="628" t="s">
        <v>977</v>
      </c>
      <c r="AU5" s="628" t="s">
        <v>160</v>
      </c>
      <c r="AV5" s="642" t="s">
        <v>976</v>
      </c>
      <c r="AW5" s="625">
        <v>4.7699999999999996</v>
      </c>
      <c r="AX5" s="625">
        <f>AW5/30</f>
        <v>0.15899999999999997</v>
      </c>
      <c r="AY5" s="625">
        <v>0</v>
      </c>
      <c r="AZ5" s="624">
        <f>AX5*AY5</f>
        <v>0</v>
      </c>
      <c r="BA5" s="622" t="s">
        <v>1787</v>
      </c>
      <c r="BB5" s="622" t="s">
        <v>1786</v>
      </c>
      <c r="BC5" s="620" t="s">
        <v>1785</v>
      </c>
      <c r="BD5" s="623">
        <v>0</v>
      </c>
      <c r="BE5" s="614" t="s">
        <v>160</v>
      </c>
      <c r="BF5" s="623" t="s">
        <v>160</v>
      </c>
      <c r="BG5" s="623" t="s">
        <v>160</v>
      </c>
      <c r="BH5" s="614" t="s">
        <v>160</v>
      </c>
      <c r="BI5" s="629" t="s">
        <v>1784</v>
      </c>
      <c r="BJ5" s="628" t="s">
        <v>977</v>
      </c>
      <c r="BK5" s="628" t="s">
        <v>160</v>
      </c>
      <c r="BL5" s="628" t="s">
        <v>977</v>
      </c>
      <c r="BM5" s="628" t="s">
        <v>160</v>
      </c>
      <c r="BN5" s="642" t="s">
        <v>976</v>
      </c>
      <c r="BO5" s="625">
        <v>4.7699999999999996</v>
      </c>
      <c r="BP5" s="625">
        <f>BO5/30</f>
        <v>0.15899999999999997</v>
      </c>
      <c r="BQ5" s="625">
        <v>0</v>
      </c>
      <c r="BR5" s="624">
        <f>BP5*BQ5</f>
        <v>0</v>
      </c>
      <c r="BS5" s="615" t="s">
        <v>1783</v>
      </c>
      <c r="BT5" s="622" t="s">
        <v>1782</v>
      </c>
      <c r="BU5" s="620" t="s">
        <v>1781</v>
      </c>
      <c r="BV5" s="623">
        <v>0</v>
      </c>
      <c r="BW5" s="614" t="s">
        <v>160</v>
      </c>
      <c r="BX5" s="614" t="s">
        <v>160</v>
      </c>
      <c r="BY5" s="614" t="s">
        <v>160</v>
      </c>
      <c r="BZ5" s="614" t="s">
        <v>160</v>
      </c>
      <c r="CA5" s="614" t="s">
        <v>160</v>
      </c>
      <c r="CB5" s="615" t="s">
        <v>914</v>
      </c>
      <c r="CC5" s="615" t="s">
        <v>908</v>
      </c>
      <c r="CD5" s="722" t="s">
        <v>1780</v>
      </c>
      <c r="CE5" s="711">
        <v>3</v>
      </c>
      <c r="CF5" s="721" t="s">
        <v>1779</v>
      </c>
      <c r="CG5" s="721" t="s">
        <v>1778</v>
      </c>
      <c r="CH5" s="721" t="s">
        <v>1759</v>
      </c>
      <c r="CI5" s="721" t="s">
        <v>1750</v>
      </c>
      <c r="CJ5" s="721" t="s">
        <v>1777</v>
      </c>
      <c r="CK5" s="639" t="s">
        <v>1776</v>
      </c>
      <c r="CL5" s="615" t="s">
        <v>1775</v>
      </c>
      <c r="CM5" s="722" t="s">
        <v>1774</v>
      </c>
      <c r="CN5" s="711">
        <v>8</v>
      </c>
      <c r="CO5" s="721" t="s">
        <v>1773</v>
      </c>
      <c r="CP5" s="721" t="s">
        <v>1772</v>
      </c>
      <c r="CQ5" s="721" t="s">
        <v>1759</v>
      </c>
      <c r="CR5" s="721" t="s">
        <v>1750</v>
      </c>
      <c r="CS5" s="721" t="s">
        <v>1771</v>
      </c>
      <c r="CT5" s="615" t="s">
        <v>1770</v>
      </c>
      <c r="CU5" s="615" t="s">
        <v>1769</v>
      </c>
      <c r="CV5" s="720" t="s">
        <v>1768</v>
      </c>
      <c r="CW5" s="719">
        <v>17</v>
      </c>
      <c r="CX5" s="717" t="s">
        <v>1767</v>
      </c>
      <c r="CY5" s="718" t="s">
        <v>1766</v>
      </c>
      <c r="CZ5" s="717" t="s">
        <v>1759</v>
      </c>
      <c r="DA5" s="717" t="s">
        <v>1750</v>
      </c>
      <c r="DB5" s="717" t="s">
        <v>1765</v>
      </c>
      <c r="DC5" s="648" t="s">
        <v>1764</v>
      </c>
      <c r="DD5" s="620" t="s">
        <v>1763</v>
      </c>
      <c r="DE5" s="635" t="s">
        <v>1762</v>
      </c>
      <c r="DF5" s="618">
        <v>5</v>
      </c>
      <c r="DG5" s="618" t="s">
        <v>1761</v>
      </c>
      <c r="DH5" s="618" t="s">
        <v>1760</v>
      </c>
      <c r="DI5" s="618" t="s">
        <v>1759</v>
      </c>
      <c r="DJ5" s="618" t="s">
        <v>1750</v>
      </c>
      <c r="DK5" s="618" t="s">
        <v>1758</v>
      </c>
      <c r="DL5" s="629" t="s">
        <v>1757</v>
      </c>
      <c r="DM5" s="620" t="s">
        <v>1756</v>
      </c>
      <c r="DN5" s="649" t="s">
        <v>1755</v>
      </c>
      <c r="DO5" s="649"/>
      <c r="DP5" s="649"/>
      <c r="DQ5" s="649"/>
      <c r="DR5" s="649"/>
      <c r="DS5" s="649"/>
      <c r="DT5" s="649"/>
      <c r="DU5" s="648" t="s">
        <v>1548</v>
      </c>
      <c r="DV5" s="648" t="s">
        <v>956</v>
      </c>
      <c r="DW5" s="716" t="s">
        <v>1754</v>
      </c>
      <c r="DX5" s="617">
        <v>1</v>
      </c>
      <c r="DY5" s="635" t="s">
        <v>1753</v>
      </c>
      <c r="DZ5" s="635" t="s">
        <v>1752</v>
      </c>
      <c r="EA5" s="635" t="s">
        <v>1751</v>
      </c>
      <c r="EB5" s="635" t="s">
        <v>1750</v>
      </c>
      <c r="EC5" s="635" t="s">
        <v>1749</v>
      </c>
      <c r="ED5" s="648" t="s">
        <v>1548</v>
      </c>
      <c r="EE5" s="622" t="s">
        <v>956</v>
      </c>
      <c r="EF5" s="614" t="s">
        <v>1748</v>
      </c>
      <c r="EG5" s="614" t="s">
        <v>1747</v>
      </c>
      <c r="EH5" s="614" t="s">
        <v>1746</v>
      </c>
      <c r="EI5" s="684">
        <f>30/30</f>
        <v>1</v>
      </c>
    </row>
    <row r="6" spans="1:153" ht="184.5" customHeight="1" x14ac:dyDescent="0.25">
      <c r="A6" s="715">
        <v>3</v>
      </c>
      <c r="B6" s="714" t="s">
        <v>1745</v>
      </c>
      <c r="C6" s="629" t="s">
        <v>1744</v>
      </c>
      <c r="D6" s="629" t="s">
        <v>1743</v>
      </c>
      <c r="E6" s="614" t="s">
        <v>992</v>
      </c>
      <c r="F6" s="614" t="s">
        <v>177</v>
      </c>
      <c r="G6" s="630"/>
      <c r="H6" s="630"/>
      <c r="I6" s="629" t="s">
        <v>1742</v>
      </c>
      <c r="J6" s="614" t="s">
        <v>41</v>
      </c>
      <c r="K6" s="705" t="s">
        <v>927</v>
      </c>
      <c r="L6" s="614" t="s">
        <v>1741</v>
      </c>
      <c r="M6" s="614" t="s">
        <v>1740</v>
      </c>
      <c r="N6" s="614" t="s">
        <v>1713</v>
      </c>
      <c r="O6" s="614" t="s">
        <v>1739</v>
      </c>
      <c r="P6" s="614" t="s">
        <v>1738</v>
      </c>
      <c r="Q6" s="614" t="s">
        <v>989</v>
      </c>
      <c r="R6" s="614" t="s">
        <v>1737</v>
      </c>
      <c r="S6" s="713" t="s">
        <v>1736</v>
      </c>
      <c r="T6" s="623">
        <v>0</v>
      </c>
      <c r="U6" s="614" t="s">
        <v>160</v>
      </c>
      <c r="V6" s="629" t="s">
        <v>1735</v>
      </c>
      <c r="W6" s="625" t="s">
        <v>160</v>
      </c>
      <c r="X6" s="623" t="s">
        <v>160</v>
      </c>
      <c r="Y6" s="629" t="s">
        <v>1734</v>
      </c>
      <c r="Z6" s="628" t="s">
        <v>977</v>
      </c>
      <c r="AA6" s="628" t="s">
        <v>919</v>
      </c>
      <c r="AB6" s="628" t="s">
        <v>986</v>
      </c>
      <c r="AC6" s="628" t="s">
        <v>160</v>
      </c>
      <c r="AD6" s="642" t="s">
        <v>985</v>
      </c>
      <c r="AE6" s="625">
        <v>4.7699999999999996</v>
      </c>
      <c r="AF6" s="625">
        <f>AE6/1</f>
        <v>4.7699999999999996</v>
      </c>
      <c r="AG6" s="625">
        <v>0</v>
      </c>
      <c r="AH6" s="624">
        <f>AF6*AG6</f>
        <v>0</v>
      </c>
      <c r="AI6" s="622" t="s">
        <v>1733</v>
      </c>
      <c r="AJ6" s="622" t="s">
        <v>1732</v>
      </c>
      <c r="AK6" s="678" t="s">
        <v>1731</v>
      </c>
      <c r="AL6" s="623">
        <v>0</v>
      </c>
      <c r="AM6" s="614" t="s">
        <v>160</v>
      </c>
      <c r="AN6" s="623" t="s">
        <v>160</v>
      </c>
      <c r="AO6" s="623" t="s">
        <v>160</v>
      </c>
      <c r="AP6" s="614" t="s">
        <v>160</v>
      </c>
      <c r="AQ6" s="614" t="s">
        <v>160</v>
      </c>
      <c r="AR6" s="628" t="s">
        <v>160</v>
      </c>
      <c r="AS6" s="628" t="s">
        <v>160</v>
      </c>
      <c r="AT6" s="628" t="s">
        <v>160</v>
      </c>
      <c r="AU6" s="628" t="s">
        <v>160</v>
      </c>
      <c r="AV6" s="642" t="s">
        <v>976</v>
      </c>
      <c r="AW6" s="625">
        <v>4.7699999999999996</v>
      </c>
      <c r="AX6" s="625">
        <f>AW6/1</f>
        <v>4.7699999999999996</v>
      </c>
      <c r="AY6" s="625">
        <v>0</v>
      </c>
      <c r="AZ6" s="624">
        <f>AX6*AY6</f>
        <v>0</v>
      </c>
      <c r="BA6" s="615" t="s">
        <v>914</v>
      </c>
      <c r="BB6" s="615" t="s">
        <v>908</v>
      </c>
      <c r="BC6" s="620" t="s">
        <v>1730</v>
      </c>
      <c r="BD6" s="623">
        <v>0</v>
      </c>
      <c r="BE6" s="614" t="s">
        <v>160</v>
      </c>
      <c r="BF6" s="623" t="s">
        <v>160</v>
      </c>
      <c r="BG6" s="623" t="s">
        <v>160</v>
      </c>
      <c r="BH6" s="614" t="s">
        <v>160</v>
      </c>
      <c r="BI6" s="614" t="s">
        <v>160</v>
      </c>
      <c r="BJ6" s="628" t="s">
        <v>160</v>
      </c>
      <c r="BK6" s="628" t="s">
        <v>160</v>
      </c>
      <c r="BL6" s="628" t="s">
        <v>160</v>
      </c>
      <c r="BM6" s="628" t="s">
        <v>160</v>
      </c>
      <c r="BN6" s="642" t="s">
        <v>976</v>
      </c>
      <c r="BO6" s="625">
        <v>4.7699999999999996</v>
      </c>
      <c r="BP6" s="625">
        <f>BO6/1</f>
        <v>4.7699999999999996</v>
      </c>
      <c r="BQ6" s="625">
        <v>0</v>
      </c>
      <c r="BR6" s="624">
        <f>BP6*BQ6</f>
        <v>0</v>
      </c>
      <c r="BS6" s="615" t="s">
        <v>1728</v>
      </c>
      <c r="BT6" s="615" t="s">
        <v>908</v>
      </c>
      <c r="BU6" s="678" t="s">
        <v>1729</v>
      </c>
      <c r="BV6" s="623">
        <v>1</v>
      </c>
      <c r="BW6" s="614" t="s">
        <v>160</v>
      </c>
      <c r="BX6" s="614" t="s">
        <v>160</v>
      </c>
      <c r="BY6" s="614" t="s">
        <v>160</v>
      </c>
      <c r="BZ6" s="614" t="s">
        <v>160</v>
      </c>
      <c r="CA6" s="614" t="s">
        <v>160</v>
      </c>
      <c r="CB6" s="615" t="s">
        <v>1728</v>
      </c>
      <c r="CC6" s="615" t="s">
        <v>908</v>
      </c>
      <c r="CD6" s="712"/>
      <c r="CE6" s="711"/>
      <c r="CF6" s="710"/>
      <c r="CG6" s="711"/>
      <c r="CH6" s="711"/>
      <c r="CI6" s="710"/>
      <c r="CJ6" s="710"/>
      <c r="CK6" s="615" t="s">
        <v>914</v>
      </c>
      <c r="CL6" s="615" t="s">
        <v>908</v>
      </c>
      <c r="CM6" s="678" t="s">
        <v>1727</v>
      </c>
      <c r="CN6" s="613">
        <v>0</v>
      </c>
      <c r="CO6" s="613" t="s">
        <v>160</v>
      </c>
      <c r="CP6" s="613" t="s">
        <v>160</v>
      </c>
      <c r="CQ6" s="613" t="s">
        <v>160</v>
      </c>
      <c r="CR6" s="613" t="s">
        <v>160</v>
      </c>
      <c r="CS6" s="613" t="s">
        <v>160</v>
      </c>
      <c r="CT6" s="639" t="s">
        <v>1726</v>
      </c>
      <c r="CU6" s="639" t="s">
        <v>1725</v>
      </c>
      <c r="CV6" s="709" t="s">
        <v>1724</v>
      </c>
      <c r="CW6" s="613" t="s">
        <v>160</v>
      </c>
      <c r="CX6" s="613" t="s">
        <v>160</v>
      </c>
      <c r="CY6" s="613" t="s">
        <v>160</v>
      </c>
      <c r="CZ6" s="613" t="s">
        <v>160</v>
      </c>
      <c r="DA6" s="613" t="s">
        <v>160</v>
      </c>
      <c r="DB6" s="613" t="s">
        <v>160</v>
      </c>
      <c r="DC6" s="629" t="s">
        <v>1723</v>
      </c>
      <c r="DD6" s="620" t="s">
        <v>1721</v>
      </c>
      <c r="DE6" s="635" t="s">
        <v>1722</v>
      </c>
      <c r="DF6" s="618">
        <v>0</v>
      </c>
      <c r="DG6" s="618" t="s">
        <v>160</v>
      </c>
      <c r="DH6" s="618" t="s">
        <v>160</v>
      </c>
      <c r="DI6" s="618" t="s">
        <v>160</v>
      </c>
      <c r="DJ6" s="618" t="s">
        <v>160</v>
      </c>
      <c r="DK6" s="618" t="s">
        <v>1718</v>
      </c>
      <c r="DL6" s="629" t="s">
        <v>1717</v>
      </c>
      <c r="DM6" s="620" t="s">
        <v>1721</v>
      </c>
      <c r="DN6" s="635" t="s">
        <v>1720</v>
      </c>
      <c r="DO6" s="618">
        <v>1</v>
      </c>
      <c r="DP6" s="618" t="s">
        <v>1719</v>
      </c>
      <c r="DQ6" s="618" t="s">
        <v>160</v>
      </c>
      <c r="DR6" s="618" t="s">
        <v>160</v>
      </c>
      <c r="DS6" s="618" t="s">
        <v>160</v>
      </c>
      <c r="DT6" s="618" t="s">
        <v>1718</v>
      </c>
      <c r="DU6" s="629" t="s">
        <v>1717</v>
      </c>
      <c r="DV6" s="620" t="s">
        <v>1716</v>
      </c>
      <c r="DW6" s="708" t="s">
        <v>1715</v>
      </c>
      <c r="DX6" s="649"/>
      <c r="DY6" s="649"/>
      <c r="DZ6" s="649"/>
      <c r="EA6" s="649"/>
      <c r="EB6" s="649"/>
      <c r="EC6" s="649"/>
      <c r="ED6" s="622" t="s">
        <v>1449</v>
      </c>
      <c r="EE6" s="622" t="s">
        <v>956</v>
      </c>
      <c r="EF6" s="614" t="s">
        <v>1713</v>
      </c>
      <c r="EG6" s="614" t="s">
        <v>1714</v>
      </c>
      <c r="EH6" s="614" t="s">
        <v>1713</v>
      </c>
      <c r="EI6" s="684">
        <f>1/1</f>
        <v>1</v>
      </c>
    </row>
    <row r="7" spans="1:153" ht="262.5" customHeight="1" x14ac:dyDescent="0.25">
      <c r="A7" s="707">
        <v>4</v>
      </c>
      <c r="B7" s="706" t="s">
        <v>1712</v>
      </c>
      <c r="C7" s="639" t="s">
        <v>1711</v>
      </c>
      <c r="D7" s="629" t="s">
        <v>1710</v>
      </c>
      <c r="E7" s="614" t="s">
        <v>1687</v>
      </c>
      <c r="F7" s="630"/>
      <c r="G7" s="614" t="s">
        <v>177</v>
      </c>
      <c r="H7" s="630"/>
      <c r="I7" s="629" t="s">
        <v>1709</v>
      </c>
      <c r="J7" s="614" t="s">
        <v>41</v>
      </c>
      <c r="K7" s="705" t="s">
        <v>927</v>
      </c>
      <c r="L7" s="614" t="s">
        <v>1685</v>
      </c>
      <c r="M7" s="614" t="s">
        <v>160</v>
      </c>
      <c r="N7" s="614" t="s">
        <v>1693</v>
      </c>
      <c r="O7" s="614" t="s">
        <v>1692</v>
      </c>
      <c r="P7" s="695" t="s">
        <v>1318</v>
      </c>
      <c r="Q7" s="666" t="s">
        <v>1317</v>
      </c>
      <c r="R7" s="614" t="s">
        <v>1708</v>
      </c>
      <c r="S7" s="622" t="s">
        <v>1707</v>
      </c>
      <c r="T7" s="638">
        <v>1</v>
      </c>
      <c r="U7" s="648" t="s">
        <v>1706</v>
      </c>
      <c r="V7" s="648" t="s">
        <v>1682</v>
      </c>
      <c r="W7" s="625" t="s">
        <v>160</v>
      </c>
      <c r="X7" s="648" t="s">
        <v>1705</v>
      </c>
      <c r="Y7" s="648" t="s">
        <v>1704</v>
      </c>
      <c r="Z7" s="628" t="s">
        <v>160</v>
      </c>
      <c r="AA7" s="628" t="s">
        <v>977</v>
      </c>
      <c r="AB7" s="628" t="s">
        <v>986</v>
      </c>
      <c r="AC7" s="628" t="s">
        <v>160</v>
      </c>
      <c r="AD7" s="642" t="s">
        <v>985</v>
      </c>
      <c r="AE7" s="625">
        <v>4.7699999999999996</v>
      </c>
      <c r="AF7" s="625">
        <f>AE7/2</f>
        <v>2.3849999999999998</v>
      </c>
      <c r="AG7" s="638">
        <v>1</v>
      </c>
      <c r="AH7" s="624">
        <f>AF7*AG7</f>
        <v>2.3849999999999998</v>
      </c>
      <c r="AI7" s="622" t="s">
        <v>1703</v>
      </c>
      <c r="AJ7" s="622" t="s">
        <v>1702</v>
      </c>
      <c r="AK7" s="638" t="s">
        <v>160</v>
      </c>
      <c r="AL7" s="638">
        <v>1</v>
      </c>
      <c r="AM7" s="648" t="s">
        <v>1701</v>
      </c>
      <c r="AN7" s="638" t="s">
        <v>1700</v>
      </c>
      <c r="AO7" s="625" t="s">
        <v>160</v>
      </c>
      <c r="AP7" s="625" t="s">
        <v>160</v>
      </c>
      <c r="AQ7" s="648" t="s">
        <v>1699</v>
      </c>
      <c r="AR7" s="628" t="s">
        <v>160</v>
      </c>
      <c r="AS7" s="628" t="s">
        <v>977</v>
      </c>
      <c r="AT7" s="628" t="s">
        <v>977</v>
      </c>
      <c r="AU7" s="628" t="s">
        <v>160</v>
      </c>
      <c r="AV7" s="642" t="s">
        <v>976</v>
      </c>
      <c r="AW7" s="625">
        <v>4.7699999999999996</v>
      </c>
      <c r="AX7" s="625">
        <f>AW7/2</f>
        <v>2.3849999999999998</v>
      </c>
      <c r="AY7" s="638">
        <v>1</v>
      </c>
      <c r="AZ7" s="624">
        <f>AX7*AY7</f>
        <v>2.3849999999999998</v>
      </c>
      <c r="BA7" s="622" t="s">
        <v>1698</v>
      </c>
      <c r="BB7" s="622" t="s">
        <v>1697</v>
      </c>
      <c r="BC7" s="625" t="s">
        <v>160</v>
      </c>
      <c r="BD7" s="625" t="s">
        <v>160</v>
      </c>
      <c r="BE7" s="625" t="s">
        <v>1696</v>
      </c>
      <c r="BF7" s="625" t="s">
        <v>160</v>
      </c>
      <c r="BG7" s="625" t="s">
        <v>160</v>
      </c>
      <c r="BH7" s="625" t="s">
        <v>160</v>
      </c>
      <c r="BI7" s="625" t="s">
        <v>160</v>
      </c>
      <c r="BJ7" s="628" t="s">
        <v>160</v>
      </c>
      <c r="BK7" s="628" t="s">
        <v>160</v>
      </c>
      <c r="BL7" s="628" t="s">
        <v>160</v>
      </c>
      <c r="BM7" s="628" t="s">
        <v>160</v>
      </c>
      <c r="BN7" s="642" t="s">
        <v>976</v>
      </c>
      <c r="BO7" s="625">
        <v>4.7699999999999996</v>
      </c>
      <c r="BP7" s="625">
        <f>BO7/2</f>
        <v>2.3849999999999998</v>
      </c>
      <c r="BQ7" s="638">
        <v>0</v>
      </c>
      <c r="BR7" s="624">
        <f>BP7*BQ7</f>
        <v>0</v>
      </c>
      <c r="BS7" s="639" t="s">
        <v>1694</v>
      </c>
      <c r="BT7" s="639" t="s">
        <v>908</v>
      </c>
      <c r="BU7" s="614" t="s">
        <v>160</v>
      </c>
      <c r="BV7" s="614" t="s">
        <v>160</v>
      </c>
      <c r="BW7" s="614" t="s">
        <v>160</v>
      </c>
      <c r="BX7" s="614" t="s">
        <v>160</v>
      </c>
      <c r="BY7" s="614" t="s">
        <v>160</v>
      </c>
      <c r="BZ7" s="614" t="s">
        <v>160</v>
      </c>
      <c r="CA7" s="614" t="s">
        <v>160</v>
      </c>
      <c r="CB7" s="639" t="s">
        <v>1694</v>
      </c>
      <c r="CC7" s="639" t="s">
        <v>908</v>
      </c>
      <c r="CD7" s="614" t="s">
        <v>160</v>
      </c>
      <c r="CE7" s="614" t="s">
        <v>160</v>
      </c>
      <c r="CF7" s="614" t="s">
        <v>1670</v>
      </c>
      <c r="CG7" s="614" t="s">
        <v>160</v>
      </c>
      <c r="CH7" s="614" t="s">
        <v>160</v>
      </c>
      <c r="CI7" s="614" t="s">
        <v>160</v>
      </c>
      <c r="CJ7" s="614" t="s">
        <v>160</v>
      </c>
      <c r="CK7" s="639" t="s">
        <v>1694</v>
      </c>
      <c r="CL7" s="639" t="s">
        <v>908</v>
      </c>
      <c r="CM7" s="613" t="s">
        <v>160</v>
      </c>
      <c r="CN7" s="613" t="s">
        <v>160</v>
      </c>
      <c r="CO7" s="613" t="s">
        <v>1669</v>
      </c>
      <c r="CP7" s="613" t="s">
        <v>160</v>
      </c>
      <c r="CQ7" s="613" t="s">
        <v>160</v>
      </c>
      <c r="CR7" s="613" t="s">
        <v>160</v>
      </c>
      <c r="CS7" s="613" t="s">
        <v>160</v>
      </c>
      <c r="CT7" s="639" t="s">
        <v>1694</v>
      </c>
      <c r="CU7" s="639" t="s">
        <v>908</v>
      </c>
      <c r="CV7" s="649" t="s">
        <v>1695</v>
      </c>
      <c r="CW7" s="649"/>
      <c r="CX7" s="649"/>
      <c r="CY7" s="649"/>
      <c r="CZ7" s="649"/>
      <c r="DA7" s="649"/>
      <c r="DB7" s="649"/>
      <c r="DC7" s="639" t="s">
        <v>1694</v>
      </c>
      <c r="DD7" s="639" t="s">
        <v>908</v>
      </c>
      <c r="DE7" s="649" t="s">
        <v>1695</v>
      </c>
      <c r="DF7" s="649"/>
      <c r="DG7" s="649"/>
      <c r="DH7" s="649"/>
      <c r="DI7" s="649"/>
      <c r="DJ7" s="649"/>
      <c r="DK7" s="649"/>
      <c r="DL7" s="639" t="s">
        <v>1694</v>
      </c>
      <c r="DM7" s="639" t="s">
        <v>908</v>
      </c>
      <c r="DN7" s="649" t="s">
        <v>1695</v>
      </c>
      <c r="DO7" s="649"/>
      <c r="DP7" s="649"/>
      <c r="DQ7" s="649"/>
      <c r="DR7" s="649"/>
      <c r="DS7" s="649"/>
      <c r="DT7" s="649"/>
      <c r="DU7" s="639" t="s">
        <v>1694</v>
      </c>
      <c r="DV7" s="639" t="s">
        <v>908</v>
      </c>
      <c r="DW7" s="649" t="s">
        <v>1695</v>
      </c>
      <c r="DX7" s="649"/>
      <c r="DY7" s="649"/>
      <c r="DZ7" s="649"/>
      <c r="EA7" s="649"/>
      <c r="EB7" s="649"/>
      <c r="EC7" s="649"/>
      <c r="ED7" s="639" t="s">
        <v>1694</v>
      </c>
      <c r="EE7" s="639" t="s">
        <v>908</v>
      </c>
      <c r="EF7" s="614" t="s">
        <v>1693</v>
      </c>
      <c r="EG7" s="614" t="s">
        <v>1692</v>
      </c>
      <c r="EH7" s="614" t="s">
        <v>1691</v>
      </c>
      <c r="EI7" s="612">
        <f>2/2</f>
        <v>1</v>
      </c>
    </row>
    <row r="8" spans="1:153" ht="176.25" customHeight="1" x14ac:dyDescent="0.25">
      <c r="A8" s="707">
        <v>5</v>
      </c>
      <c r="B8" s="706" t="s">
        <v>1690</v>
      </c>
      <c r="C8" s="639" t="s">
        <v>1689</v>
      </c>
      <c r="D8" s="629" t="s">
        <v>1688</v>
      </c>
      <c r="E8" s="614" t="s">
        <v>1687</v>
      </c>
      <c r="F8" s="630"/>
      <c r="G8" s="614" t="s">
        <v>177</v>
      </c>
      <c r="H8" s="630"/>
      <c r="I8" s="629" t="s">
        <v>1686</v>
      </c>
      <c r="J8" s="614" t="s">
        <v>1200</v>
      </c>
      <c r="K8" s="705" t="s">
        <v>927</v>
      </c>
      <c r="L8" s="614" t="s">
        <v>1685</v>
      </c>
      <c r="M8" s="614" t="s">
        <v>160</v>
      </c>
      <c r="N8" s="614" t="s">
        <v>1666</v>
      </c>
      <c r="O8" s="614" t="s">
        <v>1665</v>
      </c>
      <c r="P8" s="695" t="s">
        <v>1377</v>
      </c>
      <c r="Q8" s="614" t="s">
        <v>1317</v>
      </c>
      <c r="R8" s="614" t="s">
        <v>1628</v>
      </c>
      <c r="S8" s="625" t="s">
        <v>1684</v>
      </c>
      <c r="T8" s="625">
        <v>1</v>
      </c>
      <c r="U8" s="620" t="s">
        <v>1683</v>
      </c>
      <c r="V8" s="620" t="s">
        <v>1682</v>
      </c>
      <c r="W8" s="625" t="s">
        <v>160</v>
      </c>
      <c r="X8" s="620" t="s">
        <v>1681</v>
      </c>
      <c r="Y8" s="620" t="s">
        <v>1680</v>
      </c>
      <c r="Z8" s="628" t="s">
        <v>160</v>
      </c>
      <c r="AA8" s="628" t="s">
        <v>977</v>
      </c>
      <c r="AB8" s="628" t="s">
        <v>986</v>
      </c>
      <c r="AC8" s="628" t="s">
        <v>160</v>
      </c>
      <c r="AD8" s="642" t="s">
        <v>985</v>
      </c>
      <c r="AE8" s="625">
        <v>4.7699999999999996</v>
      </c>
      <c r="AF8" s="625">
        <f>AE8/2</f>
        <v>2.3849999999999998</v>
      </c>
      <c r="AG8" s="625">
        <v>1</v>
      </c>
      <c r="AH8" s="624">
        <f>AF8*AG8</f>
        <v>2.3849999999999998</v>
      </c>
      <c r="AI8" s="622" t="s">
        <v>1679</v>
      </c>
      <c r="AJ8" s="622" t="s">
        <v>1678</v>
      </c>
      <c r="AK8" s="620" t="s">
        <v>1677</v>
      </c>
      <c r="AL8" s="638">
        <v>0</v>
      </c>
      <c r="AM8" s="613" t="s">
        <v>160</v>
      </c>
      <c r="AN8" s="613" t="s">
        <v>160</v>
      </c>
      <c r="AO8" s="613" t="s">
        <v>160</v>
      </c>
      <c r="AP8" s="613" t="s">
        <v>160</v>
      </c>
      <c r="AQ8" s="613" t="s">
        <v>160</v>
      </c>
      <c r="AR8" s="628" t="s">
        <v>160</v>
      </c>
      <c r="AS8" s="628" t="s">
        <v>160</v>
      </c>
      <c r="AT8" s="628" t="s">
        <v>160</v>
      </c>
      <c r="AU8" s="628" t="s">
        <v>160</v>
      </c>
      <c r="AV8" s="642" t="s">
        <v>976</v>
      </c>
      <c r="AW8" s="625">
        <v>4.7699999999999996</v>
      </c>
      <c r="AX8" s="625">
        <f>AW8/2</f>
        <v>2.3849999999999998</v>
      </c>
      <c r="AY8" s="625">
        <v>0</v>
      </c>
      <c r="AZ8" s="624">
        <f>AX8*AY8</f>
        <v>0</v>
      </c>
      <c r="BA8" s="615" t="s">
        <v>914</v>
      </c>
      <c r="BB8" s="615" t="s">
        <v>908</v>
      </c>
      <c r="BC8" s="625" t="s">
        <v>160</v>
      </c>
      <c r="BD8" s="638">
        <v>1</v>
      </c>
      <c r="BE8" s="620" t="s">
        <v>1676</v>
      </c>
      <c r="BF8" s="625" t="s">
        <v>1675</v>
      </c>
      <c r="BG8" s="625" t="s">
        <v>160</v>
      </c>
      <c r="BH8" s="620" t="s">
        <v>1674</v>
      </c>
      <c r="BI8" s="620" t="s">
        <v>1673</v>
      </c>
      <c r="BJ8" s="628" t="s">
        <v>160</v>
      </c>
      <c r="BK8" s="628" t="s">
        <v>160</v>
      </c>
      <c r="BL8" s="628" t="s">
        <v>160</v>
      </c>
      <c r="BM8" s="628" t="s">
        <v>160</v>
      </c>
      <c r="BN8" s="642" t="s">
        <v>976</v>
      </c>
      <c r="BO8" s="625">
        <v>4.7699999999999996</v>
      </c>
      <c r="BP8" s="625">
        <f>BO8/2</f>
        <v>2.3849999999999998</v>
      </c>
      <c r="BQ8" s="625">
        <v>1</v>
      </c>
      <c r="BR8" s="624">
        <f>BP8*BQ8</f>
        <v>2.3849999999999998</v>
      </c>
      <c r="BS8" s="622" t="s">
        <v>1672</v>
      </c>
      <c r="BT8" s="622" t="s">
        <v>1671</v>
      </c>
      <c r="BU8" s="614" t="s">
        <v>160</v>
      </c>
      <c r="BV8" s="614" t="s">
        <v>160</v>
      </c>
      <c r="BW8" s="614" t="s">
        <v>160</v>
      </c>
      <c r="BX8" s="614" t="s">
        <v>160</v>
      </c>
      <c r="BY8" s="614" t="s">
        <v>160</v>
      </c>
      <c r="BZ8" s="614" t="s">
        <v>160</v>
      </c>
      <c r="CA8" s="614" t="s">
        <v>160</v>
      </c>
      <c r="CB8" s="622" t="s">
        <v>1667</v>
      </c>
      <c r="CC8" s="622" t="s">
        <v>908</v>
      </c>
      <c r="CD8" s="614" t="s">
        <v>160</v>
      </c>
      <c r="CE8" s="614" t="s">
        <v>160</v>
      </c>
      <c r="CF8" s="614" t="s">
        <v>1670</v>
      </c>
      <c r="CG8" s="614" t="s">
        <v>160</v>
      </c>
      <c r="CH8" s="614" t="s">
        <v>160</v>
      </c>
      <c r="CI8" s="614" t="s">
        <v>160</v>
      </c>
      <c r="CJ8" s="614" t="s">
        <v>160</v>
      </c>
      <c r="CK8" s="622" t="s">
        <v>1667</v>
      </c>
      <c r="CL8" s="622" t="s">
        <v>908</v>
      </c>
      <c r="CM8" s="613" t="s">
        <v>160</v>
      </c>
      <c r="CN8" s="613" t="s">
        <v>160</v>
      </c>
      <c r="CO8" s="613" t="s">
        <v>1669</v>
      </c>
      <c r="CP8" s="613" t="s">
        <v>160</v>
      </c>
      <c r="CQ8" s="613" t="s">
        <v>160</v>
      </c>
      <c r="CR8" s="613" t="s">
        <v>160</v>
      </c>
      <c r="CS8" s="613" t="s">
        <v>160</v>
      </c>
      <c r="CT8" s="622" t="s">
        <v>1667</v>
      </c>
      <c r="CU8" s="622" t="s">
        <v>908</v>
      </c>
      <c r="CV8" s="649" t="s">
        <v>1668</v>
      </c>
      <c r="CW8" s="649"/>
      <c r="CX8" s="649"/>
      <c r="CY8" s="649"/>
      <c r="CZ8" s="649"/>
      <c r="DA8" s="649"/>
      <c r="DB8" s="649"/>
      <c r="DC8" s="622" t="s">
        <v>1667</v>
      </c>
      <c r="DD8" s="622" t="s">
        <v>908</v>
      </c>
      <c r="DE8" s="649" t="s">
        <v>1668</v>
      </c>
      <c r="DF8" s="649"/>
      <c r="DG8" s="649"/>
      <c r="DH8" s="649"/>
      <c r="DI8" s="649"/>
      <c r="DJ8" s="649"/>
      <c r="DK8" s="649"/>
      <c r="DL8" s="622" t="s">
        <v>1667</v>
      </c>
      <c r="DM8" s="622" t="s">
        <v>908</v>
      </c>
      <c r="DN8" s="649" t="s">
        <v>1668</v>
      </c>
      <c r="DO8" s="649"/>
      <c r="DP8" s="649"/>
      <c r="DQ8" s="649"/>
      <c r="DR8" s="649"/>
      <c r="DS8" s="649"/>
      <c r="DT8" s="649"/>
      <c r="DU8" s="622" t="s">
        <v>1667</v>
      </c>
      <c r="DV8" s="622" t="s">
        <v>908</v>
      </c>
      <c r="DW8" s="649" t="s">
        <v>1668</v>
      </c>
      <c r="DX8" s="649"/>
      <c r="DY8" s="649"/>
      <c r="DZ8" s="649"/>
      <c r="EA8" s="649"/>
      <c r="EB8" s="649"/>
      <c r="EC8" s="649"/>
      <c r="ED8" s="622" t="s">
        <v>1667</v>
      </c>
      <c r="EE8" s="622" t="s">
        <v>908</v>
      </c>
      <c r="EF8" s="614" t="s">
        <v>1666</v>
      </c>
      <c r="EG8" s="614" t="s">
        <v>1665</v>
      </c>
      <c r="EH8" s="625" t="s">
        <v>1664</v>
      </c>
      <c r="EI8" s="612">
        <f>2/2</f>
        <v>1</v>
      </c>
    </row>
    <row r="9" spans="1:153" s="607" customFormat="1" ht="409.5" customHeight="1" x14ac:dyDescent="0.25">
      <c r="A9" s="703">
        <v>6</v>
      </c>
      <c r="B9" s="702" t="s">
        <v>1663</v>
      </c>
      <c r="C9" s="629" t="s">
        <v>1662</v>
      </c>
      <c r="D9" s="629" t="s">
        <v>1661</v>
      </c>
      <c r="E9" s="614" t="s">
        <v>1660</v>
      </c>
      <c r="F9" s="614" t="s">
        <v>177</v>
      </c>
      <c r="G9" s="630"/>
      <c r="H9" s="630"/>
      <c r="I9" s="629" t="s">
        <v>1630</v>
      </c>
      <c r="J9" s="614" t="s">
        <v>41</v>
      </c>
      <c r="K9" s="705" t="s">
        <v>927</v>
      </c>
      <c r="L9" s="614" t="s">
        <v>1629</v>
      </c>
      <c r="M9" s="614" t="s">
        <v>160</v>
      </c>
      <c r="N9" s="614" t="s">
        <v>1637</v>
      </c>
      <c r="O9" s="614" t="s">
        <v>1636</v>
      </c>
      <c r="P9" s="614" t="s">
        <v>1318</v>
      </c>
      <c r="Q9" s="614" t="s">
        <v>1317</v>
      </c>
      <c r="R9" s="614" t="s">
        <v>1659</v>
      </c>
      <c r="S9" s="613" t="s">
        <v>1627</v>
      </c>
      <c r="T9" s="613">
        <v>0</v>
      </c>
      <c r="U9" s="620" t="s">
        <v>1658</v>
      </c>
      <c r="V9" s="625" t="s">
        <v>160</v>
      </c>
      <c r="W9" s="625" t="s">
        <v>160</v>
      </c>
      <c r="X9" s="613" t="s">
        <v>160</v>
      </c>
      <c r="Y9" s="613" t="s">
        <v>160</v>
      </c>
      <c r="Z9" s="628" t="s">
        <v>919</v>
      </c>
      <c r="AA9" s="628" t="s">
        <v>919</v>
      </c>
      <c r="AB9" s="628" t="s">
        <v>160</v>
      </c>
      <c r="AC9" s="628" t="s">
        <v>160</v>
      </c>
      <c r="AD9" s="642" t="s">
        <v>985</v>
      </c>
      <c r="AE9" s="625">
        <v>4.7699999999999996</v>
      </c>
      <c r="AF9" s="625">
        <f>AE9/2500</f>
        <v>1.9079999999999998E-3</v>
      </c>
      <c r="AG9" s="625">
        <v>0</v>
      </c>
      <c r="AH9" s="624">
        <f>AF9*AG9</f>
        <v>0</v>
      </c>
      <c r="AI9" s="615" t="s">
        <v>914</v>
      </c>
      <c r="AJ9" s="615" t="s">
        <v>908</v>
      </c>
      <c r="AK9" s="620" t="s">
        <v>1657</v>
      </c>
      <c r="AL9" s="613">
        <v>0</v>
      </c>
      <c r="AM9" s="613" t="s">
        <v>160</v>
      </c>
      <c r="AN9" s="613" t="s">
        <v>160</v>
      </c>
      <c r="AO9" s="625" t="s">
        <v>160</v>
      </c>
      <c r="AP9" s="613" t="s">
        <v>160</v>
      </c>
      <c r="AQ9" s="613" t="s">
        <v>160</v>
      </c>
      <c r="AR9" s="628" t="s">
        <v>160</v>
      </c>
      <c r="AS9" s="628" t="s">
        <v>160</v>
      </c>
      <c r="AT9" s="628" t="s">
        <v>160</v>
      </c>
      <c r="AU9" s="628" t="s">
        <v>160</v>
      </c>
      <c r="AV9" s="642" t="s">
        <v>976</v>
      </c>
      <c r="AW9" s="625">
        <v>4.7699999999999996</v>
      </c>
      <c r="AX9" s="625">
        <f>AW9/2500</f>
        <v>1.9079999999999998E-3</v>
      </c>
      <c r="AY9" s="625">
        <v>0</v>
      </c>
      <c r="AZ9" s="624">
        <f>AX9*AY9</f>
        <v>0</v>
      </c>
      <c r="BA9" s="615" t="s">
        <v>914</v>
      </c>
      <c r="BB9" s="615" t="s">
        <v>908</v>
      </c>
      <c r="BC9" s="620" t="s">
        <v>1656</v>
      </c>
      <c r="BD9" s="613">
        <v>0</v>
      </c>
      <c r="BE9" s="625" t="s">
        <v>160</v>
      </c>
      <c r="BF9" s="613">
        <v>0</v>
      </c>
      <c r="BG9" s="625" t="s">
        <v>160</v>
      </c>
      <c r="BH9" s="613" t="s">
        <v>160</v>
      </c>
      <c r="BI9" s="613" t="s">
        <v>160</v>
      </c>
      <c r="BJ9" s="628" t="s">
        <v>160</v>
      </c>
      <c r="BK9" s="628" t="s">
        <v>160</v>
      </c>
      <c r="BL9" s="628" t="s">
        <v>160</v>
      </c>
      <c r="BM9" s="628" t="s">
        <v>160</v>
      </c>
      <c r="BN9" s="642" t="s">
        <v>976</v>
      </c>
      <c r="BO9" s="625">
        <v>4.7699999999999996</v>
      </c>
      <c r="BP9" s="625">
        <f>BO9/2500</f>
        <v>1.9079999999999998E-3</v>
      </c>
      <c r="BQ9" s="625">
        <v>0</v>
      </c>
      <c r="BR9" s="624">
        <f>BP9*BQ9</f>
        <v>0</v>
      </c>
      <c r="BS9" s="615" t="s">
        <v>914</v>
      </c>
      <c r="BT9" s="615" t="s">
        <v>908</v>
      </c>
      <c r="BU9" s="629" t="s">
        <v>1655</v>
      </c>
      <c r="BV9" s="623">
        <v>0</v>
      </c>
      <c r="BW9" s="629" t="s">
        <v>1654</v>
      </c>
      <c r="BX9" s="623">
        <v>0</v>
      </c>
      <c r="BY9" s="629" t="s">
        <v>1653</v>
      </c>
      <c r="BZ9" s="629" t="s">
        <v>1652</v>
      </c>
      <c r="CA9" s="629" t="s">
        <v>1651</v>
      </c>
      <c r="CB9" s="622" t="s">
        <v>1650</v>
      </c>
      <c r="CC9" s="622" t="s">
        <v>1649</v>
      </c>
      <c r="CD9" s="629" t="s">
        <v>739</v>
      </c>
      <c r="CE9" s="623" t="s">
        <v>160</v>
      </c>
      <c r="CF9" s="629" t="s">
        <v>160</v>
      </c>
      <c r="CG9" s="623" t="s">
        <v>160</v>
      </c>
      <c r="CH9" s="629" t="s">
        <v>160</v>
      </c>
      <c r="CI9" s="629" t="s">
        <v>160</v>
      </c>
      <c r="CJ9" s="629" t="s">
        <v>160</v>
      </c>
      <c r="CK9" s="615" t="s">
        <v>914</v>
      </c>
      <c r="CL9" s="615" t="s">
        <v>908</v>
      </c>
      <c r="CM9" s="613" t="s">
        <v>1006</v>
      </c>
      <c r="CN9" s="613" t="s">
        <v>1006</v>
      </c>
      <c r="CO9" s="613" t="s">
        <v>1006</v>
      </c>
      <c r="CP9" s="613" t="s">
        <v>1006</v>
      </c>
      <c r="CQ9" s="613" t="s">
        <v>1006</v>
      </c>
      <c r="CR9" s="613" t="s">
        <v>1006</v>
      </c>
      <c r="CS9" s="613" t="s">
        <v>1006</v>
      </c>
      <c r="CT9" s="615" t="s">
        <v>914</v>
      </c>
      <c r="CU9" s="615" t="s">
        <v>908</v>
      </c>
      <c r="CV9" s="617" t="s">
        <v>160</v>
      </c>
      <c r="CW9" s="617">
        <v>918</v>
      </c>
      <c r="CX9" s="618" t="s">
        <v>1648</v>
      </c>
      <c r="CY9" s="618" t="s">
        <v>1647</v>
      </c>
      <c r="CZ9" s="617" t="s">
        <v>160</v>
      </c>
      <c r="DA9" s="618" t="s">
        <v>1646</v>
      </c>
      <c r="DB9" s="618" t="s">
        <v>1640</v>
      </c>
      <c r="DC9" s="620" t="s">
        <v>1645</v>
      </c>
      <c r="DD9" s="621" t="s">
        <v>956</v>
      </c>
      <c r="DE9" s="650" t="s">
        <v>1018</v>
      </c>
      <c r="DF9" s="650" t="s">
        <v>1018</v>
      </c>
      <c r="DG9" s="650" t="s">
        <v>1018</v>
      </c>
      <c r="DH9" s="650" t="s">
        <v>1018</v>
      </c>
      <c r="DI9" s="650" t="s">
        <v>1018</v>
      </c>
      <c r="DJ9" s="650" t="s">
        <v>1018</v>
      </c>
      <c r="DK9" s="650" t="s">
        <v>1018</v>
      </c>
      <c r="DL9" s="615" t="s">
        <v>914</v>
      </c>
      <c r="DM9" s="615" t="s">
        <v>908</v>
      </c>
      <c r="DN9" s="650" t="s">
        <v>1018</v>
      </c>
      <c r="DO9" s="650" t="s">
        <v>1018</v>
      </c>
      <c r="DP9" s="650" t="s">
        <v>1018</v>
      </c>
      <c r="DQ9" s="650" t="s">
        <v>1018</v>
      </c>
      <c r="DR9" s="650" t="s">
        <v>1018</v>
      </c>
      <c r="DS9" s="650" t="s">
        <v>1018</v>
      </c>
      <c r="DT9" s="650" t="s">
        <v>1018</v>
      </c>
      <c r="DU9" s="615" t="s">
        <v>914</v>
      </c>
      <c r="DV9" s="615" t="s">
        <v>908</v>
      </c>
      <c r="DW9" s="617"/>
      <c r="DX9" s="617">
        <v>1299</v>
      </c>
      <c r="DY9" s="618" t="s">
        <v>1644</v>
      </c>
      <c r="DZ9" s="618" t="s">
        <v>1643</v>
      </c>
      <c r="EA9" s="618" t="s">
        <v>1642</v>
      </c>
      <c r="EB9" s="618" t="s">
        <v>1641</v>
      </c>
      <c r="EC9" s="618" t="s">
        <v>1640</v>
      </c>
      <c r="ED9" s="615" t="s">
        <v>1639</v>
      </c>
      <c r="EE9" s="615" t="s">
        <v>1638</v>
      </c>
      <c r="EF9" s="614" t="s">
        <v>1637</v>
      </c>
      <c r="EG9" s="614" t="s">
        <v>1636</v>
      </c>
      <c r="EH9" s="625" t="s">
        <v>1635</v>
      </c>
      <c r="EI9" s="612">
        <f>2500/2500</f>
        <v>1</v>
      </c>
      <c r="EQ9" s="704"/>
      <c r="ER9" s="704"/>
      <c r="ES9" s="704"/>
      <c r="ET9" s="704"/>
      <c r="EU9" s="704"/>
      <c r="EV9" s="704"/>
      <c r="EW9" s="704"/>
    </row>
    <row r="10" spans="1:153" ht="408.75" customHeight="1" x14ac:dyDescent="0.25">
      <c r="A10" s="703">
        <v>7</v>
      </c>
      <c r="B10" s="702" t="s">
        <v>1634</v>
      </c>
      <c r="C10" s="629" t="s">
        <v>1633</v>
      </c>
      <c r="D10" s="701" t="s">
        <v>1632</v>
      </c>
      <c r="E10" s="614" t="s">
        <v>1631</v>
      </c>
      <c r="F10" s="614" t="s">
        <v>177</v>
      </c>
      <c r="G10" s="630"/>
      <c r="H10" s="630"/>
      <c r="I10" s="629" t="s">
        <v>1630</v>
      </c>
      <c r="J10" s="614" t="s">
        <v>41</v>
      </c>
      <c r="K10" s="614" t="s">
        <v>927</v>
      </c>
      <c r="L10" s="614" t="s">
        <v>1629</v>
      </c>
      <c r="M10" s="614" t="s">
        <v>160</v>
      </c>
      <c r="N10" s="614" t="s">
        <v>1599</v>
      </c>
      <c r="O10" s="614" t="s">
        <v>1598</v>
      </c>
      <c r="P10" s="614" t="s">
        <v>1318</v>
      </c>
      <c r="Q10" s="614" t="s">
        <v>1317</v>
      </c>
      <c r="R10" s="614" t="s">
        <v>1628</v>
      </c>
      <c r="S10" s="613" t="s">
        <v>1627</v>
      </c>
      <c r="T10" s="613">
        <v>0</v>
      </c>
      <c r="U10" s="620" t="s">
        <v>1626</v>
      </c>
      <c r="V10" s="625" t="s">
        <v>160</v>
      </c>
      <c r="W10" s="625" t="s">
        <v>160</v>
      </c>
      <c r="X10" s="613" t="s">
        <v>160</v>
      </c>
      <c r="Y10" s="613" t="s">
        <v>160</v>
      </c>
      <c r="Z10" s="628" t="s">
        <v>1017</v>
      </c>
      <c r="AA10" s="628" t="s">
        <v>919</v>
      </c>
      <c r="AB10" s="628" t="s">
        <v>160</v>
      </c>
      <c r="AC10" s="628" t="s">
        <v>160</v>
      </c>
      <c r="AD10" s="642" t="s">
        <v>985</v>
      </c>
      <c r="AE10" s="625">
        <v>4.7699999999999996</v>
      </c>
      <c r="AF10" s="625">
        <f>AE10/3</f>
        <v>1.5899999999999999</v>
      </c>
      <c r="AG10" s="625">
        <v>0</v>
      </c>
      <c r="AH10" s="624">
        <f>AF10*AG10</f>
        <v>0</v>
      </c>
      <c r="AI10" s="615" t="s">
        <v>914</v>
      </c>
      <c r="AJ10" s="615" t="s">
        <v>908</v>
      </c>
      <c r="AK10" s="613" t="s">
        <v>160</v>
      </c>
      <c r="AL10" s="613">
        <v>1</v>
      </c>
      <c r="AM10" s="623"/>
      <c r="AN10" s="643">
        <v>8</v>
      </c>
      <c r="AO10" s="625" t="s">
        <v>160</v>
      </c>
      <c r="AP10" s="648" t="s">
        <v>1625</v>
      </c>
      <c r="AQ10" s="620" t="s">
        <v>1624</v>
      </c>
      <c r="AR10" s="628" t="s">
        <v>160</v>
      </c>
      <c r="AS10" s="628" t="s">
        <v>977</v>
      </c>
      <c r="AT10" s="628" t="s">
        <v>977</v>
      </c>
      <c r="AU10" s="648" t="s">
        <v>1623</v>
      </c>
      <c r="AV10" s="642" t="s">
        <v>976</v>
      </c>
      <c r="AW10" s="625">
        <v>4.7699999999999996</v>
      </c>
      <c r="AX10" s="625">
        <f>AW10/3</f>
        <v>1.5899999999999999</v>
      </c>
      <c r="AY10" s="625">
        <v>1</v>
      </c>
      <c r="AZ10" s="624">
        <f>AX10*AY10</f>
        <v>1.5899999999999999</v>
      </c>
      <c r="BA10" s="615" t="s">
        <v>1622</v>
      </c>
      <c r="BB10" s="615" t="s">
        <v>1621</v>
      </c>
      <c r="BC10" s="625" t="s">
        <v>160</v>
      </c>
      <c r="BD10" s="613">
        <v>1</v>
      </c>
      <c r="BE10" s="620" t="s">
        <v>1620</v>
      </c>
      <c r="BF10" s="625" t="s">
        <v>1619</v>
      </c>
      <c r="BG10" s="625" t="s">
        <v>160</v>
      </c>
      <c r="BH10" s="620" t="s">
        <v>1618</v>
      </c>
      <c r="BI10" s="625" t="s">
        <v>1617</v>
      </c>
      <c r="BJ10" s="628" t="s">
        <v>160</v>
      </c>
      <c r="BK10" s="628" t="s">
        <v>977</v>
      </c>
      <c r="BL10" s="628" t="s">
        <v>977</v>
      </c>
      <c r="BM10" s="628" t="s">
        <v>160</v>
      </c>
      <c r="BN10" s="642" t="s">
        <v>976</v>
      </c>
      <c r="BO10" s="625">
        <v>4.7699999999999996</v>
      </c>
      <c r="BP10" s="625">
        <f>BO10/3</f>
        <v>1.5899999999999999</v>
      </c>
      <c r="BQ10" s="625">
        <v>1</v>
      </c>
      <c r="BR10" s="624">
        <f>BP10*BQ10</f>
        <v>1.5899999999999999</v>
      </c>
      <c r="BS10" s="622" t="s">
        <v>1616</v>
      </c>
      <c r="BT10" s="622" t="s">
        <v>1615</v>
      </c>
      <c r="BU10" s="614" t="s">
        <v>1614</v>
      </c>
      <c r="BV10" s="623">
        <v>0</v>
      </c>
      <c r="BW10" s="614" t="s">
        <v>160</v>
      </c>
      <c r="BX10" s="623">
        <v>0</v>
      </c>
      <c r="BY10" s="614" t="s">
        <v>160</v>
      </c>
      <c r="BZ10" s="614" t="s">
        <v>160</v>
      </c>
      <c r="CA10" s="614" t="s">
        <v>160</v>
      </c>
      <c r="CB10" s="615" t="s">
        <v>914</v>
      </c>
      <c r="CC10" s="615" t="s">
        <v>908</v>
      </c>
      <c r="CD10" s="614"/>
      <c r="CE10" s="623">
        <v>2</v>
      </c>
      <c r="CF10" s="614" t="s">
        <v>1613</v>
      </c>
      <c r="CG10" s="623">
        <v>19</v>
      </c>
      <c r="CH10" s="614" t="s">
        <v>1612</v>
      </c>
      <c r="CI10" s="614" t="s">
        <v>1611</v>
      </c>
      <c r="CJ10" s="614" t="s">
        <v>1610</v>
      </c>
      <c r="CK10" s="622" t="s">
        <v>1609</v>
      </c>
      <c r="CL10" s="622" t="s">
        <v>1608</v>
      </c>
      <c r="CM10" s="613" t="s">
        <v>1006</v>
      </c>
      <c r="CN10" s="613" t="s">
        <v>1006</v>
      </c>
      <c r="CO10" s="613" t="s">
        <v>1006</v>
      </c>
      <c r="CP10" s="613" t="s">
        <v>1006</v>
      </c>
      <c r="CQ10" s="613" t="s">
        <v>1006</v>
      </c>
      <c r="CR10" s="613" t="s">
        <v>1006</v>
      </c>
      <c r="CS10" s="613" t="s">
        <v>1006</v>
      </c>
      <c r="CT10" s="615" t="s">
        <v>1600</v>
      </c>
      <c r="CU10" s="615" t="s">
        <v>908</v>
      </c>
      <c r="CV10" s="623" t="s">
        <v>160</v>
      </c>
      <c r="CW10" s="623">
        <v>2</v>
      </c>
      <c r="CX10" s="614" t="s">
        <v>1607</v>
      </c>
      <c r="CY10" s="623">
        <f>28+16</f>
        <v>44</v>
      </c>
      <c r="CZ10" s="614" t="s">
        <v>1606</v>
      </c>
      <c r="DA10" s="614" t="s">
        <v>1605</v>
      </c>
      <c r="DB10" s="614" t="s">
        <v>1604</v>
      </c>
      <c r="DC10" s="629" t="s">
        <v>1603</v>
      </c>
      <c r="DD10" s="629" t="s">
        <v>1602</v>
      </c>
      <c r="DE10" s="649" t="s">
        <v>1601</v>
      </c>
      <c r="DF10" s="649" t="s">
        <v>1018</v>
      </c>
      <c r="DG10" s="649" t="s">
        <v>1018</v>
      </c>
      <c r="DH10" s="649" t="s">
        <v>1018</v>
      </c>
      <c r="DI10" s="649" t="s">
        <v>1018</v>
      </c>
      <c r="DJ10" s="649" t="s">
        <v>1018</v>
      </c>
      <c r="DK10" s="649" t="s">
        <v>1018</v>
      </c>
      <c r="DL10" s="621" t="s">
        <v>1600</v>
      </c>
      <c r="DM10" s="621" t="s">
        <v>956</v>
      </c>
      <c r="DN10" s="649" t="s">
        <v>1601</v>
      </c>
      <c r="DO10" s="649" t="s">
        <v>1018</v>
      </c>
      <c r="DP10" s="649" t="s">
        <v>1018</v>
      </c>
      <c r="DQ10" s="649" t="s">
        <v>1018</v>
      </c>
      <c r="DR10" s="649" t="s">
        <v>1018</v>
      </c>
      <c r="DS10" s="649" t="s">
        <v>1018</v>
      </c>
      <c r="DT10" s="649" t="s">
        <v>1018</v>
      </c>
      <c r="DU10" s="621" t="s">
        <v>1600</v>
      </c>
      <c r="DV10" s="622" t="s">
        <v>908</v>
      </c>
      <c r="DW10" s="649" t="s">
        <v>1601</v>
      </c>
      <c r="DX10" s="649" t="s">
        <v>1018</v>
      </c>
      <c r="DY10" s="649" t="s">
        <v>1018</v>
      </c>
      <c r="DZ10" s="649" t="s">
        <v>1018</v>
      </c>
      <c r="EA10" s="649" t="s">
        <v>1018</v>
      </c>
      <c r="EB10" s="649" t="s">
        <v>1018</v>
      </c>
      <c r="EC10" s="649" t="s">
        <v>1018</v>
      </c>
      <c r="ED10" s="621" t="s">
        <v>1600</v>
      </c>
      <c r="EE10" s="621" t="s">
        <v>956</v>
      </c>
      <c r="EF10" s="614" t="s">
        <v>1599</v>
      </c>
      <c r="EG10" s="614" t="s">
        <v>1598</v>
      </c>
      <c r="EH10" s="625" t="s">
        <v>1597</v>
      </c>
      <c r="EI10" s="684">
        <f>3/3</f>
        <v>1</v>
      </c>
    </row>
    <row r="11" spans="1:153" ht="408.75" customHeight="1" x14ac:dyDescent="0.25">
      <c r="A11" s="699">
        <v>8</v>
      </c>
      <c r="B11" s="700" t="s">
        <v>1596</v>
      </c>
      <c r="C11" s="629" t="s">
        <v>1595</v>
      </c>
      <c r="D11" s="629" t="s">
        <v>1594</v>
      </c>
      <c r="E11" s="614" t="s">
        <v>992</v>
      </c>
      <c r="F11" s="630"/>
      <c r="G11" s="614" t="s">
        <v>177</v>
      </c>
      <c r="H11" s="630"/>
      <c r="I11" s="629" t="s">
        <v>1593</v>
      </c>
      <c r="J11" s="614" t="s">
        <v>41</v>
      </c>
      <c r="K11" s="614" t="s">
        <v>1032</v>
      </c>
      <c r="L11" s="614" t="s">
        <v>1539</v>
      </c>
      <c r="M11" s="614" t="s">
        <v>1539</v>
      </c>
      <c r="N11" s="614" t="s">
        <v>1547</v>
      </c>
      <c r="O11" s="614" t="s">
        <v>1546</v>
      </c>
      <c r="P11" s="695" t="s">
        <v>1233</v>
      </c>
      <c r="Q11" s="695" t="s">
        <v>989</v>
      </c>
      <c r="R11" s="614" t="s">
        <v>1182</v>
      </c>
      <c r="S11" s="620" t="s">
        <v>922</v>
      </c>
      <c r="T11" s="625">
        <v>0</v>
      </c>
      <c r="U11" s="625" t="s">
        <v>160</v>
      </c>
      <c r="V11" s="625">
        <v>0</v>
      </c>
      <c r="W11" s="625" t="s">
        <v>160</v>
      </c>
      <c r="X11" s="613" t="s">
        <v>160</v>
      </c>
      <c r="Y11" s="625" t="s">
        <v>160</v>
      </c>
      <c r="Z11" s="628" t="s">
        <v>1017</v>
      </c>
      <c r="AA11" s="628" t="s">
        <v>919</v>
      </c>
      <c r="AB11" s="628" t="s">
        <v>160</v>
      </c>
      <c r="AC11" s="628" t="s">
        <v>160</v>
      </c>
      <c r="AD11" s="642" t="s">
        <v>985</v>
      </c>
      <c r="AE11" s="625">
        <v>4.7699999999999996</v>
      </c>
      <c r="AF11" s="625">
        <f>AE11/10</f>
        <v>0.47699999999999998</v>
      </c>
      <c r="AG11" s="625">
        <v>0</v>
      </c>
      <c r="AH11" s="624">
        <f>AF11*AG11</f>
        <v>0</v>
      </c>
      <c r="AI11" s="615" t="s">
        <v>914</v>
      </c>
      <c r="AJ11" s="615" t="s">
        <v>908</v>
      </c>
      <c r="AK11" s="620" t="s">
        <v>1592</v>
      </c>
      <c r="AL11" s="625">
        <v>0</v>
      </c>
      <c r="AM11" s="613" t="s">
        <v>160</v>
      </c>
      <c r="AN11" s="613">
        <v>0</v>
      </c>
      <c r="AO11" s="625" t="s">
        <v>160</v>
      </c>
      <c r="AP11" s="613" t="s">
        <v>160</v>
      </c>
      <c r="AQ11" s="625" t="s">
        <v>1590</v>
      </c>
      <c r="AR11" s="628" t="s">
        <v>160</v>
      </c>
      <c r="AS11" s="679" t="s">
        <v>160</v>
      </c>
      <c r="AT11" s="628" t="s">
        <v>160</v>
      </c>
      <c r="AU11" s="679" t="s">
        <v>160</v>
      </c>
      <c r="AV11" s="642" t="s">
        <v>976</v>
      </c>
      <c r="AW11" s="625">
        <v>4.7699999999999996</v>
      </c>
      <c r="AX11" s="625">
        <f>AW11/10</f>
        <v>0.47699999999999998</v>
      </c>
      <c r="AY11" s="625">
        <v>0</v>
      </c>
      <c r="AZ11" s="624">
        <f>AX11*AY11</f>
        <v>0</v>
      </c>
      <c r="BA11" s="622" t="s">
        <v>1591</v>
      </c>
      <c r="BB11" s="622" t="s">
        <v>1590</v>
      </c>
      <c r="BC11" s="620" t="s">
        <v>1589</v>
      </c>
      <c r="BD11" s="625">
        <v>1</v>
      </c>
      <c r="BE11" s="620" t="s">
        <v>1588</v>
      </c>
      <c r="BF11" s="620" t="s">
        <v>1587</v>
      </c>
      <c r="BG11" s="625" t="s">
        <v>1586</v>
      </c>
      <c r="BH11" s="625" t="s">
        <v>1585</v>
      </c>
      <c r="BI11" s="625" t="s">
        <v>1584</v>
      </c>
      <c r="BJ11" s="628" t="s">
        <v>160</v>
      </c>
      <c r="BK11" s="679" t="s">
        <v>160</v>
      </c>
      <c r="BL11" s="628" t="s">
        <v>160</v>
      </c>
      <c r="BM11" s="628" t="s">
        <v>160</v>
      </c>
      <c r="BN11" s="642" t="s">
        <v>976</v>
      </c>
      <c r="BO11" s="625">
        <v>4.7699999999999996</v>
      </c>
      <c r="BP11" s="625">
        <f>BO11/10</f>
        <v>0.47699999999999998</v>
      </c>
      <c r="BQ11" s="625">
        <v>1</v>
      </c>
      <c r="BR11" s="624">
        <f>BP11*BQ11</f>
        <v>0.47699999999999998</v>
      </c>
      <c r="BS11" s="622" t="s">
        <v>1583</v>
      </c>
      <c r="BT11" s="622" t="s">
        <v>1582</v>
      </c>
      <c r="BU11" s="614" t="s">
        <v>972</v>
      </c>
      <c r="BV11" s="625">
        <v>1</v>
      </c>
      <c r="BW11" s="620" t="s">
        <v>1581</v>
      </c>
      <c r="BX11" s="620" t="s">
        <v>1580</v>
      </c>
      <c r="BY11" s="620" t="s">
        <v>1579</v>
      </c>
      <c r="BZ11" s="620" t="s">
        <v>1578</v>
      </c>
      <c r="CA11" s="625" t="s">
        <v>1577</v>
      </c>
      <c r="CB11" s="622" t="s">
        <v>1576</v>
      </c>
      <c r="CC11" s="622" t="s">
        <v>1575</v>
      </c>
      <c r="CD11" s="629" t="s">
        <v>1574</v>
      </c>
      <c r="CE11" s="625">
        <v>0</v>
      </c>
      <c r="CF11" s="614" t="s">
        <v>972</v>
      </c>
      <c r="CG11" s="623" t="s">
        <v>972</v>
      </c>
      <c r="CH11" s="614" t="s">
        <v>972</v>
      </c>
      <c r="CI11" s="614" t="s">
        <v>972</v>
      </c>
      <c r="CJ11" s="614" t="s">
        <v>972</v>
      </c>
      <c r="CK11" s="615" t="s">
        <v>914</v>
      </c>
      <c r="CL11" s="615" t="s">
        <v>908</v>
      </c>
      <c r="CM11" s="629" t="s">
        <v>1573</v>
      </c>
      <c r="CN11" s="623">
        <v>4</v>
      </c>
      <c r="CO11" s="629" t="s">
        <v>1572</v>
      </c>
      <c r="CP11" s="629" t="s">
        <v>1571</v>
      </c>
      <c r="CQ11" s="629" t="s">
        <v>1570</v>
      </c>
      <c r="CR11" s="629" t="s">
        <v>1569</v>
      </c>
      <c r="CS11" s="629" t="s">
        <v>1568</v>
      </c>
      <c r="CT11" s="622" t="s">
        <v>1567</v>
      </c>
      <c r="CU11" s="622" t="s">
        <v>1566</v>
      </c>
      <c r="CV11" s="635" t="s">
        <v>1565</v>
      </c>
      <c r="CW11" s="617">
        <v>2</v>
      </c>
      <c r="CX11" s="618" t="s">
        <v>1564</v>
      </c>
      <c r="CY11" s="618" t="s">
        <v>1563</v>
      </c>
      <c r="CZ11" s="617" t="s">
        <v>1562</v>
      </c>
      <c r="DA11" s="617" t="s">
        <v>1512</v>
      </c>
      <c r="DB11" s="618" t="s">
        <v>1561</v>
      </c>
      <c r="DC11" s="629" t="s">
        <v>1560</v>
      </c>
      <c r="DD11" s="620" t="s">
        <v>1559</v>
      </c>
      <c r="DE11" s="635" t="s">
        <v>1558</v>
      </c>
      <c r="DF11" s="617">
        <v>2</v>
      </c>
      <c r="DG11" s="635" t="s">
        <v>1557</v>
      </c>
      <c r="DH11" s="635" t="s">
        <v>1556</v>
      </c>
      <c r="DI11" s="635" t="s">
        <v>1555</v>
      </c>
      <c r="DJ11" s="677" t="s">
        <v>1512</v>
      </c>
      <c r="DK11" s="618" t="s">
        <v>1554</v>
      </c>
      <c r="DL11" s="629" t="s">
        <v>1553</v>
      </c>
      <c r="DM11" s="620" t="s">
        <v>1552</v>
      </c>
      <c r="DN11" s="649" t="s">
        <v>1551</v>
      </c>
      <c r="DO11" s="649"/>
      <c r="DP11" s="649"/>
      <c r="DQ11" s="649"/>
      <c r="DR11" s="649"/>
      <c r="DS11" s="649"/>
      <c r="DT11" s="649"/>
      <c r="DU11" s="648" t="s">
        <v>1548</v>
      </c>
      <c r="DV11" s="622" t="s">
        <v>908</v>
      </c>
      <c r="DW11" s="635" t="s">
        <v>1550</v>
      </c>
      <c r="DX11" s="618" t="s">
        <v>1508</v>
      </c>
      <c r="DY11" s="635" t="s">
        <v>1550</v>
      </c>
      <c r="DZ11" s="635" t="s">
        <v>1550</v>
      </c>
      <c r="EA11" s="635" t="s">
        <v>1550</v>
      </c>
      <c r="EB11" s="635" t="s">
        <v>1550</v>
      </c>
      <c r="EC11" s="618" t="s">
        <v>1549</v>
      </c>
      <c r="ED11" s="648" t="s">
        <v>1548</v>
      </c>
      <c r="EE11" s="622" t="s">
        <v>908</v>
      </c>
      <c r="EF11" s="614" t="s">
        <v>1547</v>
      </c>
      <c r="EG11" s="614" t="s">
        <v>1546</v>
      </c>
      <c r="EH11" s="614" t="s">
        <v>1545</v>
      </c>
      <c r="EI11" s="684">
        <f>10/10</f>
        <v>1</v>
      </c>
    </row>
    <row r="12" spans="1:153" ht="330" customHeight="1" x14ac:dyDescent="0.25">
      <c r="A12" s="699">
        <v>9</v>
      </c>
      <c r="B12" s="698" t="s">
        <v>1544</v>
      </c>
      <c r="C12" s="697" t="s">
        <v>1543</v>
      </c>
      <c r="D12" s="629" t="s">
        <v>1542</v>
      </c>
      <c r="E12" s="680" t="s">
        <v>1088</v>
      </c>
      <c r="F12" s="681"/>
      <c r="G12" s="681"/>
      <c r="H12" s="614" t="s">
        <v>177</v>
      </c>
      <c r="I12" s="629" t="s">
        <v>1541</v>
      </c>
      <c r="J12" s="680" t="s">
        <v>1540</v>
      </c>
      <c r="K12" s="680" t="s">
        <v>927</v>
      </c>
      <c r="L12" s="614" t="s">
        <v>1539</v>
      </c>
      <c r="M12" s="680" t="s">
        <v>1538</v>
      </c>
      <c r="N12" s="680" t="s">
        <v>1505</v>
      </c>
      <c r="O12" s="680" t="s">
        <v>1504</v>
      </c>
      <c r="P12" s="696" t="s">
        <v>1537</v>
      </c>
      <c r="Q12" s="695" t="s">
        <v>1317</v>
      </c>
      <c r="R12" s="680" t="s">
        <v>1182</v>
      </c>
      <c r="S12" s="620" t="s">
        <v>1536</v>
      </c>
      <c r="T12" s="625">
        <v>0</v>
      </c>
      <c r="U12" s="625" t="s">
        <v>160</v>
      </c>
      <c r="V12" s="625">
        <v>0</v>
      </c>
      <c r="W12" s="625" t="s">
        <v>160</v>
      </c>
      <c r="X12" s="613" t="s">
        <v>160</v>
      </c>
      <c r="Y12" s="625" t="s">
        <v>160</v>
      </c>
      <c r="Z12" s="628" t="s">
        <v>1017</v>
      </c>
      <c r="AA12" s="628" t="s">
        <v>919</v>
      </c>
      <c r="AB12" s="628" t="s">
        <v>160</v>
      </c>
      <c r="AC12" s="628" t="s">
        <v>160</v>
      </c>
      <c r="AD12" s="642" t="s">
        <v>985</v>
      </c>
      <c r="AE12" s="625">
        <v>4.7699999999999996</v>
      </c>
      <c r="AF12" s="625">
        <f>AE12/3</f>
        <v>1.5899999999999999</v>
      </c>
      <c r="AG12" s="625">
        <v>0</v>
      </c>
      <c r="AH12" s="624">
        <f>AF12*AG12</f>
        <v>0</v>
      </c>
      <c r="AI12" s="622" t="s">
        <v>1530</v>
      </c>
      <c r="AJ12" s="622" t="s">
        <v>908</v>
      </c>
      <c r="AK12" s="620" t="s">
        <v>1535</v>
      </c>
      <c r="AL12" s="625">
        <v>0</v>
      </c>
      <c r="AM12" s="613" t="s">
        <v>160</v>
      </c>
      <c r="AN12" s="613">
        <v>0</v>
      </c>
      <c r="AO12" s="625" t="s">
        <v>160</v>
      </c>
      <c r="AP12" s="613" t="s">
        <v>160</v>
      </c>
      <c r="AQ12" s="625" t="s">
        <v>160</v>
      </c>
      <c r="AR12" s="628" t="s">
        <v>160</v>
      </c>
      <c r="AS12" s="679" t="s">
        <v>160</v>
      </c>
      <c r="AT12" s="628" t="s">
        <v>160</v>
      </c>
      <c r="AU12" s="679" t="s">
        <v>160</v>
      </c>
      <c r="AV12" s="642" t="s">
        <v>976</v>
      </c>
      <c r="AW12" s="625">
        <v>4.7699999999999996</v>
      </c>
      <c r="AX12" s="625">
        <f>AW12/3</f>
        <v>1.5899999999999999</v>
      </c>
      <c r="AY12" s="625">
        <v>0</v>
      </c>
      <c r="AZ12" s="624">
        <f>AX12*AY12</f>
        <v>0</v>
      </c>
      <c r="BA12" s="622" t="s">
        <v>1530</v>
      </c>
      <c r="BB12" s="622" t="s">
        <v>956</v>
      </c>
      <c r="BC12" s="620" t="s">
        <v>1534</v>
      </c>
      <c r="BD12" s="625">
        <v>0</v>
      </c>
      <c r="BE12" s="625" t="s">
        <v>160</v>
      </c>
      <c r="BF12" s="613">
        <v>0</v>
      </c>
      <c r="BG12" s="625" t="s">
        <v>160</v>
      </c>
      <c r="BH12" s="625" t="s">
        <v>160</v>
      </c>
      <c r="BI12" s="625" t="s">
        <v>160</v>
      </c>
      <c r="BJ12" s="628" t="s">
        <v>160</v>
      </c>
      <c r="BK12" s="679" t="s">
        <v>160</v>
      </c>
      <c r="BL12" s="628" t="s">
        <v>160</v>
      </c>
      <c r="BM12" s="679" t="s">
        <v>160</v>
      </c>
      <c r="BN12" s="642" t="s">
        <v>976</v>
      </c>
      <c r="BO12" s="625">
        <v>4.7699999999999996</v>
      </c>
      <c r="BP12" s="625">
        <f>BO12/3</f>
        <v>1.5899999999999999</v>
      </c>
      <c r="BQ12" s="625">
        <v>0</v>
      </c>
      <c r="BR12" s="624">
        <f>BP12*BQ12</f>
        <v>0</v>
      </c>
      <c r="BS12" s="622" t="s">
        <v>1530</v>
      </c>
      <c r="BT12" s="622" t="s">
        <v>956</v>
      </c>
      <c r="BU12" s="629" t="s">
        <v>1533</v>
      </c>
      <c r="BV12" s="614">
        <v>0</v>
      </c>
      <c r="BW12" s="614" t="s">
        <v>972</v>
      </c>
      <c r="BX12" s="623" t="s">
        <v>972</v>
      </c>
      <c r="BY12" s="614" t="s">
        <v>972</v>
      </c>
      <c r="BZ12" s="614" t="s">
        <v>972</v>
      </c>
      <c r="CA12" s="614" t="s">
        <v>972</v>
      </c>
      <c r="CB12" s="622" t="s">
        <v>1530</v>
      </c>
      <c r="CC12" s="622" t="s">
        <v>956</v>
      </c>
      <c r="CD12" s="629" t="s">
        <v>1532</v>
      </c>
      <c r="CE12" s="614">
        <v>0</v>
      </c>
      <c r="CF12" s="614" t="s">
        <v>972</v>
      </c>
      <c r="CG12" s="623" t="s">
        <v>972</v>
      </c>
      <c r="CH12" s="614" t="s">
        <v>972</v>
      </c>
      <c r="CI12" s="614" t="s">
        <v>972</v>
      </c>
      <c r="CJ12" s="614" t="s">
        <v>972</v>
      </c>
      <c r="CK12" s="622" t="s">
        <v>1530</v>
      </c>
      <c r="CL12" s="622" t="s">
        <v>956</v>
      </c>
      <c r="CM12" s="629" t="s">
        <v>1531</v>
      </c>
      <c r="CN12" s="614">
        <v>0</v>
      </c>
      <c r="CO12" s="614" t="s">
        <v>972</v>
      </c>
      <c r="CP12" s="623" t="s">
        <v>972</v>
      </c>
      <c r="CQ12" s="614" t="s">
        <v>972</v>
      </c>
      <c r="CR12" s="614" t="s">
        <v>972</v>
      </c>
      <c r="CS12" s="614" t="s">
        <v>972</v>
      </c>
      <c r="CT12" s="622" t="s">
        <v>1530</v>
      </c>
      <c r="CU12" s="622" t="s">
        <v>956</v>
      </c>
      <c r="CV12" s="635" t="s">
        <v>1529</v>
      </c>
      <c r="CW12" s="618">
        <v>0</v>
      </c>
      <c r="CX12" s="618" t="s">
        <v>1528</v>
      </c>
      <c r="CY12" s="617" t="s">
        <v>972</v>
      </c>
      <c r="CZ12" s="618" t="s">
        <v>972</v>
      </c>
      <c r="DA12" s="618" t="s">
        <v>1527</v>
      </c>
      <c r="DB12" s="618" t="s">
        <v>1526</v>
      </c>
      <c r="DC12" s="629" t="s">
        <v>1525</v>
      </c>
      <c r="DD12" s="620" t="s">
        <v>1524</v>
      </c>
      <c r="DE12" s="635" t="s">
        <v>1523</v>
      </c>
      <c r="DF12" s="618">
        <v>1</v>
      </c>
      <c r="DG12" s="694" t="s">
        <v>1522</v>
      </c>
      <c r="DH12" s="694" t="s">
        <v>1521</v>
      </c>
      <c r="DI12" s="693" t="s">
        <v>1520</v>
      </c>
      <c r="DJ12" s="635" t="s">
        <v>1512</v>
      </c>
      <c r="DK12" s="618" t="s">
        <v>1519</v>
      </c>
      <c r="DL12" s="629" t="s">
        <v>1518</v>
      </c>
      <c r="DM12" s="620" t="s">
        <v>1517</v>
      </c>
      <c r="DN12" s="635" t="s">
        <v>1516</v>
      </c>
      <c r="DO12" s="618">
        <v>2</v>
      </c>
      <c r="DP12" s="635" t="s">
        <v>1515</v>
      </c>
      <c r="DQ12" s="635" t="s">
        <v>1514</v>
      </c>
      <c r="DR12" s="635" t="s">
        <v>1513</v>
      </c>
      <c r="DS12" s="635" t="s">
        <v>1512</v>
      </c>
      <c r="DT12" s="618" t="s">
        <v>1511</v>
      </c>
      <c r="DU12" s="629" t="s">
        <v>1510</v>
      </c>
      <c r="DV12" s="620" t="s">
        <v>1509</v>
      </c>
      <c r="DW12" s="635" t="s">
        <v>1507</v>
      </c>
      <c r="DX12" s="618" t="s">
        <v>1508</v>
      </c>
      <c r="DY12" s="635" t="s">
        <v>1507</v>
      </c>
      <c r="DZ12" s="635" t="s">
        <v>1507</v>
      </c>
      <c r="EA12" s="635" t="s">
        <v>1507</v>
      </c>
      <c r="EB12" s="635" t="s">
        <v>1507</v>
      </c>
      <c r="EC12" s="618" t="s">
        <v>1506</v>
      </c>
      <c r="ED12" s="622" t="s">
        <v>1449</v>
      </c>
      <c r="EE12" s="622" t="s">
        <v>908</v>
      </c>
      <c r="EF12" s="680" t="s">
        <v>1505</v>
      </c>
      <c r="EG12" s="680" t="s">
        <v>1504</v>
      </c>
      <c r="EH12" s="625" t="s">
        <v>1503</v>
      </c>
      <c r="EI12" s="684">
        <f>3/3</f>
        <v>1</v>
      </c>
    </row>
    <row r="13" spans="1:153" ht="408.75" customHeight="1" x14ac:dyDescent="0.25">
      <c r="A13" s="683">
        <v>10</v>
      </c>
      <c r="B13" s="682" t="s">
        <v>1502</v>
      </c>
      <c r="C13" s="648" t="s">
        <v>1501</v>
      </c>
      <c r="D13" s="648" t="s">
        <v>1500</v>
      </c>
      <c r="E13" s="638" t="s">
        <v>1499</v>
      </c>
      <c r="F13" s="692"/>
      <c r="G13" s="638" t="s">
        <v>177</v>
      </c>
      <c r="H13" s="692"/>
      <c r="I13" s="648" t="s">
        <v>1498</v>
      </c>
      <c r="J13" s="638" t="s">
        <v>928</v>
      </c>
      <c r="K13" s="692" t="s">
        <v>927</v>
      </c>
      <c r="L13" s="638" t="s">
        <v>1379</v>
      </c>
      <c r="M13" s="638" t="s">
        <v>1378</v>
      </c>
      <c r="N13" s="638" t="s">
        <v>1448</v>
      </c>
      <c r="O13" s="638" t="s">
        <v>1447</v>
      </c>
      <c r="P13" s="638" t="s">
        <v>1497</v>
      </c>
      <c r="Q13" s="691" t="s">
        <v>924</v>
      </c>
      <c r="R13" s="638" t="s">
        <v>1182</v>
      </c>
      <c r="S13" s="622" t="s">
        <v>1496</v>
      </c>
      <c r="T13" s="634">
        <v>0</v>
      </c>
      <c r="U13" s="638" t="s">
        <v>160</v>
      </c>
      <c r="V13" s="648" t="s">
        <v>1495</v>
      </c>
      <c r="W13" s="648" t="s">
        <v>1494</v>
      </c>
      <c r="X13" s="648" t="s">
        <v>1493</v>
      </c>
      <c r="Y13" s="648" t="s">
        <v>1492</v>
      </c>
      <c r="Z13" s="638" t="s">
        <v>977</v>
      </c>
      <c r="AA13" s="638" t="s">
        <v>919</v>
      </c>
      <c r="AB13" s="638" t="s">
        <v>986</v>
      </c>
      <c r="AC13" s="638" t="s">
        <v>160</v>
      </c>
      <c r="AD13" s="642" t="s">
        <v>985</v>
      </c>
      <c r="AE13" s="638">
        <v>4.7699999999999996</v>
      </c>
      <c r="AF13" s="638">
        <f>AE13/1400</f>
        <v>3.4071428571428568E-3</v>
      </c>
      <c r="AG13" s="638">
        <v>0</v>
      </c>
      <c r="AH13" s="624">
        <f>AF13*AG13</f>
        <v>0</v>
      </c>
      <c r="AI13" s="622" t="s">
        <v>1491</v>
      </c>
      <c r="AJ13" s="690" t="s">
        <v>1490</v>
      </c>
      <c r="AK13" s="614" t="s">
        <v>1489</v>
      </c>
      <c r="AL13" s="623">
        <v>400</v>
      </c>
      <c r="AM13" s="638" t="s">
        <v>1488</v>
      </c>
      <c r="AN13" s="638" t="s">
        <v>1487</v>
      </c>
      <c r="AO13" s="614" t="s">
        <v>160</v>
      </c>
      <c r="AP13" s="614" t="s">
        <v>160</v>
      </c>
      <c r="AQ13" s="629" t="s">
        <v>1486</v>
      </c>
      <c r="AR13" s="628" t="s">
        <v>977</v>
      </c>
      <c r="AS13" s="628" t="s">
        <v>977</v>
      </c>
      <c r="AT13" s="628" t="s">
        <v>977</v>
      </c>
      <c r="AU13" s="628" t="s">
        <v>160</v>
      </c>
      <c r="AV13" s="642" t="s">
        <v>976</v>
      </c>
      <c r="AW13" s="625">
        <v>4.7699999999999996</v>
      </c>
      <c r="AX13" s="625">
        <f>AW13/1400</f>
        <v>3.4071428571428568E-3</v>
      </c>
      <c r="AY13" s="625">
        <v>400</v>
      </c>
      <c r="AZ13" s="624">
        <f>AX13*AY13</f>
        <v>1.3628571428571428</v>
      </c>
      <c r="BA13" s="622" t="s">
        <v>1485</v>
      </c>
      <c r="BB13" s="622" t="s">
        <v>1484</v>
      </c>
      <c r="BC13" s="629" t="s">
        <v>1483</v>
      </c>
      <c r="BD13" s="623">
        <v>0</v>
      </c>
      <c r="BE13" s="634" t="s">
        <v>160</v>
      </c>
      <c r="BF13" s="614">
        <v>0</v>
      </c>
      <c r="BG13" s="614" t="s">
        <v>1482</v>
      </c>
      <c r="BH13" s="614" t="s">
        <v>160</v>
      </c>
      <c r="BI13" s="614" t="s">
        <v>1481</v>
      </c>
      <c r="BJ13" s="628" t="s">
        <v>160</v>
      </c>
      <c r="BK13" s="628" t="s">
        <v>160</v>
      </c>
      <c r="BL13" s="628" t="s">
        <v>160</v>
      </c>
      <c r="BM13" s="628" t="s">
        <v>160</v>
      </c>
      <c r="BN13" s="642" t="s">
        <v>976</v>
      </c>
      <c r="BO13" s="625">
        <v>4.7699999999999996</v>
      </c>
      <c r="BP13" s="625">
        <f>BO13/1400</f>
        <v>3.4071428571428568E-3</v>
      </c>
      <c r="BQ13" s="625">
        <v>0</v>
      </c>
      <c r="BR13" s="624">
        <f>BP13*BQ13</f>
        <v>0</v>
      </c>
      <c r="BS13" s="622" t="s">
        <v>1480</v>
      </c>
      <c r="BT13" s="689" t="s">
        <v>1479</v>
      </c>
      <c r="BU13" s="614" t="s">
        <v>1478</v>
      </c>
      <c r="BV13" s="623">
        <v>1400</v>
      </c>
      <c r="BW13" s="614" t="s">
        <v>1477</v>
      </c>
      <c r="BX13" s="629" t="s">
        <v>1476</v>
      </c>
      <c r="BY13" s="629" t="s">
        <v>1475</v>
      </c>
      <c r="BZ13" s="629" t="s">
        <v>1474</v>
      </c>
      <c r="CA13" s="629" t="s">
        <v>1473</v>
      </c>
      <c r="CB13" s="622" t="s">
        <v>1472</v>
      </c>
      <c r="CC13" s="622" t="s">
        <v>1466</v>
      </c>
      <c r="CD13" s="614" t="s">
        <v>1471</v>
      </c>
      <c r="CE13" s="623">
        <v>0</v>
      </c>
      <c r="CF13" s="614" t="s">
        <v>972</v>
      </c>
      <c r="CG13" s="629" t="s">
        <v>1470</v>
      </c>
      <c r="CH13" s="629" t="s">
        <v>1469</v>
      </c>
      <c r="CI13" s="629" t="s">
        <v>972</v>
      </c>
      <c r="CJ13" s="629" t="s">
        <v>1468</v>
      </c>
      <c r="CK13" s="622" t="s">
        <v>1467</v>
      </c>
      <c r="CL13" s="622" t="s">
        <v>1466</v>
      </c>
      <c r="CM13" s="625" t="s">
        <v>1465</v>
      </c>
      <c r="CN13" s="613">
        <v>0</v>
      </c>
      <c r="CO13" s="613" t="s">
        <v>972</v>
      </c>
      <c r="CP13" s="613" t="s">
        <v>972</v>
      </c>
      <c r="CQ13" s="613" t="s">
        <v>972</v>
      </c>
      <c r="CR13" s="613" t="s">
        <v>972</v>
      </c>
      <c r="CS13" s="613" t="s">
        <v>972</v>
      </c>
      <c r="CT13" s="622" t="s">
        <v>1464</v>
      </c>
      <c r="CU13" s="622" t="s">
        <v>908</v>
      </c>
      <c r="CV13" s="618" t="s">
        <v>1463</v>
      </c>
      <c r="CW13" s="617">
        <v>0</v>
      </c>
      <c r="CX13" s="613" t="s">
        <v>972</v>
      </c>
      <c r="CY13" s="617" t="s">
        <v>972</v>
      </c>
      <c r="CZ13" s="617" t="s">
        <v>972</v>
      </c>
      <c r="DA13" s="617" t="s">
        <v>972</v>
      </c>
      <c r="DB13" s="617" t="s">
        <v>972</v>
      </c>
      <c r="DC13" s="629" t="s">
        <v>1462</v>
      </c>
      <c r="DD13" s="620" t="s">
        <v>1459</v>
      </c>
      <c r="DE13" s="618" t="s">
        <v>1342</v>
      </c>
      <c r="DF13" s="617">
        <v>0</v>
      </c>
      <c r="DG13" s="618" t="s">
        <v>1461</v>
      </c>
      <c r="DH13" s="617" t="s">
        <v>972</v>
      </c>
      <c r="DI13" s="617" t="s">
        <v>972</v>
      </c>
      <c r="DJ13" s="617" t="s">
        <v>972</v>
      </c>
      <c r="DK13" s="617" t="s">
        <v>972</v>
      </c>
      <c r="DL13" s="629" t="s">
        <v>1460</v>
      </c>
      <c r="DM13" s="620" t="s">
        <v>1459</v>
      </c>
      <c r="DN13" s="618" t="s">
        <v>1458</v>
      </c>
      <c r="DO13" s="617">
        <v>1000</v>
      </c>
      <c r="DP13" s="618" t="s">
        <v>1457</v>
      </c>
      <c r="DQ13" s="620" t="s">
        <v>1456</v>
      </c>
      <c r="DR13" s="618" t="s">
        <v>1455</v>
      </c>
      <c r="DS13" s="617" t="s">
        <v>1336</v>
      </c>
      <c r="DT13" s="618" t="s">
        <v>1454</v>
      </c>
      <c r="DU13" s="688" t="s">
        <v>1453</v>
      </c>
      <c r="DV13" s="629" t="s">
        <v>1452</v>
      </c>
      <c r="DW13" s="618" t="s">
        <v>1451</v>
      </c>
      <c r="DX13" s="617">
        <v>1400</v>
      </c>
      <c r="DY13" s="618" t="s">
        <v>1450</v>
      </c>
      <c r="DZ13" s="625" t="s">
        <v>972</v>
      </c>
      <c r="EA13" s="618" t="s">
        <v>972</v>
      </c>
      <c r="EB13" s="617" t="s">
        <v>972</v>
      </c>
      <c r="EC13" s="618" t="s">
        <v>972</v>
      </c>
      <c r="ED13" s="622" t="s">
        <v>1449</v>
      </c>
      <c r="EE13" s="622" t="s">
        <v>908</v>
      </c>
      <c r="EF13" s="614" t="s">
        <v>1448</v>
      </c>
      <c r="EG13" s="614" t="s">
        <v>1447</v>
      </c>
      <c r="EH13" s="614" t="s">
        <v>1446</v>
      </c>
      <c r="EI13" s="684">
        <f>1400/1400</f>
        <v>1</v>
      </c>
    </row>
    <row r="14" spans="1:153" ht="408.75" customHeight="1" x14ac:dyDescent="0.25">
      <c r="A14" s="683">
        <v>11</v>
      </c>
      <c r="B14" s="682" t="s">
        <v>1445</v>
      </c>
      <c r="C14" s="620" t="s">
        <v>1444</v>
      </c>
      <c r="D14" s="620" t="s">
        <v>1443</v>
      </c>
      <c r="E14" s="625" t="s">
        <v>1202</v>
      </c>
      <c r="F14" s="681"/>
      <c r="G14" s="625" t="s">
        <v>177</v>
      </c>
      <c r="H14" s="625" t="s">
        <v>177</v>
      </c>
      <c r="I14" s="620" t="s">
        <v>1442</v>
      </c>
      <c r="J14" s="625" t="s">
        <v>928</v>
      </c>
      <c r="K14" s="680" t="s">
        <v>927</v>
      </c>
      <c r="L14" s="625" t="s">
        <v>1379</v>
      </c>
      <c r="M14" s="625" t="s">
        <v>1378</v>
      </c>
      <c r="N14" s="625" t="s">
        <v>1386</v>
      </c>
      <c r="O14" s="625" t="s">
        <v>1385</v>
      </c>
      <c r="P14" s="625" t="s">
        <v>1441</v>
      </c>
      <c r="Q14" s="625" t="s">
        <v>1440</v>
      </c>
      <c r="R14" s="625" t="s">
        <v>1376</v>
      </c>
      <c r="S14" s="639" t="s">
        <v>1439</v>
      </c>
      <c r="T14" s="623">
        <v>0</v>
      </c>
      <c r="U14" s="614" t="s">
        <v>160</v>
      </c>
      <c r="V14" s="614" t="s">
        <v>1374</v>
      </c>
      <c r="W14" s="625" t="s">
        <v>160</v>
      </c>
      <c r="X14" s="614" t="s">
        <v>1374</v>
      </c>
      <c r="Y14" s="614" t="s">
        <v>1374</v>
      </c>
      <c r="Z14" s="628" t="s">
        <v>977</v>
      </c>
      <c r="AA14" s="628" t="s">
        <v>919</v>
      </c>
      <c r="AB14" s="628" t="s">
        <v>160</v>
      </c>
      <c r="AC14" s="628" t="s">
        <v>160</v>
      </c>
      <c r="AD14" s="642" t="s">
        <v>985</v>
      </c>
      <c r="AE14" s="625">
        <v>4.7699999999999996</v>
      </c>
      <c r="AF14" s="625">
        <f>AE14/33</f>
        <v>0.14454545454545453</v>
      </c>
      <c r="AG14" s="625">
        <v>0</v>
      </c>
      <c r="AH14" s="624">
        <f>AF14*AG14</f>
        <v>0</v>
      </c>
      <c r="AI14" s="615" t="s">
        <v>914</v>
      </c>
      <c r="AJ14" s="615" t="s">
        <v>908</v>
      </c>
      <c r="AK14" s="614" t="s">
        <v>1438</v>
      </c>
      <c r="AL14" s="623">
        <v>0</v>
      </c>
      <c r="AM14" s="613" t="s">
        <v>160</v>
      </c>
      <c r="AN14" s="614">
        <v>0</v>
      </c>
      <c r="AO14" s="625" t="s">
        <v>160</v>
      </c>
      <c r="AP14" s="614" t="s">
        <v>160</v>
      </c>
      <c r="AQ14" s="614" t="s">
        <v>160</v>
      </c>
      <c r="AR14" s="628" t="s">
        <v>160</v>
      </c>
      <c r="AS14" s="628" t="s">
        <v>160</v>
      </c>
      <c r="AT14" s="628" t="s">
        <v>160</v>
      </c>
      <c r="AU14" s="628" t="s">
        <v>160</v>
      </c>
      <c r="AV14" s="642" t="s">
        <v>976</v>
      </c>
      <c r="AW14" s="625">
        <v>4.7699999999999996</v>
      </c>
      <c r="AX14" s="625">
        <f>AW14/33</f>
        <v>0.14454545454545453</v>
      </c>
      <c r="AY14" s="625">
        <v>0</v>
      </c>
      <c r="AZ14" s="624">
        <f>AX14*AY14</f>
        <v>0</v>
      </c>
      <c r="BA14" s="615" t="s">
        <v>914</v>
      </c>
      <c r="BB14" s="615" t="s">
        <v>908</v>
      </c>
      <c r="BC14" s="629" t="s">
        <v>1437</v>
      </c>
      <c r="BD14" s="623">
        <v>0</v>
      </c>
      <c r="BE14" s="634" t="s">
        <v>160</v>
      </c>
      <c r="BF14" s="624">
        <v>320</v>
      </c>
      <c r="BG14" s="620" t="s">
        <v>1436</v>
      </c>
      <c r="BH14" s="614" t="s">
        <v>160</v>
      </c>
      <c r="BI14" s="614" t="s">
        <v>1435</v>
      </c>
      <c r="BJ14" s="628" t="s">
        <v>160</v>
      </c>
      <c r="BK14" s="628" t="s">
        <v>160</v>
      </c>
      <c r="BL14" s="628" t="s">
        <v>160</v>
      </c>
      <c r="BM14" s="628" t="s">
        <v>160</v>
      </c>
      <c r="BN14" s="642" t="s">
        <v>976</v>
      </c>
      <c r="BO14" s="625">
        <v>4.7699999999999996</v>
      </c>
      <c r="BP14" s="625">
        <f>BO14/33</f>
        <v>0.14454545454545453</v>
      </c>
      <c r="BQ14" s="625">
        <v>0</v>
      </c>
      <c r="BR14" s="624">
        <f>BP14*BQ14</f>
        <v>0</v>
      </c>
      <c r="BS14" s="622" t="s">
        <v>1434</v>
      </c>
      <c r="BT14" s="622" t="s">
        <v>1433</v>
      </c>
      <c r="BU14" s="614" t="s">
        <v>1432</v>
      </c>
      <c r="BV14" s="623">
        <v>120</v>
      </c>
      <c r="BW14" s="614" t="s">
        <v>1431</v>
      </c>
      <c r="BX14" s="614" t="s">
        <v>1430</v>
      </c>
      <c r="BY14" s="614" t="s">
        <v>1429</v>
      </c>
      <c r="BZ14" s="614" t="s">
        <v>1428</v>
      </c>
      <c r="CA14" s="629" t="s">
        <v>1427</v>
      </c>
      <c r="CB14" s="639" t="s">
        <v>1426</v>
      </c>
      <c r="CC14" s="639" t="s">
        <v>1425</v>
      </c>
      <c r="CD14" s="614" t="s">
        <v>1424</v>
      </c>
      <c r="CE14" s="623">
        <v>0</v>
      </c>
      <c r="CF14" s="614" t="s">
        <v>972</v>
      </c>
      <c r="CG14" s="614" t="s">
        <v>1423</v>
      </c>
      <c r="CH14" s="614" t="s">
        <v>1422</v>
      </c>
      <c r="CI14" s="614" t="s">
        <v>972</v>
      </c>
      <c r="CJ14" s="629" t="s">
        <v>1421</v>
      </c>
      <c r="CK14" s="622" t="s">
        <v>1420</v>
      </c>
      <c r="CL14" s="622" t="s">
        <v>1419</v>
      </c>
      <c r="CM14" s="625" t="s">
        <v>1418</v>
      </c>
      <c r="CN14" s="621"/>
      <c r="CO14" s="625" t="s">
        <v>1417</v>
      </c>
      <c r="CP14" s="687" t="s">
        <v>1416</v>
      </c>
      <c r="CQ14" s="620" t="s">
        <v>1415</v>
      </c>
      <c r="CR14" s="613" t="s">
        <v>1336</v>
      </c>
      <c r="CS14" s="620" t="s">
        <v>1414</v>
      </c>
      <c r="CT14" s="622" t="s">
        <v>1413</v>
      </c>
      <c r="CU14" s="622" t="s">
        <v>1412</v>
      </c>
      <c r="CV14" s="618" t="s">
        <v>1411</v>
      </c>
      <c r="CW14" s="640" t="s">
        <v>1396</v>
      </c>
      <c r="CX14" s="618" t="s">
        <v>1410</v>
      </c>
      <c r="CY14" s="686" t="s">
        <v>1409</v>
      </c>
      <c r="CZ14" s="635" t="s">
        <v>1408</v>
      </c>
      <c r="DA14" s="617" t="s">
        <v>972</v>
      </c>
      <c r="DB14" s="618" t="s">
        <v>1407</v>
      </c>
      <c r="DC14" s="620" t="s">
        <v>1406</v>
      </c>
      <c r="DD14" s="620" t="s">
        <v>1405</v>
      </c>
      <c r="DE14" s="618" t="s">
        <v>1404</v>
      </c>
      <c r="DF14" s="640" t="s">
        <v>1396</v>
      </c>
      <c r="DG14" s="618" t="s">
        <v>1403</v>
      </c>
      <c r="DH14" s="686" t="s">
        <v>1402</v>
      </c>
      <c r="DI14" s="635" t="s">
        <v>1401</v>
      </c>
      <c r="DJ14" s="617" t="s">
        <v>972</v>
      </c>
      <c r="DK14" s="618" t="s">
        <v>1400</v>
      </c>
      <c r="DL14" s="620" t="s">
        <v>1399</v>
      </c>
      <c r="DM14" s="620" t="s">
        <v>1398</v>
      </c>
      <c r="DN14" s="618" t="s">
        <v>1397</v>
      </c>
      <c r="DO14" s="640" t="s">
        <v>1396</v>
      </c>
      <c r="DP14" s="686" t="s">
        <v>1336</v>
      </c>
      <c r="DQ14" s="686" t="s">
        <v>1336</v>
      </c>
      <c r="DR14" s="618" t="s">
        <v>972</v>
      </c>
      <c r="DS14" s="617" t="s">
        <v>1336</v>
      </c>
      <c r="DT14" s="618" t="s">
        <v>972</v>
      </c>
      <c r="DU14" s="621" t="s">
        <v>1395</v>
      </c>
      <c r="DV14" s="621" t="s">
        <v>908</v>
      </c>
      <c r="DW14" s="618" t="s">
        <v>1394</v>
      </c>
      <c r="DX14" s="618" t="s">
        <v>1393</v>
      </c>
      <c r="DY14" s="618" t="s">
        <v>1392</v>
      </c>
      <c r="DZ14" s="686" t="s">
        <v>1391</v>
      </c>
      <c r="EA14" s="618" t="s">
        <v>1390</v>
      </c>
      <c r="EB14" s="617" t="s">
        <v>972</v>
      </c>
      <c r="EC14" s="618" t="s">
        <v>1389</v>
      </c>
      <c r="ED14" s="615" t="s">
        <v>1388</v>
      </c>
      <c r="EE14" s="685" t="s">
        <v>1387</v>
      </c>
      <c r="EF14" s="625" t="s">
        <v>1386</v>
      </c>
      <c r="EG14" s="625" t="s">
        <v>1385</v>
      </c>
      <c r="EH14" s="625" t="s">
        <v>1384</v>
      </c>
      <c r="EI14" s="684">
        <f>33/33</f>
        <v>1</v>
      </c>
    </row>
    <row r="15" spans="1:153" ht="408.75" customHeight="1" x14ac:dyDescent="0.25">
      <c r="A15" s="683">
        <v>12</v>
      </c>
      <c r="B15" s="682" t="s">
        <v>1383</v>
      </c>
      <c r="C15" s="620" t="s">
        <v>1382</v>
      </c>
      <c r="D15" s="620" t="s">
        <v>1381</v>
      </c>
      <c r="E15" s="625" t="s">
        <v>1202</v>
      </c>
      <c r="F15" s="681"/>
      <c r="G15" s="625" t="s">
        <v>177</v>
      </c>
      <c r="H15" s="625" t="s">
        <v>177</v>
      </c>
      <c r="I15" s="620" t="s">
        <v>1380</v>
      </c>
      <c r="J15" s="625" t="s">
        <v>928</v>
      </c>
      <c r="K15" s="680" t="s">
        <v>927</v>
      </c>
      <c r="L15" s="625" t="s">
        <v>1379</v>
      </c>
      <c r="M15" s="625" t="s">
        <v>1378</v>
      </c>
      <c r="N15" s="625" t="s">
        <v>1327</v>
      </c>
      <c r="O15" s="625" t="s">
        <v>1326</v>
      </c>
      <c r="P15" s="625" t="s">
        <v>1377</v>
      </c>
      <c r="Q15" s="651" t="s">
        <v>924</v>
      </c>
      <c r="R15" s="625" t="s">
        <v>1376</v>
      </c>
      <c r="S15" s="639" t="s">
        <v>1375</v>
      </c>
      <c r="T15" s="623">
        <v>0</v>
      </c>
      <c r="U15" s="614" t="s">
        <v>160</v>
      </c>
      <c r="V15" s="614" t="s">
        <v>1374</v>
      </c>
      <c r="W15" s="625" t="s">
        <v>160</v>
      </c>
      <c r="X15" s="614" t="s">
        <v>1374</v>
      </c>
      <c r="Y15" s="614" t="s">
        <v>1374</v>
      </c>
      <c r="Z15" s="628" t="s">
        <v>977</v>
      </c>
      <c r="AA15" s="628" t="s">
        <v>919</v>
      </c>
      <c r="AB15" s="628" t="s">
        <v>160</v>
      </c>
      <c r="AC15" s="628" t="s">
        <v>160</v>
      </c>
      <c r="AD15" s="642" t="s">
        <v>985</v>
      </c>
      <c r="AE15" s="625">
        <v>4.7699999999999996</v>
      </c>
      <c r="AF15" s="625">
        <f>AE15/1</f>
        <v>4.7699999999999996</v>
      </c>
      <c r="AG15" s="625">
        <v>0</v>
      </c>
      <c r="AH15" s="624">
        <f>AF15*AG15</f>
        <v>0</v>
      </c>
      <c r="AI15" s="615" t="s">
        <v>914</v>
      </c>
      <c r="AJ15" s="615" t="s">
        <v>908</v>
      </c>
      <c r="AK15" s="625" t="s">
        <v>1373</v>
      </c>
      <c r="AL15" s="623">
        <v>0</v>
      </c>
      <c r="AM15" s="613" t="s">
        <v>160</v>
      </c>
      <c r="AN15" s="614">
        <v>0</v>
      </c>
      <c r="AO15" s="625" t="s">
        <v>160</v>
      </c>
      <c r="AP15" s="614" t="s">
        <v>160</v>
      </c>
      <c r="AQ15" s="614" t="s">
        <v>160</v>
      </c>
      <c r="AR15" s="679" t="s">
        <v>160</v>
      </c>
      <c r="AS15" s="679" t="s">
        <v>160</v>
      </c>
      <c r="AT15" s="679" t="s">
        <v>160</v>
      </c>
      <c r="AU15" s="679" t="s">
        <v>160</v>
      </c>
      <c r="AV15" s="642" t="s">
        <v>976</v>
      </c>
      <c r="AW15" s="625">
        <v>4.7699999999999996</v>
      </c>
      <c r="AX15" s="625">
        <f>AW15/1</f>
        <v>4.7699999999999996</v>
      </c>
      <c r="AY15" s="625">
        <v>0</v>
      </c>
      <c r="AZ15" s="624">
        <f>AX15*AY15</f>
        <v>0</v>
      </c>
      <c r="BA15" s="615" t="s">
        <v>914</v>
      </c>
      <c r="BB15" s="615" t="s">
        <v>908</v>
      </c>
      <c r="BC15" s="620" t="s">
        <v>1372</v>
      </c>
      <c r="BD15" s="623">
        <v>0</v>
      </c>
      <c r="BE15" s="634" t="s">
        <v>160</v>
      </c>
      <c r="BF15" s="614">
        <v>15</v>
      </c>
      <c r="BG15" s="625" t="s">
        <v>1371</v>
      </c>
      <c r="BH15" s="614" t="s">
        <v>160</v>
      </c>
      <c r="BI15" s="614" t="s">
        <v>1370</v>
      </c>
      <c r="BJ15" s="679" t="s">
        <v>160</v>
      </c>
      <c r="BK15" s="679" t="s">
        <v>160</v>
      </c>
      <c r="BL15" s="628" t="s">
        <v>160</v>
      </c>
      <c r="BM15" s="678" t="s">
        <v>1369</v>
      </c>
      <c r="BN15" s="642" t="s">
        <v>976</v>
      </c>
      <c r="BO15" s="625">
        <v>4.7699999999999996</v>
      </c>
      <c r="BP15" s="625">
        <f>BO15/1</f>
        <v>4.7699999999999996</v>
      </c>
      <c r="BQ15" s="625">
        <v>0</v>
      </c>
      <c r="BR15" s="624">
        <f>BP15*BQ15</f>
        <v>0</v>
      </c>
      <c r="BS15" s="622" t="s">
        <v>1368</v>
      </c>
      <c r="BT15" s="622" t="s">
        <v>1367</v>
      </c>
      <c r="BU15" s="614" t="s">
        <v>1366</v>
      </c>
      <c r="BV15" s="623"/>
      <c r="BW15" s="614" t="s">
        <v>1365</v>
      </c>
      <c r="BX15" s="614" t="s">
        <v>1364</v>
      </c>
      <c r="BY15" s="634" t="s">
        <v>160</v>
      </c>
      <c r="BZ15" s="634" t="s">
        <v>160</v>
      </c>
      <c r="CA15" s="614" t="s">
        <v>1363</v>
      </c>
      <c r="CB15" s="622" t="s">
        <v>1362</v>
      </c>
      <c r="CC15" s="622" t="s">
        <v>1361</v>
      </c>
      <c r="CD15" s="614" t="s">
        <v>1360</v>
      </c>
      <c r="CE15" s="623">
        <v>0</v>
      </c>
      <c r="CF15" s="614" t="s">
        <v>1359</v>
      </c>
      <c r="CG15" s="614" t="s">
        <v>1358</v>
      </c>
      <c r="CH15" s="634" t="s">
        <v>1336</v>
      </c>
      <c r="CI15" s="634" t="s">
        <v>1336</v>
      </c>
      <c r="CJ15" s="614" t="s">
        <v>1357</v>
      </c>
      <c r="CK15" s="622" t="s">
        <v>1356</v>
      </c>
      <c r="CL15" s="622" t="s">
        <v>1355</v>
      </c>
      <c r="CM15" s="625" t="s">
        <v>1354</v>
      </c>
      <c r="CN15" s="621"/>
      <c r="CO15" s="625" t="s">
        <v>1353</v>
      </c>
      <c r="CP15" s="625" t="s">
        <v>1352</v>
      </c>
      <c r="CQ15" s="620" t="s">
        <v>1351</v>
      </c>
      <c r="CR15" s="613" t="s">
        <v>972</v>
      </c>
      <c r="CS15" s="625" t="s">
        <v>1350</v>
      </c>
      <c r="CT15" s="615" t="s">
        <v>1349</v>
      </c>
      <c r="CU15" s="615" t="s">
        <v>1348</v>
      </c>
      <c r="CV15" s="635" t="s">
        <v>1347</v>
      </c>
      <c r="CW15" s="617">
        <v>0</v>
      </c>
      <c r="CX15" s="618" t="s">
        <v>160</v>
      </c>
      <c r="CY15" s="618" t="s">
        <v>1346</v>
      </c>
      <c r="CZ15" s="618" t="s">
        <v>972</v>
      </c>
      <c r="DA15" s="617" t="s">
        <v>972</v>
      </c>
      <c r="DB15" s="618" t="s">
        <v>1345</v>
      </c>
      <c r="DC15" s="621" t="s">
        <v>1344</v>
      </c>
      <c r="DD15" s="621" t="s">
        <v>1343</v>
      </c>
      <c r="DE15" s="618" t="s">
        <v>1342</v>
      </c>
      <c r="DF15" s="617">
        <v>0</v>
      </c>
      <c r="DG15" s="618" t="s">
        <v>1341</v>
      </c>
      <c r="DH15" s="618" t="s">
        <v>972</v>
      </c>
      <c r="DI15" s="618" t="s">
        <v>972</v>
      </c>
      <c r="DJ15" s="617" t="s">
        <v>972</v>
      </c>
      <c r="DK15" s="618" t="s">
        <v>972</v>
      </c>
      <c r="DL15" s="621" t="s">
        <v>1340</v>
      </c>
      <c r="DM15" s="621" t="s">
        <v>908</v>
      </c>
      <c r="DN15" s="618" t="s">
        <v>1339</v>
      </c>
      <c r="DO15" s="677">
        <v>1</v>
      </c>
      <c r="DP15" s="618" t="s">
        <v>1338</v>
      </c>
      <c r="DQ15" s="618" t="s">
        <v>1337</v>
      </c>
      <c r="DR15" s="618" t="s">
        <v>972</v>
      </c>
      <c r="DS15" s="617" t="s">
        <v>1336</v>
      </c>
      <c r="DT15" s="618" t="s">
        <v>1335</v>
      </c>
      <c r="DU15" s="621" t="s">
        <v>1334</v>
      </c>
      <c r="DV15" s="621" t="s">
        <v>1333</v>
      </c>
      <c r="DW15" s="618" t="s">
        <v>160</v>
      </c>
      <c r="DX15" s="618" t="s">
        <v>1332</v>
      </c>
      <c r="DY15" s="618" t="s">
        <v>1331</v>
      </c>
      <c r="DZ15" s="618" t="s">
        <v>972</v>
      </c>
      <c r="EA15" s="618" t="s">
        <v>972</v>
      </c>
      <c r="EB15" s="617" t="s">
        <v>972</v>
      </c>
      <c r="EC15" s="618" t="s">
        <v>1330</v>
      </c>
      <c r="ED15" s="615" t="s">
        <v>1329</v>
      </c>
      <c r="EE15" s="615" t="s">
        <v>1328</v>
      </c>
      <c r="EF15" s="625" t="s">
        <v>1327</v>
      </c>
      <c r="EG15" s="625" t="s">
        <v>1326</v>
      </c>
      <c r="EH15" s="613" t="s">
        <v>1325</v>
      </c>
      <c r="EI15" s="612">
        <f>1/1</f>
        <v>1</v>
      </c>
    </row>
    <row r="16" spans="1:153" ht="409.5" customHeight="1" x14ac:dyDescent="0.25">
      <c r="A16" s="669">
        <v>13</v>
      </c>
      <c r="B16" s="668" t="s">
        <v>1324</v>
      </c>
      <c r="C16" s="639" t="s">
        <v>1323</v>
      </c>
      <c r="D16" s="629" t="s">
        <v>1322</v>
      </c>
      <c r="E16" s="614" t="s">
        <v>1088</v>
      </c>
      <c r="F16" s="614" t="s">
        <v>177</v>
      </c>
      <c r="G16" s="630"/>
      <c r="H16" s="614" t="s">
        <v>177</v>
      </c>
      <c r="I16" s="629" t="s">
        <v>1321</v>
      </c>
      <c r="J16" s="614" t="s">
        <v>1273</v>
      </c>
      <c r="K16" s="614" t="s">
        <v>927</v>
      </c>
      <c r="L16" s="614" t="s">
        <v>91</v>
      </c>
      <c r="M16" s="614" t="s">
        <v>1320</v>
      </c>
      <c r="N16" s="614" t="s">
        <v>1280</v>
      </c>
      <c r="O16" s="614" t="s">
        <v>1319</v>
      </c>
      <c r="P16" s="614" t="s">
        <v>1318</v>
      </c>
      <c r="Q16" s="676" t="s">
        <v>1317</v>
      </c>
      <c r="R16" s="614" t="s">
        <v>1316</v>
      </c>
      <c r="S16" s="615" t="s">
        <v>1315</v>
      </c>
      <c r="T16" s="613">
        <v>0</v>
      </c>
      <c r="U16" s="625" t="s">
        <v>160</v>
      </c>
      <c r="V16" s="625">
        <v>0</v>
      </c>
      <c r="W16" s="625" t="s">
        <v>160</v>
      </c>
      <c r="X16" s="613" t="s">
        <v>160</v>
      </c>
      <c r="Y16" s="625" t="s">
        <v>160</v>
      </c>
      <c r="Z16" s="628" t="s">
        <v>977</v>
      </c>
      <c r="AA16" s="628" t="s">
        <v>919</v>
      </c>
      <c r="AB16" s="628" t="s">
        <v>160</v>
      </c>
      <c r="AC16" s="628" t="s">
        <v>160</v>
      </c>
      <c r="AD16" s="642" t="s">
        <v>985</v>
      </c>
      <c r="AE16" s="625">
        <v>4.7699999999999996</v>
      </c>
      <c r="AF16" s="625">
        <f>AE16/1</f>
        <v>4.7699999999999996</v>
      </c>
      <c r="AG16" s="625">
        <v>0</v>
      </c>
      <c r="AH16" s="624">
        <f>AF16*AG16</f>
        <v>0</v>
      </c>
      <c r="AI16" s="615" t="s">
        <v>914</v>
      </c>
      <c r="AJ16" s="615" t="s">
        <v>908</v>
      </c>
      <c r="AK16" s="620" t="s">
        <v>1314</v>
      </c>
      <c r="AL16" s="613">
        <v>0</v>
      </c>
      <c r="AM16" s="613" t="s">
        <v>160</v>
      </c>
      <c r="AN16" s="634" t="s">
        <v>160</v>
      </c>
      <c r="AO16" s="613" t="s">
        <v>160</v>
      </c>
      <c r="AP16" s="638" t="s">
        <v>160</v>
      </c>
      <c r="AQ16" s="638" t="s">
        <v>160</v>
      </c>
      <c r="AR16" s="628" t="s">
        <v>160</v>
      </c>
      <c r="AS16" s="628" t="s">
        <v>160</v>
      </c>
      <c r="AT16" s="628" t="s">
        <v>160</v>
      </c>
      <c r="AU16" s="628" t="s">
        <v>160</v>
      </c>
      <c r="AV16" s="642" t="s">
        <v>976</v>
      </c>
      <c r="AW16" s="625">
        <v>4.7699999999999996</v>
      </c>
      <c r="AX16" s="625">
        <f>AW16/1</f>
        <v>4.7699999999999996</v>
      </c>
      <c r="AY16" s="625">
        <v>0</v>
      </c>
      <c r="AZ16" s="624">
        <f>AX16*AY16</f>
        <v>0</v>
      </c>
      <c r="BA16" s="615" t="s">
        <v>1313</v>
      </c>
      <c r="BB16" s="615" t="s">
        <v>1312</v>
      </c>
      <c r="BC16" s="620" t="s">
        <v>1311</v>
      </c>
      <c r="BD16" s="613">
        <v>0</v>
      </c>
      <c r="BE16" s="634" t="s">
        <v>160</v>
      </c>
      <c r="BF16" s="634" t="s">
        <v>160</v>
      </c>
      <c r="BG16" s="634" t="s">
        <v>160</v>
      </c>
      <c r="BH16" s="634" t="s">
        <v>160</v>
      </c>
      <c r="BI16" s="634" t="s">
        <v>160</v>
      </c>
      <c r="BJ16" s="628" t="s">
        <v>160</v>
      </c>
      <c r="BK16" s="628" t="s">
        <v>160</v>
      </c>
      <c r="BL16" s="628" t="s">
        <v>160</v>
      </c>
      <c r="BM16" s="628" t="s">
        <v>160</v>
      </c>
      <c r="BN16" s="642" t="s">
        <v>976</v>
      </c>
      <c r="BO16" s="625">
        <v>4.7699999999999996</v>
      </c>
      <c r="BP16" s="625">
        <f>BO16/1</f>
        <v>4.7699999999999996</v>
      </c>
      <c r="BQ16" s="625">
        <v>0</v>
      </c>
      <c r="BR16" s="624">
        <f>BP16*BQ16</f>
        <v>0</v>
      </c>
      <c r="BS16" s="675" t="s">
        <v>1310</v>
      </c>
      <c r="BT16" s="615" t="s">
        <v>1309</v>
      </c>
      <c r="BU16" s="620" t="s">
        <v>1308</v>
      </c>
      <c r="BV16" s="613">
        <v>0</v>
      </c>
      <c r="BW16" s="634" t="s">
        <v>160</v>
      </c>
      <c r="BX16" s="634" t="s">
        <v>160</v>
      </c>
      <c r="BY16" s="634" t="s">
        <v>160</v>
      </c>
      <c r="BZ16" s="634" t="s">
        <v>160</v>
      </c>
      <c r="CA16" s="634" t="s">
        <v>160</v>
      </c>
      <c r="CB16" s="615" t="s">
        <v>914</v>
      </c>
      <c r="CC16" s="615" t="s">
        <v>908</v>
      </c>
      <c r="CD16" s="620" t="s">
        <v>1307</v>
      </c>
      <c r="CE16" s="613">
        <v>0</v>
      </c>
      <c r="CF16" s="625" t="s">
        <v>160</v>
      </c>
      <c r="CG16" s="625" t="s">
        <v>160</v>
      </c>
      <c r="CH16" s="625" t="s">
        <v>160</v>
      </c>
      <c r="CI16" s="625" t="s">
        <v>160</v>
      </c>
      <c r="CJ16" s="620" t="s">
        <v>1306</v>
      </c>
      <c r="CK16" s="615" t="s">
        <v>1305</v>
      </c>
      <c r="CL16" s="622" t="s">
        <v>1304</v>
      </c>
      <c r="CM16" s="620" t="s">
        <v>1303</v>
      </c>
      <c r="CN16" s="625">
        <v>0</v>
      </c>
      <c r="CO16" s="613" t="s">
        <v>1302</v>
      </c>
      <c r="CP16" s="613" t="s">
        <v>160</v>
      </c>
      <c r="CQ16" s="613" t="s">
        <v>160</v>
      </c>
      <c r="CR16" s="613" t="s">
        <v>160</v>
      </c>
      <c r="CS16" s="625" t="s">
        <v>1301</v>
      </c>
      <c r="CT16" s="622" t="s">
        <v>1300</v>
      </c>
      <c r="CU16" s="622" t="s">
        <v>1299</v>
      </c>
      <c r="CV16" s="635" t="s">
        <v>1298</v>
      </c>
      <c r="CW16" s="618">
        <v>0</v>
      </c>
      <c r="CX16" s="618" t="s">
        <v>160</v>
      </c>
      <c r="CY16" s="618" t="s">
        <v>160</v>
      </c>
      <c r="CZ16" s="618" t="s">
        <v>160</v>
      </c>
      <c r="DA16" s="618" t="s">
        <v>160</v>
      </c>
      <c r="DB16" s="618" t="s">
        <v>1297</v>
      </c>
      <c r="DC16" s="620" t="s">
        <v>1296</v>
      </c>
      <c r="DD16" s="620" t="s">
        <v>1295</v>
      </c>
      <c r="DE16" s="637" t="s">
        <v>160</v>
      </c>
      <c r="DF16" s="618" t="s">
        <v>1294</v>
      </c>
      <c r="DG16" s="635" t="s">
        <v>1293</v>
      </c>
      <c r="DH16" s="618" t="s">
        <v>1292</v>
      </c>
      <c r="DI16" s="635" t="s">
        <v>1283</v>
      </c>
      <c r="DJ16" s="618" t="s">
        <v>160</v>
      </c>
      <c r="DK16" s="618" t="s">
        <v>1289</v>
      </c>
      <c r="DL16" s="620" t="s">
        <v>1291</v>
      </c>
      <c r="DM16" s="620" t="s">
        <v>1290</v>
      </c>
      <c r="DN16" s="637" t="s">
        <v>160</v>
      </c>
      <c r="DO16" s="618" t="s">
        <v>907</v>
      </c>
      <c r="DP16" s="635" t="s">
        <v>1285</v>
      </c>
      <c r="DQ16" s="618" t="s">
        <v>1284</v>
      </c>
      <c r="DR16" s="635" t="s">
        <v>1283</v>
      </c>
      <c r="DS16" s="618" t="s">
        <v>160</v>
      </c>
      <c r="DT16" s="618" t="s">
        <v>1289</v>
      </c>
      <c r="DU16" s="620" t="s">
        <v>1288</v>
      </c>
      <c r="DV16" s="620" t="s">
        <v>1287</v>
      </c>
      <c r="DW16" s="629" t="s">
        <v>1286</v>
      </c>
      <c r="DX16" s="618">
        <v>1</v>
      </c>
      <c r="DY16" s="618" t="s">
        <v>907</v>
      </c>
      <c r="DZ16" s="635" t="s">
        <v>1285</v>
      </c>
      <c r="EA16" s="618" t="s">
        <v>1284</v>
      </c>
      <c r="EB16" s="635" t="s">
        <v>1283</v>
      </c>
      <c r="EC16" s="618" t="s">
        <v>160</v>
      </c>
      <c r="ED16" s="620" t="s">
        <v>1282</v>
      </c>
      <c r="EE16" s="620" t="s">
        <v>1281</v>
      </c>
      <c r="EF16" s="614" t="s">
        <v>1280</v>
      </c>
      <c r="EG16" s="614" t="s">
        <v>1279</v>
      </c>
      <c r="EH16" s="613" t="s">
        <v>1278</v>
      </c>
      <c r="EI16" s="612">
        <f>1/1</f>
        <v>1</v>
      </c>
    </row>
    <row r="17" spans="1:139" ht="352.5" customHeight="1" x14ac:dyDescent="0.25">
      <c r="A17" s="669">
        <v>14</v>
      </c>
      <c r="B17" s="668" t="s">
        <v>1277</v>
      </c>
      <c r="C17" s="639" t="s">
        <v>1276</v>
      </c>
      <c r="D17" s="629" t="s">
        <v>1275</v>
      </c>
      <c r="E17" s="614" t="s">
        <v>992</v>
      </c>
      <c r="F17" s="614" t="s">
        <v>177</v>
      </c>
      <c r="G17" s="630"/>
      <c r="H17" s="614" t="s">
        <v>177</v>
      </c>
      <c r="I17" s="629" t="s">
        <v>1274</v>
      </c>
      <c r="J17" s="614" t="s">
        <v>1273</v>
      </c>
      <c r="K17" s="614" t="s">
        <v>927</v>
      </c>
      <c r="L17" s="614" t="s">
        <v>91</v>
      </c>
      <c r="M17" s="614" t="s">
        <v>1199</v>
      </c>
      <c r="N17" s="641" t="s">
        <v>1239</v>
      </c>
      <c r="O17" s="614" t="s">
        <v>1238</v>
      </c>
      <c r="P17" s="666" t="s">
        <v>1030</v>
      </c>
      <c r="Q17" s="659" t="s">
        <v>1232</v>
      </c>
      <c r="R17" s="614" t="s">
        <v>1272</v>
      </c>
      <c r="S17" s="613" t="s">
        <v>160</v>
      </c>
      <c r="T17" s="613">
        <v>1</v>
      </c>
      <c r="U17" s="620" t="s">
        <v>1271</v>
      </c>
      <c r="V17" s="625" t="s">
        <v>160</v>
      </c>
      <c r="W17" s="625" t="s">
        <v>160</v>
      </c>
      <c r="X17" s="613" t="s">
        <v>160</v>
      </c>
      <c r="Y17" s="620" t="s">
        <v>1270</v>
      </c>
      <c r="Z17" s="628" t="s">
        <v>160</v>
      </c>
      <c r="AA17" s="628" t="s">
        <v>977</v>
      </c>
      <c r="AB17" s="628" t="s">
        <v>986</v>
      </c>
      <c r="AC17" s="628" t="s">
        <v>160</v>
      </c>
      <c r="AD17" s="642" t="s">
        <v>985</v>
      </c>
      <c r="AE17" s="625">
        <v>4.7699999999999996</v>
      </c>
      <c r="AF17" s="625">
        <f>AE17/10</f>
        <v>0.47699999999999998</v>
      </c>
      <c r="AG17" s="625">
        <v>1</v>
      </c>
      <c r="AH17" s="624">
        <f>AF17*AG17</f>
        <v>0.47699999999999998</v>
      </c>
      <c r="AI17" s="615" t="s">
        <v>1269</v>
      </c>
      <c r="AJ17" s="615" t="s">
        <v>1268</v>
      </c>
      <c r="AK17" s="634" t="s">
        <v>160</v>
      </c>
      <c r="AL17" s="613">
        <v>1</v>
      </c>
      <c r="AM17" s="613" t="s">
        <v>160</v>
      </c>
      <c r="AN17" s="634" t="s">
        <v>160</v>
      </c>
      <c r="AO17" s="613" t="s">
        <v>160</v>
      </c>
      <c r="AP17" s="638" t="s">
        <v>160</v>
      </c>
      <c r="AQ17" s="620" t="s">
        <v>1264</v>
      </c>
      <c r="AR17" s="628" t="s">
        <v>160</v>
      </c>
      <c r="AS17" s="628" t="s">
        <v>977</v>
      </c>
      <c r="AT17" s="628" t="s">
        <v>977</v>
      </c>
      <c r="AU17" s="628" t="s">
        <v>160</v>
      </c>
      <c r="AV17" s="642" t="s">
        <v>976</v>
      </c>
      <c r="AW17" s="625">
        <v>4.7699999999999996</v>
      </c>
      <c r="AX17" s="625">
        <f>AW17/10</f>
        <v>0.47699999999999998</v>
      </c>
      <c r="AY17" s="625">
        <v>1</v>
      </c>
      <c r="AZ17" s="624">
        <f>AX17*AY17</f>
        <v>0.47699999999999998</v>
      </c>
      <c r="BA17" s="615" t="s">
        <v>1267</v>
      </c>
      <c r="BB17" s="615" t="s">
        <v>1266</v>
      </c>
      <c r="BC17" s="638" t="s">
        <v>160</v>
      </c>
      <c r="BD17" s="613">
        <v>0</v>
      </c>
      <c r="BE17" s="620" t="s">
        <v>1265</v>
      </c>
      <c r="BF17" s="634" t="s">
        <v>160</v>
      </c>
      <c r="BG17" s="613" t="s">
        <v>160</v>
      </c>
      <c r="BH17" s="638" t="s">
        <v>160</v>
      </c>
      <c r="BI17" s="625" t="s">
        <v>1264</v>
      </c>
      <c r="BJ17" s="628" t="s">
        <v>160</v>
      </c>
      <c r="BK17" s="628" t="s">
        <v>977</v>
      </c>
      <c r="BL17" s="628" t="s">
        <v>977</v>
      </c>
      <c r="BM17" s="628" t="s">
        <v>160</v>
      </c>
      <c r="BN17" s="642" t="s">
        <v>976</v>
      </c>
      <c r="BO17" s="625">
        <v>4.7699999999999996</v>
      </c>
      <c r="BP17" s="625">
        <f>BO17/10</f>
        <v>0.47699999999999998</v>
      </c>
      <c r="BQ17" s="625">
        <v>0</v>
      </c>
      <c r="BR17" s="624">
        <f>BP17*BQ17</f>
        <v>0</v>
      </c>
      <c r="BS17" s="615" t="s">
        <v>1263</v>
      </c>
      <c r="BT17" s="615" t="s">
        <v>1260</v>
      </c>
      <c r="BU17" s="620" t="s">
        <v>1262</v>
      </c>
      <c r="BV17" s="613">
        <v>0</v>
      </c>
      <c r="BW17" s="634" t="s">
        <v>160</v>
      </c>
      <c r="BX17" s="634" t="s">
        <v>160</v>
      </c>
      <c r="BY17" s="613" t="s">
        <v>160</v>
      </c>
      <c r="BZ17" s="638" t="s">
        <v>160</v>
      </c>
      <c r="CA17" s="638" t="s">
        <v>160</v>
      </c>
      <c r="CB17" s="615" t="s">
        <v>1261</v>
      </c>
      <c r="CC17" s="615" t="s">
        <v>1260</v>
      </c>
      <c r="CD17" s="634" t="s">
        <v>160</v>
      </c>
      <c r="CE17" s="613">
        <v>1</v>
      </c>
      <c r="CF17" s="674" t="s">
        <v>1259</v>
      </c>
      <c r="CG17" s="634" t="s">
        <v>160</v>
      </c>
      <c r="CH17" s="634" t="s">
        <v>160</v>
      </c>
      <c r="CI17" s="634" t="s">
        <v>160</v>
      </c>
      <c r="CJ17" s="673" t="s">
        <v>1258</v>
      </c>
      <c r="CK17" s="615" t="s">
        <v>1257</v>
      </c>
      <c r="CL17" s="615" t="s">
        <v>1256</v>
      </c>
      <c r="CM17" s="613" t="s">
        <v>160</v>
      </c>
      <c r="CN17" s="625">
        <v>1</v>
      </c>
      <c r="CO17" s="620" t="s">
        <v>1255</v>
      </c>
      <c r="CP17" s="613" t="s">
        <v>160</v>
      </c>
      <c r="CQ17" s="613" t="s">
        <v>160</v>
      </c>
      <c r="CR17" s="613" t="s">
        <v>160</v>
      </c>
      <c r="CS17" s="625" t="s">
        <v>1254</v>
      </c>
      <c r="CT17" s="615" t="s">
        <v>1253</v>
      </c>
      <c r="CU17" s="615" t="s">
        <v>1252</v>
      </c>
      <c r="CV17" s="618" t="s">
        <v>160</v>
      </c>
      <c r="CW17" s="618">
        <v>1</v>
      </c>
      <c r="CX17" s="635" t="s">
        <v>1251</v>
      </c>
      <c r="CY17" s="618" t="s">
        <v>160</v>
      </c>
      <c r="CZ17" s="618" t="s">
        <v>160</v>
      </c>
      <c r="DA17" s="618" t="s">
        <v>160</v>
      </c>
      <c r="DB17" s="618" t="s">
        <v>1242</v>
      </c>
      <c r="DC17" s="620" t="s">
        <v>1250</v>
      </c>
      <c r="DD17" s="621" t="s">
        <v>1249</v>
      </c>
      <c r="DE17" s="637" t="s">
        <v>160</v>
      </c>
      <c r="DF17" s="618">
        <v>1</v>
      </c>
      <c r="DG17" s="635" t="s">
        <v>1248</v>
      </c>
      <c r="DH17" s="618" t="s">
        <v>160</v>
      </c>
      <c r="DI17" s="618" t="s">
        <v>160</v>
      </c>
      <c r="DJ17" s="618" t="s">
        <v>160</v>
      </c>
      <c r="DK17" s="618" t="s">
        <v>1242</v>
      </c>
      <c r="DL17" s="620" t="s">
        <v>1247</v>
      </c>
      <c r="DM17" s="620" t="s">
        <v>1246</v>
      </c>
      <c r="DN17" s="618" t="s">
        <v>160</v>
      </c>
      <c r="DO17" s="618">
        <v>1</v>
      </c>
      <c r="DP17" s="635" t="s">
        <v>1243</v>
      </c>
      <c r="DQ17" s="618" t="s">
        <v>160</v>
      </c>
      <c r="DR17" s="618" t="s">
        <v>160</v>
      </c>
      <c r="DS17" s="618" t="s">
        <v>160</v>
      </c>
      <c r="DT17" s="618" t="s">
        <v>1242</v>
      </c>
      <c r="DU17" s="620" t="s">
        <v>1245</v>
      </c>
      <c r="DV17" s="621" t="s">
        <v>1244</v>
      </c>
      <c r="DW17" s="618" t="s">
        <v>160</v>
      </c>
      <c r="DX17" s="618">
        <v>1</v>
      </c>
      <c r="DY17" s="635" t="s">
        <v>1243</v>
      </c>
      <c r="DZ17" s="618" t="s">
        <v>160</v>
      </c>
      <c r="EA17" s="618" t="s">
        <v>160</v>
      </c>
      <c r="EB17" s="618" t="s">
        <v>160</v>
      </c>
      <c r="EC17" s="618" t="s">
        <v>1242</v>
      </c>
      <c r="ED17" s="620" t="s">
        <v>1241</v>
      </c>
      <c r="EE17" s="620" t="s">
        <v>1240</v>
      </c>
      <c r="EF17" s="641" t="s">
        <v>1239</v>
      </c>
      <c r="EG17" s="614" t="s">
        <v>1238</v>
      </c>
      <c r="EH17" s="625" t="s">
        <v>1237</v>
      </c>
      <c r="EI17" s="672">
        <v>0.98199999999999998</v>
      </c>
    </row>
    <row r="18" spans="1:139" s="608" customFormat="1" ht="300.75" customHeight="1" x14ac:dyDescent="0.25">
      <c r="A18" s="669">
        <v>15</v>
      </c>
      <c r="B18" s="671" t="s">
        <v>1236</v>
      </c>
      <c r="C18" s="639" t="s">
        <v>1235</v>
      </c>
      <c r="D18" s="639" t="s">
        <v>1234</v>
      </c>
      <c r="E18" s="614" t="s">
        <v>1202</v>
      </c>
      <c r="F18" s="614" t="s">
        <v>177</v>
      </c>
      <c r="G18" s="667"/>
      <c r="H18" s="670"/>
      <c r="I18" s="614" t="s">
        <v>1201</v>
      </c>
      <c r="J18" s="614" t="s">
        <v>1200</v>
      </c>
      <c r="K18" s="614" t="s">
        <v>927</v>
      </c>
      <c r="L18" s="614" t="s">
        <v>91</v>
      </c>
      <c r="M18" s="614" t="s">
        <v>1199</v>
      </c>
      <c r="N18" s="641" t="s">
        <v>1208</v>
      </c>
      <c r="O18" s="614" t="s">
        <v>1207</v>
      </c>
      <c r="P18" s="666" t="s">
        <v>1233</v>
      </c>
      <c r="Q18" s="659" t="s">
        <v>1232</v>
      </c>
      <c r="R18" s="614" t="s">
        <v>1197</v>
      </c>
      <c r="S18" s="630"/>
      <c r="T18" s="630"/>
      <c r="U18" s="630"/>
      <c r="V18" s="630"/>
      <c r="W18" s="630"/>
      <c r="X18" s="630"/>
      <c r="Y18" s="630"/>
      <c r="Z18" s="630"/>
      <c r="AA18" s="630"/>
      <c r="AB18" s="630"/>
      <c r="AC18" s="630"/>
      <c r="AD18" s="630"/>
      <c r="AE18" s="630"/>
      <c r="AF18" s="630"/>
      <c r="AG18" s="630"/>
      <c r="AH18" s="630"/>
      <c r="AI18" s="615" t="s">
        <v>914</v>
      </c>
      <c r="AJ18" s="615" t="s">
        <v>908</v>
      </c>
      <c r="AK18" s="630"/>
      <c r="AL18" s="630"/>
      <c r="AM18" s="630"/>
      <c r="AN18" s="630"/>
      <c r="AO18" s="630"/>
      <c r="AP18" s="630"/>
      <c r="AQ18" s="630"/>
      <c r="AR18" s="630"/>
      <c r="AS18" s="630"/>
      <c r="AT18" s="630"/>
      <c r="AU18" s="630"/>
      <c r="AV18" s="630"/>
      <c r="AW18" s="630"/>
      <c r="AX18" s="630"/>
      <c r="AY18" s="630"/>
      <c r="AZ18" s="630"/>
      <c r="BA18" s="615" t="s">
        <v>914</v>
      </c>
      <c r="BB18" s="615" t="s">
        <v>908</v>
      </c>
      <c r="BC18" s="630"/>
      <c r="BD18" s="630"/>
      <c r="BE18" s="630"/>
      <c r="BF18" s="630"/>
      <c r="BG18" s="630"/>
      <c r="BH18" s="630"/>
      <c r="BI18" s="630"/>
      <c r="BJ18" s="630"/>
      <c r="BK18" s="630"/>
      <c r="BL18" s="630"/>
      <c r="BM18" s="630"/>
      <c r="BN18" s="630"/>
      <c r="BO18" s="630"/>
      <c r="BP18" s="630"/>
      <c r="BQ18" s="630"/>
      <c r="BR18" s="630"/>
      <c r="BS18" s="615" t="s">
        <v>914</v>
      </c>
      <c r="BT18" s="615" t="s">
        <v>908</v>
      </c>
      <c r="BU18" s="630"/>
      <c r="BV18" s="630"/>
      <c r="BW18" s="630"/>
      <c r="BX18" s="630"/>
      <c r="BY18" s="630"/>
      <c r="BZ18" s="630"/>
      <c r="CA18" s="630"/>
      <c r="CB18" s="615" t="s">
        <v>914</v>
      </c>
      <c r="CC18" s="615" t="s">
        <v>908</v>
      </c>
      <c r="CD18" s="630"/>
      <c r="CE18" s="630"/>
      <c r="CF18" s="630"/>
      <c r="CG18" s="630"/>
      <c r="CH18" s="630"/>
      <c r="CI18" s="630"/>
      <c r="CJ18" s="630"/>
      <c r="CK18" s="615" t="s">
        <v>914</v>
      </c>
      <c r="CL18" s="615" t="s">
        <v>908</v>
      </c>
      <c r="CM18" s="615" t="s">
        <v>1231</v>
      </c>
      <c r="CN18" s="625">
        <v>0</v>
      </c>
      <c r="CO18" s="625" t="s">
        <v>160</v>
      </c>
      <c r="CP18" s="625" t="s">
        <v>160</v>
      </c>
      <c r="CQ18" s="625" t="s">
        <v>160</v>
      </c>
      <c r="CR18" s="625" t="s">
        <v>160</v>
      </c>
      <c r="CS18" s="625" t="s">
        <v>1230</v>
      </c>
      <c r="CT18" s="622" t="s">
        <v>1229</v>
      </c>
      <c r="CU18" s="622" t="s">
        <v>1228</v>
      </c>
      <c r="CV18" s="618" t="s">
        <v>1195</v>
      </c>
      <c r="CW18" s="618">
        <v>0</v>
      </c>
      <c r="CX18" s="618" t="s">
        <v>160</v>
      </c>
      <c r="CY18" s="618" t="s">
        <v>160</v>
      </c>
      <c r="CZ18" s="618" t="s">
        <v>160</v>
      </c>
      <c r="DA18" s="618" t="s">
        <v>160</v>
      </c>
      <c r="DB18" s="618" t="s">
        <v>160</v>
      </c>
      <c r="DC18" s="621" t="s">
        <v>1227</v>
      </c>
      <c r="DD18" s="621" t="s">
        <v>908</v>
      </c>
      <c r="DE18" s="615" t="s">
        <v>1226</v>
      </c>
      <c r="DF18" s="618">
        <v>0</v>
      </c>
      <c r="DG18" s="618" t="s">
        <v>160</v>
      </c>
      <c r="DH18" s="618" t="s">
        <v>160</v>
      </c>
      <c r="DI18" s="618" t="s">
        <v>160</v>
      </c>
      <c r="DJ18" s="618" t="s">
        <v>160</v>
      </c>
      <c r="DK18" s="618" t="s">
        <v>1225</v>
      </c>
      <c r="DL18" s="629" t="s">
        <v>1224</v>
      </c>
      <c r="DM18" s="620" t="s">
        <v>1223</v>
      </c>
      <c r="DN18" s="615" t="s">
        <v>1222</v>
      </c>
      <c r="DO18" s="618">
        <v>1</v>
      </c>
      <c r="DP18" s="618" t="s">
        <v>160</v>
      </c>
      <c r="DQ18" s="618" t="s">
        <v>1221</v>
      </c>
      <c r="DR18" s="618" t="s">
        <v>1220</v>
      </c>
      <c r="DS18" s="618" t="s">
        <v>1219</v>
      </c>
      <c r="DT18" s="618" t="s">
        <v>1218</v>
      </c>
      <c r="DU18" s="629" t="s">
        <v>1217</v>
      </c>
      <c r="DV18" s="620" t="s">
        <v>1216</v>
      </c>
      <c r="DW18" s="637" t="s">
        <v>1215</v>
      </c>
      <c r="DX18" s="618">
        <v>1</v>
      </c>
      <c r="DY18" s="635" t="s">
        <v>1214</v>
      </c>
      <c r="DZ18" s="618" t="s">
        <v>1213</v>
      </c>
      <c r="EA18" s="618" t="s">
        <v>1212</v>
      </c>
      <c r="EB18" s="618" t="s">
        <v>160</v>
      </c>
      <c r="EC18" s="618" t="s">
        <v>1211</v>
      </c>
      <c r="ED18" s="639" t="s">
        <v>1210</v>
      </c>
      <c r="EE18" s="615" t="s">
        <v>1209</v>
      </c>
      <c r="EF18" s="641" t="s">
        <v>1208</v>
      </c>
      <c r="EG18" s="614" t="s">
        <v>1207</v>
      </c>
      <c r="EH18" s="641" t="s">
        <v>1206</v>
      </c>
      <c r="EI18" s="612">
        <f>1/1</f>
        <v>1</v>
      </c>
    </row>
    <row r="19" spans="1:139" ht="408.75" customHeight="1" x14ac:dyDescent="0.25">
      <c r="A19" s="669">
        <v>16</v>
      </c>
      <c r="B19" s="668" t="s">
        <v>1205</v>
      </c>
      <c r="C19" s="629" t="s">
        <v>1204</v>
      </c>
      <c r="D19" s="629" t="s">
        <v>1203</v>
      </c>
      <c r="E19" s="614" t="s">
        <v>1202</v>
      </c>
      <c r="F19" s="614" t="s">
        <v>177</v>
      </c>
      <c r="G19" s="630"/>
      <c r="H19" s="667"/>
      <c r="I19" s="614" t="s">
        <v>1201</v>
      </c>
      <c r="J19" s="614" t="s">
        <v>1200</v>
      </c>
      <c r="K19" s="614" t="s">
        <v>927</v>
      </c>
      <c r="L19" s="614" t="s">
        <v>91</v>
      </c>
      <c r="M19" s="614" t="s">
        <v>1199</v>
      </c>
      <c r="N19" s="641" t="s">
        <v>1190</v>
      </c>
      <c r="O19" s="614" t="s">
        <v>1189</v>
      </c>
      <c r="P19" s="666" t="s">
        <v>1198</v>
      </c>
      <c r="Q19" s="666" t="s">
        <v>1198</v>
      </c>
      <c r="R19" s="614" t="s">
        <v>1197</v>
      </c>
      <c r="S19" s="630"/>
      <c r="T19" s="630"/>
      <c r="U19" s="630"/>
      <c r="V19" s="630"/>
      <c r="W19" s="630"/>
      <c r="X19" s="630"/>
      <c r="Y19" s="630"/>
      <c r="Z19" s="630"/>
      <c r="AA19" s="630"/>
      <c r="AB19" s="630"/>
      <c r="AC19" s="630"/>
      <c r="AD19" s="630"/>
      <c r="AE19" s="630"/>
      <c r="AF19" s="630"/>
      <c r="AG19" s="630"/>
      <c r="AH19" s="630"/>
      <c r="AI19" s="615" t="s">
        <v>914</v>
      </c>
      <c r="AJ19" s="615" t="s">
        <v>908</v>
      </c>
      <c r="AK19" s="630"/>
      <c r="AL19" s="630"/>
      <c r="AM19" s="630"/>
      <c r="AN19" s="630"/>
      <c r="AO19" s="630"/>
      <c r="AP19" s="630"/>
      <c r="AQ19" s="630"/>
      <c r="AR19" s="630"/>
      <c r="AS19" s="630"/>
      <c r="AT19" s="630"/>
      <c r="AU19" s="630"/>
      <c r="AV19" s="630"/>
      <c r="AW19" s="630"/>
      <c r="AX19" s="630"/>
      <c r="AY19" s="630"/>
      <c r="AZ19" s="630"/>
      <c r="BA19" s="615" t="s">
        <v>914</v>
      </c>
      <c r="BB19" s="615" t="s">
        <v>908</v>
      </c>
      <c r="BC19" s="630"/>
      <c r="BD19" s="630"/>
      <c r="BE19" s="630"/>
      <c r="BF19" s="630"/>
      <c r="BG19" s="630"/>
      <c r="BH19" s="630"/>
      <c r="BI19" s="630"/>
      <c r="BJ19" s="630"/>
      <c r="BK19" s="630"/>
      <c r="BL19" s="630"/>
      <c r="BM19" s="630"/>
      <c r="BN19" s="630"/>
      <c r="BO19" s="630"/>
      <c r="BP19" s="630"/>
      <c r="BQ19" s="630"/>
      <c r="BR19" s="630"/>
      <c r="BS19" s="615" t="s">
        <v>914</v>
      </c>
      <c r="BT19" s="615" t="s">
        <v>908</v>
      </c>
      <c r="BU19" s="630"/>
      <c r="BV19" s="630"/>
      <c r="BW19" s="630"/>
      <c r="BX19" s="630"/>
      <c r="BY19" s="630"/>
      <c r="BZ19" s="630"/>
      <c r="CA19" s="630"/>
      <c r="CB19" s="615" t="s">
        <v>914</v>
      </c>
      <c r="CC19" s="615" t="s">
        <v>908</v>
      </c>
      <c r="CD19" s="630"/>
      <c r="CE19" s="630"/>
      <c r="CF19" s="630"/>
      <c r="CG19" s="630"/>
      <c r="CH19" s="630"/>
      <c r="CI19" s="630"/>
      <c r="CJ19" s="630"/>
      <c r="CK19" s="615" t="s">
        <v>914</v>
      </c>
      <c r="CL19" s="615" t="s">
        <v>908</v>
      </c>
      <c r="CM19" s="629" t="s">
        <v>1194</v>
      </c>
      <c r="CN19" s="625">
        <v>0</v>
      </c>
      <c r="CO19" s="625" t="s">
        <v>160</v>
      </c>
      <c r="CP19" s="625" t="s">
        <v>160</v>
      </c>
      <c r="CQ19" s="625" t="s">
        <v>160</v>
      </c>
      <c r="CR19" s="625" t="s">
        <v>160</v>
      </c>
      <c r="CS19" s="625" t="s">
        <v>160</v>
      </c>
      <c r="CT19" s="639" t="s">
        <v>1196</v>
      </c>
      <c r="CU19" s="639" t="s">
        <v>908</v>
      </c>
      <c r="CV19" s="618" t="s">
        <v>1195</v>
      </c>
      <c r="CW19" s="618">
        <v>0</v>
      </c>
      <c r="CX19" s="618" t="s">
        <v>160</v>
      </c>
      <c r="CY19" s="618" t="s">
        <v>160</v>
      </c>
      <c r="CZ19" s="618" t="s">
        <v>160</v>
      </c>
      <c r="DA19" s="618" t="s">
        <v>160</v>
      </c>
      <c r="DB19" s="618" t="s">
        <v>160</v>
      </c>
      <c r="DC19" s="615" t="s">
        <v>914</v>
      </c>
      <c r="DD19" s="615" t="s">
        <v>908</v>
      </c>
      <c r="DE19" s="629" t="s">
        <v>1194</v>
      </c>
      <c r="DF19" s="618">
        <v>0</v>
      </c>
      <c r="DG19" s="618" t="s">
        <v>160</v>
      </c>
      <c r="DH19" s="618" t="s">
        <v>160</v>
      </c>
      <c r="DI19" s="618" t="s">
        <v>160</v>
      </c>
      <c r="DJ19" s="618" t="s">
        <v>160</v>
      </c>
      <c r="DK19" s="618" t="s">
        <v>1193</v>
      </c>
      <c r="DL19" s="620" t="s">
        <v>1191</v>
      </c>
      <c r="DM19" s="615" t="s">
        <v>908</v>
      </c>
      <c r="DN19" s="629" t="s">
        <v>1192</v>
      </c>
      <c r="DO19" s="618">
        <v>0</v>
      </c>
      <c r="DP19" s="618" t="s">
        <v>160</v>
      </c>
      <c r="DQ19" s="618" t="s">
        <v>160</v>
      </c>
      <c r="DR19" s="618" t="s">
        <v>160</v>
      </c>
      <c r="DS19" s="618" t="s">
        <v>160</v>
      </c>
      <c r="DT19" s="618" t="s">
        <v>160</v>
      </c>
      <c r="DU19" s="620" t="s">
        <v>1191</v>
      </c>
      <c r="DV19" s="615" t="s">
        <v>914</v>
      </c>
      <c r="DW19" s="615" t="s">
        <v>908</v>
      </c>
      <c r="DX19" s="618" t="s">
        <v>160</v>
      </c>
      <c r="DY19" s="618" t="s">
        <v>160</v>
      </c>
      <c r="DZ19" s="618" t="s">
        <v>160</v>
      </c>
      <c r="EA19" s="618" t="s">
        <v>160</v>
      </c>
      <c r="EB19" s="618" t="s">
        <v>160</v>
      </c>
      <c r="EC19" s="618" t="s">
        <v>160</v>
      </c>
      <c r="ED19" s="615" t="s">
        <v>914</v>
      </c>
      <c r="EE19" s="615" t="s">
        <v>908</v>
      </c>
      <c r="EF19" s="641" t="s">
        <v>1190</v>
      </c>
      <c r="EG19" s="614" t="s">
        <v>1189</v>
      </c>
      <c r="EH19" s="625" t="s">
        <v>1188</v>
      </c>
      <c r="EI19" s="665">
        <v>0</v>
      </c>
    </row>
    <row r="20" spans="1:139" ht="304.5" customHeight="1" x14ac:dyDescent="0.25">
      <c r="A20" s="661">
        <v>17</v>
      </c>
      <c r="B20" s="660" t="s">
        <v>1187</v>
      </c>
      <c r="C20" s="620" t="s">
        <v>1186</v>
      </c>
      <c r="D20" s="620" t="s">
        <v>1185</v>
      </c>
      <c r="E20" s="625" t="s">
        <v>930</v>
      </c>
      <c r="F20" s="630"/>
      <c r="G20" s="625" t="s">
        <v>177</v>
      </c>
      <c r="H20" s="630"/>
      <c r="I20" s="620" t="s">
        <v>1184</v>
      </c>
      <c r="J20" s="625" t="s">
        <v>41</v>
      </c>
      <c r="K20" s="625" t="s">
        <v>927</v>
      </c>
      <c r="L20" s="625" t="s">
        <v>1135</v>
      </c>
      <c r="M20" s="625" t="s">
        <v>1085</v>
      </c>
      <c r="N20" s="625" t="s">
        <v>1162</v>
      </c>
      <c r="O20" s="625" t="s">
        <v>1161</v>
      </c>
      <c r="P20" s="638" t="s">
        <v>1183</v>
      </c>
      <c r="Q20" s="659" t="s">
        <v>924</v>
      </c>
      <c r="R20" s="625" t="s">
        <v>1182</v>
      </c>
      <c r="S20" s="613" t="s">
        <v>160</v>
      </c>
      <c r="T20" s="634">
        <v>1</v>
      </c>
      <c r="U20" s="622" t="s">
        <v>1181</v>
      </c>
      <c r="V20" s="624" t="s">
        <v>1180</v>
      </c>
      <c r="W20" s="625" t="s">
        <v>160</v>
      </c>
      <c r="X20" s="622" t="s">
        <v>1179</v>
      </c>
      <c r="Y20" s="638" t="s">
        <v>1178</v>
      </c>
      <c r="Z20" s="628" t="s">
        <v>919</v>
      </c>
      <c r="AA20" s="628" t="s">
        <v>919</v>
      </c>
      <c r="AB20" s="628" t="s">
        <v>160</v>
      </c>
      <c r="AC20" s="627" t="s">
        <v>1177</v>
      </c>
      <c r="AD20" s="642" t="s">
        <v>985</v>
      </c>
      <c r="AE20" s="625">
        <v>4.7699999999999996</v>
      </c>
      <c r="AF20" s="625">
        <f>AE20/4</f>
        <v>1.1924999999999999</v>
      </c>
      <c r="AG20" s="625">
        <v>1</v>
      </c>
      <c r="AH20" s="624">
        <f>AF20*AG20</f>
        <v>1.1924999999999999</v>
      </c>
      <c r="AI20" s="622" t="s">
        <v>1176</v>
      </c>
      <c r="AJ20" s="622" t="s">
        <v>1175</v>
      </c>
      <c r="AK20" s="622" t="s">
        <v>1174</v>
      </c>
      <c r="AL20" s="634">
        <v>0</v>
      </c>
      <c r="AM20" s="613" t="s">
        <v>160</v>
      </c>
      <c r="AN20" s="634" t="s">
        <v>160</v>
      </c>
      <c r="AO20" s="613" t="s">
        <v>160</v>
      </c>
      <c r="AP20" s="638" t="s">
        <v>160</v>
      </c>
      <c r="AQ20" s="638" t="s">
        <v>160</v>
      </c>
      <c r="AR20" s="628">
        <v>0</v>
      </c>
      <c r="AS20" s="628" t="s">
        <v>160</v>
      </c>
      <c r="AT20" s="628" t="s">
        <v>160</v>
      </c>
      <c r="AU20" s="628" t="s">
        <v>160</v>
      </c>
      <c r="AV20" s="642" t="s">
        <v>976</v>
      </c>
      <c r="AW20" s="625">
        <v>4.7699999999999996</v>
      </c>
      <c r="AX20" s="625">
        <f>AW20/4</f>
        <v>1.1924999999999999</v>
      </c>
      <c r="AY20" s="625">
        <v>0</v>
      </c>
      <c r="AZ20" s="624">
        <f>AX20*AY20</f>
        <v>0</v>
      </c>
      <c r="BA20" s="622" t="s">
        <v>1163</v>
      </c>
      <c r="BB20" s="622" t="s">
        <v>908</v>
      </c>
      <c r="BC20" s="638" t="s">
        <v>160</v>
      </c>
      <c r="BD20" s="634">
        <v>1</v>
      </c>
      <c r="BE20" s="648" t="s">
        <v>1173</v>
      </c>
      <c r="BF20" s="634" t="s">
        <v>1172</v>
      </c>
      <c r="BG20" s="613" t="s">
        <v>160</v>
      </c>
      <c r="BH20" s="638" t="s">
        <v>1171</v>
      </c>
      <c r="BI20" s="638" t="s">
        <v>1170</v>
      </c>
      <c r="BJ20" s="628">
        <v>0</v>
      </c>
      <c r="BK20" s="628" t="s">
        <v>160</v>
      </c>
      <c r="BL20" s="628" t="s">
        <v>160</v>
      </c>
      <c r="BM20" s="628" t="s">
        <v>160</v>
      </c>
      <c r="BN20" s="642" t="s">
        <v>976</v>
      </c>
      <c r="BO20" s="625">
        <v>4.7699999999999996</v>
      </c>
      <c r="BP20" s="625">
        <f>BO20/4</f>
        <v>1.1924999999999999</v>
      </c>
      <c r="BQ20" s="625">
        <v>1</v>
      </c>
      <c r="BR20" s="624">
        <f>BP20*BQ20</f>
        <v>1.1924999999999999</v>
      </c>
      <c r="BS20" s="622" t="s">
        <v>1169</v>
      </c>
      <c r="BT20" s="622" t="s">
        <v>1168</v>
      </c>
      <c r="BU20" s="639" t="s">
        <v>1007</v>
      </c>
      <c r="BV20" s="639" t="s">
        <v>1007</v>
      </c>
      <c r="BW20" s="639" t="s">
        <v>1007</v>
      </c>
      <c r="BX20" s="639" t="s">
        <v>1007</v>
      </c>
      <c r="BY20" s="639" t="s">
        <v>1007</v>
      </c>
      <c r="BZ20" s="639" t="s">
        <v>1007</v>
      </c>
      <c r="CA20" s="639" t="s">
        <v>1007</v>
      </c>
      <c r="CB20" s="622" t="s">
        <v>1163</v>
      </c>
      <c r="CC20" s="622" t="s">
        <v>908</v>
      </c>
      <c r="CD20" s="639"/>
      <c r="CE20" s="639"/>
      <c r="CF20" s="639"/>
      <c r="CG20" s="639"/>
      <c r="CH20" s="639"/>
      <c r="CI20" s="639"/>
      <c r="CJ20" s="639"/>
      <c r="CK20" s="622" t="s">
        <v>1163</v>
      </c>
      <c r="CL20" s="622" t="s">
        <v>908</v>
      </c>
      <c r="CM20" s="613" t="s">
        <v>1006</v>
      </c>
      <c r="CN20" s="613" t="s">
        <v>1006</v>
      </c>
      <c r="CO20" s="613" t="s">
        <v>1006</v>
      </c>
      <c r="CP20" s="613" t="s">
        <v>1006</v>
      </c>
      <c r="CQ20" s="613" t="s">
        <v>1006</v>
      </c>
      <c r="CR20" s="613" t="s">
        <v>1006</v>
      </c>
      <c r="CS20" s="613" t="s">
        <v>1006</v>
      </c>
      <c r="CT20" s="622" t="s">
        <v>1163</v>
      </c>
      <c r="CU20" s="622" t="s">
        <v>908</v>
      </c>
      <c r="CV20" s="625" t="s">
        <v>160</v>
      </c>
      <c r="CW20" s="655">
        <v>0</v>
      </c>
      <c r="CX20" s="633" t="s">
        <v>160</v>
      </c>
      <c r="CY20" s="634" t="s">
        <v>160</v>
      </c>
      <c r="CZ20" s="637" t="s">
        <v>160</v>
      </c>
      <c r="DA20" s="633" t="s">
        <v>1167</v>
      </c>
      <c r="DB20" s="633" t="s">
        <v>160</v>
      </c>
      <c r="DC20" s="622" t="s">
        <v>1163</v>
      </c>
      <c r="DD20" s="622" t="s">
        <v>908</v>
      </c>
      <c r="DE20" s="625" t="s">
        <v>1166</v>
      </c>
      <c r="DF20" s="655">
        <v>3</v>
      </c>
      <c r="DG20" s="633" t="s">
        <v>160</v>
      </c>
      <c r="DH20" s="634" t="s">
        <v>160</v>
      </c>
      <c r="DI20" s="637" t="s">
        <v>160</v>
      </c>
      <c r="DJ20" s="633" t="s">
        <v>160</v>
      </c>
      <c r="DK20" s="633" t="s">
        <v>160</v>
      </c>
      <c r="DL20" s="622" t="s">
        <v>1163</v>
      </c>
      <c r="DM20" s="622" t="s">
        <v>908</v>
      </c>
      <c r="DN20" s="625" t="s">
        <v>1165</v>
      </c>
      <c r="DO20" s="655" t="s">
        <v>160</v>
      </c>
      <c r="DP20" s="633" t="s">
        <v>160</v>
      </c>
      <c r="DQ20" s="634" t="s">
        <v>160</v>
      </c>
      <c r="DR20" s="637" t="s">
        <v>160</v>
      </c>
      <c r="DS20" s="633" t="s">
        <v>160</v>
      </c>
      <c r="DT20" s="633" t="s">
        <v>160</v>
      </c>
      <c r="DU20" s="622" t="s">
        <v>1163</v>
      </c>
      <c r="DV20" s="622" t="s">
        <v>908</v>
      </c>
      <c r="DW20" s="664" t="s">
        <v>1164</v>
      </c>
      <c r="DX20" s="655" t="s">
        <v>160</v>
      </c>
      <c r="DY20" s="633" t="s">
        <v>160</v>
      </c>
      <c r="DZ20" s="634" t="s">
        <v>160</v>
      </c>
      <c r="EA20" s="637" t="s">
        <v>160</v>
      </c>
      <c r="EB20" s="633" t="s">
        <v>160</v>
      </c>
      <c r="EC20" s="633" t="s">
        <v>160</v>
      </c>
      <c r="ED20" s="622" t="s">
        <v>1163</v>
      </c>
      <c r="EE20" s="622" t="s">
        <v>908</v>
      </c>
      <c r="EF20" s="625" t="s">
        <v>1162</v>
      </c>
      <c r="EG20" s="625" t="s">
        <v>1161</v>
      </c>
      <c r="EH20" s="613" t="s">
        <v>1160</v>
      </c>
      <c r="EI20" s="612">
        <f>1/1</f>
        <v>1</v>
      </c>
    </row>
    <row r="21" spans="1:139" ht="356.25" customHeight="1" x14ac:dyDescent="0.25">
      <c r="A21" s="661">
        <v>18</v>
      </c>
      <c r="B21" s="660" t="s">
        <v>1159</v>
      </c>
      <c r="C21" s="620" t="s">
        <v>1158</v>
      </c>
      <c r="D21" s="620" t="s">
        <v>1157</v>
      </c>
      <c r="E21" s="625" t="s">
        <v>930</v>
      </c>
      <c r="F21" s="630"/>
      <c r="G21" s="625" t="s">
        <v>177</v>
      </c>
      <c r="H21" s="630"/>
      <c r="I21" s="620" t="s">
        <v>1156</v>
      </c>
      <c r="J21" s="625" t="s">
        <v>41</v>
      </c>
      <c r="K21" s="625" t="s">
        <v>927</v>
      </c>
      <c r="L21" s="625" t="s">
        <v>1135</v>
      </c>
      <c r="M21" s="625" t="s">
        <v>1085</v>
      </c>
      <c r="N21" s="625" t="s">
        <v>1141</v>
      </c>
      <c r="O21" s="625" t="s">
        <v>1140</v>
      </c>
      <c r="P21" s="625" t="s">
        <v>925</v>
      </c>
      <c r="Q21" s="659" t="s">
        <v>1155</v>
      </c>
      <c r="R21" s="659" t="s">
        <v>988</v>
      </c>
      <c r="S21" s="622" t="s">
        <v>1154</v>
      </c>
      <c r="T21" s="634">
        <v>0</v>
      </c>
      <c r="U21" s="613" t="s">
        <v>160</v>
      </c>
      <c r="V21" s="638">
        <v>0</v>
      </c>
      <c r="W21" s="625" t="s">
        <v>160</v>
      </c>
      <c r="X21" s="634" t="s">
        <v>160</v>
      </c>
      <c r="Y21" s="634" t="s">
        <v>160</v>
      </c>
      <c r="Z21" s="628" t="s">
        <v>919</v>
      </c>
      <c r="AA21" s="628" t="s">
        <v>919</v>
      </c>
      <c r="AB21" s="628" t="s">
        <v>160</v>
      </c>
      <c r="AC21" s="628" t="s">
        <v>160</v>
      </c>
      <c r="AD21" s="642" t="s">
        <v>985</v>
      </c>
      <c r="AE21" s="625">
        <v>4.7699999999999996</v>
      </c>
      <c r="AF21" s="625">
        <f>AE21/1</f>
        <v>4.7699999999999996</v>
      </c>
      <c r="AG21" s="625">
        <v>0</v>
      </c>
      <c r="AH21" s="624">
        <f>AF21*AG21</f>
        <v>0</v>
      </c>
      <c r="AI21" s="622" t="s">
        <v>1153</v>
      </c>
      <c r="AJ21" s="622" t="s">
        <v>956</v>
      </c>
      <c r="AK21" s="622" t="s">
        <v>1154</v>
      </c>
      <c r="AL21" s="634">
        <v>0</v>
      </c>
      <c r="AM21" s="613" t="s">
        <v>160</v>
      </c>
      <c r="AN21" s="634" t="s">
        <v>160</v>
      </c>
      <c r="AO21" s="613" t="s">
        <v>160</v>
      </c>
      <c r="AP21" s="634" t="s">
        <v>160</v>
      </c>
      <c r="AQ21" s="634" t="s">
        <v>160</v>
      </c>
      <c r="AR21" s="628" t="s">
        <v>160</v>
      </c>
      <c r="AS21" s="628" t="s">
        <v>160</v>
      </c>
      <c r="AT21" s="628" t="s">
        <v>160</v>
      </c>
      <c r="AU21" s="628" t="s">
        <v>160</v>
      </c>
      <c r="AV21" s="642" t="s">
        <v>976</v>
      </c>
      <c r="AW21" s="625">
        <v>4.7699999999999996</v>
      </c>
      <c r="AX21" s="625">
        <f>AW21/1</f>
        <v>4.7699999999999996</v>
      </c>
      <c r="AY21" s="625">
        <v>0</v>
      </c>
      <c r="AZ21" s="624">
        <f>AX21*AY21</f>
        <v>0</v>
      </c>
      <c r="BA21" s="622" t="s">
        <v>1153</v>
      </c>
      <c r="BB21" s="622" t="s">
        <v>956</v>
      </c>
      <c r="BC21" s="638" t="s">
        <v>160</v>
      </c>
      <c r="BD21" s="634">
        <v>1</v>
      </c>
      <c r="BE21" s="648" t="s">
        <v>1152</v>
      </c>
      <c r="BF21" s="624" t="s">
        <v>1151</v>
      </c>
      <c r="BG21" s="613" t="s">
        <v>160</v>
      </c>
      <c r="BH21" s="638" t="s">
        <v>1150</v>
      </c>
      <c r="BI21" s="634" t="s">
        <v>1110</v>
      </c>
      <c r="BJ21" s="628" t="s">
        <v>160</v>
      </c>
      <c r="BK21" s="628" t="s">
        <v>160</v>
      </c>
      <c r="BL21" s="628" t="s">
        <v>160</v>
      </c>
      <c r="BM21" s="627" t="s">
        <v>1149</v>
      </c>
      <c r="BN21" s="642" t="s">
        <v>976</v>
      </c>
      <c r="BO21" s="625">
        <v>4.7699999999999996</v>
      </c>
      <c r="BP21" s="625">
        <f>BO21/2</f>
        <v>2.3849999999999998</v>
      </c>
      <c r="BQ21" s="625">
        <v>1</v>
      </c>
      <c r="BR21" s="624">
        <f>BP21*BQ21</f>
        <v>2.3849999999999998</v>
      </c>
      <c r="BS21" s="622" t="s">
        <v>1148</v>
      </c>
      <c r="BT21" s="622" t="s">
        <v>1147</v>
      </c>
      <c r="BU21" s="639" t="s">
        <v>1007</v>
      </c>
      <c r="BV21" s="639" t="s">
        <v>1007</v>
      </c>
      <c r="BW21" s="639" t="s">
        <v>1007</v>
      </c>
      <c r="BX21" s="639" t="s">
        <v>1007</v>
      </c>
      <c r="BY21" s="639" t="s">
        <v>1007</v>
      </c>
      <c r="BZ21" s="639" t="s">
        <v>1007</v>
      </c>
      <c r="CA21" s="639" t="s">
        <v>1007</v>
      </c>
      <c r="CB21" s="622" t="s">
        <v>1142</v>
      </c>
      <c r="CC21" s="622" t="s">
        <v>908</v>
      </c>
      <c r="CD21" s="614" t="s">
        <v>1007</v>
      </c>
      <c r="CE21" s="614" t="s">
        <v>1007</v>
      </c>
      <c r="CF21" s="614" t="s">
        <v>1007</v>
      </c>
      <c r="CG21" s="614" t="s">
        <v>1007</v>
      </c>
      <c r="CH21" s="614" t="s">
        <v>1007</v>
      </c>
      <c r="CI21" s="614" t="s">
        <v>1007</v>
      </c>
      <c r="CJ21" s="614" t="s">
        <v>1007</v>
      </c>
      <c r="CK21" s="622" t="s">
        <v>1142</v>
      </c>
      <c r="CL21" s="622" t="s">
        <v>908</v>
      </c>
      <c r="CM21" s="613" t="s">
        <v>1006</v>
      </c>
      <c r="CN21" s="613" t="s">
        <v>1006</v>
      </c>
      <c r="CO21" s="613" t="s">
        <v>1006</v>
      </c>
      <c r="CP21" s="613" t="s">
        <v>1006</v>
      </c>
      <c r="CQ21" s="613" t="s">
        <v>1006</v>
      </c>
      <c r="CR21" s="613" t="s">
        <v>1006</v>
      </c>
      <c r="CS21" s="613" t="s">
        <v>1006</v>
      </c>
      <c r="CT21" s="622" t="s">
        <v>1142</v>
      </c>
      <c r="CU21" s="622" t="s">
        <v>908</v>
      </c>
      <c r="CV21" s="625" t="s">
        <v>160</v>
      </c>
      <c r="CW21" s="655">
        <v>1</v>
      </c>
      <c r="CX21" s="633" t="s">
        <v>160</v>
      </c>
      <c r="CY21" s="634" t="s">
        <v>160</v>
      </c>
      <c r="CZ21" s="637" t="s">
        <v>160</v>
      </c>
      <c r="DA21" s="633" t="s">
        <v>1146</v>
      </c>
      <c r="DB21" s="655" t="s">
        <v>160</v>
      </c>
      <c r="DC21" s="622" t="s">
        <v>1142</v>
      </c>
      <c r="DD21" s="622" t="s">
        <v>908</v>
      </c>
      <c r="DE21" s="625" t="s">
        <v>1145</v>
      </c>
      <c r="DF21" s="655">
        <v>1</v>
      </c>
      <c r="DG21" s="633" t="s">
        <v>160</v>
      </c>
      <c r="DH21" s="634" t="s">
        <v>160</v>
      </c>
      <c r="DI21" s="637" t="s">
        <v>160</v>
      </c>
      <c r="DJ21" s="633" t="s">
        <v>160</v>
      </c>
      <c r="DK21" s="633" t="s">
        <v>160</v>
      </c>
      <c r="DL21" s="622" t="s">
        <v>1142</v>
      </c>
      <c r="DM21" s="622" t="s">
        <v>908</v>
      </c>
      <c r="DN21" s="625" t="s">
        <v>1144</v>
      </c>
      <c r="DO21" s="655" t="s">
        <v>160</v>
      </c>
      <c r="DP21" s="633" t="s">
        <v>160</v>
      </c>
      <c r="DQ21" s="634" t="s">
        <v>160</v>
      </c>
      <c r="DR21" s="637" t="s">
        <v>160</v>
      </c>
      <c r="DS21" s="633" t="s">
        <v>160</v>
      </c>
      <c r="DT21" s="655" t="s">
        <v>160</v>
      </c>
      <c r="DU21" s="622" t="s">
        <v>1142</v>
      </c>
      <c r="DV21" s="622" t="s">
        <v>908</v>
      </c>
      <c r="DW21" s="620" t="s">
        <v>1143</v>
      </c>
      <c r="DX21" s="655" t="s">
        <v>160</v>
      </c>
      <c r="DY21" s="633" t="s">
        <v>160</v>
      </c>
      <c r="DZ21" s="634" t="s">
        <v>160</v>
      </c>
      <c r="EA21" s="637" t="s">
        <v>160</v>
      </c>
      <c r="EB21" s="633" t="s">
        <v>160</v>
      </c>
      <c r="EC21" s="655" t="s">
        <v>160</v>
      </c>
      <c r="ED21" s="622" t="s">
        <v>1142</v>
      </c>
      <c r="EE21" s="622" t="s">
        <v>908</v>
      </c>
      <c r="EF21" s="625" t="s">
        <v>1141</v>
      </c>
      <c r="EG21" s="625" t="s">
        <v>1140</v>
      </c>
      <c r="EH21" s="613">
        <v>1</v>
      </c>
      <c r="EI21" s="612">
        <f>1/1</f>
        <v>1</v>
      </c>
    </row>
    <row r="22" spans="1:139" ht="408.75" customHeight="1" x14ac:dyDescent="0.25">
      <c r="A22" s="661">
        <v>19</v>
      </c>
      <c r="B22" s="660" t="s">
        <v>1139</v>
      </c>
      <c r="C22" s="620" t="s">
        <v>1138</v>
      </c>
      <c r="D22" s="620" t="s">
        <v>1137</v>
      </c>
      <c r="E22" s="625" t="s">
        <v>930</v>
      </c>
      <c r="F22" s="630"/>
      <c r="G22" s="625" t="s">
        <v>177</v>
      </c>
      <c r="H22" s="630"/>
      <c r="I22" s="620" t="s">
        <v>1136</v>
      </c>
      <c r="J22" s="625" t="s">
        <v>41</v>
      </c>
      <c r="K22" s="625" t="s">
        <v>927</v>
      </c>
      <c r="L22" s="625" t="s">
        <v>1135</v>
      </c>
      <c r="M22" s="625" t="s">
        <v>1085</v>
      </c>
      <c r="N22" s="625" t="s">
        <v>1092</v>
      </c>
      <c r="O22" s="625" t="s">
        <v>1092</v>
      </c>
      <c r="P22" s="625" t="s">
        <v>1134</v>
      </c>
      <c r="Q22" s="625" t="s">
        <v>1134</v>
      </c>
      <c r="R22" s="663" t="s">
        <v>1133</v>
      </c>
      <c r="S22" s="622" t="s">
        <v>1132</v>
      </c>
      <c r="T22" s="634">
        <v>0</v>
      </c>
      <c r="U22" s="613" t="s">
        <v>160</v>
      </c>
      <c r="V22" s="638">
        <v>0</v>
      </c>
      <c r="W22" s="625" t="s">
        <v>160</v>
      </c>
      <c r="X22" s="634" t="s">
        <v>160</v>
      </c>
      <c r="Y22" s="638" t="s">
        <v>1131</v>
      </c>
      <c r="Z22" s="628" t="s">
        <v>919</v>
      </c>
      <c r="AA22" s="628" t="s">
        <v>919</v>
      </c>
      <c r="AB22" s="628" t="s">
        <v>160</v>
      </c>
      <c r="AC22" s="628" t="s">
        <v>160</v>
      </c>
      <c r="AD22" s="642" t="s">
        <v>985</v>
      </c>
      <c r="AE22" s="625">
        <v>4.7699999999999996</v>
      </c>
      <c r="AF22" s="625">
        <f>AE22/1</f>
        <v>4.7699999999999996</v>
      </c>
      <c r="AG22" s="625">
        <v>0</v>
      </c>
      <c r="AH22" s="624">
        <f>AF22*AG22</f>
        <v>0</v>
      </c>
      <c r="AI22" s="622" t="s">
        <v>1126</v>
      </c>
      <c r="AJ22" s="622" t="s">
        <v>1125</v>
      </c>
      <c r="AK22" s="648" t="s">
        <v>1130</v>
      </c>
      <c r="AL22" s="634">
        <v>0</v>
      </c>
      <c r="AM22" s="613" t="s">
        <v>160</v>
      </c>
      <c r="AN22" s="634" t="s">
        <v>160</v>
      </c>
      <c r="AO22" s="613" t="s">
        <v>160</v>
      </c>
      <c r="AP22" s="634" t="s">
        <v>160</v>
      </c>
      <c r="AQ22" s="638" t="s">
        <v>1129</v>
      </c>
      <c r="AR22" s="628" t="s">
        <v>160</v>
      </c>
      <c r="AS22" s="628" t="s">
        <v>160</v>
      </c>
      <c r="AT22" s="628" t="s">
        <v>977</v>
      </c>
      <c r="AU22" s="628" t="s">
        <v>160</v>
      </c>
      <c r="AV22" s="642" t="s">
        <v>976</v>
      </c>
      <c r="AW22" s="625">
        <v>4.7699999999999996</v>
      </c>
      <c r="AX22" s="625">
        <f>AW22/1</f>
        <v>4.7699999999999996</v>
      </c>
      <c r="AY22" s="625">
        <v>0</v>
      </c>
      <c r="AZ22" s="624">
        <f>AX22*AY22</f>
        <v>0</v>
      </c>
      <c r="BA22" s="622" t="s">
        <v>1126</v>
      </c>
      <c r="BB22" s="622" t="s">
        <v>1125</v>
      </c>
      <c r="BC22" s="648" t="s">
        <v>1128</v>
      </c>
      <c r="BD22" s="634">
        <v>0</v>
      </c>
      <c r="BE22" s="648" t="s">
        <v>1128</v>
      </c>
      <c r="BF22" s="613" t="s">
        <v>160</v>
      </c>
      <c r="BG22" s="613" t="s">
        <v>160</v>
      </c>
      <c r="BH22" s="634" t="s">
        <v>160</v>
      </c>
      <c r="BI22" s="638" t="s">
        <v>1127</v>
      </c>
      <c r="BJ22" s="628" t="s">
        <v>160</v>
      </c>
      <c r="BK22" s="628" t="s">
        <v>160</v>
      </c>
      <c r="BL22" s="628" t="s">
        <v>160</v>
      </c>
      <c r="BM22" s="628" t="s">
        <v>160</v>
      </c>
      <c r="BN22" s="642" t="s">
        <v>976</v>
      </c>
      <c r="BO22" s="625">
        <v>4.7699999999999996</v>
      </c>
      <c r="BP22" s="625">
        <f>BO22/1</f>
        <v>4.7699999999999996</v>
      </c>
      <c r="BQ22" s="625">
        <v>0</v>
      </c>
      <c r="BR22" s="624">
        <f>BP22*BQ22</f>
        <v>0</v>
      </c>
      <c r="BS22" s="622" t="s">
        <v>1126</v>
      </c>
      <c r="BT22" s="622" t="s">
        <v>1125</v>
      </c>
      <c r="BU22" s="639" t="s">
        <v>1007</v>
      </c>
      <c r="BV22" s="639" t="s">
        <v>1007</v>
      </c>
      <c r="BW22" s="639" t="s">
        <v>1007</v>
      </c>
      <c r="BX22" s="639" t="s">
        <v>1007</v>
      </c>
      <c r="BY22" s="639" t="s">
        <v>1007</v>
      </c>
      <c r="BZ22" s="639" t="s">
        <v>1007</v>
      </c>
      <c r="CA22" s="639" t="s">
        <v>1007</v>
      </c>
      <c r="CB22" s="622" t="s">
        <v>1124</v>
      </c>
      <c r="CC22" s="622" t="s">
        <v>1123</v>
      </c>
      <c r="CD22" s="614" t="s">
        <v>1007</v>
      </c>
      <c r="CE22" s="614" t="s">
        <v>1007</v>
      </c>
      <c r="CF22" s="614" t="s">
        <v>1007</v>
      </c>
      <c r="CG22" s="614" t="s">
        <v>1007</v>
      </c>
      <c r="CH22" s="614" t="s">
        <v>1007</v>
      </c>
      <c r="CI22" s="614" t="s">
        <v>1007</v>
      </c>
      <c r="CJ22" s="614" t="s">
        <v>1007</v>
      </c>
      <c r="CK22" s="615" t="s">
        <v>914</v>
      </c>
      <c r="CL22" s="615" t="s">
        <v>908</v>
      </c>
      <c r="CM22" s="613" t="s">
        <v>1006</v>
      </c>
      <c r="CN22" s="613" t="s">
        <v>1006</v>
      </c>
      <c r="CO22" s="613" t="s">
        <v>1006</v>
      </c>
      <c r="CP22" s="613" t="s">
        <v>1006</v>
      </c>
      <c r="CQ22" s="613" t="s">
        <v>1006</v>
      </c>
      <c r="CR22" s="613" t="s">
        <v>1006</v>
      </c>
      <c r="CS22" s="613" t="s">
        <v>1006</v>
      </c>
      <c r="CT22" s="615" t="s">
        <v>914</v>
      </c>
      <c r="CU22" s="615" t="s">
        <v>908</v>
      </c>
      <c r="CV22" s="657" t="s">
        <v>1122</v>
      </c>
      <c r="CW22" s="625" t="s">
        <v>1121</v>
      </c>
      <c r="CX22" s="625" t="s">
        <v>1120</v>
      </c>
      <c r="CY22" s="625" t="s">
        <v>1119</v>
      </c>
      <c r="CZ22" s="625" t="s">
        <v>1118</v>
      </c>
      <c r="DA22" s="613" t="s">
        <v>1117</v>
      </c>
      <c r="DB22" s="633" t="s">
        <v>1116</v>
      </c>
      <c r="DC22" s="620" t="s">
        <v>1103</v>
      </c>
      <c r="DD22" s="620" t="s">
        <v>1115</v>
      </c>
      <c r="DE22" s="657" t="s">
        <v>1114</v>
      </c>
      <c r="DF22" s="625" t="s">
        <v>1113</v>
      </c>
      <c r="DG22" s="625" t="s">
        <v>1112</v>
      </c>
      <c r="DH22" s="625" t="s">
        <v>1111</v>
      </c>
      <c r="DI22" s="625" t="s">
        <v>1097</v>
      </c>
      <c r="DJ22" s="625" t="s">
        <v>1096</v>
      </c>
      <c r="DK22" s="633" t="s">
        <v>1110</v>
      </c>
      <c r="DL22" s="620" t="s">
        <v>1103</v>
      </c>
      <c r="DM22" s="620" t="s">
        <v>1109</v>
      </c>
      <c r="DN22" s="657" t="s">
        <v>1108</v>
      </c>
      <c r="DO22" s="625" t="s">
        <v>1107</v>
      </c>
      <c r="DP22" s="625" t="s">
        <v>1106</v>
      </c>
      <c r="DQ22" s="625" t="s">
        <v>1105</v>
      </c>
      <c r="DR22" s="625" t="s">
        <v>1097</v>
      </c>
      <c r="DS22" s="613" t="s">
        <v>1096</v>
      </c>
      <c r="DT22" s="633" t="s">
        <v>1104</v>
      </c>
      <c r="DU22" s="620" t="s">
        <v>1103</v>
      </c>
      <c r="DV22" s="620" t="s">
        <v>1102</v>
      </c>
      <c r="DW22" s="657" t="s">
        <v>1101</v>
      </c>
      <c r="DX22" s="625" t="s">
        <v>1100</v>
      </c>
      <c r="DY22" s="625" t="s">
        <v>1099</v>
      </c>
      <c r="DZ22" s="625" t="s">
        <v>1098</v>
      </c>
      <c r="EA22" s="625" t="s">
        <v>1097</v>
      </c>
      <c r="EB22" s="625" t="s">
        <v>1096</v>
      </c>
      <c r="EC22" s="633" t="s">
        <v>1095</v>
      </c>
      <c r="ED22" s="615" t="s">
        <v>1094</v>
      </c>
      <c r="EE22" s="615" t="s">
        <v>1093</v>
      </c>
      <c r="EF22" s="625" t="s">
        <v>1092</v>
      </c>
      <c r="EG22" s="625" t="s">
        <v>1092</v>
      </c>
      <c r="EH22" s="613">
        <f>758+150</f>
        <v>908</v>
      </c>
      <c r="EI22" s="662">
        <v>908</v>
      </c>
    </row>
    <row r="23" spans="1:139" ht="398.25" customHeight="1" x14ac:dyDescent="0.25">
      <c r="A23" s="661">
        <v>20</v>
      </c>
      <c r="B23" s="660" t="s">
        <v>1091</v>
      </c>
      <c r="C23" s="620" t="s">
        <v>1090</v>
      </c>
      <c r="D23" s="620" t="s">
        <v>1089</v>
      </c>
      <c r="E23" s="625" t="s">
        <v>1088</v>
      </c>
      <c r="F23" s="625" t="s">
        <v>177</v>
      </c>
      <c r="G23" s="630"/>
      <c r="H23" s="630"/>
      <c r="I23" s="620" t="s">
        <v>1087</v>
      </c>
      <c r="J23" s="625" t="s">
        <v>41</v>
      </c>
      <c r="K23" s="625" t="s">
        <v>927</v>
      </c>
      <c r="L23" s="625" t="s">
        <v>1086</v>
      </c>
      <c r="M23" s="625" t="s">
        <v>1085</v>
      </c>
      <c r="N23" s="620" t="s">
        <v>1038</v>
      </c>
      <c r="O23" s="620" t="s">
        <v>1084</v>
      </c>
      <c r="P23" s="625" t="s">
        <v>1030</v>
      </c>
      <c r="Q23" s="659" t="s">
        <v>1083</v>
      </c>
      <c r="R23" s="659" t="s">
        <v>1082</v>
      </c>
      <c r="S23" s="622" t="s">
        <v>1081</v>
      </c>
      <c r="T23" s="634">
        <v>1</v>
      </c>
      <c r="U23" s="625" t="s">
        <v>1080</v>
      </c>
      <c r="V23" s="624" t="s">
        <v>1079</v>
      </c>
      <c r="W23" s="627" t="s">
        <v>1078</v>
      </c>
      <c r="X23" s="634" t="s">
        <v>1042</v>
      </c>
      <c r="Y23" s="638" t="s">
        <v>1077</v>
      </c>
      <c r="Z23" s="628" t="s">
        <v>919</v>
      </c>
      <c r="AA23" s="628" t="s">
        <v>919</v>
      </c>
      <c r="AB23" s="628" t="s">
        <v>160</v>
      </c>
      <c r="AC23" s="627" t="s">
        <v>1076</v>
      </c>
      <c r="AD23" s="642" t="s">
        <v>985</v>
      </c>
      <c r="AE23" s="625">
        <v>4.7699999999999996</v>
      </c>
      <c r="AF23" s="625">
        <f>AE23/3</f>
        <v>1.5899999999999999</v>
      </c>
      <c r="AG23" s="625">
        <v>1</v>
      </c>
      <c r="AH23" s="624">
        <f>AF23*AG23</f>
        <v>1.5899999999999999</v>
      </c>
      <c r="AI23" s="622" t="s">
        <v>1075</v>
      </c>
      <c r="AJ23" s="622" t="s">
        <v>1074</v>
      </c>
      <c r="AK23" s="622" t="s">
        <v>1073</v>
      </c>
      <c r="AL23" s="634">
        <v>0</v>
      </c>
      <c r="AM23" s="613" t="s">
        <v>160</v>
      </c>
      <c r="AN23" s="634" t="s">
        <v>160</v>
      </c>
      <c r="AO23" s="613" t="s">
        <v>160</v>
      </c>
      <c r="AP23" s="634" t="s">
        <v>160</v>
      </c>
      <c r="AQ23" s="638" t="s">
        <v>1072</v>
      </c>
      <c r="AR23" s="628" t="s">
        <v>160</v>
      </c>
      <c r="AS23" s="628" t="s">
        <v>160</v>
      </c>
      <c r="AT23" s="628" t="s">
        <v>160</v>
      </c>
      <c r="AU23" s="628" t="s">
        <v>160</v>
      </c>
      <c r="AV23" s="642" t="s">
        <v>976</v>
      </c>
      <c r="AW23" s="625">
        <v>4.7699999999999996</v>
      </c>
      <c r="AX23" s="625">
        <f>AW23/1</f>
        <v>4.7699999999999996</v>
      </c>
      <c r="AY23" s="625">
        <v>0</v>
      </c>
      <c r="AZ23" s="624">
        <f>AX23*AY23</f>
        <v>0</v>
      </c>
      <c r="BA23" s="615" t="s">
        <v>914</v>
      </c>
      <c r="BB23" s="615" t="s">
        <v>908</v>
      </c>
      <c r="BC23" s="648" t="s">
        <v>1071</v>
      </c>
      <c r="BD23" s="634">
        <v>0</v>
      </c>
      <c r="BE23" s="648" t="s">
        <v>1071</v>
      </c>
      <c r="BF23" s="613" t="s">
        <v>160</v>
      </c>
      <c r="BG23" s="613" t="s">
        <v>160</v>
      </c>
      <c r="BH23" s="634" t="s">
        <v>160</v>
      </c>
      <c r="BI23" s="638" t="s">
        <v>1070</v>
      </c>
      <c r="BJ23" s="628" t="s">
        <v>160</v>
      </c>
      <c r="BK23" s="628" t="s">
        <v>160</v>
      </c>
      <c r="BL23" s="628" t="s">
        <v>160</v>
      </c>
      <c r="BM23" s="628" t="s">
        <v>160</v>
      </c>
      <c r="BN23" s="642" t="s">
        <v>976</v>
      </c>
      <c r="BO23" s="625">
        <v>4.7699999999999996</v>
      </c>
      <c r="BP23" s="625">
        <f>BO23/1</f>
        <v>4.7699999999999996</v>
      </c>
      <c r="BQ23" s="625">
        <v>0</v>
      </c>
      <c r="BR23" s="624">
        <f>BP23*BQ23</f>
        <v>0</v>
      </c>
      <c r="BS23" s="622" t="s">
        <v>1069</v>
      </c>
      <c r="BT23" s="622" t="s">
        <v>1068</v>
      </c>
      <c r="BU23" s="639" t="s">
        <v>1007</v>
      </c>
      <c r="BV23" s="639" t="s">
        <v>1007</v>
      </c>
      <c r="BW23" s="639" t="s">
        <v>1007</v>
      </c>
      <c r="BX23" s="639" t="s">
        <v>1007</v>
      </c>
      <c r="BY23" s="639" t="s">
        <v>1007</v>
      </c>
      <c r="BZ23" s="639" t="s">
        <v>1007</v>
      </c>
      <c r="CA23" s="639" t="s">
        <v>1007</v>
      </c>
      <c r="CB23" s="622" t="s">
        <v>1067</v>
      </c>
      <c r="CC23" s="622" t="s">
        <v>1066</v>
      </c>
      <c r="CD23" s="614" t="s">
        <v>1007</v>
      </c>
      <c r="CE23" s="614" t="s">
        <v>1007</v>
      </c>
      <c r="CF23" s="614" t="s">
        <v>1007</v>
      </c>
      <c r="CG23" s="614" t="s">
        <v>1007</v>
      </c>
      <c r="CH23" s="614" t="s">
        <v>1007</v>
      </c>
      <c r="CI23" s="614" t="s">
        <v>1007</v>
      </c>
      <c r="CJ23" s="614" t="s">
        <v>1007</v>
      </c>
      <c r="CK23" s="622" t="s">
        <v>1065</v>
      </c>
      <c r="CL23" s="622" t="s">
        <v>1064</v>
      </c>
      <c r="CM23" s="613" t="s">
        <v>1006</v>
      </c>
      <c r="CN23" s="613" t="s">
        <v>1006</v>
      </c>
      <c r="CO23" s="613" t="s">
        <v>1006</v>
      </c>
      <c r="CP23" s="613" t="s">
        <v>1006</v>
      </c>
      <c r="CQ23" s="613" t="s">
        <v>1006</v>
      </c>
      <c r="CR23" s="613" t="s">
        <v>1006</v>
      </c>
      <c r="CS23" s="613" t="s">
        <v>1006</v>
      </c>
      <c r="CT23" s="615" t="s">
        <v>914</v>
      </c>
      <c r="CU23" s="615" t="s">
        <v>908</v>
      </c>
      <c r="CV23" s="620" t="s">
        <v>1063</v>
      </c>
      <c r="CW23" s="655">
        <v>2</v>
      </c>
      <c r="CX23" s="657" t="s">
        <v>1062</v>
      </c>
      <c r="CY23" s="656" t="s">
        <v>1061</v>
      </c>
      <c r="CZ23" s="656" t="s">
        <v>1060</v>
      </c>
      <c r="DA23" s="655" t="s">
        <v>1042</v>
      </c>
      <c r="DB23" s="633" t="s">
        <v>1059</v>
      </c>
      <c r="DC23" s="620" t="s">
        <v>1058</v>
      </c>
      <c r="DD23" s="620" t="s">
        <v>1057</v>
      </c>
      <c r="DE23" s="620" t="s">
        <v>1056</v>
      </c>
      <c r="DF23" s="655">
        <v>2</v>
      </c>
      <c r="DG23" s="657" t="s">
        <v>1056</v>
      </c>
      <c r="DH23" s="656" t="s">
        <v>1055</v>
      </c>
      <c r="DI23" s="656" t="s">
        <v>1042</v>
      </c>
      <c r="DJ23" s="658"/>
      <c r="DK23" s="633" t="s">
        <v>1054</v>
      </c>
      <c r="DL23" s="620" t="s">
        <v>1053</v>
      </c>
      <c r="DM23" s="621" t="s">
        <v>1052</v>
      </c>
      <c r="DN23" s="620" t="s">
        <v>1051</v>
      </c>
      <c r="DO23" s="655">
        <v>2</v>
      </c>
      <c r="DP23" s="657" t="s">
        <v>1050</v>
      </c>
      <c r="DQ23" s="656" t="s">
        <v>1049</v>
      </c>
      <c r="DR23" s="656" t="s">
        <v>1042</v>
      </c>
      <c r="DS23" s="655" t="s">
        <v>1042</v>
      </c>
      <c r="DT23" s="633" t="s">
        <v>1048</v>
      </c>
      <c r="DU23" s="620" t="s">
        <v>1047</v>
      </c>
      <c r="DV23" s="620" t="s">
        <v>1046</v>
      </c>
      <c r="DW23" s="620" t="s">
        <v>1045</v>
      </c>
      <c r="DX23" s="655">
        <v>3</v>
      </c>
      <c r="DY23" s="657" t="s">
        <v>1044</v>
      </c>
      <c r="DZ23" s="656" t="s">
        <v>1043</v>
      </c>
      <c r="EA23" s="656" t="s">
        <v>1042</v>
      </c>
      <c r="EB23" s="655" t="s">
        <v>1042</v>
      </c>
      <c r="EC23" s="633" t="s">
        <v>1041</v>
      </c>
      <c r="ED23" s="615" t="s">
        <v>1040</v>
      </c>
      <c r="EE23" s="654" t="s">
        <v>1039</v>
      </c>
      <c r="EF23" s="620" t="s">
        <v>1038</v>
      </c>
      <c r="EG23" s="620" t="s">
        <v>1037</v>
      </c>
      <c r="EH23" s="620" t="s">
        <v>1037</v>
      </c>
      <c r="EI23" s="612">
        <f>3/3</f>
        <v>1</v>
      </c>
    </row>
    <row r="24" spans="1:139" ht="408.75" customHeight="1" x14ac:dyDescent="0.25">
      <c r="A24" s="653">
        <v>21</v>
      </c>
      <c r="B24" s="652" t="s">
        <v>1036</v>
      </c>
      <c r="C24" s="620" t="s">
        <v>1035</v>
      </c>
      <c r="D24" s="620" t="s">
        <v>1034</v>
      </c>
      <c r="E24" s="625" t="s">
        <v>930</v>
      </c>
      <c r="F24" s="630"/>
      <c r="G24" s="625" t="s">
        <v>177</v>
      </c>
      <c r="H24" s="630"/>
      <c r="I24" s="620" t="s">
        <v>1033</v>
      </c>
      <c r="J24" s="625" t="s">
        <v>928</v>
      </c>
      <c r="K24" s="625" t="s">
        <v>1032</v>
      </c>
      <c r="L24" s="625" t="s">
        <v>1031</v>
      </c>
      <c r="M24" s="614" t="s">
        <v>160</v>
      </c>
      <c r="N24" s="625" t="s">
        <v>998</v>
      </c>
      <c r="O24" s="625" t="s">
        <v>997</v>
      </c>
      <c r="P24" s="625" t="s">
        <v>1030</v>
      </c>
      <c r="Q24" s="651" t="s">
        <v>924</v>
      </c>
      <c r="R24" s="625" t="s">
        <v>1029</v>
      </c>
      <c r="S24" s="625" t="s">
        <v>160</v>
      </c>
      <c r="T24" s="634">
        <v>6</v>
      </c>
      <c r="U24" s="629" t="s">
        <v>1028</v>
      </c>
      <c r="V24" s="624">
        <v>121</v>
      </c>
      <c r="W24" s="614" t="s">
        <v>160</v>
      </c>
      <c r="X24" s="623" t="s">
        <v>160</v>
      </c>
      <c r="Y24" s="629" t="s">
        <v>1027</v>
      </c>
      <c r="Z24" s="628" t="s">
        <v>160</v>
      </c>
      <c r="AA24" s="628" t="s">
        <v>977</v>
      </c>
      <c r="AB24" s="628" t="s">
        <v>986</v>
      </c>
      <c r="AC24" s="627" t="s">
        <v>1021</v>
      </c>
      <c r="AD24" s="642" t="s">
        <v>985</v>
      </c>
      <c r="AE24" s="625">
        <v>4.7699999999999996</v>
      </c>
      <c r="AF24" s="625">
        <f>AE24/16</f>
        <v>0.29812499999999997</v>
      </c>
      <c r="AG24" s="625">
        <v>6</v>
      </c>
      <c r="AH24" s="624">
        <f>AF24*AG24</f>
        <v>1.7887499999999998</v>
      </c>
      <c r="AI24" s="639" t="s">
        <v>1026</v>
      </c>
      <c r="AJ24" s="639" t="s">
        <v>1025</v>
      </c>
      <c r="AK24" s="638" t="s">
        <v>160</v>
      </c>
      <c r="AL24" s="643">
        <v>3</v>
      </c>
      <c r="AM24" s="629" t="s">
        <v>1024</v>
      </c>
      <c r="AN24" s="643">
        <v>86</v>
      </c>
      <c r="AO24" s="623" t="s">
        <v>160</v>
      </c>
      <c r="AP24" s="623" t="s">
        <v>160</v>
      </c>
      <c r="AQ24" s="629" t="s">
        <v>1023</v>
      </c>
      <c r="AR24" s="628" t="s">
        <v>160</v>
      </c>
      <c r="AS24" s="628" t="s">
        <v>977</v>
      </c>
      <c r="AT24" s="624" t="s">
        <v>1022</v>
      </c>
      <c r="AU24" s="627" t="s">
        <v>1021</v>
      </c>
      <c r="AV24" s="642" t="s">
        <v>976</v>
      </c>
      <c r="AW24" s="625">
        <v>4.7699999999999996</v>
      </c>
      <c r="AX24" s="625">
        <f>AW24/16</f>
        <v>0.29812499999999997</v>
      </c>
      <c r="AY24" s="625">
        <v>3</v>
      </c>
      <c r="AZ24" s="624">
        <f>AX24*AY24</f>
        <v>0.89437499999999992</v>
      </c>
      <c r="BA24" s="639" t="s">
        <v>1020</v>
      </c>
      <c r="BB24" s="639" t="s">
        <v>1019</v>
      </c>
      <c r="BC24" s="629" t="s">
        <v>1018</v>
      </c>
      <c r="BD24" s="629" t="s">
        <v>1018</v>
      </c>
      <c r="BE24" s="629" t="s">
        <v>1018</v>
      </c>
      <c r="BF24" s="629" t="s">
        <v>1018</v>
      </c>
      <c r="BG24" s="629" t="s">
        <v>1018</v>
      </c>
      <c r="BH24" s="629" t="s">
        <v>1018</v>
      </c>
      <c r="BI24" s="629" t="s">
        <v>1018</v>
      </c>
      <c r="BJ24" s="628" t="s">
        <v>1017</v>
      </c>
      <c r="BK24" s="628" t="s">
        <v>919</v>
      </c>
      <c r="BL24" s="628" t="s">
        <v>160</v>
      </c>
      <c r="BM24" s="624" t="s">
        <v>1016</v>
      </c>
      <c r="BN24" s="642" t="s">
        <v>976</v>
      </c>
      <c r="BO24" s="625">
        <v>4.7699999999999996</v>
      </c>
      <c r="BP24" s="625">
        <f>BO24/16</f>
        <v>0.29812499999999997</v>
      </c>
      <c r="BQ24" s="625">
        <v>3</v>
      </c>
      <c r="BR24" s="624">
        <f>BP24*BQ24</f>
        <v>0.89437499999999992</v>
      </c>
      <c r="BS24" s="639" t="s">
        <v>1015</v>
      </c>
      <c r="BT24" s="622" t="s">
        <v>1014</v>
      </c>
      <c r="BU24" s="629" t="s">
        <v>1013</v>
      </c>
      <c r="BV24" s="629">
        <v>1</v>
      </c>
      <c r="BW24" s="629" t="s">
        <v>1012</v>
      </c>
      <c r="BX24" s="629" t="s">
        <v>1011</v>
      </c>
      <c r="BY24" s="629" t="s">
        <v>160</v>
      </c>
      <c r="BZ24" s="629" t="s">
        <v>160</v>
      </c>
      <c r="CA24" s="629" t="s">
        <v>1010</v>
      </c>
      <c r="CB24" s="639" t="s">
        <v>1009</v>
      </c>
      <c r="CC24" s="639" t="s">
        <v>1008</v>
      </c>
      <c r="CD24" s="614" t="s">
        <v>1007</v>
      </c>
      <c r="CE24" s="614" t="s">
        <v>1007</v>
      </c>
      <c r="CF24" s="614" t="s">
        <v>1007</v>
      </c>
      <c r="CG24" s="614" t="s">
        <v>1007</v>
      </c>
      <c r="CH24" s="614" t="s">
        <v>1007</v>
      </c>
      <c r="CI24" s="614" t="s">
        <v>1007</v>
      </c>
      <c r="CJ24" s="614" t="s">
        <v>1007</v>
      </c>
      <c r="CK24" s="615" t="s">
        <v>914</v>
      </c>
      <c r="CL24" s="615" t="s">
        <v>908</v>
      </c>
      <c r="CM24" s="613" t="s">
        <v>1006</v>
      </c>
      <c r="CN24" s="613" t="s">
        <v>1006</v>
      </c>
      <c r="CO24" s="613" t="s">
        <v>1006</v>
      </c>
      <c r="CP24" s="613" t="s">
        <v>1006</v>
      </c>
      <c r="CQ24" s="613" t="s">
        <v>1006</v>
      </c>
      <c r="CR24" s="613" t="s">
        <v>1006</v>
      </c>
      <c r="CS24" s="613" t="s">
        <v>1006</v>
      </c>
      <c r="CT24" s="615" t="s">
        <v>914</v>
      </c>
      <c r="CU24" s="615" t="s">
        <v>908</v>
      </c>
      <c r="CV24" s="650"/>
      <c r="CW24" s="638">
        <v>6</v>
      </c>
      <c r="CX24" s="629" t="s">
        <v>1005</v>
      </c>
      <c r="CY24" s="638" t="s">
        <v>1004</v>
      </c>
      <c r="CZ24" s="623" t="s">
        <v>160</v>
      </c>
      <c r="DA24" s="623" t="s">
        <v>160</v>
      </c>
      <c r="DB24" s="629" t="s">
        <v>1003</v>
      </c>
      <c r="DC24" s="620" t="s">
        <v>1002</v>
      </c>
      <c r="DD24" s="620" t="s">
        <v>1001</v>
      </c>
      <c r="DE24" s="649" t="s">
        <v>1000</v>
      </c>
      <c r="DF24" s="649"/>
      <c r="DG24" s="649"/>
      <c r="DH24" s="649"/>
      <c r="DI24" s="649"/>
      <c r="DJ24" s="649"/>
      <c r="DK24" s="649"/>
      <c r="DL24" s="648" t="s">
        <v>999</v>
      </c>
      <c r="DM24" s="648" t="s">
        <v>908</v>
      </c>
      <c r="DN24" s="649" t="s">
        <v>1000</v>
      </c>
      <c r="DO24" s="649"/>
      <c r="DP24" s="649"/>
      <c r="DQ24" s="649"/>
      <c r="DR24" s="649"/>
      <c r="DS24" s="649"/>
      <c r="DT24" s="649"/>
      <c r="DU24" s="648" t="s">
        <v>999</v>
      </c>
      <c r="DV24" s="648" t="s">
        <v>908</v>
      </c>
      <c r="DW24" s="649" t="s">
        <v>1000</v>
      </c>
      <c r="DX24" s="649"/>
      <c r="DY24" s="649"/>
      <c r="DZ24" s="649"/>
      <c r="EA24" s="649"/>
      <c r="EB24" s="649"/>
      <c r="EC24" s="649"/>
      <c r="ED24" s="648" t="s">
        <v>999</v>
      </c>
      <c r="EE24" s="648" t="s">
        <v>908</v>
      </c>
      <c r="EF24" s="625" t="s">
        <v>998</v>
      </c>
      <c r="EG24" s="625" t="s">
        <v>997</v>
      </c>
      <c r="EH24" s="625" t="s">
        <v>996</v>
      </c>
      <c r="EI24" s="612">
        <f>16/16</f>
        <v>1</v>
      </c>
    </row>
    <row r="25" spans="1:139" ht="360" customHeight="1" x14ac:dyDescent="0.25">
      <c r="A25" s="647">
        <v>22</v>
      </c>
      <c r="B25" s="646" t="s">
        <v>995</v>
      </c>
      <c r="C25" s="639" t="s">
        <v>994</v>
      </c>
      <c r="D25" s="629" t="s">
        <v>993</v>
      </c>
      <c r="E25" s="614" t="s">
        <v>992</v>
      </c>
      <c r="F25" s="630"/>
      <c r="G25" s="614" t="s">
        <v>177</v>
      </c>
      <c r="H25" s="630"/>
      <c r="I25" s="620" t="s">
        <v>991</v>
      </c>
      <c r="J25" s="625" t="s">
        <v>41</v>
      </c>
      <c r="K25" s="614" t="s">
        <v>927</v>
      </c>
      <c r="L25" s="614" t="s">
        <v>99</v>
      </c>
      <c r="M25" s="614" t="s">
        <v>160</v>
      </c>
      <c r="N25" s="614" t="s">
        <v>936</v>
      </c>
      <c r="O25" s="614" t="s">
        <v>935</v>
      </c>
      <c r="P25" s="614" t="s">
        <v>990</v>
      </c>
      <c r="Q25" s="614" t="s">
        <v>989</v>
      </c>
      <c r="R25" s="614" t="s">
        <v>988</v>
      </c>
      <c r="S25" s="625" t="s">
        <v>160</v>
      </c>
      <c r="T25" s="645">
        <v>5</v>
      </c>
      <c r="U25" s="620" t="s">
        <v>987</v>
      </c>
      <c r="V25" s="613" t="s">
        <v>160</v>
      </c>
      <c r="W25" s="613" t="s">
        <v>160</v>
      </c>
      <c r="X25" s="613" t="s">
        <v>160</v>
      </c>
      <c r="Y25" s="620" t="s">
        <v>978</v>
      </c>
      <c r="Z25" s="628" t="s">
        <v>160</v>
      </c>
      <c r="AA25" s="628" t="s">
        <v>977</v>
      </c>
      <c r="AB25" s="628" t="s">
        <v>986</v>
      </c>
      <c r="AC25" s="628" t="s">
        <v>160</v>
      </c>
      <c r="AD25" s="642" t="s">
        <v>985</v>
      </c>
      <c r="AE25" s="625">
        <v>4.7699999999999996</v>
      </c>
      <c r="AF25" s="625">
        <f>AE25/8</f>
        <v>0.59624999999999995</v>
      </c>
      <c r="AG25" s="625">
        <v>5</v>
      </c>
      <c r="AH25" s="624">
        <f>AF25*AG25</f>
        <v>2.9812499999999997</v>
      </c>
      <c r="AI25" s="622" t="s">
        <v>984</v>
      </c>
      <c r="AJ25" s="622" t="s">
        <v>983</v>
      </c>
      <c r="AK25" s="644" t="s">
        <v>160</v>
      </c>
      <c r="AL25" s="643">
        <v>4</v>
      </c>
      <c r="AM25" s="620" t="s">
        <v>982</v>
      </c>
      <c r="AN25" s="613" t="s">
        <v>160</v>
      </c>
      <c r="AO25" s="613" t="s">
        <v>160</v>
      </c>
      <c r="AP25" s="613" t="s">
        <v>160</v>
      </c>
      <c r="AQ25" s="620" t="s">
        <v>978</v>
      </c>
      <c r="AR25" s="628" t="s">
        <v>160</v>
      </c>
      <c r="AS25" s="628" t="s">
        <v>977</v>
      </c>
      <c r="AT25" s="628" t="s">
        <v>977</v>
      </c>
      <c r="AU25" s="628" t="s">
        <v>160</v>
      </c>
      <c r="AV25" s="642" t="s">
        <v>976</v>
      </c>
      <c r="AW25" s="625">
        <v>4.7699999999999996</v>
      </c>
      <c r="AX25" s="625">
        <f>AW25/8</f>
        <v>0.59624999999999995</v>
      </c>
      <c r="AY25" s="625">
        <v>4</v>
      </c>
      <c r="AZ25" s="624">
        <f>AX25*AY25</f>
        <v>2.3849999999999998</v>
      </c>
      <c r="BA25" s="622" t="s">
        <v>981</v>
      </c>
      <c r="BB25" s="622" t="s">
        <v>980</v>
      </c>
      <c r="BC25" s="613" t="s">
        <v>160</v>
      </c>
      <c r="BD25" s="613">
        <v>8</v>
      </c>
      <c r="BE25" s="620" t="s">
        <v>979</v>
      </c>
      <c r="BF25" s="613" t="s">
        <v>160</v>
      </c>
      <c r="BG25" s="613" t="s">
        <v>160</v>
      </c>
      <c r="BH25" s="613" t="s">
        <v>160</v>
      </c>
      <c r="BI25" s="625" t="s">
        <v>978</v>
      </c>
      <c r="BJ25" s="628" t="s">
        <v>160</v>
      </c>
      <c r="BK25" s="628" t="s">
        <v>977</v>
      </c>
      <c r="BL25" s="628" t="s">
        <v>160</v>
      </c>
      <c r="BM25" s="628" t="s">
        <v>160</v>
      </c>
      <c r="BN25" s="642" t="s">
        <v>976</v>
      </c>
      <c r="BO25" s="625">
        <v>4.7699999999999996</v>
      </c>
      <c r="BP25" s="625">
        <f>BO25/8</f>
        <v>0.59624999999999995</v>
      </c>
      <c r="BQ25" s="625">
        <v>4</v>
      </c>
      <c r="BR25" s="624">
        <f>BP25*BQ25</f>
        <v>2.3849999999999998</v>
      </c>
      <c r="BS25" s="622" t="s">
        <v>975</v>
      </c>
      <c r="BT25" s="622" t="s">
        <v>974</v>
      </c>
      <c r="BU25" s="641" t="s">
        <v>160</v>
      </c>
      <c r="BV25" s="623">
        <v>12</v>
      </c>
      <c r="BW25" s="629" t="s">
        <v>973</v>
      </c>
      <c r="BX25" s="623" t="s">
        <v>962</v>
      </c>
      <c r="BY25" s="614" t="s">
        <v>972</v>
      </c>
      <c r="BZ25" s="614" t="s">
        <v>972</v>
      </c>
      <c r="CA25" s="640" t="s">
        <v>971</v>
      </c>
      <c r="CB25" s="639" t="s">
        <v>970</v>
      </c>
      <c r="CC25" s="639" t="s">
        <v>969</v>
      </c>
      <c r="CD25" s="641" t="s">
        <v>160</v>
      </c>
      <c r="CE25" s="623">
        <v>5</v>
      </c>
      <c r="CF25" s="629" t="s">
        <v>968</v>
      </c>
      <c r="CG25" s="641" t="s">
        <v>160</v>
      </c>
      <c r="CH25" s="641" t="s">
        <v>160</v>
      </c>
      <c r="CI25" s="641" t="s">
        <v>160</v>
      </c>
      <c r="CJ25" s="640" t="s">
        <v>967</v>
      </c>
      <c r="CK25" s="639" t="s">
        <v>966</v>
      </c>
      <c r="CL25" s="639" t="s">
        <v>965</v>
      </c>
      <c r="CM25" s="620" t="s">
        <v>964</v>
      </c>
      <c r="CN25" s="613">
        <v>3</v>
      </c>
      <c r="CO25" s="620" t="s">
        <v>963</v>
      </c>
      <c r="CP25" s="613" t="s">
        <v>962</v>
      </c>
      <c r="CQ25" s="613" t="s">
        <v>160</v>
      </c>
      <c r="CR25" s="613" t="s">
        <v>160</v>
      </c>
      <c r="CS25" s="615" t="s">
        <v>961</v>
      </c>
      <c r="CT25" s="615" t="s">
        <v>960</v>
      </c>
      <c r="CU25" s="615" t="s">
        <v>959</v>
      </c>
      <c r="CV25" s="635" t="s">
        <v>958</v>
      </c>
      <c r="CW25" s="617">
        <v>5</v>
      </c>
      <c r="CX25" s="635" t="s">
        <v>957</v>
      </c>
      <c r="CY25" s="617" t="s">
        <v>951</v>
      </c>
      <c r="CZ25" s="617" t="s">
        <v>951</v>
      </c>
      <c r="DA25" s="617" t="s">
        <v>956</v>
      </c>
      <c r="DB25" s="636" t="s">
        <v>955</v>
      </c>
      <c r="DC25" s="620" t="s">
        <v>954</v>
      </c>
      <c r="DD25" s="620" t="s">
        <v>953</v>
      </c>
      <c r="DE25" s="635" t="s">
        <v>952</v>
      </c>
      <c r="DF25" s="617">
        <v>5</v>
      </c>
      <c r="DG25" s="635" t="s">
        <v>952</v>
      </c>
      <c r="DH25" s="634" t="s">
        <v>951</v>
      </c>
      <c r="DI25" s="637" t="s">
        <v>160</v>
      </c>
      <c r="DJ25" s="633" t="s">
        <v>160</v>
      </c>
      <c r="DK25" s="636" t="s">
        <v>950</v>
      </c>
      <c r="DL25" s="620" t="s">
        <v>949</v>
      </c>
      <c r="DM25" s="620" t="s">
        <v>948</v>
      </c>
      <c r="DN25" s="635" t="s">
        <v>947</v>
      </c>
      <c r="DO25" s="617">
        <v>4</v>
      </c>
      <c r="DP25" s="618" t="s">
        <v>942</v>
      </c>
      <c r="DQ25" s="638" t="s">
        <v>941</v>
      </c>
      <c r="DR25" s="637"/>
      <c r="DS25" s="633" t="s">
        <v>940</v>
      </c>
      <c r="DT25" s="636" t="s">
        <v>946</v>
      </c>
      <c r="DU25" s="620" t="s">
        <v>945</v>
      </c>
      <c r="DV25" s="620" t="s">
        <v>944</v>
      </c>
      <c r="DW25" s="618"/>
      <c r="DX25" s="635" t="s">
        <v>943</v>
      </c>
      <c r="DY25" s="617">
        <v>5</v>
      </c>
      <c r="DZ25" s="618" t="s">
        <v>942</v>
      </c>
      <c r="EA25" s="634" t="s">
        <v>941</v>
      </c>
      <c r="EB25" s="633" t="s">
        <v>940</v>
      </c>
      <c r="EC25" s="633" t="s">
        <v>939</v>
      </c>
      <c r="ED25" s="615" t="s">
        <v>938</v>
      </c>
      <c r="EE25" s="615" t="s">
        <v>937</v>
      </c>
      <c r="EF25" s="614" t="s">
        <v>936</v>
      </c>
      <c r="EG25" s="614" t="s">
        <v>935</v>
      </c>
      <c r="EH25" s="625" t="s">
        <v>934</v>
      </c>
      <c r="EI25" s="612">
        <f>8/8</f>
        <v>1</v>
      </c>
    </row>
    <row r="26" spans="1:139" ht="217.5" customHeight="1" x14ac:dyDescent="0.25">
      <c r="A26" s="632">
        <v>23</v>
      </c>
      <c r="B26" s="631" t="s">
        <v>933</v>
      </c>
      <c r="C26" s="629" t="s">
        <v>932</v>
      </c>
      <c r="D26" s="620" t="s">
        <v>931</v>
      </c>
      <c r="E26" s="614" t="s">
        <v>930</v>
      </c>
      <c r="F26" s="614" t="s">
        <v>177</v>
      </c>
      <c r="G26" s="630"/>
      <c r="H26" s="630"/>
      <c r="I26" s="629" t="s">
        <v>929</v>
      </c>
      <c r="J26" s="614" t="s">
        <v>928</v>
      </c>
      <c r="K26" s="614" t="s">
        <v>927</v>
      </c>
      <c r="L26" s="614" t="s">
        <v>926</v>
      </c>
      <c r="M26" s="614" t="s">
        <v>160</v>
      </c>
      <c r="N26" s="614" t="s">
        <v>894</v>
      </c>
      <c r="O26" s="614" t="s">
        <v>893</v>
      </c>
      <c r="P26" s="614" t="s">
        <v>925</v>
      </c>
      <c r="Q26" s="614" t="s">
        <v>924</v>
      </c>
      <c r="R26" s="614" t="s">
        <v>923</v>
      </c>
      <c r="S26" s="620" t="s">
        <v>922</v>
      </c>
      <c r="T26" s="625">
        <v>0</v>
      </c>
      <c r="U26" s="625" t="s">
        <v>160</v>
      </c>
      <c r="V26" s="625">
        <v>0</v>
      </c>
      <c r="W26" s="625" t="s">
        <v>160</v>
      </c>
      <c r="X26" s="613" t="s">
        <v>160</v>
      </c>
      <c r="Y26" s="625" t="s">
        <v>160</v>
      </c>
      <c r="Z26" s="628" t="s">
        <v>160</v>
      </c>
      <c r="AA26" s="628" t="s">
        <v>160</v>
      </c>
      <c r="AB26" s="628" t="s">
        <v>160</v>
      </c>
      <c r="AC26" s="627" t="s">
        <v>918</v>
      </c>
      <c r="AD26" s="624" t="s">
        <v>921</v>
      </c>
      <c r="AE26" s="625">
        <v>4.7699999999999996</v>
      </c>
      <c r="AF26" s="625">
        <f>AE26/1</f>
        <v>4.7699999999999996</v>
      </c>
      <c r="AG26" s="625">
        <v>0</v>
      </c>
      <c r="AH26" s="624">
        <f>AF26*AG26</f>
        <v>0</v>
      </c>
      <c r="AI26" s="622" t="s">
        <v>920</v>
      </c>
      <c r="AJ26" s="622" t="s">
        <v>908</v>
      </c>
      <c r="AK26" s="614" t="s">
        <v>916</v>
      </c>
      <c r="AL26" s="614" t="s">
        <v>160</v>
      </c>
      <c r="AM26" s="614" t="s">
        <v>160</v>
      </c>
      <c r="AN26" s="623" t="s">
        <v>160</v>
      </c>
      <c r="AO26" s="614" t="s">
        <v>160</v>
      </c>
      <c r="AP26" s="623" t="s">
        <v>160</v>
      </c>
      <c r="AQ26" s="614" t="s">
        <v>160</v>
      </c>
      <c r="AR26" s="628" t="s">
        <v>919</v>
      </c>
      <c r="AS26" s="628" t="s">
        <v>919</v>
      </c>
      <c r="AT26" s="628" t="s">
        <v>160</v>
      </c>
      <c r="AU26" s="627" t="s">
        <v>918</v>
      </c>
      <c r="AV26" s="626" t="s">
        <v>917</v>
      </c>
      <c r="AW26" s="625">
        <v>4.7699999999999996</v>
      </c>
      <c r="AX26" s="625">
        <f>AW26/1</f>
        <v>4.7699999999999996</v>
      </c>
      <c r="AY26" s="625">
        <v>0</v>
      </c>
      <c r="AZ26" s="624">
        <f>AX26*AY26</f>
        <v>0</v>
      </c>
      <c r="BA26" s="622" t="s">
        <v>914</v>
      </c>
      <c r="BB26" s="622" t="s">
        <v>908</v>
      </c>
      <c r="BC26" s="614" t="s">
        <v>916</v>
      </c>
      <c r="BD26" s="614" t="s">
        <v>160</v>
      </c>
      <c r="BE26" s="614" t="s">
        <v>160</v>
      </c>
      <c r="BF26" s="623" t="s">
        <v>160</v>
      </c>
      <c r="BG26" s="614" t="s">
        <v>160</v>
      </c>
      <c r="BH26" s="623" t="s">
        <v>160</v>
      </c>
      <c r="BI26" s="614" t="s">
        <v>160</v>
      </c>
      <c r="BJ26" s="628" t="s">
        <v>919</v>
      </c>
      <c r="BK26" s="628" t="s">
        <v>919</v>
      </c>
      <c r="BL26" s="628" t="s">
        <v>160</v>
      </c>
      <c r="BM26" s="627" t="s">
        <v>918</v>
      </c>
      <c r="BN26" s="626" t="s">
        <v>917</v>
      </c>
      <c r="BO26" s="625">
        <v>4.7699999999999996</v>
      </c>
      <c r="BP26" s="625">
        <f>BO26/1</f>
        <v>4.7699999999999996</v>
      </c>
      <c r="BQ26" s="625">
        <v>0</v>
      </c>
      <c r="BR26" s="624">
        <f>BP26*BQ26</f>
        <v>0</v>
      </c>
      <c r="BS26" s="622" t="s">
        <v>914</v>
      </c>
      <c r="BT26" s="622" t="s">
        <v>908</v>
      </c>
      <c r="BU26" s="614" t="s">
        <v>916</v>
      </c>
      <c r="BV26" s="614" t="s">
        <v>160</v>
      </c>
      <c r="BW26" s="614" t="s">
        <v>160</v>
      </c>
      <c r="BX26" s="623" t="s">
        <v>160</v>
      </c>
      <c r="BY26" s="614" t="s">
        <v>160</v>
      </c>
      <c r="BZ26" s="623" t="s">
        <v>160</v>
      </c>
      <c r="CA26" s="614" t="s">
        <v>160</v>
      </c>
      <c r="CB26" s="622" t="s">
        <v>914</v>
      </c>
      <c r="CC26" s="622" t="s">
        <v>908</v>
      </c>
      <c r="CD26" s="614" t="s">
        <v>916</v>
      </c>
      <c r="CE26" s="614" t="s">
        <v>160</v>
      </c>
      <c r="CF26" s="614" t="s">
        <v>160</v>
      </c>
      <c r="CG26" s="623" t="s">
        <v>160</v>
      </c>
      <c r="CH26" s="614" t="s">
        <v>160</v>
      </c>
      <c r="CI26" s="623" t="s">
        <v>160</v>
      </c>
      <c r="CJ26" s="614" t="s">
        <v>160</v>
      </c>
      <c r="CK26" s="622" t="s">
        <v>914</v>
      </c>
      <c r="CL26" s="622" t="s">
        <v>908</v>
      </c>
      <c r="CM26" s="615" t="s">
        <v>915</v>
      </c>
      <c r="CN26" s="613" t="s">
        <v>160</v>
      </c>
      <c r="CO26" s="613" t="s">
        <v>160</v>
      </c>
      <c r="CP26" s="613" t="s">
        <v>160</v>
      </c>
      <c r="CQ26" s="613" t="s">
        <v>160</v>
      </c>
      <c r="CR26" s="613" t="s">
        <v>160</v>
      </c>
      <c r="CS26" s="613" t="s">
        <v>160</v>
      </c>
      <c r="CT26" s="622" t="s">
        <v>914</v>
      </c>
      <c r="CU26" s="622" t="s">
        <v>908</v>
      </c>
      <c r="CV26" s="619"/>
      <c r="CW26" s="617"/>
      <c r="CX26" s="617"/>
      <c r="CY26" s="617"/>
      <c r="CZ26" s="617"/>
      <c r="DA26" s="617"/>
      <c r="DB26" s="617"/>
      <c r="DC26" s="620" t="s">
        <v>913</v>
      </c>
      <c r="DD26" s="620" t="s">
        <v>912</v>
      </c>
      <c r="DE26" s="619" t="s">
        <v>911</v>
      </c>
      <c r="DF26" s="617">
        <v>0</v>
      </c>
      <c r="DG26" s="617" t="s">
        <v>160</v>
      </c>
      <c r="DH26" s="617" t="s">
        <v>160</v>
      </c>
      <c r="DI26" s="617" t="s">
        <v>160</v>
      </c>
      <c r="DJ26" s="617" t="s">
        <v>160</v>
      </c>
      <c r="DK26" s="616" t="s">
        <v>910</v>
      </c>
      <c r="DL26" s="621" t="s">
        <v>909</v>
      </c>
      <c r="DM26" s="621" t="s">
        <v>908</v>
      </c>
      <c r="DN26" s="619"/>
      <c r="DO26" s="618" t="s">
        <v>907</v>
      </c>
      <c r="DP26" s="618" t="s">
        <v>906</v>
      </c>
      <c r="DQ26" s="618" t="s">
        <v>905</v>
      </c>
      <c r="DR26" s="617" t="s">
        <v>160</v>
      </c>
      <c r="DS26" s="617" t="s">
        <v>160</v>
      </c>
      <c r="DT26" s="618" t="s">
        <v>904</v>
      </c>
      <c r="DU26" s="620" t="s">
        <v>903</v>
      </c>
      <c r="DV26" s="620" t="s">
        <v>902</v>
      </c>
      <c r="DW26" s="619" t="s">
        <v>901</v>
      </c>
      <c r="DX26" s="618" t="s">
        <v>900</v>
      </c>
      <c r="DY26" s="618" t="s">
        <v>899</v>
      </c>
      <c r="DZ26" s="617" t="s">
        <v>898</v>
      </c>
      <c r="EA26" s="617" t="s">
        <v>160</v>
      </c>
      <c r="EB26" s="617" t="s">
        <v>160</v>
      </c>
      <c r="EC26" s="616" t="s">
        <v>897</v>
      </c>
      <c r="ED26" s="615" t="s">
        <v>896</v>
      </c>
      <c r="EE26" s="615" t="s">
        <v>895</v>
      </c>
      <c r="EF26" s="614" t="s">
        <v>894</v>
      </c>
      <c r="EG26" s="614" t="s">
        <v>893</v>
      </c>
      <c r="EH26" s="613" t="s">
        <v>892</v>
      </c>
      <c r="EI26" s="612">
        <f>1/1</f>
        <v>1</v>
      </c>
    </row>
    <row r="27" spans="1:139" ht="18.75" thickBot="1" x14ac:dyDescent="0.3">
      <c r="AD27" s="611" t="s">
        <v>891</v>
      </c>
      <c r="AE27" s="610"/>
      <c r="AF27" s="610"/>
      <c r="AG27" s="609"/>
      <c r="AH27" s="604">
        <f>SUM(AH6:AH26)</f>
        <v>12.799499999999998</v>
      </c>
      <c r="AI27" s="603"/>
      <c r="AJ27" s="603"/>
      <c r="AK27" s="608"/>
      <c r="AL27" s="608"/>
      <c r="AM27" s="608"/>
      <c r="AN27" s="608"/>
      <c r="AO27" s="608"/>
      <c r="AP27" s="608"/>
      <c r="AQ27" s="608"/>
      <c r="AR27" s="606" t="s">
        <v>891</v>
      </c>
      <c r="AS27" s="605"/>
      <c r="AT27" s="605"/>
      <c r="AU27" s="605"/>
      <c r="AV27" s="605"/>
      <c r="AW27" s="605"/>
      <c r="AX27" s="605"/>
      <c r="AY27" s="605"/>
      <c r="AZ27" s="604">
        <f>SUM(AZ6:AZ26)</f>
        <v>9.0942321428571429</v>
      </c>
      <c r="BA27" s="603"/>
      <c r="BB27" s="603"/>
      <c r="BC27" s="599"/>
      <c r="BD27" s="607"/>
      <c r="BE27" s="596"/>
      <c r="BF27" s="607"/>
      <c r="BG27" s="607"/>
      <c r="BH27" s="607"/>
      <c r="BI27" s="607"/>
      <c r="BJ27" s="606" t="s">
        <v>891</v>
      </c>
      <c r="BK27" s="605"/>
      <c r="BL27" s="605"/>
      <c r="BM27" s="605"/>
      <c r="BN27" s="605"/>
      <c r="BO27" s="605"/>
      <c r="BP27" s="605"/>
      <c r="BQ27" s="605"/>
      <c r="BR27" s="604">
        <f>SUM(BR7:BR26)</f>
        <v>11.308874999999999</v>
      </c>
      <c r="BS27" s="603"/>
      <c r="BT27" s="603"/>
    </row>
  </sheetData>
  <autoFilter ref="A3:DA3"/>
  <mergeCells count="125">
    <mergeCell ref="DW24:EC24"/>
    <mergeCell ref="AD27:AG27"/>
    <mergeCell ref="AR27:AY27"/>
    <mergeCell ref="BJ27:BQ27"/>
    <mergeCell ref="EQ9:EW9"/>
    <mergeCell ref="DE10:DK10"/>
    <mergeCell ref="DN10:DT10"/>
    <mergeCell ref="DW10:EC10"/>
    <mergeCell ref="DN11:DT11"/>
    <mergeCell ref="DE24:DK24"/>
    <mergeCell ref="DN24:DT24"/>
    <mergeCell ref="EG2:EG3"/>
    <mergeCell ref="EH2:EH3"/>
    <mergeCell ref="DS2:DS3"/>
    <mergeCell ref="DT2:DT3"/>
    <mergeCell ref="DW2:DW3"/>
    <mergeCell ref="DX2:DX3"/>
    <mergeCell ref="EI2:EI3"/>
    <mergeCell ref="DE4:DK4"/>
    <mergeCell ref="DN4:DT4"/>
    <mergeCell ref="DW4:EC4"/>
    <mergeCell ref="DN5:DT5"/>
    <mergeCell ref="DW6:EC6"/>
    <mergeCell ref="EA2:EA3"/>
    <mergeCell ref="EB2:EB3"/>
    <mergeCell ref="EC2:EC3"/>
    <mergeCell ref="EF2:EF3"/>
    <mergeCell ref="DN7:DT7"/>
    <mergeCell ref="DW7:EC7"/>
    <mergeCell ref="CV8:DB8"/>
    <mergeCell ref="DE8:DK8"/>
    <mergeCell ref="DN8:DT8"/>
    <mergeCell ref="DW8:EC8"/>
    <mergeCell ref="DA2:DA3"/>
    <mergeCell ref="DB2:DB3"/>
    <mergeCell ref="DE2:DE3"/>
    <mergeCell ref="DF2:DF3"/>
    <mergeCell ref="CV7:DB7"/>
    <mergeCell ref="DE7:DK7"/>
    <mergeCell ref="DK2:DK3"/>
    <mergeCell ref="DN2:DN3"/>
    <mergeCell ref="CS2:CS3"/>
    <mergeCell ref="CV2:CV3"/>
    <mergeCell ref="CW2:CW3"/>
    <mergeCell ref="CX2:CX3"/>
    <mergeCell ref="CY2:CY3"/>
    <mergeCell ref="CZ2:CZ3"/>
    <mergeCell ref="DL1:DL3"/>
    <mergeCell ref="DM1:DM3"/>
    <mergeCell ref="CV1:DB1"/>
    <mergeCell ref="DC1:DC3"/>
    <mergeCell ref="DD1:DD3"/>
    <mergeCell ref="DE1:DK1"/>
    <mergeCell ref="DY2:DY3"/>
    <mergeCell ref="DZ2:DZ3"/>
    <mergeCell ref="DG2:DG3"/>
    <mergeCell ref="DH2:DH3"/>
    <mergeCell ref="DI2:DI3"/>
    <mergeCell ref="DJ2:DJ3"/>
    <mergeCell ref="DN1:DT1"/>
    <mergeCell ref="DU1:DU3"/>
    <mergeCell ref="DV1:DV3"/>
    <mergeCell ref="DW1:EC1"/>
    <mergeCell ref="ED1:ED3"/>
    <mergeCell ref="EE1:EE3"/>
    <mergeCell ref="DO2:DO3"/>
    <mergeCell ref="DP2:DP3"/>
    <mergeCell ref="DQ2:DQ3"/>
    <mergeCell ref="DR2:DR3"/>
    <mergeCell ref="EF1:EI1"/>
    <mergeCell ref="S2:S3"/>
    <mergeCell ref="T2:Y2"/>
    <mergeCell ref="AK2:AK3"/>
    <mergeCell ref="AL2:AQ2"/>
    <mergeCell ref="BC2:BC3"/>
    <mergeCell ref="BU2:BU3"/>
    <mergeCell ref="CD2:CD3"/>
    <mergeCell ref="CM2:CM3"/>
    <mergeCell ref="CN2:CN3"/>
    <mergeCell ref="CD1:CJ1"/>
    <mergeCell ref="CK1:CK3"/>
    <mergeCell ref="CL1:CL3"/>
    <mergeCell ref="CM1:CS1"/>
    <mergeCell ref="CT1:CT3"/>
    <mergeCell ref="CU1:CU3"/>
    <mergeCell ref="CO2:CO3"/>
    <mergeCell ref="CP2:CP3"/>
    <mergeCell ref="CQ2:CQ3"/>
    <mergeCell ref="CR2:CR3"/>
    <mergeCell ref="AR1:AV2"/>
    <mergeCell ref="AW1:AZ2"/>
    <mergeCell ref="BA1:BA3"/>
    <mergeCell ref="BB1:BB3"/>
    <mergeCell ref="BC1:BI1"/>
    <mergeCell ref="BJ1:BN2"/>
    <mergeCell ref="BO1:BR2"/>
    <mergeCell ref="BS1:BS3"/>
    <mergeCell ref="BT1:BT3"/>
    <mergeCell ref="BU1:CA1"/>
    <mergeCell ref="CB1:CB3"/>
    <mergeCell ref="CC1:CC3"/>
    <mergeCell ref="M1:M3"/>
    <mergeCell ref="N1:N3"/>
    <mergeCell ref="O1:O3"/>
    <mergeCell ref="P1:P3"/>
    <mergeCell ref="Q1:Q3"/>
    <mergeCell ref="R1:R3"/>
    <mergeCell ref="S1:Y1"/>
    <mergeCell ref="Z1:AD2"/>
    <mergeCell ref="AE1:AH2"/>
    <mergeCell ref="AI1:AI3"/>
    <mergeCell ref="AJ1:AJ3"/>
    <mergeCell ref="AK1:AQ1"/>
    <mergeCell ref="A1:A3"/>
    <mergeCell ref="B1:B3"/>
    <mergeCell ref="C1:C3"/>
    <mergeCell ref="D1:D3"/>
    <mergeCell ref="E1:E3"/>
    <mergeCell ref="F1:F3"/>
    <mergeCell ref="G1:G3"/>
    <mergeCell ref="H1:H3"/>
    <mergeCell ref="I1:I3"/>
    <mergeCell ref="J1:J3"/>
    <mergeCell ref="K1:K3"/>
    <mergeCell ref="L1:L3"/>
  </mergeCells>
  <hyperlinks>
    <hyperlink ref="DK26" r:id="rId1"/>
  </hyperlinks>
  <pageMargins left="0.7" right="0.7" top="0.75" bottom="0.75" header="0.3" footer="0.3"/>
  <pageSetup paperSize="9"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tabColor rgb="FF92D050"/>
  </sheetPr>
  <dimension ref="A1:AM23"/>
  <sheetViews>
    <sheetView zoomScale="70" zoomScaleNormal="70" zoomScaleSheetLayoutView="55" workbookViewId="0">
      <selection activeCell="G8" sqref="G8"/>
    </sheetView>
  </sheetViews>
  <sheetFormatPr baseColWidth="10" defaultColWidth="11.375" defaultRowHeight="12.75" x14ac:dyDescent="0.2"/>
  <cols>
    <col min="1" max="1" width="23" style="155" customWidth="1"/>
    <col min="2" max="2" width="41.75" style="155" customWidth="1"/>
    <col min="3" max="3" width="52.375" style="155" customWidth="1"/>
    <col min="4" max="4" width="27.75" style="155" customWidth="1"/>
    <col min="5" max="5" width="13.875" style="155" customWidth="1"/>
    <col min="6" max="6" width="35.125" style="155" customWidth="1"/>
    <col min="7" max="7" width="38" style="155" customWidth="1"/>
    <col min="8" max="8" width="26.375" style="155" customWidth="1"/>
    <col min="9" max="9" width="15" style="155" customWidth="1"/>
    <col min="10" max="10" width="17.625" style="155" customWidth="1"/>
    <col min="11" max="11" width="18.625" style="155" customWidth="1"/>
    <col min="12" max="12" width="26.375" style="155" customWidth="1"/>
    <col min="13" max="13" width="21.375" style="155" customWidth="1"/>
    <col min="14" max="14" width="26.75" style="155" customWidth="1"/>
    <col min="15" max="15" width="40.875" style="155" customWidth="1"/>
    <col min="16" max="16" width="24.125" style="155" customWidth="1"/>
    <col min="17" max="17" width="27.75" style="158" customWidth="1"/>
    <col min="18" max="18" width="30.25" style="155" customWidth="1"/>
    <col min="19" max="19" width="57.375" style="155" customWidth="1"/>
    <col min="20" max="20" width="17.375" style="155" customWidth="1"/>
    <col min="21" max="21" width="23.375" style="155" customWidth="1"/>
    <col min="22" max="22" width="36.625" style="155" customWidth="1"/>
    <col min="23" max="23" width="36.25" style="155" customWidth="1"/>
    <col min="24" max="24" width="10" style="155" hidden="1" customWidth="1"/>
    <col min="25" max="25" width="12.625" style="159" hidden="1" customWidth="1"/>
    <col min="26" max="26" width="10.625" style="155" hidden="1" customWidth="1"/>
    <col min="27" max="27" width="8.375" style="160" hidden="1" customWidth="1"/>
    <col min="28" max="29" width="9.375" style="160" hidden="1" customWidth="1"/>
    <col min="30" max="30" width="8.75" style="155" hidden="1" customWidth="1"/>
    <col min="31" max="31" width="12.125" style="155" hidden="1" customWidth="1"/>
    <col min="32" max="32" width="8" style="155" hidden="1" customWidth="1"/>
    <col min="33" max="33" width="12.625" style="160" hidden="1" customWidth="1"/>
    <col min="34" max="34" width="8.125" style="155" hidden="1" customWidth="1"/>
    <col min="35" max="35" width="15.375" style="155" hidden="1" customWidth="1"/>
    <col min="36" max="36" width="146.875" style="155" customWidth="1"/>
    <col min="37" max="37" width="182.375" style="155" customWidth="1"/>
    <col min="38" max="38" width="107.875" style="155" customWidth="1"/>
    <col min="39" max="39" width="28.875" style="155" customWidth="1"/>
    <col min="40" max="16384" width="11.375" style="155"/>
  </cols>
  <sheetData>
    <row r="1" spans="1:39" s="153" customFormat="1" ht="41.25" customHeight="1" x14ac:dyDescent="0.2">
      <c r="A1" s="567"/>
      <c r="B1" s="568" t="s">
        <v>730</v>
      </c>
      <c r="C1" s="569"/>
      <c r="D1" s="569"/>
      <c r="E1" s="569"/>
      <c r="F1" s="569"/>
      <c r="G1" s="569"/>
      <c r="H1" s="569"/>
      <c r="I1" s="569"/>
      <c r="J1" s="569"/>
      <c r="K1" s="569"/>
      <c r="L1" s="569"/>
      <c r="M1" s="569"/>
      <c r="N1" s="569"/>
      <c r="O1" s="569"/>
      <c r="P1" s="569"/>
      <c r="Q1" s="569"/>
      <c r="R1" s="569"/>
      <c r="S1" s="569"/>
      <c r="T1" s="569"/>
      <c r="U1" s="569"/>
      <c r="V1" s="569"/>
      <c r="W1" s="569"/>
      <c r="X1" s="569"/>
      <c r="Y1" s="569"/>
      <c r="Z1" s="569"/>
      <c r="AA1" s="569"/>
      <c r="AB1" s="569"/>
      <c r="AC1" s="569"/>
      <c r="AD1" s="569"/>
      <c r="AE1" s="569"/>
      <c r="AF1" s="572" t="s">
        <v>383</v>
      </c>
      <c r="AG1" s="572"/>
      <c r="AH1" s="573">
        <v>43496</v>
      </c>
      <c r="AI1" s="572"/>
    </row>
    <row r="2" spans="1:39" s="153" customFormat="1" ht="12" customHeight="1" x14ac:dyDescent="0.2">
      <c r="A2" s="567"/>
      <c r="B2" s="568"/>
      <c r="C2" s="569"/>
      <c r="D2" s="569"/>
      <c r="E2" s="569"/>
      <c r="F2" s="569"/>
      <c r="G2" s="569"/>
      <c r="H2" s="569"/>
      <c r="I2" s="569"/>
      <c r="J2" s="569"/>
      <c r="K2" s="569"/>
      <c r="L2" s="569"/>
      <c r="M2" s="569"/>
      <c r="N2" s="569"/>
      <c r="O2" s="569"/>
      <c r="P2" s="569"/>
      <c r="Q2" s="569"/>
      <c r="R2" s="569"/>
      <c r="S2" s="569"/>
      <c r="T2" s="569"/>
      <c r="U2" s="569"/>
      <c r="V2" s="569"/>
      <c r="W2" s="569"/>
      <c r="X2" s="569"/>
      <c r="Y2" s="569"/>
      <c r="Z2" s="569"/>
      <c r="AA2" s="569"/>
      <c r="AB2" s="569"/>
      <c r="AC2" s="569"/>
      <c r="AD2" s="569"/>
      <c r="AE2" s="569"/>
      <c r="AF2" s="572" t="s">
        <v>384</v>
      </c>
      <c r="AG2" s="572"/>
      <c r="AH2" s="574" t="s">
        <v>385</v>
      </c>
      <c r="AI2" s="574"/>
    </row>
    <row r="3" spans="1:39" s="153" customFormat="1" ht="37.5" customHeight="1" x14ac:dyDescent="0.2">
      <c r="A3" s="567"/>
      <c r="B3" s="570"/>
      <c r="C3" s="571"/>
      <c r="D3" s="571"/>
      <c r="E3" s="571"/>
      <c r="F3" s="571"/>
      <c r="G3" s="571"/>
      <c r="H3" s="571"/>
      <c r="I3" s="571"/>
      <c r="J3" s="571"/>
      <c r="K3" s="571"/>
      <c r="L3" s="571"/>
      <c r="M3" s="571"/>
      <c r="N3" s="571"/>
      <c r="O3" s="571"/>
      <c r="P3" s="571"/>
      <c r="Q3" s="571"/>
      <c r="R3" s="571"/>
      <c r="S3" s="571"/>
      <c r="T3" s="571"/>
      <c r="U3" s="571"/>
      <c r="V3" s="571"/>
      <c r="W3" s="571"/>
      <c r="X3" s="571"/>
      <c r="Y3" s="571"/>
      <c r="Z3" s="571"/>
      <c r="AA3" s="571"/>
      <c r="AB3" s="571"/>
      <c r="AC3" s="571"/>
      <c r="AD3" s="571"/>
      <c r="AE3" s="571"/>
      <c r="AF3" s="575" t="s">
        <v>386</v>
      </c>
      <c r="AG3" s="575"/>
      <c r="AH3" s="575"/>
      <c r="AI3" s="575"/>
    </row>
    <row r="4" spans="1:39" s="154" customFormat="1" ht="21" customHeight="1" x14ac:dyDescent="0.25">
      <c r="A4" s="555" t="s">
        <v>321</v>
      </c>
      <c r="B4" s="555"/>
      <c r="C4" s="555"/>
      <c r="D4" s="555"/>
      <c r="E4" s="555"/>
      <c r="F4" s="555"/>
      <c r="G4" s="555"/>
      <c r="H4" s="555"/>
      <c r="I4" s="555"/>
      <c r="J4" s="555"/>
      <c r="K4" s="555"/>
      <c r="L4" s="562" t="s">
        <v>320</v>
      </c>
      <c r="M4" s="562"/>
      <c r="N4" s="562"/>
      <c r="O4" s="578" t="s">
        <v>319</v>
      </c>
      <c r="P4" s="578"/>
      <c r="Q4" s="578"/>
      <c r="R4" s="579" t="s">
        <v>318</v>
      </c>
      <c r="S4" s="579"/>
      <c r="T4" s="579"/>
      <c r="U4" s="579"/>
      <c r="V4" s="579"/>
      <c r="W4" s="579"/>
      <c r="X4" s="555" t="s">
        <v>387</v>
      </c>
      <c r="Y4" s="555"/>
      <c r="Z4" s="555"/>
      <c r="AA4" s="555"/>
      <c r="AB4" s="555"/>
      <c r="AC4" s="555"/>
      <c r="AD4" s="555"/>
      <c r="AE4" s="555"/>
      <c r="AF4" s="555"/>
      <c r="AG4" s="555"/>
      <c r="AH4" s="555"/>
      <c r="AI4" s="555"/>
      <c r="AJ4" s="554" t="s">
        <v>371</v>
      </c>
      <c r="AK4" s="576" t="s">
        <v>379</v>
      </c>
      <c r="AL4" s="577" t="s">
        <v>382</v>
      </c>
      <c r="AM4" s="566" t="s">
        <v>843</v>
      </c>
    </row>
    <row r="5" spans="1:39" s="154" customFormat="1" ht="31.5" customHeight="1" x14ac:dyDescent="0.25">
      <c r="A5" s="555" t="s">
        <v>317</v>
      </c>
      <c r="B5" s="555" t="s">
        <v>316</v>
      </c>
      <c r="C5" s="555" t="s">
        <v>315</v>
      </c>
      <c r="D5" s="555" t="s">
        <v>314</v>
      </c>
      <c r="E5" s="555" t="s">
        <v>313</v>
      </c>
      <c r="F5" s="555" t="s">
        <v>312</v>
      </c>
      <c r="G5" s="555" t="s">
        <v>311</v>
      </c>
      <c r="H5" s="555" t="s">
        <v>310</v>
      </c>
      <c r="I5" s="555" t="s">
        <v>309</v>
      </c>
      <c r="J5" s="555"/>
      <c r="K5" s="555"/>
      <c r="L5" s="562"/>
      <c r="M5" s="562"/>
      <c r="N5" s="562"/>
      <c r="O5" s="578"/>
      <c r="P5" s="578"/>
      <c r="Q5" s="578"/>
      <c r="R5" s="579"/>
      <c r="S5" s="579"/>
      <c r="T5" s="579"/>
      <c r="U5" s="579"/>
      <c r="V5" s="579"/>
      <c r="W5" s="579"/>
      <c r="X5" s="555"/>
      <c r="Y5" s="555"/>
      <c r="Z5" s="555"/>
      <c r="AA5" s="555"/>
      <c r="AB5" s="555"/>
      <c r="AC5" s="555"/>
      <c r="AD5" s="555"/>
      <c r="AE5" s="555"/>
      <c r="AF5" s="555"/>
      <c r="AG5" s="555"/>
      <c r="AH5" s="555"/>
      <c r="AI5" s="555"/>
      <c r="AJ5" s="554"/>
      <c r="AK5" s="576"/>
      <c r="AL5" s="577"/>
      <c r="AM5" s="566"/>
    </row>
    <row r="6" spans="1:39" s="154" customFormat="1" ht="54.95" customHeight="1" x14ac:dyDescent="0.25">
      <c r="A6" s="555"/>
      <c r="B6" s="555"/>
      <c r="C6" s="555"/>
      <c r="D6" s="555"/>
      <c r="E6" s="555"/>
      <c r="F6" s="555"/>
      <c r="G6" s="555"/>
      <c r="H6" s="555"/>
      <c r="I6" s="423" t="s">
        <v>308</v>
      </c>
      <c r="J6" s="423" t="s">
        <v>307</v>
      </c>
      <c r="K6" s="423" t="s">
        <v>306</v>
      </c>
      <c r="L6" s="422" t="s">
        <v>305</v>
      </c>
      <c r="M6" s="422" t="s">
        <v>304</v>
      </c>
      <c r="N6" s="422" t="s">
        <v>303</v>
      </c>
      <c r="O6" s="421" t="s">
        <v>388</v>
      </c>
      <c r="P6" s="421" t="s">
        <v>302</v>
      </c>
      <c r="Q6" s="421" t="s">
        <v>301</v>
      </c>
      <c r="R6" s="420" t="s">
        <v>300</v>
      </c>
      <c r="S6" s="419" t="s">
        <v>299</v>
      </c>
      <c r="T6" s="419" t="s">
        <v>298</v>
      </c>
      <c r="U6" s="419" t="s">
        <v>297</v>
      </c>
      <c r="V6" s="419" t="s">
        <v>296</v>
      </c>
      <c r="W6" s="419" t="s">
        <v>295</v>
      </c>
      <c r="X6" s="418" t="s">
        <v>389</v>
      </c>
      <c r="Y6" s="418" t="s">
        <v>390</v>
      </c>
      <c r="Z6" s="418" t="s">
        <v>391</v>
      </c>
      <c r="AA6" s="418" t="s">
        <v>392</v>
      </c>
      <c r="AB6" s="418" t="s">
        <v>393</v>
      </c>
      <c r="AC6" s="418" t="s">
        <v>394</v>
      </c>
      <c r="AD6" s="418" t="s">
        <v>395</v>
      </c>
      <c r="AE6" s="418" t="s">
        <v>396</v>
      </c>
      <c r="AF6" s="418" t="s">
        <v>397</v>
      </c>
      <c r="AG6" s="418" t="s">
        <v>398</v>
      </c>
      <c r="AH6" s="418" t="s">
        <v>399</v>
      </c>
      <c r="AI6" s="418" t="s">
        <v>400</v>
      </c>
      <c r="AJ6" s="554"/>
      <c r="AK6" s="576"/>
      <c r="AL6" s="577"/>
      <c r="AM6" s="566"/>
    </row>
    <row r="7" spans="1:39" ht="408.75" customHeight="1" thickBot="1" x14ac:dyDescent="0.25">
      <c r="A7" s="397" t="s">
        <v>144</v>
      </c>
      <c r="B7" s="397" t="s">
        <v>294</v>
      </c>
      <c r="C7" s="403" t="s">
        <v>726</v>
      </c>
      <c r="D7" s="378" t="s">
        <v>291</v>
      </c>
      <c r="E7" s="403" t="s">
        <v>290</v>
      </c>
      <c r="F7" s="397" t="s">
        <v>401</v>
      </c>
      <c r="G7" s="403" t="s">
        <v>727</v>
      </c>
      <c r="H7" s="397" t="s">
        <v>181</v>
      </c>
      <c r="I7" s="397" t="s">
        <v>177</v>
      </c>
      <c r="J7" s="397" t="s">
        <v>177</v>
      </c>
      <c r="K7" s="397" t="s">
        <v>177</v>
      </c>
      <c r="L7" s="397" t="s">
        <v>188</v>
      </c>
      <c r="M7" s="397" t="s">
        <v>212</v>
      </c>
      <c r="N7" s="407" t="s">
        <v>223</v>
      </c>
      <c r="O7" s="397" t="s">
        <v>402</v>
      </c>
      <c r="P7" s="397" t="s">
        <v>180</v>
      </c>
      <c r="Q7" s="402" t="s">
        <v>186</v>
      </c>
      <c r="R7" s="397" t="s">
        <v>403</v>
      </c>
      <c r="S7" s="397" t="s">
        <v>728</v>
      </c>
      <c r="T7" s="400" t="s">
        <v>404</v>
      </c>
      <c r="U7" s="400" t="s">
        <v>405</v>
      </c>
      <c r="V7" s="397" t="s">
        <v>406</v>
      </c>
      <c r="W7" s="397" t="s">
        <v>407</v>
      </c>
      <c r="X7" s="335"/>
      <c r="Y7" s="335"/>
      <c r="Z7" s="335"/>
      <c r="AA7" s="335"/>
      <c r="AB7" s="399"/>
      <c r="AC7" s="335"/>
      <c r="AD7" s="335"/>
      <c r="AE7" s="399"/>
      <c r="AF7" s="335"/>
      <c r="AG7" s="399"/>
      <c r="AH7" s="335"/>
      <c r="AI7" s="417"/>
      <c r="AJ7" s="395" t="s">
        <v>729</v>
      </c>
      <c r="AK7" s="395" t="s">
        <v>809</v>
      </c>
      <c r="AL7" s="396" t="s">
        <v>1912</v>
      </c>
      <c r="AM7" s="480" t="s">
        <v>844</v>
      </c>
    </row>
    <row r="8" spans="1:39" ht="409.5" x14ac:dyDescent="0.2">
      <c r="A8" s="556" t="s">
        <v>146</v>
      </c>
      <c r="B8" s="559" t="s">
        <v>408</v>
      </c>
      <c r="C8" s="416" t="s">
        <v>273</v>
      </c>
      <c r="D8" s="414" t="s">
        <v>409</v>
      </c>
      <c r="E8" s="403" t="s">
        <v>410</v>
      </c>
      <c r="F8" s="397" t="s">
        <v>272</v>
      </c>
      <c r="G8" s="414" t="s">
        <v>271</v>
      </c>
      <c r="H8" s="397" t="s">
        <v>181</v>
      </c>
      <c r="I8" s="397"/>
      <c r="J8" s="397"/>
      <c r="K8" s="397" t="s">
        <v>177</v>
      </c>
      <c r="L8" s="397" t="s">
        <v>191</v>
      </c>
      <c r="M8" s="397" t="s">
        <v>187</v>
      </c>
      <c r="N8" s="407" t="s">
        <v>223</v>
      </c>
      <c r="O8" s="397" t="s">
        <v>411</v>
      </c>
      <c r="P8" s="397" t="s">
        <v>203</v>
      </c>
      <c r="Q8" s="402" t="s">
        <v>186</v>
      </c>
      <c r="R8" s="397" t="s">
        <v>412</v>
      </c>
      <c r="S8" s="415" t="s">
        <v>413</v>
      </c>
      <c r="T8" s="400" t="s">
        <v>414</v>
      </c>
      <c r="U8" s="400" t="s">
        <v>415</v>
      </c>
      <c r="V8" s="397" t="s">
        <v>416</v>
      </c>
      <c r="W8" s="397" t="s">
        <v>417</v>
      </c>
      <c r="X8" s="335"/>
      <c r="Y8" s="335"/>
      <c r="Z8" s="335"/>
      <c r="AA8" s="335"/>
      <c r="AB8" s="335"/>
      <c r="AC8" s="335"/>
      <c r="AD8" s="335"/>
      <c r="AE8" s="397"/>
      <c r="AF8" s="335"/>
      <c r="AG8" s="397"/>
      <c r="AH8" s="335"/>
      <c r="AI8" s="335"/>
      <c r="AJ8" s="396" t="s">
        <v>829</v>
      </c>
      <c r="AK8" s="288" t="s">
        <v>808</v>
      </c>
      <c r="AL8" s="747" t="s">
        <v>1925</v>
      </c>
      <c r="AM8" s="480" t="s">
        <v>844</v>
      </c>
    </row>
    <row r="9" spans="1:39" ht="297" customHeight="1" thickBot="1" x14ac:dyDescent="0.25">
      <c r="A9" s="557"/>
      <c r="B9" s="560"/>
      <c r="C9" s="414" t="s">
        <v>267</v>
      </c>
      <c r="D9" s="414" t="s">
        <v>266</v>
      </c>
      <c r="E9" s="403" t="s">
        <v>418</v>
      </c>
      <c r="F9" s="414" t="s">
        <v>264</v>
      </c>
      <c r="G9" s="414" t="s">
        <v>419</v>
      </c>
      <c r="H9" s="397" t="s">
        <v>181</v>
      </c>
      <c r="I9" s="397" t="s">
        <v>177</v>
      </c>
      <c r="J9" s="397" t="s">
        <v>177</v>
      </c>
      <c r="K9" s="397"/>
      <c r="L9" s="397" t="s">
        <v>188</v>
      </c>
      <c r="M9" s="397" t="s">
        <v>187</v>
      </c>
      <c r="N9" s="402" t="s">
        <v>186</v>
      </c>
      <c r="O9" s="397" t="s">
        <v>420</v>
      </c>
      <c r="P9" s="397" t="s">
        <v>203</v>
      </c>
      <c r="Q9" s="401" t="s">
        <v>179</v>
      </c>
      <c r="R9" s="397" t="s">
        <v>421</v>
      </c>
      <c r="S9" s="397" t="s">
        <v>689</v>
      </c>
      <c r="T9" s="400" t="s">
        <v>422</v>
      </c>
      <c r="U9" s="400" t="s">
        <v>423</v>
      </c>
      <c r="V9" s="397" t="s">
        <v>424</v>
      </c>
      <c r="W9" s="397" t="s">
        <v>425</v>
      </c>
      <c r="X9" s="335"/>
      <c r="Y9" s="335"/>
      <c r="Z9" s="335"/>
      <c r="AA9" s="335"/>
      <c r="AB9" s="335"/>
      <c r="AC9" s="335"/>
      <c r="AD9" s="335"/>
      <c r="AE9" s="397"/>
      <c r="AF9" s="335"/>
      <c r="AG9" s="397"/>
      <c r="AH9" s="335"/>
      <c r="AI9" s="335"/>
      <c r="AJ9" s="396" t="s">
        <v>690</v>
      </c>
      <c r="AK9" s="282" t="s">
        <v>828</v>
      </c>
      <c r="AL9" s="748" t="s">
        <v>1913</v>
      </c>
      <c r="AM9" s="479" t="s">
        <v>120</v>
      </c>
    </row>
    <row r="10" spans="1:39" ht="186" customHeight="1" x14ac:dyDescent="0.2">
      <c r="A10" s="558"/>
      <c r="B10" s="561"/>
      <c r="C10" s="397" t="s">
        <v>263</v>
      </c>
      <c r="D10" s="397" t="s">
        <v>262</v>
      </c>
      <c r="E10" s="403" t="s">
        <v>265</v>
      </c>
      <c r="F10" s="414" t="s">
        <v>261</v>
      </c>
      <c r="G10" s="397" t="s">
        <v>426</v>
      </c>
      <c r="H10" s="397" t="s">
        <v>181</v>
      </c>
      <c r="I10" s="397"/>
      <c r="J10" s="397" t="s">
        <v>177</v>
      </c>
      <c r="K10" s="397"/>
      <c r="L10" s="397" t="s">
        <v>188</v>
      </c>
      <c r="M10" s="397" t="s">
        <v>187</v>
      </c>
      <c r="N10" s="402" t="s">
        <v>186</v>
      </c>
      <c r="O10" s="397" t="s">
        <v>427</v>
      </c>
      <c r="P10" s="397" t="s">
        <v>203</v>
      </c>
      <c r="Q10" s="401" t="s">
        <v>179</v>
      </c>
      <c r="R10" s="397" t="s">
        <v>428</v>
      </c>
      <c r="S10" s="397" t="s">
        <v>429</v>
      </c>
      <c r="T10" s="400" t="s">
        <v>422</v>
      </c>
      <c r="U10" s="400" t="s">
        <v>423</v>
      </c>
      <c r="V10" s="397" t="s">
        <v>430</v>
      </c>
      <c r="W10" s="397" t="s">
        <v>431</v>
      </c>
      <c r="X10" s="335"/>
      <c r="Y10" s="335"/>
      <c r="Z10" s="335"/>
      <c r="AA10" s="335"/>
      <c r="AB10" s="335"/>
      <c r="AC10" s="335"/>
      <c r="AD10" s="335"/>
      <c r="AE10" s="397"/>
      <c r="AF10" s="335"/>
      <c r="AG10" s="397"/>
      <c r="AH10" s="335"/>
      <c r="AI10" s="335"/>
      <c r="AJ10" s="396" t="s">
        <v>688</v>
      </c>
      <c r="AK10" s="395" t="s">
        <v>827</v>
      </c>
      <c r="AL10" s="748" t="s">
        <v>1914</v>
      </c>
      <c r="AM10" s="479" t="s">
        <v>120</v>
      </c>
    </row>
    <row r="11" spans="1:39" ht="312.75" customHeight="1" x14ac:dyDescent="0.2">
      <c r="A11" s="397" t="s">
        <v>145</v>
      </c>
      <c r="B11" s="410" t="s">
        <v>432</v>
      </c>
      <c r="C11" s="403" t="s">
        <v>830</v>
      </c>
      <c r="D11" s="403" t="s">
        <v>380</v>
      </c>
      <c r="E11" s="403" t="s">
        <v>433</v>
      </c>
      <c r="F11" s="397" t="s">
        <v>434</v>
      </c>
      <c r="G11" s="397" t="s">
        <v>435</v>
      </c>
      <c r="H11" s="397" t="s">
        <v>181</v>
      </c>
      <c r="I11" s="397"/>
      <c r="J11" s="397" t="s">
        <v>177</v>
      </c>
      <c r="K11" s="397" t="s">
        <v>177</v>
      </c>
      <c r="L11" s="397" t="s">
        <v>191</v>
      </c>
      <c r="M11" s="397" t="s">
        <v>212</v>
      </c>
      <c r="N11" s="412" t="s">
        <v>436</v>
      </c>
      <c r="O11" s="397" t="s">
        <v>437</v>
      </c>
      <c r="P11" s="397" t="s">
        <v>203</v>
      </c>
      <c r="Q11" s="407" t="s">
        <v>223</v>
      </c>
      <c r="R11" s="397" t="s">
        <v>381</v>
      </c>
      <c r="S11" s="397" t="s">
        <v>438</v>
      </c>
      <c r="T11" s="400" t="s">
        <v>439</v>
      </c>
      <c r="U11" s="400" t="s">
        <v>440</v>
      </c>
      <c r="V11" s="397" t="s">
        <v>691</v>
      </c>
      <c r="W11" s="397" t="s">
        <v>441</v>
      </c>
      <c r="X11" s="335"/>
      <c r="Y11" s="335"/>
      <c r="Z11" s="335"/>
      <c r="AA11" s="335"/>
      <c r="AB11" s="335"/>
      <c r="AC11" s="335"/>
      <c r="AD11" s="397"/>
      <c r="AE11" s="397"/>
      <c r="AF11" s="397"/>
      <c r="AG11" s="397"/>
      <c r="AH11" s="397"/>
      <c r="AI11" s="397"/>
      <c r="AJ11" s="395" t="s">
        <v>692</v>
      </c>
      <c r="AK11" s="395" t="s">
        <v>810</v>
      </c>
      <c r="AL11" s="396" t="s">
        <v>1915</v>
      </c>
      <c r="AM11" s="480" t="s">
        <v>844</v>
      </c>
    </row>
    <row r="12" spans="1:39" ht="327.75" customHeight="1" x14ac:dyDescent="0.2">
      <c r="A12" s="397" t="s">
        <v>147</v>
      </c>
      <c r="B12" s="397" t="s">
        <v>442</v>
      </c>
      <c r="C12" s="403" t="s">
        <v>693</v>
      </c>
      <c r="D12" s="403" t="s">
        <v>248</v>
      </c>
      <c r="E12" s="403" t="s">
        <v>247</v>
      </c>
      <c r="F12" s="397" t="s">
        <v>246</v>
      </c>
      <c r="G12" s="397" t="s">
        <v>245</v>
      </c>
      <c r="H12" s="397" t="s">
        <v>181</v>
      </c>
      <c r="I12" s="397" t="s">
        <v>177</v>
      </c>
      <c r="J12" s="397"/>
      <c r="K12" s="397"/>
      <c r="L12" s="397" t="s">
        <v>176</v>
      </c>
      <c r="M12" s="397" t="s">
        <v>187</v>
      </c>
      <c r="N12" s="407" t="s">
        <v>199</v>
      </c>
      <c r="O12" s="397" t="s">
        <v>443</v>
      </c>
      <c r="P12" s="397" t="s">
        <v>180</v>
      </c>
      <c r="Q12" s="402" t="s">
        <v>186</v>
      </c>
      <c r="R12" s="397" t="s">
        <v>444</v>
      </c>
      <c r="S12" s="397" t="s">
        <v>694</v>
      </c>
      <c r="T12" s="400" t="s">
        <v>445</v>
      </c>
      <c r="U12" s="400" t="s">
        <v>446</v>
      </c>
      <c r="V12" s="397" t="s">
        <v>447</v>
      </c>
      <c r="W12" s="397" t="s">
        <v>695</v>
      </c>
      <c r="X12" s="335"/>
      <c r="Y12" s="335"/>
      <c r="Z12" s="335"/>
      <c r="AA12" s="335"/>
      <c r="AB12" s="413"/>
      <c r="AC12" s="335"/>
      <c r="AD12" s="335"/>
      <c r="AE12" s="335"/>
      <c r="AF12" s="335"/>
      <c r="AG12" s="335"/>
      <c r="AH12" s="335"/>
      <c r="AI12" s="335"/>
      <c r="AJ12" s="395" t="s">
        <v>696</v>
      </c>
      <c r="AK12" s="405" t="s">
        <v>811</v>
      </c>
      <c r="AL12" s="749" t="s">
        <v>1916</v>
      </c>
      <c r="AM12" s="480" t="s">
        <v>844</v>
      </c>
    </row>
    <row r="13" spans="1:39" ht="409.5" x14ac:dyDescent="0.2">
      <c r="A13" s="556" t="s">
        <v>148</v>
      </c>
      <c r="B13" s="563" t="s">
        <v>448</v>
      </c>
      <c r="C13" s="397" t="s">
        <v>831</v>
      </c>
      <c r="D13" s="397" t="s">
        <v>449</v>
      </c>
      <c r="E13" s="403" t="s">
        <v>450</v>
      </c>
      <c r="F13" s="397" t="s">
        <v>451</v>
      </c>
      <c r="G13" s="397" t="s">
        <v>697</v>
      </c>
      <c r="H13" s="397" t="s">
        <v>181</v>
      </c>
      <c r="I13" s="397" t="s">
        <v>177</v>
      </c>
      <c r="J13" s="397" t="s">
        <v>177</v>
      </c>
      <c r="K13" s="397"/>
      <c r="L13" s="397" t="s">
        <v>191</v>
      </c>
      <c r="M13" s="397" t="s">
        <v>212</v>
      </c>
      <c r="N13" s="412" t="s">
        <v>436</v>
      </c>
      <c r="O13" s="397" t="s">
        <v>452</v>
      </c>
      <c r="P13" s="397" t="s">
        <v>203</v>
      </c>
      <c r="Q13" s="407" t="s">
        <v>223</v>
      </c>
      <c r="R13" s="397" t="s">
        <v>453</v>
      </c>
      <c r="S13" s="403" t="s">
        <v>670</v>
      </c>
      <c r="T13" s="411" t="s">
        <v>671</v>
      </c>
      <c r="U13" s="411" t="s">
        <v>672</v>
      </c>
      <c r="V13" s="403" t="s">
        <v>698</v>
      </c>
      <c r="W13" s="403" t="s">
        <v>832</v>
      </c>
      <c r="X13" s="335"/>
      <c r="Y13" s="335"/>
      <c r="Z13" s="335"/>
      <c r="AA13" s="335"/>
      <c r="AB13" s="335"/>
      <c r="AC13" s="335"/>
      <c r="AD13" s="397"/>
      <c r="AE13" s="397"/>
      <c r="AF13" s="397"/>
      <c r="AG13" s="397"/>
      <c r="AH13" s="335"/>
      <c r="AI13" s="397"/>
      <c r="AJ13" s="406" t="s">
        <v>733</v>
      </c>
      <c r="AK13" s="287" t="s">
        <v>812</v>
      </c>
      <c r="AL13" s="750" t="s">
        <v>1917</v>
      </c>
      <c r="AM13" s="480" t="s">
        <v>844</v>
      </c>
    </row>
    <row r="14" spans="1:39" ht="409.5" x14ac:dyDescent="0.2">
      <c r="A14" s="557"/>
      <c r="B14" s="564"/>
      <c r="C14" s="397" t="s">
        <v>154</v>
      </c>
      <c r="D14" s="397" t="s">
        <v>454</v>
      </c>
      <c r="E14" s="403" t="s">
        <v>235</v>
      </c>
      <c r="F14" s="397" t="s">
        <v>234</v>
      </c>
      <c r="G14" s="397" t="s">
        <v>699</v>
      </c>
      <c r="H14" s="397" t="s">
        <v>181</v>
      </c>
      <c r="I14" s="397" t="s">
        <v>177</v>
      </c>
      <c r="J14" s="397" t="s">
        <v>177</v>
      </c>
      <c r="K14" s="397"/>
      <c r="L14" s="397" t="s">
        <v>191</v>
      </c>
      <c r="M14" s="397" t="s">
        <v>187</v>
      </c>
      <c r="N14" s="407" t="s">
        <v>223</v>
      </c>
      <c r="O14" s="397" t="s">
        <v>233</v>
      </c>
      <c r="P14" s="397" t="s">
        <v>180</v>
      </c>
      <c r="Q14" s="407" t="s">
        <v>199</v>
      </c>
      <c r="R14" s="403" t="s">
        <v>455</v>
      </c>
      <c r="S14" s="403" t="s">
        <v>673</v>
      </c>
      <c r="T14" s="403" t="s">
        <v>674</v>
      </c>
      <c r="U14" s="403" t="s">
        <v>675</v>
      </c>
      <c r="V14" s="403" t="s">
        <v>700</v>
      </c>
      <c r="W14" s="403" t="s">
        <v>833</v>
      </c>
      <c r="X14" s="335"/>
      <c r="Y14" s="335"/>
      <c r="Z14" s="335"/>
      <c r="AA14" s="335"/>
      <c r="AB14" s="335"/>
      <c r="AC14" s="335"/>
      <c r="AD14" s="397"/>
      <c r="AE14" s="397"/>
      <c r="AF14" s="397"/>
      <c r="AG14" s="397"/>
      <c r="AH14" s="335"/>
      <c r="AI14" s="397"/>
      <c r="AJ14" s="406" t="s">
        <v>732</v>
      </c>
      <c r="AK14" s="286" t="s">
        <v>813</v>
      </c>
      <c r="AL14" s="750" t="s">
        <v>834</v>
      </c>
      <c r="AM14" s="480" t="s">
        <v>844</v>
      </c>
    </row>
    <row r="15" spans="1:39" ht="264" customHeight="1" x14ac:dyDescent="0.2">
      <c r="A15" s="558"/>
      <c r="B15" s="565"/>
      <c r="C15" s="397" t="s">
        <v>701</v>
      </c>
      <c r="D15" s="397" t="s">
        <v>456</v>
      </c>
      <c r="E15" s="403" t="s">
        <v>232</v>
      </c>
      <c r="F15" s="397" t="s">
        <v>702</v>
      </c>
      <c r="G15" s="397" t="s">
        <v>703</v>
      </c>
      <c r="H15" s="397" t="s">
        <v>181</v>
      </c>
      <c r="I15" s="397" t="s">
        <v>177</v>
      </c>
      <c r="J15" s="397" t="s">
        <v>177</v>
      </c>
      <c r="K15" s="397" t="s">
        <v>177</v>
      </c>
      <c r="L15" s="397" t="s">
        <v>191</v>
      </c>
      <c r="M15" s="397" t="s">
        <v>187</v>
      </c>
      <c r="N15" s="407" t="s">
        <v>223</v>
      </c>
      <c r="O15" s="397" t="s">
        <v>457</v>
      </c>
      <c r="P15" s="397" t="s">
        <v>180</v>
      </c>
      <c r="Q15" s="407" t="s">
        <v>199</v>
      </c>
      <c r="R15" s="403" t="s">
        <v>458</v>
      </c>
      <c r="S15" s="403" t="s">
        <v>704</v>
      </c>
      <c r="T15" s="403" t="s">
        <v>835</v>
      </c>
      <c r="U15" s="403" t="s">
        <v>676</v>
      </c>
      <c r="V15" s="403" t="s">
        <v>677</v>
      </c>
      <c r="W15" s="403" t="s">
        <v>705</v>
      </c>
      <c r="X15" s="335"/>
      <c r="Y15" s="335"/>
      <c r="Z15" s="335"/>
      <c r="AA15" s="335"/>
      <c r="AB15" s="335"/>
      <c r="AC15" s="335"/>
      <c r="AD15" s="397"/>
      <c r="AE15" s="397"/>
      <c r="AF15" s="397"/>
      <c r="AG15" s="397"/>
      <c r="AH15" s="335"/>
      <c r="AI15" s="397"/>
      <c r="AJ15" s="406" t="s">
        <v>731</v>
      </c>
      <c r="AK15" s="406" t="s">
        <v>814</v>
      </c>
      <c r="AL15" s="750" t="s">
        <v>1918</v>
      </c>
      <c r="AM15" s="480" t="s">
        <v>844</v>
      </c>
    </row>
    <row r="16" spans="1:39" ht="409.5" customHeight="1" x14ac:dyDescent="0.2">
      <c r="A16" s="397" t="s">
        <v>149</v>
      </c>
      <c r="B16" s="410" t="s">
        <v>459</v>
      </c>
      <c r="C16" s="397" t="s">
        <v>225</v>
      </c>
      <c r="D16" s="397" t="s">
        <v>224</v>
      </c>
      <c r="E16" s="403" t="s">
        <v>460</v>
      </c>
      <c r="F16" s="397" t="s">
        <v>461</v>
      </c>
      <c r="G16" s="397" t="s">
        <v>706</v>
      </c>
      <c r="H16" s="397" t="s">
        <v>462</v>
      </c>
      <c r="I16" s="397" t="s">
        <v>177</v>
      </c>
      <c r="J16" s="397"/>
      <c r="K16" s="397"/>
      <c r="L16" s="397" t="s">
        <v>176</v>
      </c>
      <c r="M16" s="397" t="s">
        <v>187</v>
      </c>
      <c r="N16" s="407" t="s">
        <v>199</v>
      </c>
      <c r="O16" s="397"/>
      <c r="P16" s="397"/>
      <c r="Q16" s="407" t="s">
        <v>199</v>
      </c>
      <c r="R16" s="397" t="s">
        <v>707</v>
      </c>
      <c r="S16" s="397" t="s">
        <v>708</v>
      </c>
      <c r="T16" s="400" t="s">
        <v>463</v>
      </c>
      <c r="U16" s="400" t="s">
        <v>464</v>
      </c>
      <c r="V16" s="397" t="s">
        <v>465</v>
      </c>
      <c r="W16" s="397" t="s">
        <v>709</v>
      </c>
      <c r="X16" s="335"/>
      <c r="Y16" s="335"/>
      <c r="Z16" s="335"/>
      <c r="AA16" s="335"/>
      <c r="AB16" s="335"/>
      <c r="AC16" s="335"/>
      <c r="AD16" s="397"/>
      <c r="AE16" s="397"/>
      <c r="AF16" s="397"/>
      <c r="AG16" s="397"/>
      <c r="AH16" s="397"/>
      <c r="AI16" s="397"/>
      <c r="AJ16" s="395" t="s">
        <v>710</v>
      </c>
      <c r="AK16" s="405" t="s">
        <v>774</v>
      </c>
      <c r="AL16" s="748" t="s">
        <v>1919</v>
      </c>
      <c r="AM16" s="480" t="s">
        <v>844</v>
      </c>
    </row>
    <row r="17" spans="1:39" ht="255" x14ac:dyDescent="0.2">
      <c r="A17" s="397" t="s">
        <v>220</v>
      </c>
      <c r="B17" s="410" t="s">
        <v>466</v>
      </c>
      <c r="C17" s="397" t="s">
        <v>467</v>
      </c>
      <c r="D17" s="403" t="s">
        <v>468</v>
      </c>
      <c r="E17" s="403" t="s">
        <v>469</v>
      </c>
      <c r="F17" s="397" t="s">
        <v>711</v>
      </c>
      <c r="G17" s="397" t="s">
        <v>470</v>
      </c>
      <c r="H17" s="397" t="s">
        <v>181</v>
      </c>
      <c r="I17" s="397" t="s">
        <v>177</v>
      </c>
      <c r="J17" s="397" t="s">
        <v>177</v>
      </c>
      <c r="K17" s="397"/>
      <c r="L17" s="397" t="s">
        <v>259</v>
      </c>
      <c r="M17" s="397" t="s">
        <v>187</v>
      </c>
      <c r="N17" s="409" t="s">
        <v>179</v>
      </c>
      <c r="O17" s="397" t="s">
        <v>712</v>
      </c>
      <c r="P17" s="397" t="s">
        <v>203</v>
      </c>
      <c r="Q17" s="409" t="s">
        <v>244</v>
      </c>
      <c r="R17" s="397" t="s">
        <v>713</v>
      </c>
      <c r="S17" s="397" t="s">
        <v>471</v>
      </c>
      <c r="T17" s="400" t="s">
        <v>472</v>
      </c>
      <c r="U17" s="400" t="s">
        <v>473</v>
      </c>
      <c r="V17" s="400" t="s">
        <v>714</v>
      </c>
      <c r="W17" s="397" t="s">
        <v>474</v>
      </c>
      <c r="X17" s="335"/>
      <c r="Y17" s="335"/>
      <c r="Z17" s="335"/>
      <c r="AA17" s="335"/>
      <c r="AB17" s="335"/>
      <c r="AC17" s="335"/>
      <c r="AD17" s="397"/>
      <c r="AE17" s="397"/>
      <c r="AF17" s="397"/>
      <c r="AG17" s="397"/>
      <c r="AH17" s="397"/>
      <c r="AI17" s="397"/>
      <c r="AJ17" s="395" t="s">
        <v>687</v>
      </c>
      <c r="AK17" s="405" t="s">
        <v>775</v>
      </c>
      <c r="AL17" s="748" t="s">
        <v>1920</v>
      </c>
      <c r="AM17" s="480" t="s">
        <v>844</v>
      </c>
    </row>
    <row r="18" spans="1:39" ht="273.75" customHeight="1" x14ac:dyDescent="0.2">
      <c r="A18" s="397" t="s">
        <v>151</v>
      </c>
      <c r="B18" s="397" t="s">
        <v>475</v>
      </c>
      <c r="C18" s="397" t="s">
        <v>155</v>
      </c>
      <c r="D18" s="403" t="s">
        <v>715</v>
      </c>
      <c r="E18" s="403" t="s">
        <v>202</v>
      </c>
      <c r="F18" s="397" t="s">
        <v>201</v>
      </c>
      <c r="G18" s="397" t="s">
        <v>200</v>
      </c>
      <c r="H18" s="397" t="s">
        <v>181</v>
      </c>
      <c r="I18" s="397" t="s">
        <v>177</v>
      </c>
      <c r="J18" s="397"/>
      <c r="K18" s="397"/>
      <c r="L18" s="397" t="s">
        <v>176</v>
      </c>
      <c r="M18" s="397" t="s">
        <v>187</v>
      </c>
      <c r="N18" s="407" t="s">
        <v>199</v>
      </c>
      <c r="O18" s="397" t="s">
        <v>716</v>
      </c>
      <c r="P18" s="397" t="s">
        <v>203</v>
      </c>
      <c r="Q18" s="401" t="s">
        <v>179</v>
      </c>
      <c r="R18" s="397" t="s">
        <v>476</v>
      </c>
      <c r="S18" s="397" t="s">
        <v>477</v>
      </c>
      <c r="T18" s="400">
        <v>43466</v>
      </c>
      <c r="U18" s="400">
        <v>43830</v>
      </c>
      <c r="V18" s="400" t="s">
        <v>478</v>
      </c>
      <c r="W18" s="397" t="s">
        <v>479</v>
      </c>
      <c r="X18" s="335"/>
      <c r="Y18" s="335"/>
      <c r="Z18" s="335"/>
      <c r="AA18" s="335"/>
      <c r="AB18" s="335"/>
      <c r="AC18" s="335"/>
      <c r="AD18" s="335"/>
      <c r="AE18" s="397"/>
      <c r="AF18" s="335"/>
      <c r="AG18" s="397"/>
      <c r="AH18" s="335"/>
      <c r="AI18" s="335"/>
      <c r="AJ18" s="395" t="s">
        <v>717</v>
      </c>
      <c r="AK18" s="405" t="s">
        <v>788</v>
      </c>
      <c r="AL18" s="396" t="s">
        <v>1921</v>
      </c>
      <c r="AM18" s="480" t="s">
        <v>844</v>
      </c>
    </row>
    <row r="19" spans="1:39" ht="409.5" x14ac:dyDescent="0.2">
      <c r="A19" s="397" t="s">
        <v>152</v>
      </c>
      <c r="B19" s="408" t="s">
        <v>718</v>
      </c>
      <c r="C19" s="397" t="s">
        <v>480</v>
      </c>
      <c r="D19" s="403" t="s">
        <v>481</v>
      </c>
      <c r="E19" s="403" t="s">
        <v>195</v>
      </c>
      <c r="F19" s="397" t="s">
        <v>719</v>
      </c>
      <c r="G19" s="397" t="s">
        <v>482</v>
      </c>
      <c r="H19" s="397" t="s">
        <v>462</v>
      </c>
      <c r="I19" s="397" t="s">
        <v>177</v>
      </c>
      <c r="J19" s="397" t="s">
        <v>177</v>
      </c>
      <c r="K19" s="397"/>
      <c r="L19" s="397" t="s">
        <v>176</v>
      </c>
      <c r="M19" s="397" t="s">
        <v>187</v>
      </c>
      <c r="N19" s="407" t="s">
        <v>199</v>
      </c>
      <c r="O19" s="397" t="s">
        <v>720</v>
      </c>
      <c r="P19" s="397" t="s">
        <v>180</v>
      </c>
      <c r="Q19" s="402" t="s">
        <v>186</v>
      </c>
      <c r="R19" s="397" t="s">
        <v>483</v>
      </c>
      <c r="S19" s="397" t="s">
        <v>484</v>
      </c>
      <c r="T19" s="400">
        <v>43497</v>
      </c>
      <c r="U19" s="400">
        <v>43830</v>
      </c>
      <c r="V19" s="397" t="s">
        <v>485</v>
      </c>
      <c r="W19" s="397" t="s">
        <v>486</v>
      </c>
      <c r="X19" s="335"/>
      <c r="Y19" s="335"/>
      <c r="Z19" s="335"/>
      <c r="AA19" s="335"/>
      <c r="AB19" s="399"/>
      <c r="AC19" s="335"/>
      <c r="AD19" s="397"/>
      <c r="AE19" s="399"/>
      <c r="AF19" s="397"/>
      <c r="AG19" s="399"/>
      <c r="AH19" s="397"/>
      <c r="AI19" s="397"/>
      <c r="AJ19" s="406" t="s">
        <v>721</v>
      </c>
      <c r="AK19" s="406" t="s">
        <v>787</v>
      </c>
      <c r="AL19" s="750" t="s">
        <v>1922</v>
      </c>
      <c r="AM19" s="480" t="s">
        <v>844</v>
      </c>
    </row>
    <row r="20" spans="1:39" ht="201.75" customHeight="1" x14ac:dyDescent="0.2">
      <c r="A20" s="556" t="s">
        <v>153</v>
      </c>
      <c r="B20" s="556" t="s">
        <v>487</v>
      </c>
      <c r="C20" s="404" t="s">
        <v>488</v>
      </c>
      <c r="D20" s="403" t="s">
        <v>156</v>
      </c>
      <c r="E20" s="403" t="s">
        <v>190</v>
      </c>
      <c r="F20" s="397" t="s">
        <v>189</v>
      </c>
      <c r="G20" s="404" t="s">
        <v>489</v>
      </c>
      <c r="H20" s="397" t="s">
        <v>181</v>
      </c>
      <c r="I20" s="397" t="s">
        <v>177</v>
      </c>
      <c r="J20" s="397"/>
      <c r="K20" s="397"/>
      <c r="L20" s="397" t="s">
        <v>188</v>
      </c>
      <c r="M20" s="397" t="s">
        <v>187</v>
      </c>
      <c r="N20" s="402" t="s">
        <v>186</v>
      </c>
      <c r="O20" s="397" t="s">
        <v>722</v>
      </c>
      <c r="P20" s="397" t="s">
        <v>203</v>
      </c>
      <c r="Q20" s="401" t="s">
        <v>244</v>
      </c>
      <c r="R20" s="397" t="s">
        <v>490</v>
      </c>
      <c r="S20" s="397" t="s">
        <v>491</v>
      </c>
      <c r="T20" s="400" t="s">
        <v>492</v>
      </c>
      <c r="U20" s="400" t="s">
        <v>493</v>
      </c>
      <c r="V20" s="397" t="s">
        <v>494</v>
      </c>
      <c r="W20" s="397" t="s">
        <v>495</v>
      </c>
      <c r="X20" s="335"/>
      <c r="Y20" s="335"/>
      <c r="Z20" s="335"/>
      <c r="AA20" s="335"/>
      <c r="AB20" s="399"/>
      <c r="AC20" s="335"/>
      <c r="AD20" s="397"/>
      <c r="AE20" s="398"/>
      <c r="AF20" s="397"/>
      <c r="AG20" s="398"/>
      <c r="AH20" s="397"/>
      <c r="AI20" s="397"/>
      <c r="AJ20" s="396" t="s">
        <v>723</v>
      </c>
      <c r="AK20" s="405" t="s">
        <v>776</v>
      </c>
      <c r="AL20" s="747" t="s">
        <v>1923</v>
      </c>
      <c r="AM20" s="480" t="s">
        <v>844</v>
      </c>
    </row>
    <row r="21" spans="1:39" ht="217.5" customHeight="1" x14ac:dyDescent="0.2">
      <c r="A21" s="558"/>
      <c r="B21" s="558"/>
      <c r="C21" s="404" t="s">
        <v>724</v>
      </c>
      <c r="D21" s="403" t="s">
        <v>185</v>
      </c>
      <c r="E21" s="403" t="s">
        <v>184</v>
      </c>
      <c r="F21" s="397" t="s">
        <v>183</v>
      </c>
      <c r="G21" s="397" t="s">
        <v>182</v>
      </c>
      <c r="H21" s="397" t="s">
        <v>181</v>
      </c>
      <c r="I21" s="397" t="s">
        <v>177</v>
      </c>
      <c r="J21" s="397"/>
      <c r="K21" s="397"/>
      <c r="L21" s="397" t="s">
        <v>188</v>
      </c>
      <c r="M21" s="397" t="s">
        <v>187</v>
      </c>
      <c r="N21" s="402" t="s">
        <v>186</v>
      </c>
      <c r="O21" s="397" t="s">
        <v>496</v>
      </c>
      <c r="P21" s="397" t="s">
        <v>203</v>
      </c>
      <c r="Q21" s="401" t="s">
        <v>244</v>
      </c>
      <c r="R21" s="397" t="s">
        <v>497</v>
      </c>
      <c r="S21" s="397" t="s">
        <v>725</v>
      </c>
      <c r="T21" s="400" t="s">
        <v>492</v>
      </c>
      <c r="U21" s="400" t="s">
        <v>493</v>
      </c>
      <c r="V21" s="397" t="s">
        <v>494</v>
      </c>
      <c r="W21" s="397" t="s">
        <v>495</v>
      </c>
      <c r="X21" s="335"/>
      <c r="Y21" s="335"/>
      <c r="Z21" s="335"/>
      <c r="AA21" s="335"/>
      <c r="AB21" s="399"/>
      <c r="AC21" s="335"/>
      <c r="AD21" s="397"/>
      <c r="AE21" s="398"/>
      <c r="AF21" s="397"/>
      <c r="AG21" s="398"/>
      <c r="AH21" s="397"/>
      <c r="AI21" s="397"/>
      <c r="AJ21" s="396" t="s">
        <v>723</v>
      </c>
      <c r="AK21" s="395" t="s">
        <v>777</v>
      </c>
      <c r="AL21" s="396" t="s">
        <v>1924</v>
      </c>
      <c r="AM21" s="480" t="s">
        <v>844</v>
      </c>
    </row>
    <row r="23" spans="1:39" s="157" customFormat="1" ht="34.5" customHeight="1" x14ac:dyDescent="0.25">
      <c r="A23" s="553" t="s">
        <v>678</v>
      </c>
      <c r="B23" s="553"/>
      <c r="C23" s="553"/>
      <c r="D23" s="553"/>
      <c r="E23" s="553"/>
      <c r="F23" s="553"/>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c r="AF23" s="553"/>
      <c r="AG23" s="156"/>
    </row>
  </sheetData>
  <autoFilter ref="A6:AL21"/>
  <mergeCells count="32">
    <mergeCell ref="AM4:AM6"/>
    <mergeCell ref="A1:A3"/>
    <mergeCell ref="B1:AE3"/>
    <mergeCell ref="AF1:AG1"/>
    <mergeCell ref="AH1:AI1"/>
    <mergeCell ref="AF2:AG2"/>
    <mergeCell ref="AH2:AI2"/>
    <mergeCell ref="AF3:AI3"/>
    <mergeCell ref="AK4:AK6"/>
    <mergeCell ref="AL4:AL6"/>
    <mergeCell ref="O4:Q5"/>
    <mergeCell ref="R4:W5"/>
    <mergeCell ref="X4:AI5"/>
    <mergeCell ref="A5:A6"/>
    <mergeCell ref="B5:B6"/>
    <mergeCell ref="C5:C6"/>
    <mergeCell ref="A23:AF23"/>
    <mergeCell ref="AJ4:AJ6"/>
    <mergeCell ref="F5:F6"/>
    <mergeCell ref="G5:G6"/>
    <mergeCell ref="H5:H6"/>
    <mergeCell ref="I5:K5"/>
    <mergeCell ref="A8:A10"/>
    <mergeCell ref="B8:B10"/>
    <mergeCell ref="A4:K4"/>
    <mergeCell ref="L4:N5"/>
    <mergeCell ref="A13:A15"/>
    <mergeCell ref="B13:B15"/>
    <mergeCell ref="A20:A21"/>
    <mergeCell ref="B20:B21"/>
    <mergeCell ref="D5:D6"/>
    <mergeCell ref="E5:E6"/>
  </mergeCells>
  <conditionalFormatting sqref="N7 N16">
    <cfRule type="cellIs" dxfId="359" priority="336" operator="equal">
      <formula>"EXTREMA-INACEPTABLE 25"</formula>
    </cfRule>
    <cfRule type="cellIs" dxfId="358" priority="337" operator="equal">
      <formula>"EXTREMA-INACEPTABLE 20"</formula>
    </cfRule>
    <cfRule type="cellIs" dxfId="357" priority="338" operator="equal">
      <formula>"EXTREMA-INACEPTABLE 15"</formula>
    </cfRule>
    <cfRule type="cellIs" dxfId="356" priority="339" operator="equal">
      <formula>"EXTREMA-INACEPTABLE 10"</formula>
    </cfRule>
    <cfRule type="cellIs" dxfId="355" priority="340" operator="equal">
      <formula>"EXTREMA-INACEPTABLE 20"</formula>
    </cfRule>
    <cfRule type="cellIs" dxfId="354" priority="341" operator="equal">
      <formula>"EXTREMA-INACEPTABLE 16"</formula>
    </cfRule>
    <cfRule type="cellIs" dxfId="353" priority="342" operator="equal">
      <formula>"EXTREMA-INACEPTABLE 12"</formula>
    </cfRule>
    <cfRule type="cellIs" dxfId="352" priority="343" operator="equal">
      <formula>"EXTREMA- INACEPTABLE 15"</formula>
    </cfRule>
    <cfRule type="cellIs" dxfId="351" priority="344" operator="equal">
      <formula>"ALTA-IMPORTANTE 5"</formula>
    </cfRule>
    <cfRule type="cellIs" dxfId="350" priority="345" operator="equal">
      <formula>"ALTA-IMPORTANTE 8"</formula>
    </cfRule>
    <cfRule type="cellIs" dxfId="349" priority="346" operator="equal">
      <formula>"ALTA-IMPORTANTE 4"</formula>
    </cfRule>
    <cfRule type="cellIs" dxfId="348" priority="347" operator="equal">
      <formula>"ALTA-IMPORTANTE 12"</formula>
    </cfRule>
    <cfRule type="cellIs" dxfId="347" priority="348" operator="equal">
      <formula>"ALTA-IMPORTANTE 9"</formula>
    </cfRule>
    <cfRule type="cellIs" dxfId="346" priority="349" operator="equal">
      <formula>"ALTA-IMPORTANTE 10"</formula>
    </cfRule>
    <cfRule type="cellIs" dxfId="345" priority="350" operator="equal">
      <formula>"ALTA-IMPORTANTE 8"</formula>
    </cfRule>
    <cfRule type="cellIs" dxfId="344" priority="351" operator="equal">
      <formula>"ALTA-IMPORTANTE 5"</formula>
    </cfRule>
    <cfRule type="cellIs" dxfId="343" priority="352" operator="equal">
      <formula>"MODERADO 4"</formula>
    </cfRule>
    <cfRule type="cellIs" dxfId="342" priority="353" operator="equal">
      <formula>"MODERADO 6"</formula>
    </cfRule>
    <cfRule type="cellIs" dxfId="341" priority="354" operator="equal">
      <formula>"MODERADO 6"</formula>
    </cfRule>
    <cfRule type="cellIs" dxfId="340" priority="355" operator="equal">
      <formula>"MODERADO 3"</formula>
    </cfRule>
    <cfRule type="cellIs" dxfId="339" priority="356" operator="equal">
      <formula>"BAJO-TRIVIAL 3"</formula>
    </cfRule>
    <cfRule type="cellIs" dxfId="338" priority="357" operator="equal">
      <formula>"BAJO-ACEPTABLE 4"</formula>
    </cfRule>
    <cfRule type="cellIs" dxfId="337" priority="358" operator="equal">
      <formula>"BAJO-TRIVIAL 2"</formula>
    </cfRule>
    <cfRule type="cellIs" dxfId="336" priority="359" operator="equal">
      <formula>"BAJO-ACEPTABLE 2"</formula>
    </cfRule>
    <cfRule type="cellIs" dxfId="335" priority="360" operator="equal">
      <formula>"BAJO-TRIVIAL 1"</formula>
    </cfRule>
  </conditionalFormatting>
  <conditionalFormatting sqref="Q17">
    <cfRule type="cellIs" dxfId="334" priority="296" operator="equal">
      <formula>"EXTREMA-INACEPTABLE 25"</formula>
    </cfRule>
    <cfRule type="cellIs" dxfId="333" priority="297" operator="equal">
      <formula>"EXTREMA-INACEPTABLE 20"</formula>
    </cfRule>
    <cfRule type="cellIs" dxfId="332" priority="298" operator="equal">
      <formula>"EXTREMA-INACEPTABLE 15"</formula>
    </cfRule>
    <cfRule type="cellIs" dxfId="331" priority="299" operator="equal">
      <formula>"EXTREMA-INACEPTABLE 5"</formula>
    </cfRule>
    <cfRule type="cellIs" dxfId="330" priority="300" operator="equal">
      <formula>"EXTREMA-INACEPTABLE 20"</formula>
    </cfRule>
    <cfRule type="cellIs" dxfId="329" priority="301" operator="equal">
      <formula>"EXTREMA-INACEPTABLE 16"</formula>
    </cfRule>
    <cfRule type="cellIs" dxfId="328" priority="302" operator="equal">
      <formula>"EXTREMA-INACEPTABLE 12"</formula>
    </cfRule>
    <cfRule type="cellIs" dxfId="327" priority="303" operator="equal">
      <formula>"EXTREMA- INACEPTABLE 15"</formula>
    </cfRule>
    <cfRule type="cellIs" dxfId="326" priority="304" operator="equal">
      <formula>"ALTA-IMPORTANTE 5"</formula>
    </cfRule>
    <cfRule type="cellIs" dxfId="325" priority="305" operator="equal">
      <formula>"ALTA-IMPORTANTE 8"</formula>
    </cfRule>
    <cfRule type="cellIs" dxfId="324" priority="306" operator="equal">
      <formula>"ALTA-IMPORTANTE 4"</formula>
    </cfRule>
    <cfRule type="cellIs" dxfId="323" priority="307" operator="equal">
      <formula>"ALTA-IMPORTANTE 12"</formula>
    </cfRule>
    <cfRule type="cellIs" dxfId="322" priority="308" operator="equal">
      <formula>"ALTA-IMPORTANTE 9"</formula>
    </cfRule>
    <cfRule type="cellIs" dxfId="321" priority="309" operator="equal">
      <formula>"ALTA-IMPORTANTE 10"</formula>
    </cfRule>
    <cfRule type="cellIs" dxfId="320" priority="310" operator="equal">
      <formula>"ALTA-IMPORTANTE 8"</formula>
    </cfRule>
    <cfRule type="cellIs" dxfId="319" priority="311" operator="equal">
      <formula>"ALTA-IMPORTANTE 5"</formula>
    </cfRule>
    <cfRule type="cellIs" dxfId="318" priority="312" operator="equal">
      <formula>"MODERADO 4"</formula>
    </cfRule>
    <cfRule type="cellIs" dxfId="317" priority="313" operator="equal">
      <formula>"MODERADO 6"</formula>
    </cfRule>
    <cfRule type="cellIs" dxfId="316" priority="314" operator="equal">
      <formula>"MODERADO 6"</formula>
    </cfRule>
    <cfRule type="cellIs" dxfId="315" priority="315" operator="equal">
      <formula>"MODERADO 3"</formula>
    </cfRule>
    <cfRule type="cellIs" dxfId="314" priority="316" operator="equal">
      <formula>"BAJO-TRIVIAL 3"</formula>
    </cfRule>
    <cfRule type="cellIs" dxfId="313" priority="317" operator="equal">
      <formula>"BAJO-ACEPTABLE 4"</formula>
    </cfRule>
    <cfRule type="cellIs" dxfId="312" priority="318" operator="equal">
      <formula>"BAJO-TRIVIAL 2"</formula>
    </cfRule>
    <cfRule type="cellIs" dxfId="311" priority="319" operator="equal">
      <formula>"BAJO-ACEPTABLE 2"</formula>
    </cfRule>
    <cfRule type="cellIs" dxfId="310" priority="320" operator="equal">
      <formula>"BAJO-TRIVIAL 1"</formula>
    </cfRule>
  </conditionalFormatting>
  <conditionalFormatting sqref="N9">
    <cfRule type="cellIs" dxfId="309" priority="241" operator="equal">
      <formula>"EXTREMA-INACEPTABLE 25"</formula>
    </cfRule>
    <cfRule type="cellIs" dxfId="308" priority="242" operator="equal">
      <formula>"EXTREMA-INACEPTABLE 20"</formula>
    </cfRule>
    <cfRule type="cellIs" dxfId="307" priority="243" operator="equal">
      <formula>"EXTREMA-INACEPTABLE 15"</formula>
    </cfRule>
    <cfRule type="cellIs" dxfId="306" priority="244" operator="equal">
      <formula>"EXTREMA-INACEPTABLE 10"</formula>
    </cfRule>
    <cfRule type="cellIs" dxfId="305" priority="245" operator="equal">
      <formula>"EXTREMA-INACEPTABLE 20"</formula>
    </cfRule>
    <cfRule type="cellIs" dxfId="304" priority="246" operator="equal">
      <formula>"EXTREMA-INACEPTABLE 16"</formula>
    </cfRule>
    <cfRule type="cellIs" dxfId="303" priority="247" operator="equal">
      <formula>"EXTREMA-INACEPTABLE 12"</formula>
    </cfRule>
    <cfRule type="cellIs" dxfId="302" priority="248" operator="equal">
      <formula>"EXTREMA- INACEPTABLE 15"</formula>
    </cfRule>
    <cfRule type="cellIs" dxfId="301" priority="249" operator="equal">
      <formula>"ALTA-IMPORTANTE 5"</formula>
    </cfRule>
    <cfRule type="cellIs" dxfId="300" priority="250" operator="equal">
      <formula>"ALTA-IMPORTANTE 8"</formula>
    </cfRule>
    <cfRule type="cellIs" dxfId="299" priority="251" operator="equal">
      <formula>"ALTA-IMPORTANTE 4"</formula>
    </cfRule>
    <cfRule type="cellIs" dxfId="298" priority="252" operator="equal">
      <formula>"ALTA-IMPORTANTE 12"</formula>
    </cfRule>
    <cfRule type="cellIs" dxfId="297" priority="253" operator="equal">
      <formula>"ALTA-IMPORTANTE 9"</formula>
    </cfRule>
    <cfRule type="cellIs" dxfId="296" priority="254" operator="equal">
      <formula>"ALTA-IMPORTANTE 10"</formula>
    </cfRule>
    <cfRule type="cellIs" dxfId="295" priority="255" operator="equal">
      <formula>"ALTA-IMPORTANTE 8"</formula>
    </cfRule>
    <cfRule type="cellIs" dxfId="294" priority="256" operator="equal">
      <formula>"ALTA-IMPORTANTE 5"</formula>
    </cfRule>
    <cfRule type="cellIs" dxfId="293" priority="257" operator="equal">
      <formula>"MODERADO 4"</formula>
    </cfRule>
    <cfRule type="cellIs" dxfId="292" priority="258" operator="equal">
      <formula>"MODERADO 6"</formula>
    </cfRule>
    <cfRule type="cellIs" dxfId="291" priority="259" operator="equal">
      <formula>"MODERADO 6"</formula>
    </cfRule>
    <cfRule type="cellIs" dxfId="290" priority="260" operator="equal">
      <formula>"MODERADO 3"</formula>
    </cfRule>
    <cfRule type="cellIs" dxfId="289" priority="261" operator="equal">
      <formula>"BAJO-TRIVIAL 3"</formula>
    </cfRule>
    <cfRule type="cellIs" dxfId="288" priority="262" operator="equal">
      <formula>"BAJO-ACEPTABLE 4"</formula>
    </cfRule>
    <cfRule type="cellIs" dxfId="287" priority="263" operator="equal">
      <formula>"BAJO-TRIVIAL 2"</formula>
    </cfRule>
    <cfRule type="cellIs" dxfId="286" priority="264" operator="equal">
      <formula>"BAJO-ACEPTABLE 2"</formula>
    </cfRule>
    <cfRule type="cellIs" dxfId="285" priority="265" operator="equal">
      <formula>"BAJO-TRIVIAL 1"</formula>
    </cfRule>
  </conditionalFormatting>
  <conditionalFormatting sqref="Q9">
    <cfRule type="cellIs" dxfId="284" priority="201" operator="equal">
      <formula>"EXTREMA-INACEPTABLE 25"</formula>
    </cfRule>
    <cfRule type="cellIs" dxfId="283" priority="202" operator="equal">
      <formula>"EXTREMA-INACEPTABLE 20"</formula>
    </cfRule>
    <cfRule type="cellIs" dxfId="282" priority="203" operator="equal">
      <formula>"EXTREMA-INACEPTABLE 15"</formula>
    </cfRule>
    <cfRule type="cellIs" dxfId="281" priority="204" operator="equal">
      <formula>"EXTREMA-INACEPTABLE 10"</formula>
    </cfRule>
    <cfRule type="cellIs" dxfId="280" priority="205" operator="equal">
      <formula>"EXTREMA-INACEPTABLE 20"</formula>
    </cfRule>
    <cfRule type="cellIs" dxfId="279" priority="206" operator="equal">
      <formula>"EXTREMA-INACEPTABLE 16"</formula>
    </cfRule>
    <cfRule type="cellIs" dxfId="278" priority="207" operator="equal">
      <formula>"EXTREMA-INACEPTABLE 12"</formula>
    </cfRule>
    <cfRule type="cellIs" dxfId="277" priority="208" operator="equal">
      <formula>"EXTREMA- INACEPTABLE 15"</formula>
    </cfRule>
    <cfRule type="cellIs" dxfId="276" priority="209" operator="equal">
      <formula>"ALTA-IMPORTANTE 5"</formula>
    </cfRule>
    <cfRule type="cellIs" dxfId="275" priority="210" operator="equal">
      <formula>"ALTA-IMPORTANTE 8"</formula>
    </cfRule>
    <cfRule type="cellIs" dxfId="274" priority="211" operator="equal">
      <formula>"ALTA-IMPORTANTE 4"</formula>
    </cfRule>
    <cfRule type="cellIs" dxfId="273" priority="212" operator="equal">
      <formula>"ALTA-IMPORTANTE 12"</formula>
    </cfRule>
    <cfRule type="cellIs" dxfId="272" priority="213" operator="equal">
      <formula>"ALTA-IMPORTANTE 9"</formula>
    </cfRule>
    <cfRule type="cellIs" dxfId="271" priority="214" operator="equal">
      <formula>"ALTA-IMPORTANTE 10"</formula>
    </cfRule>
    <cfRule type="cellIs" dxfId="270" priority="215" operator="equal">
      <formula>"ALTA-IMPORTANTE 8"</formula>
    </cfRule>
    <cfRule type="cellIs" dxfId="269" priority="216" operator="equal">
      <formula>"ALTA-IMPORTANTE 5"</formula>
    </cfRule>
    <cfRule type="cellIs" dxfId="268" priority="217" operator="equal">
      <formula>"MODERADO 4"</formula>
    </cfRule>
    <cfRule type="cellIs" dxfId="267" priority="218" operator="equal">
      <formula>"MODERADO 6"</formula>
    </cfRule>
    <cfRule type="cellIs" dxfId="266" priority="219" operator="equal">
      <formula>"MODERADO 6"</formula>
    </cfRule>
    <cfRule type="cellIs" dxfId="265" priority="220" operator="equal">
      <formula>"MODERADO 3"</formula>
    </cfRule>
    <cfRule type="cellIs" dxfId="264" priority="221" operator="equal">
      <formula>"BAJO-TRIVIAL 3"</formula>
    </cfRule>
    <cfRule type="cellIs" dxfId="263" priority="222" operator="equal">
      <formula>"BAJO-ACEPTABLE 4"</formula>
    </cfRule>
    <cfRule type="cellIs" dxfId="262" priority="223" operator="equal">
      <formula>"BAJO-TRIVIAL 2"</formula>
    </cfRule>
    <cfRule type="cellIs" dxfId="261" priority="224" operator="equal">
      <formula>"BAJO-ACEPTABLE 2"</formula>
    </cfRule>
    <cfRule type="cellIs" dxfId="260" priority="225" operator="equal">
      <formula>"BAJO-TRIVIAL 1"</formula>
    </cfRule>
  </conditionalFormatting>
  <conditionalFormatting sqref="Q10">
    <cfRule type="cellIs" dxfId="259" priority="161" operator="equal">
      <formula>"EXTREMA-INACEPTABLE 25"</formula>
    </cfRule>
    <cfRule type="cellIs" dxfId="258" priority="162" operator="equal">
      <formula>"EXTREMA-INACEPTABLE 20"</formula>
    </cfRule>
    <cfRule type="cellIs" dxfId="257" priority="163" operator="equal">
      <formula>"EXTREMA-INACEPTABLE 15"</formula>
    </cfRule>
    <cfRule type="cellIs" dxfId="256" priority="164" operator="equal">
      <formula>"EXTREMA-INACEPTABLE 10"</formula>
    </cfRule>
    <cfRule type="cellIs" dxfId="255" priority="165" operator="equal">
      <formula>"EXTREMA-INACEPTABLE 20"</formula>
    </cfRule>
    <cfRule type="cellIs" dxfId="254" priority="166" operator="equal">
      <formula>"EXTREMA-INACEPTABLE 16"</formula>
    </cfRule>
    <cfRule type="cellIs" dxfId="253" priority="167" operator="equal">
      <formula>"EXTREMA-INACEPTABLE 12"</formula>
    </cfRule>
    <cfRule type="cellIs" dxfId="252" priority="168" operator="equal">
      <formula>"EXTREMA- INACEPTABLE 15"</formula>
    </cfRule>
    <cfRule type="cellIs" dxfId="251" priority="169" operator="equal">
      <formula>"ALTA-IMPORTANTE 5"</formula>
    </cfRule>
    <cfRule type="cellIs" dxfId="250" priority="170" operator="equal">
      <formula>"ALTA-IMPORTANTE 8"</formula>
    </cfRule>
    <cfRule type="cellIs" dxfId="249" priority="171" operator="equal">
      <formula>"ALTA-IMPORTANTE 4"</formula>
    </cfRule>
    <cfRule type="cellIs" dxfId="248" priority="172" operator="equal">
      <formula>"ALTA-IMPORTANTE 12"</formula>
    </cfRule>
    <cfRule type="cellIs" dxfId="247" priority="173" operator="equal">
      <formula>"ALTA-IMPORTANTE 9"</formula>
    </cfRule>
    <cfRule type="cellIs" dxfId="246" priority="174" operator="equal">
      <formula>"ALTA-IMPORTANTE 10"</formula>
    </cfRule>
    <cfRule type="cellIs" dxfId="245" priority="175" operator="equal">
      <formula>"ALTA-IMPORTANTE 8"</formula>
    </cfRule>
    <cfRule type="cellIs" dxfId="244" priority="176" operator="equal">
      <formula>"ALTA-IMPORTANTE 5"</formula>
    </cfRule>
    <cfRule type="cellIs" dxfId="243" priority="177" operator="equal">
      <formula>"MODERADO 4"</formula>
    </cfRule>
    <cfRule type="cellIs" dxfId="242" priority="178" operator="equal">
      <formula>"MODERADO 6"</formula>
    </cfRule>
    <cfRule type="cellIs" dxfId="241" priority="179" operator="equal">
      <formula>"MODERADO 6"</formula>
    </cfRule>
    <cfRule type="cellIs" dxfId="240" priority="180" operator="equal">
      <formula>"MODERADO 3"</formula>
    </cfRule>
    <cfRule type="cellIs" dxfId="239" priority="181" operator="equal">
      <formula>"BAJO-TRIVIAL 3"</formula>
    </cfRule>
    <cfRule type="cellIs" dxfId="238" priority="182" operator="equal">
      <formula>"BAJO-ACEPTABLE 4"</formula>
    </cfRule>
    <cfRule type="cellIs" dxfId="237" priority="183" operator="equal">
      <formula>"BAJO-TRIVIAL 2"</formula>
    </cfRule>
    <cfRule type="cellIs" dxfId="236" priority="184" operator="equal">
      <formula>"BAJO-ACEPTABLE 2"</formula>
    </cfRule>
    <cfRule type="cellIs" dxfId="235" priority="185" operator="equal">
      <formula>"BAJO-TRIVIAL 1"</formula>
    </cfRule>
  </conditionalFormatting>
  <conditionalFormatting sqref="N10">
    <cfRule type="cellIs" dxfId="234" priority="121" operator="equal">
      <formula>"EXTREMA-INACEPTABLE 25"</formula>
    </cfRule>
    <cfRule type="cellIs" dxfId="233" priority="122" operator="equal">
      <formula>"EXTREMA-INACEPTABLE 20"</formula>
    </cfRule>
    <cfRule type="cellIs" dxfId="232" priority="123" operator="equal">
      <formula>"EXTREMA-INACEPTABLE 15"</formula>
    </cfRule>
    <cfRule type="cellIs" dxfId="231" priority="124" operator="equal">
      <formula>"EXTREMA-INACEPTABLE 10"</formula>
    </cfRule>
    <cfRule type="cellIs" dxfId="230" priority="125" operator="equal">
      <formula>"EXTREMA-INACEPTABLE 20"</formula>
    </cfRule>
    <cfRule type="cellIs" dxfId="229" priority="126" operator="equal">
      <formula>"EXTREMA-INACEPTABLE 16"</formula>
    </cfRule>
    <cfRule type="cellIs" dxfId="228" priority="127" operator="equal">
      <formula>"EXTREMA-INACEPTABLE 12"</formula>
    </cfRule>
    <cfRule type="cellIs" dxfId="227" priority="128" operator="equal">
      <formula>"EXTREMA- INACEPTABLE 15"</formula>
    </cfRule>
    <cfRule type="cellIs" dxfId="226" priority="129" operator="equal">
      <formula>"ALTA-IMPORTANTE 5"</formula>
    </cfRule>
    <cfRule type="cellIs" dxfId="225" priority="130" operator="equal">
      <formula>"ALTA-IMPORTANTE 8"</formula>
    </cfRule>
    <cfRule type="cellIs" dxfId="224" priority="131" operator="equal">
      <formula>"ALTA-IMPORTANTE 4"</formula>
    </cfRule>
    <cfRule type="cellIs" dxfId="223" priority="132" operator="equal">
      <formula>"ALTA-IMPORTANTE 12"</formula>
    </cfRule>
    <cfRule type="cellIs" dxfId="222" priority="133" operator="equal">
      <formula>"ALTA-IMPORTANTE 9"</formula>
    </cfRule>
    <cfRule type="cellIs" dxfId="221" priority="134" operator="equal">
      <formula>"ALTA-IMPORTANTE 10"</formula>
    </cfRule>
    <cfRule type="cellIs" dxfId="220" priority="135" operator="equal">
      <formula>"ALTA-IMPORTANTE 8"</formula>
    </cfRule>
    <cfRule type="cellIs" dxfId="219" priority="136" operator="equal">
      <formula>"ALTA-IMPORTANTE 5"</formula>
    </cfRule>
    <cfRule type="cellIs" dxfId="218" priority="137" operator="equal">
      <formula>"MODERADO 4"</formula>
    </cfRule>
    <cfRule type="cellIs" dxfId="217" priority="138" operator="equal">
      <formula>"MODERADO 6"</formula>
    </cfRule>
    <cfRule type="cellIs" dxfId="216" priority="139" operator="equal">
      <formula>"MODERADO 6"</formula>
    </cfRule>
    <cfRule type="cellIs" dxfId="215" priority="140" operator="equal">
      <formula>"MODERADO 3"</formula>
    </cfRule>
    <cfRule type="cellIs" dxfId="214" priority="141" operator="equal">
      <formula>"BAJO-TRIVIAL 3"</formula>
    </cfRule>
    <cfRule type="cellIs" dxfId="213" priority="142" operator="equal">
      <formula>"BAJO-ACEPTABLE 4"</formula>
    </cfRule>
    <cfRule type="cellIs" dxfId="212" priority="143" operator="equal">
      <formula>"BAJO-TRIVIAL 2"</formula>
    </cfRule>
    <cfRule type="cellIs" dxfId="211" priority="144" operator="equal">
      <formula>"BAJO-ACEPTABLE 2"</formula>
    </cfRule>
    <cfRule type="cellIs" dxfId="210" priority="145" operator="equal">
      <formula>"BAJO-TRIVIAL 1"</formula>
    </cfRule>
  </conditionalFormatting>
  <conditionalFormatting sqref="Q16">
    <cfRule type="cellIs" dxfId="209" priority="81" operator="equal">
      <formula>"EXTREMA-INACEPTABLE 25"</formula>
    </cfRule>
    <cfRule type="cellIs" dxfId="208" priority="82" operator="equal">
      <formula>"EXTREMA-INACEPTABLE 20"</formula>
    </cfRule>
    <cfRule type="cellIs" dxfId="207" priority="83" operator="equal">
      <formula>"EXTREMA-INACEPTABLE 15"</formula>
    </cfRule>
    <cfRule type="cellIs" dxfId="206" priority="84" operator="equal">
      <formula>"EXTREMA-INACEPTABLE 10"</formula>
    </cfRule>
    <cfRule type="cellIs" dxfId="205" priority="85" operator="equal">
      <formula>"EXTREMA-INACEPTABLE 20"</formula>
    </cfRule>
    <cfRule type="cellIs" dxfId="204" priority="86" operator="equal">
      <formula>"EXTREMA-INACEPTABLE 16"</formula>
    </cfRule>
    <cfRule type="cellIs" dxfId="203" priority="87" operator="equal">
      <formula>"EXTREMA-INACEPTABLE 12"</formula>
    </cfRule>
    <cfRule type="cellIs" dxfId="202" priority="88" operator="equal">
      <formula>"EXTREMA- INACEPTABLE 15"</formula>
    </cfRule>
    <cfRule type="cellIs" dxfId="201" priority="89" operator="equal">
      <formula>"ALTA-IMPORTANTE 5"</formula>
    </cfRule>
    <cfRule type="cellIs" dxfId="200" priority="90" operator="equal">
      <formula>"ALTA-IMPORTANTE 8"</formula>
    </cfRule>
    <cfRule type="cellIs" dxfId="199" priority="91" operator="equal">
      <formula>"ALTA-IMPORTANTE 4"</formula>
    </cfRule>
    <cfRule type="cellIs" dxfId="198" priority="92" operator="equal">
      <formula>"ALTA-IMPORTANTE 12"</formula>
    </cfRule>
    <cfRule type="cellIs" dxfId="197" priority="93" operator="equal">
      <formula>"ALTA-IMPORTANTE 9"</formula>
    </cfRule>
    <cfRule type="cellIs" dxfId="196" priority="94" operator="equal">
      <formula>"ALTA-IMPORTANTE 10"</formula>
    </cfRule>
    <cfRule type="cellIs" dxfId="195" priority="95" operator="equal">
      <formula>"ALTA-IMPORTANTE 8"</formula>
    </cfRule>
    <cfRule type="cellIs" dxfId="194" priority="96" operator="equal">
      <formula>"ALTA-IMPORTANTE 5"</formula>
    </cfRule>
    <cfRule type="cellIs" dxfId="193" priority="97" operator="equal">
      <formula>"MODERADO 4"</formula>
    </cfRule>
    <cfRule type="cellIs" dxfId="192" priority="98" operator="equal">
      <formula>"MODERADO 6"</formula>
    </cfRule>
    <cfRule type="cellIs" dxfId="191" priority="99" operator="equal">
      <formula>"MODERADO 6"</formula>
    </cfRule>
    <cfRule type="cellIs" dxfId="190" priority="100" operator="equal">
      <formula>"MODERADO 3"</formula>
    </cfRule>
    <cfRule type="cellIs" dxfId="189" priority="101" operator="equal">
      <formula>"BAJO-TRIVIAL 3"</formula>
    </cfRule>
    <cfRule type="cellIs" dxfId="188" priority="102" operator="equal">
      <formula>"BAJO-ACEPTABLE 4"</formula>
    </cfRule>
    <cfRule type="cellIs" dxfId="187" priority="103" operator="equal">
      <formula>"BAJO-TRIVIAL 2"</formula>
    </cfRule>
    <cfRule type="cellIs" dxfId="186" priority="104" operator="equal">
      <formula>"BAJO-ACEPTABLE 2"</formula>
    </cfRule>
    <cfRule type="cellIs" dxfId="185" priority="105" operator="equal">
      <formula>"BAJO-TRIVIAL 1"</formula>
    </cfRule>
  </conditionalFormatting>
  <conditionalFormatting sqref="N17">
    <cfRule type="cellIs" dxfId="184" priority="41" operator="equal">
      <formula>"EXTREMA-INACEPTABLE 25"</formula>
    </cfRule>
    <cfRule type="cellIs" dxfId="183" priority="42" operator="equal">
      <formula>"EXTREMA-INACEPTABLE 20"</formula>
    </cfRule>
    <cfRule type="cellIs" dxfId="182" priority="43" operator="equal">
      <formula>"EXTREMA-INACEPTABLE 15"</formula>
    </cfRule>
    <cfRule type="cellIs" dxfId="181" priority="44" operator="equal">
      <formula>"EXTREMA-INACEPTABLE 5"</formula>
    </cfRule>
    <cfRule type="cellIs" dxfId="180" priority="45" operator="equal">
      <formula>"EXTREMA-INACEPTABLE 20"</formula>
    </cfRule>
    <cfRule type="cellIs" dxfId="179" priority="46" operator="equal">
      <formula>"EXTREMA-INACEPTABLE 16"</formula>
    </cfRule>
    <cfRule type="cellIs" dxfId="178" priority="47" operator="equal">
      <formula>"EXTREMA-INACEPTABLE 12"</formula>
    </cfRule>
    <cfRule type="cellIs" dxfId="177" priority="48" operator="equal">
      <formula>"EXTREMA- INACEPTABLE 15"</formula>
    </cfRule>
    <cfRule type="cellIs" dxfId="176" priority="49" operator="equal">
      <formula>"ALTA-IMPORTANTE 5"</formula>
    </cfRule>
    <cfRule type="cellIs" dxfId="175" priority="50" operator="equal">
      <formula>"ALTA-IMPORTANTE 8"</formula>
    </cfRule>
    <cfRule type="cellIs" dxfId="174" priority="51" operator="equal">
      <formula>"ALTA-IMPORTANTE 4"</formula>
    </cfRule>
    <cfRule type="cellIs" dxfId="173" priority="52" operator="equal">
      <formula>"ALTA-IMPORTANTE 12"</formula>
    </cfRule>
    <cfRule type="cellIs" dxfId="172" priority="53" operator="equal">
      <formula>"ALTA-IMPORTANTE 9"</formula>
    </cfRule>
    <cfRule type="cellIs" dxfId="171" priority="54" operator="equal">
      <formula>"ALTA-IMPORTANTE 10"</formula>
    </cfRule>
    <cfRule type="cellIs" dxfId="170" priority="55" operator="equal">
      <formula>"ALTA-IMPORTANTE 8"</formula>
    </cfRule>
    <cfRule type="cellIs" dxfId="169" priority="56" operator="equal">
      <formula>"ALTA-IMPORTANTE 5"</formula>
    </cfRule>
    <cfRule type="cellIs" dxfId="168" priority="57" operator="equal">
      <formula>"MODERADO 4"</formula>
    </cfRule>
    <cfRule type="cellIs" dxfId="167" priority="58" operator="equal">
      <formula>"MODERADO 6"</formula>
    </cfRule>
    <cfRule type="cellIs" dxfId="166" priority="59" operator="equal">
      <formula>"MODERADO 6"</formula>
    </cfRule>
    <cfRule type="cellIs" dxfId="165" priority="60" operator="equal">
      <formula>"MODERADO 3"</formula>
    </cfRule>
    <cfRule type="cellIs" dxfId="164" priority="61" operator="equal">
      <formula>"BAJO-TRIVIAL 3"</formula>
    </cfRule>
    <cfRule type="cellIs" dxfId="163" priority="62" operator="equal">
      <formula>"BAJO-ACEPTABLE 4"</formula>
    </cfRule>
    <cfRule type="cellIs" dxfId="162" priority="63" operator="equal">
      <formula>"BAJO-TRIVIAL 2"</formula>
    </cfRule>
    <cfRule type="cellIs" dxfId="161" priority="64" operator="equal">
      <formula>"BAJO-ACEPTABLE 2"</formula>
    </cfRule>
    <cfRule type="cellIs" dxfId="160" priority="65" operator="equal">
      <formula>"BAJO-TRIVIAL 1"</formula>
    </cfRule>
  </conditionalFormatting>
  <conditionalFormatting sqref="N17">
    <cfRule type="cellIs" dxfId="159" priority="16" operator="equal">
      <formula>"EXTREMA-INACEPTABLE 25"</formula>
    </cfRule>
    <cfRule type="cellIs" dxfId="158" priority="17" operator="equal">
      <formula>"EXTREMA-INACEPTABLE 20"</formula>
    </cfRule>
    <cfRule type="cellIs" dxfId="157" priority="18" operator="equal">
      <formula>"EXTREMA-INACEPTABLE 15"</formula>
    </cfRule>
    <cfRule type="cellIs" dxfId="156" priority="19" operator="equal">
      <formula>"EXTREMA-INACEPTABLE 5"</formula>
    </cfRule>
    <cfRule type="cellIs" dxfId="155" priority="20" operator="equal">
      <formula>"EXTREMA-INACEPTABLE 20"</formula>
    </cfRule>
    <cfRule type="cellIs" dxfId="154" priority="21" operator="equal">
      <formula>"EXTREMA-INACEPTABLE 16"</formula>
    </cfRule>
    <cfRule type="cellIs" dxfId="153" priority="22" operator="equal">
      <formula>"EXTREMA-INACEPTABLE 12"</formula>
    </cfRule>
    <cfRule type="cellIs" dxfId="152" priority="23" operator="equal">
      <formula>"EXTREMA- INACEPTABLE 15"</formula>
    </cfRule>
    <cfRule type="cellIs" dxfId="151" priority="24" operator="equal">
      <formula>"ALTA-IMPORTANTE 5"</formula>
    </cfRule>
    <cfRule type="cellIs" dxfId="150" priority="25" operator="equal">
      <formula>"ALTA-IMPORTANTE 8"</formula>
    </cfRule>
    <cfRule type="cellIs" dxfId="149" priority="26" operator="equal">
      <formula>"ALTA-IMPORTANTE 4"</formula>
    </cfRule>
    <cfRule type="cellIs" dxfId="148" priority="27" operator="equal">
      <formula>"ALTA-IMPORTANTE 12"</formula>
    </cfRule>
    <cfRule type="cellIs" dxfId="147" priority="28" operator="equal">
      <formula>"ALTA-IMPORTANTE 9"</formula>
    </cfRule>
    <cfRule type="cellIs" dxfId="146" priority="29" operator="equal">
      <formula>"ALTA-IMPORTANTE 10"</formula>
    </cfRule>
    <cfRule type="cellIs" dxfId="145" priority="30" operator="equal">
      <formula>"ALTA-IMPORTANTE 8"</formula>
    </cfRule>
    <cfRule type="cellIs" dxfId="144" priority="31" operator="equal">
      <formula>"ALTA-IMPORTANTE 5"</formula>
    </cfRule>
    <cfRule type="cellIs" dxfId="143" priority="32" operator="equal">
      <formula>"MODERADO 4"</formula>
    </cfRule>
    <cfRule type="cellIs" dxfId="142" priority="33" operator="equal">
      <formula>"MODERADO 6"</formula>
    </cfRule>
    <cfRule type="cellIs" dxfId="141" priority="34" operator="equal">
      <formula>"MODERADO 6"</formula>
    </cfRule>
    <cfRule type="cellIs" dxfId="140" priority="35" operator="equal">
      <formula>"MODERADO 3"</formula>
    </cfRule>
    <cfRule type="cellIs" dxfId="139" priority="36" operator="equal">
      <formula>"BAJO-TRIVIAL 3"</formula>
    </cfRule>
    <cfRule type="cellIs" dxfId="138" priority="37" operator="equal">
      <formula>"BAJO-ACEPTABLE 4"</formula>
    </cfRule>
    <cfRule type="cellIs" dxfId="137" priority="38" operator="equal">
      <formula>"BAJO-TRIVIAL 2"</formula>
    </cfRule>
    <cfRule type="cellIs" dxfId="136" priority="39" operator="equal">
      <formula>"BAJO-ACEPTABLE 2"</formula>
    </cfRule>
    <cfRule type="cellIs" dxfId="135" priority="40" operator="equal">
      <formula>"BAJO-TRIVIAL 1"</formula>
    </cfRule>
  </conditionalFormatting>
  <pageMargins left="0.70866141732283472" right="0.70866141732283472" top="0.74803149606299213" bottom="0.74803149606299213" header="0.31496062992125984" footer="0.31496062992125984"/>
  <pageSetup paperSize="9" scale="20" orientation="landscape" r:id="rId1"/>
  <rowBreaks count="1" manualBreakCount="1">
    <brk id="15" max="16383" man="1"/>
  </rowBreaks>
  <colBreaks count="1" manualBreakCount="1">
    <brk id="17" max="1048575" man="1"/>
  </colBreaks>
  <legacyDrawing r:id="rId2"/>
  <picture r:id="rId3"/>
  <extLst>
    <ext xmlns:x14="http://schemas.microsoft.com/office/spreadsheetml/2009/9/main" uri="{78C0D931-6437-407d-A8EE-F0AAD7539E65}">
      <x14:conditionalFormattings>
        <x14:conditionalFormatting xmlns:xm="http://schemas.microsoft.com/office/excel/2006/main">
          <x14:cfRule type="cellIs" priority="321" operator="equal" id="{1FA6CBE6-7510-468C-B28C-63CF165E4307}">
            <xm:f>'D:\0 José Horacio\5 Gestión de Riesgos\11 Revisión y Actualización de Riesgos 2016\[10 Gestión del Talento Humano.xlsm]DATOS'!#REF!</xm:f>
            <x14:dxf>
              <fill>
                <patternFill>
                  <bgColor rgb="FFFF0000"/>
                </patternFill>
              </fill>
            </x14:dxf>
          </x14:cfRule>
          <x14:cfRule type="cellIs" priority="322" operator="equal" id="{B6A65122-C6DB-48C7-A6A3-882ACEF86272}">
            <xm:f>'D:\0 José Horacio\5 Gestión de Riesgos\11 Revisión y Actualización de Riesgos 2016\[10 Gestión del Talento Humano.xlsm]DATOS'!#REF!</xm:f>
            <x14:dxf>
              <fill>
                <patternFill>
                  <bgColor rgb="FFFF0000"/>
                </patternFill>
              </fill>
            </x14:dxf>
          </x14:cfRule>
          <x14:cfRule type="cellIs" priority="323" operator="equal" id="{5D5C99C3-BD3F-40AA-8C76-2CAE38AD48D0}">
            <xm:f>'D:\0 José Horacio\5 Gestión de Riesgos\11 Revisión y Actualización de Riesgos 2016\[10 Gestión del Talento Humano.xlsm]DATOS'!#REF!</xm:f>
            <x14:dxf>
              <fill>
                <patternFill>
                  <bgColor rgb="FFFF0000"/>
                </patternFill>
              </fill>
            </x14:dxf>
          </x14:cfRule>
          <x14:cfRule type="cellIs" priority="324" operator="equal" id="{1E71170B-FE1B-4BB3-B56D-960AEA745AA4}">
            <xm:f>'D:\0 José Horacio\5 Gestión de Riesgos\11 Revisión y Actualización de Riesgos 2016\[10 Gestión del Talento Humano.xlsm]DATOS'!#REF!</xm:f>
            <x14:dxf>
              <fill>
                <patternFill>
                  <bgColor rgb="FFFFC000"/>
                </patternFill>
              </fill>
            </x14:dxf>
          </x14:cfRule>
          <x14:cfRule type="cellIs" priority="325" operator="equal" id="{6FDE54B0-EB54-4E88-AEFA-24B2CFF739A8}">
            <xm:f>'D:\0 José Horacio\5 Gestión de Riesgos\11 Revisión y Actualización de Riesgos 2016\[10 Gestión del Talento Humano.xlsm]DATOS'!#REF!</xm:f>
            <x14:dxf>
              <fill>
                <patternFill>
                  <bgColor rgb="FFFFC000"/>
                </patternFill>
              </fill>
            </x14:dxf>
          </x14:cfRule>
          <x14:cfRule type="cellIs" priority="326" operator="equal" id="{C799364B-7970-48DD-A0CB-2CFC4B0B1CB2}">
            <xm:f>'D:\0 José Horacio\5 Gestión de Riesgos\11 Revisión y Actualización de Riesgos 2016\[10 Gestión del Talento Humano.xlsm]DATOS'!#REF!</xm:f>
            <x14:dxf>
              <fill>
                <patternFill>
                  <bgColor rgb="FFFFC000"/>
                </patternFill>
              </fill>
            </x14:dxf>
          </x14:cfRule>
          <x14:cfRule type="cellIs" priority="327" operator="equal" id="{714ECD95-C00F-486C-B6DC-6338FADF551D}">
            <xm:f>'D:\0 José Horacio\5 Gestión de Riesgos\11 Revisión y Actualización de Riesgos 2016\[10 Gestión del Talento Humano.xlsm]DATOS'!#REF!</xm:f>
            <x14:dxf>
              <fill>
                <patternFill>
                  <bgColor rgb="FFFFC000"/>
                </patternFill>
              </fill>
            </x14:dxf>
          </x14:cfRule>
          <x14:cfRule type="cellIs" priority="328" operator="equal" id="{24414273-EAF7-4A88-99BF-A71E5DCB0269}">
            <xm:f>'D:\0 José Horacio\5 Gestión de Riesgos\11 Revisión y Actualización de Riesgos 2016\[10 Gestión del Talento Humano.xlsm]DATOS'!#REF!</xm:f>
            <x14:dxf>
              <fill>
                <patternFill>
                  <bgColor rgb="FFFFFF00"/>
                </patternFill>
              </fill>
            </x14:dxf>
          </x14:cfRule>
          <x14:cfRule type="cellIs" priority="329" operator="equal" id="{E8EE2DA4-A92A-44A4-8DA2-E940B1769887}">
            <xm:f>'D:\0 José Horacio\5 Gestión de Riesgos\11 Revisión y Actualización de Riesgos 2016\[10 Gestión del Talento Humano.xlsm]DATOS'!#REF!</xm:f>
            <x14:dxf>
              <fill>
                <patternFill>
                  <bgColor rgb="FFFFFF00"/>
                </patternFill>
              </fill>
            </x14:dxf>
          </x14:cfRule>
          <x14:cfRule type="cellIs" priority="330" operator="equal" id="{B05BFCC6-9C84-4DD2-BFFF-C99E99E6AF7F}">
            <xm:f>'D:\0 José Horacio\5 Gestión de Riesgos\11 Revisión y Actualización de Riesgos 2016\[10 Gestión del Talento Humano.xlsm]DATOS'!#REF!</xm:f>
            <x14:dxf>
              <fill>
                <patternFill>
                  <bgColor rgb="FFFFFF00"/>
                </patternFill>
              </fill>
            </x14:dxf>
          </x14:cfRule>
          <x14:cfRule type="cellIs" priority="331" operator="equal" id="{0110BA68-C716-4BBA-B704-7FE2F2C8C228}">
            <xm:f>'D:\0 José Horacio\5 Gestión de Riesgos\11 Revisión y Actualización de Riesgos 2016\[10 Gestión del Talento Humano.xlsm]DATOS'!#REF!</xm:f>
            <x14:dxf>
              <fill>
                <patternFill>
                  <bgColor rgb="FFFFFF00"/>
                </patternFill>
              </fill>
            </x14:dxf>
          </x14:cfRule>
          <x14:cfRule type="cellIs" priority="332" operator="equal" id="{326A5E2B-482A-4029-BC10-36A2ED6F7E75}">
            <xm:f>'D:\0 José Horacio\5 Gestión de Riesgos\11 Revisión y Actualización de Riesgos 2016\[10 Gestión del Talento Humano.xlsm]DATOS'!#REF!</xm:f>
            <x14:dxf>
              <fill>
                <patternFill>
                  <bgColor rgb="FFFFFF00"/>
                </patternFill>
              </fill>
            </x14:dxf>
          </x14:cfRule>
          <x14:cfRule type="cellIs" priority="333" operator="equal" id="{CC56A60D-1D11-4287-8D11-60AFC15835B0}">
            <xm:f>'D:\0 José Horacio\5 Gestión de Riesgos\11 Revisión y Actualización de Riesgos 2016\[10 Gestión del Talento Humano.xlsm]DATOS'!#REF!</xm:f>
            <x14:dxf>
              <fill>
                <patternFill>
                  <bgColor theme="9"/>
                </patternFill>
              </fill>
            </x14:dxf>
          </x14:cfRule>
          <x14:cfRule type="cellIs" priority="334" operator="equal" id="{0A52138F-4873-429D-84B0-4F72E6CE26EF}">
            <xm:f>'D:\0 José Horacio\5 Gestión de Riesgos\11 Revisión y Actualización de Riesgos 2016\[10 Gestión del Talento Humano.xlsm]DATOS'!#REF!</xm:f>
            <x14:dxf>
              <fill>
                <patternFill>
                  <bgColor theme="9"/>
                </patternFill>
              </fill>
            </x14:dxf>
          </x14:cfRule>
          <x14:cfRule type="cellIs" priority="335" operator="equal" id="{3DE947D6-9BF3-42EB-BAEB-CA0BE504555A}">
            <xm:f>'D:\0 José Horacio\5 Gestión de Riesgos\11 Revisión y Actualización de Riesgos 2016\[10 Gestión del Talento Humano.xlsm]DATOS'!#REF!</xm:f>
            <x14:dxf>
              <fill>
                <patternFill>
                  <bgColor theme="9"/>
                </patternFill>
              </fill>
            </x14:dxf>
          </x14:cfRule>
          <xm:sqref>N16</xm:sqref>
        </x14:conditionalFormatting>
        <x14:conditionalFormatting xmlns:xm="http://schemas.microsoft.com/office/excel/2006/main">
          <x14:cfRule type="cellIs" priority="281" operator="equal" id="{F0C83200-5253-4FDA-8A15-A68C71F4B951}">
            <xm:f>'D:\0 José Horacio\5 Gestión de Riesgos\11 Revisión y Actualización de Riesgos 2016\[11 Gestión Jurídica.xlsm]DATOS'!#REF!</xm:f>
            <x14:dxf>
              <fill>
                <patternFill>
                  <bgColor rgb="FFFFFF00"/>
                </patternFill>
              </fill>
            </x14:dxf>
          </x14:cfRule>
          <x14:cfRule type="cellIs" priority="282" operator="equal" id="{0A9A84C9-A552-4B7B-999E-16F6C6F8A0B6}">
            <xm:f>'D:\0 José Horacio\5 Gestión de Riesgos\11 Revisión y Actualización de Riesgos 2016\[11 Gestión Jurídica.xlsm]DATOS'!#REF!</xm:f>
            <x14:dxf>
              <fill>
                <patternFill>
                  <bgColor rgb="FFFFC000"/>
                </patternFill>
              </fill>
            </x14:dxf>
          </x14:cfRule>
          <x14:cfRule type="cellIs" priority="283" operator="equal" id="{D476607D-7C4B-4527-9034-6FE061C6BB8E}">
            <xm:f>'D:\0 José Horacio\5 Gestión de Riesgos\11 Revisión y Actualización de Riesgos 2016\[11 Gestión Jurídica.xlsm]DATOS'!#REF!</xm:f>
            <x14:dxf>
              <fill>
                <patternFill>
                  <bgColor rgb="FFFF0000"/>
                </patternFill>
              </fill>
            </x14:dxf>
          </x14:cfRule>
          <x14:cfRule type="cellIs" priority="284" operator="equal" id="{627A4D2F-3B27-4A1D-89DA-1D1222ECB714}">
            <xm:f>'D:\0 José Horacio\5 Gestión de Riesgos\11 Revisión y Actualización de Riesgos 2016\[11 Gestión Jurídica.xlsm]DATOS'!#REF!</xm:f>
            <x14:dxf>
              <fill>
                <patternFill>
                  <bgColor rgb="FFFF0000"/>
                </patternFill>
              </fill>
            </x14:dxf>
          </x14:cfRule>
          <x14:cfRule type="cellIs" priority="285" operator="equal" id="{18093D92-D284-422D-AABB-2904877C67C1}">
            <xm:f>'D:\0 José Horacio\5 Gestión de Riesgos\11 Revisión y Actualización de Riesgos 2016\[11 Gestión Jurídica.xlsm]DATOS'!#REF!</xm:f>
            <x14:dxf>
              <fill>
                <patternFill>
                  <bgColor rgb="FFFF0000"/>
                </patternFill>
              </fill>
            </x14:dxf>
          </x14:cfRule>
          <x14:cfRule type="cellIs" priority="286" operator="equal" id="{F0406DEA-DEF0-44DB-871C-DD18CD517A50}">
            <xm:f>'D:\0 José Horacio\5 Gestión de Riesgos\11 Revisión y Actualización de Riesgos 2016\[11 Gestión Jurídica.xlsm]DATOS'!#REF!</xm:f>
            <x14:dxf>
              <fill>
                <patternFill>
                  <bgColor rgb="FF70AD47"/>
                </patternFill>
              </fill>
            </x14:dxf>
          </x14:cfRule>
          <x14:cfRule type="cellIs" priority="287" operator="equal" id="{5D608293-BE9A-4659-A62B-5F82E52B009D}">
            <xm:f>'D:\0 José Horacio\5 Gestión de Riesgos\11 Revisión y Actualización de Riesgos 2016\[11 Gestión Jurídica.xlsm]DATOS'!#REF!</xm:f>
            <x14:dxf>
              <fill>
                <patternFill>
                  <bgColor rgb="FFFFFF00"/>
                </patternFill>
              </fill>
            </x14:dxf>
          </x14:cfRule>
          <x14:cfRule type="cellIs" priority="288" operator="equal" id="{39E5B2B6-4CF5-42A9-A070-FA2A11054E16}">
            <xm:f>'D:\0 José Horacio\5 Gestión de Riesgos\11 Revisión y Actualización de Riesgos 2016\[11 Gestión Jurídica.xlsm]DATOS'!#REF!</xm:f>
            <x14:dxf>
              <fill>
                <patternFill>
                  <bgColor rgb="FFFFC000"/>
                </patternFill>
              </fill>
            </x14:dxf>
          </x14:cfRule>
          <x14:cfRule type="cellIs" priority="289" operator="equal" id="{69798515-3C9D-4E49-8311-30A10C924B8E}">
            <xm:f>'D:\0 José Horacio\5 Gestión de Riesgos\11 Revisión y Actualización de Riesgos 2016\[11 Gestión Jurídica.xlsm]DATOS'!#REF!</xm:f>
            <x14:dxf>
              <fill>
                <patternFill>
                  <bgColor rgb="FFFFC000"/>
                </patternFill>
              </fill>
            </x14:dxf>
          </x14:cfRule>
          <x14:cfRule type="cellIs" priority="290" operator="equal" id="{8E7573FA-4917-44D3-8BAF-3B5AF652E4E1}">
            <xm:f>'D:\0 José Horacio\5 Gestión de Riesgos\11 Revisión y Actualización de Riesgos 2016\[11 Gestión Jurídica.xlsm]DATOS'!#REF!</xm:f>
            <x14:dxf>
              <fill>
                <patternFill>
                  <bgColor rgb="FFFFC000"/>
                </patternFill>
              </fill>
            </x14:dxf>
          </x14:cfRule>
          <x14:cfRule type="cellIs" priority="291" operator="equal" id="{39DDFE5E-03A1-4BC3-977B-B0E45817154B}">
            <xm:f>'D:\0 José Horacio\5 Gestión de Riesgos\11 Revisión y Actualización de Riesgos 2016\[11 Gestión Jurídica.xlsm]DATOS'!#REF!</xm:f>
            <x14:dxf>
              <fill>
                <patternFill>
                  <bgColor rgb="FF70AD47"/>
                </patternFill>
              </fill>
            </x14:dxf>
          </x14:cfRule>
          <x14:cfRule type="cellIs" priority="292" operator="equal" id="{90E4BEF4-0392-432F-9FFB-555009EE7C76}">
            <xm:f>'D:\0 José Horacio\5 Gestión de Riesgos\11 Revisión y Actualización de Riesgos 2016\[11 Gestión Jurídica.xlsm]DATOS'!#REF!</xm:f>
            <x14:dxf>
              <fill>
                <patternFill>
                  <bgColor rgb="FF70AD47"/>
                </patternFill>
              </fill>
            </x14:dxf>
          </x14:cfRule>
          <x14:cfRule type="cellIs" priority="293" operator="equal" id="{3865A0E1-37A4-4114-982B-D3852E5CC32B}">
            <xm:f>'D:\0 José Horacio\5 Gestión de Riesgos\11 Revisión y Actualización de Riesgos 2016\[11 Gestión Jurídica.xlsm]DATOS'!#REF!</xm:f>
            <x14:dxf>
              <fill>
                <patternFill>
                  <bgColor rgb="FFFFFF00"/>
                </patternFill>
              </fill>
            </x14:dxf>
          </x14:cfRule>
          <x14:cfRule type="cellIs" priority="294" operator="equal" id="{5687CE5E-6993-4D0E-A8F0-589942AD0D37}">
            <xm:f>'D:\0 José Horacio\5 Gestión de Riesgos\11 Revisión y Actualización de Riesgos 2016\[11 Gestión Jurídica.xlsm]DATOS'!#REF!</xm:f>
            <x14:dxf>
              <fill>
                <patternFill>
                  <bgColor rgb="FFFFFF00"/>
                </patternFill>
              </fill>
            </x14:dxf>
          </x14:cfRule>
          <x14:cfRule type="cellIs" priority="295" operator="equal" id="{4F592593-4503-4A3D-B3D1-2F9E78770795}">
            <xm:f>'D:\0 José Horacio\5 Gestión de Riesgos\11 Revisión y Actualización de Riesgos 2016\[11 Gestión Jurídica.xlsm]DATOS'!#REF!</xm:f>
            <x14:dxf>
              <fill>
                <patternFill>
                  <bgColor rgb="FFFFFF00"/>
                </patternFill>
              </fill>
            </x14:dxf>
          </x14:cfRule>
          <xm:sqref>Q17</xm:sqref>
        </x14:conditionalFormatting>
        <x14:conditionalFormatting xmlns:xm="http://schemas.microsoft.com/office/excel/2006/main">
          <x14:cfRule type="cellIs" priority="266" operator="equal" id="{177F260B-064B-4974-AB61-2C1A5FD9F06E}">
            <xm:f>'D:\Users\jorge.alvarez\Documents\1. Direccionamiento Estratégico\[1. Direccionamiento Estratégico BK.xlsm]DATOS'!#REF!</xm:f>
            <x14:dxf>
              <fill>
                <patternFill>
                  <bgColor rgb="FFFF0000"/>
                </patternFill>
              </fill>
            </x14:dxf>
          </x14:cfRule>
          <x14:cfRule type="cellIs" priority="267" operator="equal" id="{0C36FBCF-FD31-4965-9B13-2300109F41C3}">
            <xm:f>'D:\Users\jorge.alvarez\Documents\1. Direccionamiento Estratégico\[1. Direccionamiento Estratégico BK.xlsm]DATOS'!#REF!</xm:f>
            <x14:dxf>
              <fill>
                <patternFill>
                  <bgColor rgb="FFFF0000"/>
                </patternFill>
              </fill>
            </x14:dxf>
          </x14:cfRule>
          <x14:cfRule type="cellIs" priority="268" operator="equal" id="{55C7CD6C-5493-4654-9F25-2A02BE8FA195}">
            <xm:f>'D:\Users\jorge.alvarez\Documents\1. Direccionamiento Estratégico\[1. Direccionamiento Estratégico BK.xlsm]DATOS'!#REF!</xm:f>
            <x14:dxf>
              <fill>
                <patternFill>
                  <bgColor rgb="FFFF0000"/>
                </patternFill>
              </fill>
            </x14:dxf>
          </x14:cfRule>
          <x14:cfRule type="cellIs" priority="269" operator="equal" id="{6D1ADAD3-0B73-49A7-B8EB-5292CB7B2A4E}">
            <xm:f>'D:\Users\jorge.alvarez\Documents\1. Direccionamiento Estratégico\[1. Direccionamiento Estratégico BK.xlsm]DATOS'!#REF!</xm:f>
            <x14:dxf>
              <fill>
                <patternFill>
                  <bgColor rgb="FFFFC000"/>
                </patternFill>
              </fill>
            </x14:dxf>
          </x14:cfRule>
          <x14:cfRule type="cellIs" priority="270" operator="equal" id="{94254612-E3A2-4F08-A60D-79D984214B89}">
            <xm:f>'D:\Users\jorge.alvarez\Documents\1. Direccionamiento Estratégico\[1. Direccionamiento Estratégico BK.xlsm]DATOS'!#REF!</xm:f>
            <x14:dxf>
              <fill>
                <patternFill>
                  <bgColor rgb="FFFFC000"/>
                </patternFill>
              </fill>
            </x14:dxf>
          </x14:cfRule>
          <x14:cfRule type="cellIs" priority="271" operator="equal" id="{70CBAFCD-1183-4D31-B5F4-7685BC120D48}">
            <xm:f>'D:\Users\jorge.alvarez\Documents\1. Direccionamiento Estratégico\[1. Direccionamiento Estratégico BK.xlsm]DATOS'!#REF!</xm:f>
            <x14:dxf>
              <fill>
                <patternFill>
                  <bgColor rgb="FFFFC000"/>
                </patternFill>
              </fill>
            </x14:dxf>
          </x14:cfRule>
          <x14:cfRule type="cellIs" priority="272" operator="equal" id="{34BA19BE-E5F7-4DEA-85CF-4A0285B497CB}">
            <xm:f>'D:\Users\jorge.alvarez\Documents\1. Direccionamiento Estratégico\[1. Direccionamiento Estratégico BK.xlsm]DATOS'!#REF!</xm:f>
            <x14:dxf>
              <fill>
                <patternFill>
                  <bgColor rgb="FFFFC000"/>
                </patternFill>
              </fill>
            </x14:dxf>
          </x14:cfRule>
          <x14:cfRule type="cellIs" priority="273" operator="equal" id="{071890AA-9425-4CF9-B494-79C2F270A563}">
            <xm:f>'D:\Users\jorge.alvarez\Documents\1. Direccionamiento Estratégico\[1. Direccionamiento Estratégico BK.xlsm]DATOS'!#REF!</xm:f>
            <x14:dxf>
              <fill>
                <patternFill>
                  <bgColor rgb="FFFFFF00"/>
                </patternFill>
              </fill>
            </x14:dxf>
          </x14:cfRule>
          <x14:cfRule type="cellIs" priority="274" operator="equal" id="{FC67C8D1-11FF-4057-B340-A20BA2D83A58}">
            <xm:f>'D:\Users\jorge.alvarez\Documents\1. Direccionamiento Estratégico\[1. Direccionamiento Estratégico BK.xlsm]DATOS'!#REF!</xm:f>
            <x14:dxf>
              <fill>
                <patternFill>
                  <bgColor rgb="FFFFFF00"/>
                </patternFill>
              </fill>
            </x14:dxf>
          </x14:cfRule>
          <x14:cfRule type="cellIs" priority="275" operator="equal" id="{06A92143-4848-4FF5-9AC6-2069428E16E5}">
            <xm:f>'D:\Users\jorge.alvarez\Documents\1. Direccionamiento Estratégico\[1. Direccionamiento Estratégico BK.xlsm]DATOS'!#REF!</xm:f>
            <x14:dxf>
              <fill>
                <patternFill>
                  <bgColor rgb="FFFFFF00"/>
                </patternFill>
              </fill>
            </x14:dxf>
          </x14:cfRule>
          <x14:cfRule type="cellIs" priority="276" operator="equal" id="{60C50831-79D8-40C0-A604-14E796514AFA}">
            <xm:f>'D:\Users\jorge.alvarez\Documents\1. Direccionamiento Estratégico\[1. Direccionamiento Estratégico BK.xlsm]DATOS'!#REF!</xm:f>
            <x14:dxf>
              <fill>
                <patternFill>
                  <bgColor rgb="FFFFFF00"/>
                </patternFill>
              </fill>
            </x14:dxf>
          </x14:cfRule>
          <x14:cfRule type="cellIs" priority="277" operator="equal" id="{29B2DAB1-3AF2-4EB8-AE4B-A631BFC2CE80}">
            <xm:f>'D:\Users\jorge.alvarez\Documents\1. Direccionamiento Estratégico\[1. Direccionamiento Estratégico BK.xlsm]DATOS'!#REF!</xm:f>
            <x14:dxf>
              <fill>
                <patternFill>
                  <bgColor rgb="FFFFFF00"/>
                </patternFill>
              </fill>
            </x14:dxf>
          </x14:cfRule>
          <x14:cfRule type="cellIs" priority="278" operator="equal" id="{C7C15270-4EAC-475A-8A31-9AD15945E43C}">
            <xm:f>'D:\Users\jorge.alvarez\Documents\1. Direccionamiento Estratégico\[1. Direccionamiento Estratégico BK.xlsm]DATOS'!#REF!</xm:f>
            <x14:dxf>
              <fill>
                <patternFill>
                  <bgColor theme="9"/>
                </patternFill>
              </fill>
            </x14:dxf>
          </x14:cfRule>
          <x14:cfRule type="cellIs" priority="279" operator="equal" id="{79776376-E20D-492E-8053-F845FB09594F}">
            <xm:f>'D:\Users\jorge.alvarez\Documents\1. Direccionamiento Estratégico\[1. Direccionamiento Estratégico BK.xlsm]DATOS'!#REF!</xm:f>
            <x14:dxf>
              <fill>
                <patternFill>
                  <bgColor theme="9"/>
                </patternFill>
              </fill>
            </x14:dxf>
          </x14:cfRule>
          <x14:cfRule type="cellIs" priority="280" operator="equal" id="{B04A17AE-4846-4338-B327-08A0628FBC57}">
            <xm:f>'D:\Users\jorge.alvarez\Documents\1. Direccionamiento Estratégico\[1. Direccionamiento Estratégico BK.xlsm]DATOS'!#REF!</xm:f>
            <x14:dxf>
              <fill>
                <patternFill>
                  <bgColor theme="9"/>
                </patternFill>
              </fill>
            </x14:dxf>
          </x14:cfRule>
          <xm:sqref>N7</xm:sqref>
        </x14:conditionalFormatting>
        <x14:conditionalFormatting xmlns:xm="http://schemas.microsoft.com/office/excel/2006/main">
          <x14:cfRule type="cellIs" priority="226" operator="equal" id="{ABAD939A-9F25-4EB8-9B5C-6DD424C880C9}">
            <xm:f>'D:\Users\Javier.Bermudez\Documents\Matrices 2017\En validaciones\[Matriz de Riesgos de Procesos Protección 2017 VF.xlsm]DATOS'!#REF!</xm:f>
            <x14:dxf>
              <fill>
                <patternFill>
                  <bgColor rgb="FFFF0000"/>
                </patternFill>
              </fill>
            </x14:dxf>
          </x14:cfRule>
          <x14:cfRule type="cellIs" priority="227" operator="equal" id="{75CF1C7E-0E32-4173-8C96-45E1B7BDD4EF}">
            <xm:f>'D:\Users\Javier.Bermudez\Documents\Matrices 2017\En validaciones\[Matriz de Riesgos de Procesos Protección 2017 VF.xlsm]DATOS'!#REF!</xm:f>
            <x14:dxf>
              <fill>
                <patternFill>
                  <bgColor rgb="FFFF0000"/>
                </patternFill>
              </fill>
            </x14:dxf>
          </x14:cfRule>
          <x14:cfRule type="cellIs" priority="228" operator="equal" id="{30C28AAF-09CD-4FD5-A70A-EADECFF93DA5}">
            <xm:f>'D:\Users\Javier.Bermudez\Documents\Matrices 2017\En validaciones\[Matriz de Riesgos de Procesos Protección 2017 VF.xlsm]DATOS'!#REF!</xm:f>
            <x14:dxf>
              <fill>
                <patternFill>
                  <bgColor rgb="FFFF0000"/>
                </patternFill>
              </fill>
            </x14:dxf>
          </x14:cfRule>
          <x14:cfRule type="cellIs" priority="229" operator="equal" id="{49CC6677-B87B-4A9F-824A-7AEFD9F8C797}">
            <xm:f>'D:\Users\Javier.Bermudez\Documents\Matrices 2017\En validaciones\[Matriz de Riesgos de Procesos Protección 2017 VF.xlsm]DATOS'!#REF!</xm:f>
            <x14:dxf>
              <fill>
                <patternFill>
                  <bgColor rgb="FFFFC000"/>
                </patternFill>
              </fill>
            </x14:dxf>
          </x14:cfRule>
          <x14:cfRule type="cellIs" priority="230" operator="equal" id="{151493AF-B485-477F-89C0-9DAE00F03F1A}">
            <xm:f>'D:\Users\Javier.Bermudez\Documents\Matrices 2017\En validaciones\[Matriz de Riesgos de Procesos Protección 2017 VF.xlsm]DATOS'!#REF!</xm:f>
            <x14:dxf>
              <fill>
                <patternFill>
                  <bgColor rgb="FFFFC000"/>
                </patternFill>
              </fill>
            </x14:dxf>
          </x14:cfRule>
          <x14:cfRule type="cellIs" priority="231" operator="equal" id="{2B0D4A88-CD31-43CD-902C-C7CFAC518FEA}">
            <xm:f>'D:\Users\Javier.Bermudez\Documents\Matrices 2017\En validaciones\[Matriz de Riesgos de Procesos Protección 2017 VF.xlsm]DATOS'!#REF!</xm:f>
            <x14:dxf>
              <fill>
                <patternFill>
                  <bgColor rgb="FFFFC000"/>
                </patternFill>
              </fill>
            </x14:dxf>
          </x14:cfRule>
          <x14:cfRule type="cellIs" priority="232" operator="equal" id="{F0B86970-5163-42B4-BA27-BAEDB187263B}">
            <xm:f>'D:\Users\Javier.Bermudez\Documents\Matrices 2017\En validaciones\[Matriz de Riesgos de Procesos Protección 2017 VF.xlsm]DATOS'!#REF!</xm:f>
            <x14:dxf>
              <fill>
                <patternFill>
                  <bgColor rgb="FFFFC000"/>
                </patternFill>
              </fill>
            </x14:dxf>
          </x14:cfRule>
          <x14:cfRule type="cellIs" priority="233" operator="equal" id="{E139C34F-B54A-4557-A314-2955F83D02E0}">
            <xm:f>'D:\Users\Javier.Bermudez\Documents\Matrices 2017\En validaciones\[Matriz de Riesgos de Procesos Protección 2017 VF.xlsm]DATOS'!#REF!</xm:f>
            <x14:dxf>
              <fill>
                <patternFill>
                  <bgColor rgb="FFFFFF00"/>
                </patternFill>
              </fill>
            </x14:dxf>
          </x14:cfRule>
          <x14:cfRule type="cellIs" priority="234" operator="equal" id="{22137345-C38C-424B-92C6-D68B47BDFB67}">
            <xm:f>'D:\Users\Javier.Bermudez\Documents\Matrices 2017\En validaciones\[Matriz de Riesgos de Procesos Protección 2017 VF.xlsm]DATOS'!#REF!</xm:f>
            <x14:dxf>
              <fill>
                <patternFill>
                  <bgColor rgb="FFFFFF00"/>
                </patternFill>
              </fill>
            </x14:dxf>
          </x14:cfRule>
          <x14:cfRule type="cellIs" priority="235" operator="equal" id="{FB0C047C-892C-4006-A4DE-180C4FF27E6C}">
            <xm:f>'D:\Users\Javier.Bermudez\Documents\Matrices 2017\En validaciones\[Matriz de Riesgos de Procesos Protección 2017 VF.xlsm]DATOS'!#REF!</xm:f>
            <x14:dxf>
              <fill>
                <patternFill>
                  <bgColor rgb="FFFFFF00"/>
                </patternFill>
              </fill>
            </x14:dxf>
          </x14:cfRule>
          <x14:cfRule type="cellIs" priority="236" operator="equal" id="{1D866AB5-E877-4C35-A519-956CA35F259B}">
            <xm:f>'D:\Users\Javier.Bermudez\Documents\Matrices 2017\En validaciones\[Matriz de Riesgos de Procesos Protección 2017 VF.xlsm]DATOS'!#REF!</xm:f>
            <x14:dxf>
              <fill>
                <patternFill>
                  <bgColor rgb="FFFFFF00"/>
                </patternFill>
              </fill>
            </x14:dxf>
          </x14:cfRule>
          <x14:cfRule type="cellIs" priority="237" operator="equal" id="{1B6CF468-D06E-434A-AB2B-20E8DA4C9F00}">
            <xm:f>'D:\Users\Javier.Bermudez\Documents\Matrices 2017\En validaciones\[Matriz de Riesgos de Procesos Protección 2017 VF.xlsm]DATOS'!#REF!</xm:f>
            <x14:dxf>
              <fill>
                <patternFill>
                  <bgColor rgb="FFFFFF00"/>
                </patternFill>
              </fill>
            </x14:dxf>
          </x14:cfRule>
          <x14:cfRule type="cellIs" priority="238" operator="equal" id="{60BD6F89-5DC5-4C48-BE0A-B8C79BCF15B6}">
            <xm:f>'D:\Users\Javier.Bermudez\Documents\Matrices 2017\En validaciones\[Matriz de Riesgos de Procesos Protección 2017 VF.xlsm]DATOS'!#REF!</xm:f>
            <x14:dxf>
              <fill>
                <patternFill>
                  <bgColor theme="9"/>
                </patternFill>
              </fill>
            </x14:dxf>
          </x14:cfRule>
          <x14:cfRule type="cellIs" priority="239" operator="equal" id="{C864C8BD-B5DC-4669-B9F9-1A6C14484E48}">
            <xm:f>'D:\Users\Javier.Bermudez\Documents\Matrices 2017\En validaciones\[Matriz de Riesgos de Procesos Protección 2017 VF.xlsm]DATOS'!#REF!</xm:f>
            <x14:dxf>
              <fill>
                <patternFill>
                  <bgColor theme="9"/>
                </patternFill>
              </fill>
            </x14:dxf>
          </x14:cfRule>
          <x14:cfRule type="cellIs" priority="240" operator="equal" id="{D7306626-C31A-4090-A429-97B0D2367ED8}">
            <xm:f>'D:\Users\Javier.Bermudez\Documents\Matrices 2017\En validaciones\[Matriz de Riesgos de Procesos Protección 2017 VF.xlsm]DATOS'!#REF!</xm:f>
            <x14:dxf>
              <fill>
                <patternFill>
                  <bgColor theme="9"/>
                </patternFill>
              </fill>
            </x14:dxf>
          </x14:cfRule>
          <xm:sqref>N9</xm:sqref>
        </x14:conditionalFormatting>
        <x14:conditionalFormatting xmlns:xm="http://schemas.microsoft.com/office/excel/2006/main">
          <x14:cfRule type="cellIs" priority="186" operator="equal" id="{90A8A022-EAE2-4471-B81B-DCD9E6B6C40E}">
            <xm:f>'D:\Users\Javier.Bermudez\Documents\Matrices 2017\En validaciones\[Matriz de Riesgos de Procesos Protección 2017 VF.xlsm]DATOS'!#REF!</xm:f>
            <x14:dxf>
              <fill>
                <patternFill>
                  <bgColor rgb="FFFF0000"/>
                </patternFill>
              </fill>
            </x14:dxf>
          </x14:cfRule>
          <x14:cfRule type="cellIs" priority="187" operator="equal" id="{31EDEC3F-1E24-441F-A9EB-03ED451DD387}">
            <xm:f>'D:\Users\Javier.Bermudez\Documents\Matrices 2017\En validaciones\[Matriz de Riesgos de Procesos Protección 2017 VF.xlsm]DATOS'!#REF!</xm:f>
            <x14:dxf>
              <fill>
                <patternFill>
                  <bgColor rgb="FFFF0000"/>
                </patternFill>
              </fill>
            </x14:dxf>
          </x14:cfRule>
          <x14:cfRule type="cellIs" priority="188" operator="equal" id="{F968897D-1812-46B6-A238-484D271BCEFF}">
            <xm:f>'D:\Users\Javier.Bermudez\Documents\Matrices 2017\En validaciones\[Matriz de Riesgos de Procesos Protección 2017 VF.xlsm]DATOS'!#REF!</xm:f>
            <x14:dxf>
              <fill>
                <patternFill>
                  <bgColor rgb="FFFF0000"/>
                </patternFill>
              </fill>
            </x14:dxf>
          </x14:cfRule>
          <x14:cfRule type="cellIs" priority="189" operator="equal" id="{A7F285CD-3470-4A08-8CFB-B6BA173656AE}">
            <xm:f>'D:\Users\Javier.Bermudez\Documents\Matrices 2017\En validaciones\[Matriz de Riesgos de Procesos Protección 2017 VF.xlsm]DATOS'!#REF!</xm:f>
            <x14:dxf>
              <fill>
                <patternFill>
                  <bgColor rgb="FFFFC000"/>
                </patternFill>
              </fill>
            </x14:dxf>
          </x14:cfRule>
          <x14:cfRule type="cellIs" priority="190" operator="equal" id="{37F72C9F-536D-41B0-9EEC-7DBCC42FD281}">
            <xm:f>'D:\Users\Javier.Bermudez\Documents\Matrices 2017\En validaciones\[Matriz de Riesgos de Procesos Protección 2017 VF.xlsm]DATOS'!#REF!</xm:f>
            <x14:dxf>
              <fill>
                <patternFill>
                  <bgColor rgb="FFFFC000"/>
                </patternFill>
              </fill>
            </x14:dxf>
          </x14:cfRule>
          <x14:cfRule type="cellIs" priority="191" operator="equal" id="{30DC9EF5-8DAB-41EB-8F02-26373EC5FB23}">
            <xm:f>'D:\Users\Javier.Bermudez\Documents\Matrices 2017\En validaciones\[Matriz de Riesgos de Procesos Protección 2017 VF.xlsm]DATOS'!#REF!</xm:f>
            <x14:dxf>
              <fill>
                <patternFill>
                  <bgColor rgb="FFFFC000"/>
                </patternFill>
              </fill>
            </x14:dxf>
          </x14:cfRule>
          <x14:cfRule type="cellIs" priority="192" operator="equal" id="{072CFC4D-5F16-46C7-A6ED-BAC800CC2316}">
            <xm:f>'D:\Users\Javier.Bermudez\Documents\Matrices 2017\En validaciones\[Matriz de Riesgos de Procesos Protección 2017 VF.xlsm]DATOS'!#REF!</xm:f>
            <x14:dxf>
              <fill>
                <patternFill>
                  <bgColor rgb="FFFFC000"/>
                </patternFill>
              </fill>
            </x14:dxf>
          </x14:cfRule>
          <x14:cfRule type="cellIs" priority="193" operator="equal" id="{6D66C268-0B8E-40B5-935F-B1EDF098FC96}">
            <xm:f>'D:\Users\Javier.Bermudez\Documents\Matrices 2017\En validaciones\[Matriz de Riesgos de Procesos Protección 2017 VF.xlsm]DATOS'!#REF!</xm:f>
            <x14:dxf>
              <fill>
                <patternFill>
                  <bgColor rgb="FFFFFF00"/>
                </patternFill>
              </fill>
            </x14:dxf>
          </x14:cfRule>
          <x14:cfRule type="cellIs" priority="194" operator="equal" id="{0C4B73CC-80F5-4341-9089-54B19BA7344A}">
            <xm:f>'D:\Users\Javier.Bermudez\Documents\Matrices 2017\En validaciones\[Matriz de Riesgos de Procesos Protección 2017 VF.xlsm]DATOS'!#REF!</xm:f>
            <x14:dxf>
              <fill>
                <patternFill>
                  <bgColor rgb="FFFFFF00"/>
                </patternFill>
              </fill>
            </x14:dxf>
          </x14:cfRule>
          <x14:cfRule type="cellIs" priority="195" operator="equal" id="{B4B16D54-C6E6-48CD-9716-1E29DA151D2F}">
            <xm:f>'D:\Users\Javier.Bermudez\Documents\Matrices 2017\En validaciones\[Matriz de Riesgos de Procesos Protección 2017 VF.xlsm]DATOS'!#REF!</xm:f>
            <x14:dxf>
              <fill>
                <patternFill>
                  <bgColor rgb="FFFFFF00"/>
                </patternFill>
              </fill>
            </x14:dxf>
          </x14:cfRule>
          <x14:cfRule type="cellIs" priority="196" operator="equal" id="{67538E8C-7C8D-425A-97F5-E13B84F54154}">
            <xm:f>'D:\Users\Javier.Bermudez\Documents\Matrices 2017\En validaciones\[Matriz de Riesgos de Procesos Protección 2017 VF.xlsm]DATOS'!#REF!</xm:f>
            <x14:dxf>
              <fill>
                <patternFill>
                  <bgColor rgb="FFFFFF00"/>
                </patternFill>
              </fill>
            </x14:dxf>
          </x14:cfRule>
          <x14:cfRule type="cellIs" priority="197" operator="equal" id="{DD6AB8CF-05EB-4EA3-9B8A-E2BE9FF6D53B}">
            <xm:f>'D:\Users\Javier.Bermudez\Documents\Matrices 2017\En validaciones\[Matriz de Riesgos de Procesos Protección 2017 VF.xlsm]DATOS'!#REF!</xm:f>
            <x14:dxf>
              <fill>
                <patternFill>
                  <bgColor rgb="FFFFFF00"/>
                </patternFill>
              </fill>
            </x14:dxf>
          </x14:cfRule>
          <x14:cfRule type="cellIs" priority="198" operator="equal" id="{40966EA6-28A0-4ABC-9B55-12471E9C771D}">
            <xm:f>'D:\Users\Javier.Bermudez\Documents\Matrices 2017\En validaciones\[Matriz de Riesgos de Procesos Protección 2017 VF.xlsm]DATOS'!#REF!</xm:f>
            <x14:dxf>
              <fill>
                <patternFill>
                  <bgColor theme="9"/>
                </patternFill>
              </fill>
            </x14:dxf>
          </x14:cfRule>
          <x14:cfRule type="cellIs" priority="199" operator="equal" id="{15973A8B-5912-42A5-BCC5-F2B3EC15AE4B}">
            <xm:f>'D:\Users\Javier.Bermudez\Documents\Matrices 2017\En validaciones\[Matriz de Riesgos de Procesos Protección 2017 VF.xlsm]DATOS'!#REF!</xm:f>
            <x14:dxf>
              <fill>
                <patternFill>
                  <bgColor theme="9"/>
                </patternFill>
              </fill>
            </x14:dxf>
          </x14:cfRule>
          <x14:cfRule type="cellIs" priority="200" operator="equal" id="{6D69EC72-232E-4C2F-83D2-213DD05156E6}">
            <xm:f>'D:\Users\Javier.Bermudez\Documents\Matrices 2017\En validaciones\[Matriz de Riesgos de Procesos Protección 2017 VF.xlsm]DATOS'!#REF!</xm:f>
            <x14:dxf>
              <fill>
                <patternFill>
                  <bgColor theme="9"/>
                </patternFill>
              </fill>
            </x14:dxf>
          </x14:cfRule>
          <xm:sqref>Q9</xm:sqref>
        </x14:conditionalFormatting>
        <x14:conditionalFormatting xmlns:xm="http://schemas.microsoft.com/office/excel/2006/main">
          <x14:cfRule type="cellIs" priority="146" operator="equal" id="{DED3B995-2571-4B10-AF09-09DBAB3A2906}">
            <xm:f>'D:\Users\Javier.Bermudez\Documents\Matrices 2017\En validaciones\[Matriz de Riesgos de Procesos Protección 2017 VF.xlsm]DATOS'!#REF!</xm:f>
            <x14:dxf>
              <fill>
                <patternFill>
                  <bgColor rgb="FFFF0000"/>
                </patternFill>
              </fill>
            </x14:dxf>
          </x14:cfRule>
          <x14:cfRule type="cellIs" priority="147" operator="equal" id="{84D5D7DC-53FF-499C-9ADE-E78E2CEED889}">
            <xm:f>'D:\Users\Javier.Bermudez\Documents\Matrices 2017\En validaciones\[Matriz de Riesgos de Procesos Protección 2017 VF.xlsm]DATOS'!#REF!</xm:f>
            <x14:dxf>
              <fill>
                <patternFill>
                  <bgColor rgb="FFFF0000"/>
                </patternFill>
              </fill>
            </x14:dxf>
          </x14:cfRule>
          <x14:cfRule type="cellIs" priority="148" operator="equal" id="{6A23A7B8-526B-4683-972A-72F732A4B5C8}">
            <xm:f>'D:\Users\Javier.Bermudez\Documents\Matrices 2017\En validaciones\[Matriz de Riesgos de Procesos Protección 2017 VF.xlsm]DATOS'!#REF!</xm:f>
            <x14:dxf>
              <fill>
                <patternFill>
                  <bgColor rgb="FFFF0000"/>
                </patternFill>
              </fill>
            </x14:dxf>
          </x14:cfRule>
          <x14:cfRule type="cellIs" priority="149" operator="equal" id="{F761FD59-2FBE-4C16-907C-33BC1F676C12}">
            <xm:f>'D:\Users\Javier.Bermudez\Documents\Matrices 2017\En validaciones\[Matriz de Riesgos de Procesos Protección 2017 VF.xlsm]DATOS'!#REF!</xm:f>
            <x14:dxf>
              <fill>
                <patternFill>
                  <bgColor rgb="FFFFC000"/>
                </patternFill>
              </fill>
            </x14:dxf>
          </x14:cfRule>
          <x14:cfRule type="cellIs" priority="150" operator="equal" id="{2614F9D6-0624-45AE-B60B-B2D7DDA2F5FC}">
            <xm:f>'D:\Users\Javier.Bermudez\Documents\Matrices 2017\En validaciones\[Matriz de Riesgos de Procesos Protección 2017 VF.xlsm]DATOS'!#REF!</xm:f>
            <x14:dxf>
              <fill>
                <patternFill>
                  <bgColor rgb="FFFFC000"/>
                </patternFill>
              </fill>
            </x14:dxf>
          </x14:cfRule>
          <x14:cfRule type="cellIs" priority="151" operator="equal" id="{8CDBDA6B-1D35-4DB5-AC9D-AD0E57922CAC}">
            <xm:f>'D:\Users\Javier.Bermudez\Documents\Matrices 2017\En validaciones\[Matriz de Riesgos de Procesos Protección 2017 VF.xlsm]DATOS'!#REF!</xm:f>
            <x14:dxf>
              <fill>
                <patternFill>
                  <bgColor rgb="FFFFC000"/>
                </patternFill>
              </fill>
            </x14:dxf>
          </x14:cfRule>
          <x14:cfRule type="cellIs" priority="152" operator="equal" id="{9F3053B4-3D9E-40FC-BC75-9E0842400279}">
            <xm:f>'D:\Users\Javier.Bermudez\Documents\Matrices 2017\En validaciones\[Matriz de Riesgos de Procesos Protección 2017 VF.xlsm]DATOS'!#REF!</xm:f>
            <x14:dxf>
              <fill>
                <patternFill>
                  <bgColor rgb="FFFFC000"/>
                </patternFill>
              </fill>
            </x14:dxf>
          </x14:cfRule>
          <x14:cfRule type="cellIs" priority="153" operator="equal" id="{AFB4418A-1B34-43DB-B30F-5F24C1972FFF}">
            <xm:f>'D:\Users\Javier.Bermudez\Documents\Matrices 2017\En validaciones\[Matriz de Riesgos de Procesos Protección 2017 VF.xlsm]DATOS'!#REF!</xm:f>
            <x14:dxf>
              <fill>
                <patternFill>
                  <bgColor rgb="FFFFFF00"/>
                </patternFill>
              </fill>
            </x14:dxf>
          </x14:cfRule>
          <x14:cfRule type="cellIs" priority="154" operator="equal" id="{4B6FFCB3-E0B6-4355-BE70-7ADF23F88E3D}">
            <xm:f>'D:\Users\Javier.Bermudez\Documents\Matrices 2017\En validaciones\[Matriz de Riesgos de Procesos Protección 2017 VF.xlsm]DATOS'!#REF!</xm:f>
            <x14:dxf>
              <fill>
                <patternFill>
                  <bgColor rgb="FFFFFF00"/>
                </patternFill>
              </fill>
            </x14:dxf>
          </x14:cfRule>
          <x14:cfRule type="cellIs" priority="155" operator="equal" id="{5DDA3897-3CCC-4730-B713-56E14B2042F6}">
            <xm:f>'D:\Users\Javier.Bermudez\Documents\Matrices 2017\En validaciones\[Matriz de Riesgos de Procesos Protección 2017 VF.xlsm]DATOS'!#REF!</xm:f>
            <x14:dxf>
              <fill>
                <patternFill>
                  <bgColor rgb="FFFFFF00"/>
                </patternFill>
              </fill>
            </x14:dxf>
          </x14:cfRule>
          <x14:cfRule type="cellIs" priority="156" operator="equal" id="{8F0C65AB-BBDC-4D78-824B-0EE6ADF18E50}">
            <xm:f>'D:\Users\Javier.Bermudez\Documents\Matrices 2017\En validaciones\[Matriz de Riesgos de Procesos Protección 2017 VF.xlsm]DATOS'!#REF!</xm:f>
            <x14:dxf>
              <fill>
                <patternFill>
                  <bgColor rgb="FFFFFF00"/>
                </patternFill>
              </fill>
            </x14:dxf>
          </x14:cfRule>
          <x14:cfRule type="cellIs" priority="157" operator="equal" id="{E74E876D-0CE8-4CB2-8A51-5557244DEDAC}">
            <xm:f>'D:\Users\Javier.Bermudez\Documents\Matrices 2017\En validaciones\[Matriz de Riesgos de Procesos Protección 2017 VF.xlsm]DATOS'!#REF!</xm:f>
            <x14:dxf>
              <fill>
                <patternFill>
                  <bgColor rgb="FFFFFF00"/>
                </patternFill>
              </fill>
            </x14:dxf>
          </x14:cfRule>
          <x14:cfRule type="cellIs" priority="158" operator="equal" id="{05ADCD3D-174D-4172-8524-15DB863EA91A}">
            <xm:f>'D:\Users\Javier.Bermudez\Documents\Matrices 2017\En validaciones\[Matriz de Riesgos de Procesos Protección 2017 VF.xlsm]DATOS'!#REF!</xm:f>
            <x14:dxf>
              <fill>
                <patternFill>
                  <bgColor theme="9"/>
                </patternFill>
              </fill>
            </x14:dxf>
          </x14:cfRule>
          <x14:cfRule type="cellIs" priority="159" operator="equal" id="{A3C67FB2-2721-4D16-B511-B188EFF901D4}">
            <xm:f>'D:\Users\Javier.Bermudez\Documents\Matrices 2017\En validaciones\[Matriz de Riesgos de Procesos Protección 2017 VF.xlsm]DATOS'!#REF!</xm:f>
            <x14:dxf>
              <fill>
                <patternFill>
                  <bgColor theme="9"/>
                </patternFill>
              </fill>
            </x14:dxf>
          </x14:cfRule>
          <x14:cfRule type="cellIs" priority="160" operator="equal" id="{A5CF6F91-841C-43E0-9044-1B4279679B33}">
            <xm:f>'D:\Users\Javier.Bermudez\Documents\Matrices 2017\En validaciones\[Matriz de Riesgos de Procesos Protección 2017 VF.xlsm]DATOS'!#REF!</xm:f>
            <x14:dxf>
              <fill>
                <patternFill>
                  <bgColor theme="9"/>
                </patternFill>
              </fill>
            </x14:dxf>
          </x14:cfRule>
          <xm:sqref>Q10</xm:sqref>
        </x14:conditionalFormatting>
        <x14:conditionalFormatting xmlns:xm="http://schemas.microsoft.com/office/excel/2006/main">
          <x14:cfRule type="cellIs" priority="106" operator="equal" id="{CCCAD1FF-25DD-46C7-9C1D-B7655C757640}">
            <xm:f>'D:\Users\Javier.Bermudez\Documents\Matrices 2017\En validaciones\[Matriz de Riesgos de Procesos Protección 2017 VF.xlsm]DATOS'!#REF!</xm:f>
            <x14:dxf>
              <fill>
                <patternFill>
                  <bgColor rgb="FFFF0000"/>
                </patternFill>
              </fill>
            </x14:dxf>
          </x14:cfRule>
          <x14:cfRule type="cellIs" priority="107" operator="equal" id="{1AF3E761-44C9-4366-B1AC-6D544568FD15}">
            <xm:f>'D:\Users\Javier.Bermudez\Documents\Matrices 2017\En validaciones\[Matriz de Riesgos de Procesos Protección 2017 VF.xlsm]DATOS'!#REF!</xm:f>
            <x14:dxf>
              <fill>
                <patternFill>
                  <bgColor rgb="FFFF0000"/>
                </patternFill>
              </fill>
            </x14:dxf>
          </x14:cfRule>
          <x14:cfRule type="cellIs" priority="108" operator="equal" id="{BA1094F3-49B3-4AD5-9241-F4D9215E084B}">
            <xm:f>'D:\Users\Javier.Bermudez\Documents\Matrices 2017\En validaciones\[Matriz de Riesgos de Procesos Protección 2017 VF.xlsm]DATOS'!#REF!</xm:f>
            <x14:dxf>
              <fill>
                <patternFill>
                  <bgColor rgb="FFFF0000"/>
                </patternFill>
              </fill>
            </x14:dxf>
          </x14:cfRule>
          <x14:cfRule type="cellIs" priority="109" operator="equal" id="{B2B10D65-B2DA-4EB3-8BBA-24DBDAF9F6FB}">
            <xm:f>'D:\Users\Javier.Bermudez\Documents\Matrices 2017\En validaciones\[Matriz de Riesgos de Procesos Protección 2017 VF.xlsm]DATOS'!#REF!</xm:f>
            <x14:dxf>
              <fill>
                <patternFill>
                  <bgColor rgb="FFFFC000"/>
                </patternFill>
              </fill>
            </x14:dxf>
          </x14:cfRule>
          <x14:cfRule type="cellIs" priority="110" operator="equal" id="{F0D525C6-E77D-4CDC-B988-39CA58AEE193}">
            <xm:f>'D:\Users\Javier.Bermudez\Documents\Matrices 2017\En validaciones\[Matriz de Riesgos de Procesos Protección 2017 VF.xlsm]DATOS'!#REF!</xm:f>
            <x14:dxf>
              <fill>
                <patternFill>
                  <bgColor rgb="FFFFC000"/>
                </patternFill>
              </fill>
            </x14:dxf>
          </x14:cfRule>
          <x14:cfRule type="cellIs" priority="111" operator="equal" id="{3AFBC66F-1C9E-47A7-8634-95B610916F40}">
            <xm:f>'D:\Users\Javier.Bermudez\Documents\Matrices 2017\En validaciones\[Matriz de Riesgos de Procesos Protección 2017 VF.xlsm]DATOS'!#REF!</xm:f>
            <x14:dxf>
              <fill>
                <patternFill>
                  <bgColor rgb="FFFFC000"/>
                </patternFill>
              </fill>
            </x14:dxf>
          </x14:cfRule>
          <x14:cfRule type="cellIs" priority="112" operator="equal" id="{89451FCC-0C25-4AA7-B3CD-8150A718C648}">
            <xm:f>'D:\Users\Javier.Bermudez\Documents\Matrices 2017\En validaciones\[Matriz de Riesgos de Procesos Protección 2017 VF.xlsm]DATOS'!#REF!</xm:f>
            <x14:dxf>
              <fill>
                <patternFill>
                  <bgColor rgb="FFFFC000"/>
                </patternFill>
              </fill>
            </x14:dxf>
          </x14:cfRule>
          <x14:cfRule type="cellIs" priority="113" operator="equal" id="{ECCA9205-AE52-4F23-9B13-EB81CCAC2D36}">
            <xm:f>'D:\Users\Javier.Bermudez\Documents\Matrices 2017\En validaciones\[Matriz de Riesgos de Procesos Protección 2017 VF.xlsm]DATOS'!#REF!</xm:f>
            <x14:dxf>
              <fill>
                <patternFill>
                  <bgColor rgb="FFFFFF00"/>
                </patternFill>
              </fill>
            </x14:dxf>
          </x14:cfRule>
          <x14:cfRule type="cellIs" priority="114" operator="equal" id="{77590E2C-C660-4F8A-8AE8-55B658CD64BE}">
            <xm:f>'D:\Users\Javier.Bermudez\Documents\Matrices 2017\En validaciones\[Matriz de Riesgos de Procesos Protección 2017 VF.xlsm]DATOS'!#REF!</xm:f>
            <x14:dxf>
              <fill>
                <patternFill>
                  <bgColor rgb="FFFFFF00"/>
                </patternFill>
              </fill>
            </x14:dxf>
          </x14:cfRule>
          <x14:cfRule type="cellIs" priority="115" operator="equal" id="{44307E5F-1634-428A-BBE5-0FCD1FECF775}">
            <xm:f>'D:\Users\Javier.Bermudez\Documents\Matrices 2017\En validaciones\[Matriz de Riesgos de Procesos Protección 2017 VF.xlsm]DATOS'!#REF!</xm:f>
            <x14:dxf>
              <fill>
                <patternFill>
                  <bgColor rgb="FFFFFF00"/>
                </patternFill>
              </fill>
            </x14:dxf>
          </x14:cfRule>
          <x14:cfRule type="cellIs" priority="116" operator="equal" id="{E6C1E7A3-262D-410D-8E77-A050F52021A4}">
            <xm:f>'D:\Users\Javier.Bermudez\Documents\Matrices 2017\En validaciones\[Matriz de Riesgos de Procesos Protección 2017 VF.xlsm]DATOS'!#REF!</xm:f>
            <x14:dxf>
              <fill>
                <patternFill>
                  <bgColor rgb="FFFFFF00"/>
                </patternFill>
              </fill>
            </x14:dxf>
          </x14:cfRule>
          <x14:cfRule type="cellIs" priority="117" operator="equal" id="{91CB9574-B1D5-40A5-B5F0-A4B35502D8EE}">
            <xm:f>'D:\Users\Javier.Bermudez\Documents\Matrices 2017\En validaciones\[Matriz de Riesgos de Procesos Protección 2017 VF.xlsm]DATOS'!#REF!</xm:f>
            <x14:dxf>
              <fill>
                <patternFill>
                  <bgColor rgb="FFFFFF00"/>
                </patternFill>
              </fill>
            </x14:dxf>
          </x14:cfRule>
          <x14:cfRule type="cellIs" priority="118" operator="equal" id="{AD59157E-BA98-4566-880E-2A434F0AF059}">
            <xm:f>'D:\Users\Javier.Bermudez\Documents\Matrices 2017\En validaciones\[Matriz de Riesgos de Procesos Protección 2017 VF.xlsm]DATOS'!#REF!</xm:f>
            <x14:dxf>
              <fill>
                <patternFill>
                  <bgColor theme="9"/>
                </patternFill>
              </fill>
            </x14:dxf>
          </x14:cfRule>
          <x14:cfRule type="cellIs" priority="119" operator="equal" id="{382A6D3D-EFF3-4F8A-A96F-99D969ABB438}">
            <xm:f>'D:\Users\Javier.Bermudez\Documents\Matrices 2017\En validaciones\[Matriz de Riesgos de Procesos Protección 2017 VF.xlsm]DATOS'!#REF!</xm:f>
            <x14:dxf>
              <fill>
                <patternFill>
                  <bgColor theme="9"/>
                </patternFill>
              </fill>
            </x14:dxf>
          </x14:cfRule>
          <x14:cfRule type="cellIs" priority="120" operator="equal" id="{F98661BA-E424-447D-8EE8-FEA4FCAFF1BD}">
            <xm:f>'D:\Users\Javier.Bermudez\Documents\Matrices 2017\En validaciones\[Matriz de Riesgos de Procesos Protección 2017 VF.xlsm]DATOS'!#REF!</xm:f>
            <x14:dxf>
              <fill>
                <patternFill>
                  <bgColor theme="9"/>
                </patternFill>
              </fill>
            </x14:dxf>
          </x14:cfRule>
          <xm:sqref>N10</xm:sqref>
        </x14:conditionalFormatting>
        <x14:conditionalFormatting xmlns:xm="http://schemas.microsoft.com/office/excel/2006/main">
          <x14:cfRule type="cellIs" priority="66" operator="equal" id="{FAC23760-5B94-42A7-8D03-4D25B2AC1CC3}">
            <xm:f>'D:\0 José Horacio\5 Gestión de Riesgos\11 Revisión y Actualización de Riesgos 2016\[10 Gestión del Talento Humano.xlsm]DATOS'!#REF!</xm:f>
            <x14:dxf>
              <fill>
                <patternFill>
                  <bgColor rgb="FFFF0000"/>
                </patternFill>
              </fill>
            </x14:dxf>
          </x14:cfRule>
          <x14:cfRule type="cellIs" priority="67" operator="equal" id="{D6D0C6F8-46E3-4FBB-951F-13124ACED20C}">
            <xm:f>'D:\0 José Horacio\5 Gestión de Riesgos\11 Revisión y Actualización de Riesgos 2016\[10 Gestión del Talento Humano.xlsm]DATOS'!#REF!</xm:f>
            <x14:dxf>
              <fill>
                <patternFill>
                  <bgColor rgb="FFFF0000"/>
                </patternFill>
              </fill>
            </x14:dxf>
          </x14:cfRule>
          <x14:cfRule type="cellIs" priority="68" operator="equal" id="{0702CCE9-A873-415A-9EBB-1FF873B7E177}">
            <xm:f>'D:\0 José Horacio\5 Gestión de Riesgos\11 Revisión y Actualización de Riesgos 2016\[10 Gestión del Talento Humano.xlsm]DATOS'!#REF!</xm:f>
            <x14:dxf>
              <fill>
                <patternFill>
                  <bgColor rgb="FFFF0000"/>
                </patternFill>
              </fill>
            </x14:dxf>
          </x14:cfRule>
          <x14:cfRule type="cellIs" priority="69" operator="equal" id="{C1E2FC77-4793-4E4B-B9A1-9A7DB8959AA6}">
            <xm:f>'D:\0 José Horacio\5 Gestión de Riesgos\11 Revisión y Actualización de Riesgos 2016\[10 Gestión del Talento Humano.xlsm]DATOS'!#REF!</xm:f>
            <x14:dxf>
              <fill>
                <patternFill>
                  <bgColor rgb="FFFFC000"/>
                </patternFill>
              </fill>
            </x14:dxf>
          </x14:cfRule>
          <x14:cfRule type="cellIs" priority="70" operator="equal" id="{B4677CBB-B609-4C44-A9D4-10ABDAFFE391}">
            <xm:f>'D:\0 José Horacio\5 Gestión de Riesgos\11 Revisión y Actualización de Riesgos 2016\[10 Gestión del Talento Humano.xlsm]DATOS'!#REF!</xm:f>
            <x14:dxf>
              <fill>
                <patternFill>
                  <bgColor rgb="FFFFC000"/>
                </patternFill>
              </fill>
            </x14:dxf>
          </x14:cfRule>
          <x14:cfRule type="cellIs" priority="71" operator="equal" id="{C0AB4B4E-6AB0-4B3E-AF51-48FED33D970A}">
            <xm:f>'D:\0 José Horacio\5 Gestión de Riesgos\11 Revisión y Actualización de Riesgos 2016\[10 Gestión del Talento Humano.xlsm]DATOS'!#REF!</xm:f>
            <x14:dxf>
              <fill>
                <patternFill>
                  <bgColor rgb="FFFFC000"/>
                </patternFill>
              </fill>
            </x14:dxf>
          </x14:cfRule>
          <x14:cfRule type="cellIs" priority="72" operator="equal" id="{3C7B75B8-EC45-4F5F-A52E-FEA8905EE389}">
            <xm:f>'D:\0 José Horacio\5 Gestión de Riesgos\11 Revisión y Actualización de Riesgos 2016\[10 Gestión del Talento Humano.xlsm]DATOS'!#REF!</xm:f>
            <x14:dxf>
              <fill>
                <patternFill>
                  <bgColor rgb="FFFFC000"/>
                </patternFill>
              </fill>
            </x14:dxf>
          </x14:cfRule>
          <x14:cfRule type="cellIs" priority="73" operator="equal" id="{8594504D-6FFB-49A8-80C5-5451F8EEF77D}">
            <xm:f>'D:\0 José Horacio\5 Gestión de Riesgos\11 Revisión y Actualización de Riesgos 2016\[10 Gestión del Talento Humano.xlsm]DATOS'!#REF!</xm:f>
            <x14:dxf>
              <fill>
                <patternFill>
                  <bgColor rgb="FFFFFF00"/>
                </patternFill>
              </fill>
            </x14:dxf>
          </x14:cfRule>
          <x14:cfRule type="cellIs" priority="74" operator="equal" id="{0D22CB5B-0933-4CF5-9B06-B26DA4A9D063}">
            <xm:f>'D:\0 José Horacio\5 Gestión de Riesgos\11 Revisión y Actualización de Riesgos 2016\[10 Gestión del Talento Humano.xlsm]DATOS'!#REF!</xm:f>
            <x14:dxf>
              <fill>
                <patternFill>
                  <bgColor rgb="FFFFFF00"/>
                </patternFill>
              </fill>
            </x14:dxf>
          </x14:cfRule>
          <x14:cfRule type="cellIs" priority="75" operator="equal" id="{83497CC5-B7D0-467A-ABE8-1E24A809B61D}">
            <xm:f>'D:\0 José Horacio\5 Gestión de Riesgos\11 Revisión y Actualización de Riesgos 2016\[10 Gestión del Talento Humano.xlsm]DATOS'!#REF!</xm:f>
            <x14:dxf>
              <fill>
                <patternFill>
                  <bgColor rgb="FFFFFF00"/>
                </patternFill>
              </fill>
            </x14:dxf>
          </x14:cfRule>
          <x14:cfRule type="cellIs" priority="76" operator="equal" id="{C844D109-492B-43C0-A65E-012C71671B9D}">
            <xm:f>'D:\0 José Horacio\5 Gestión de Riesgos\11 Revisión y Actualización de Riesgos 2016\[10 Gestión del Talento Humano.xlsm]DATOS'!#REF!</xm:f>
            <x14:dxf>
              <fill>
                <patternFill>
                  <bgColor rgb="FFFFFF00"/>
                </patternFill>
              </fill>
            </x14:dxf>
          </x14:cfRule>
          <x14:cfRule type="cellIs" priority="77" operator="equal" id="{BB9340FC-7000-46BC-8927-834A3C37523A}">
            <xm:f>'D:\0 José Horacio\5 Gestión de Riesgos\11 Revisión y Actualización de Riesgos 2016\[10 Gestión del Talento Humano.xlsm]DATOS'!#REF!</xm:f>
            <x14:dxf>
              <fill>
                <patternFill>
                  <bgColor rgb="FFFFFF00"/>
                </patternFill>
              </fill>
            </x14:dxf>
          </x14:cfRule>
          <x14:cfRule type="cellIs" priority="78" operator="equal" id="{B963B1BE-CEBE-4D02-90BF-D607696B15A7}">
            <xm:f>'D:\0 José Horacio\5 Gestión de Riesgos\11 Revisión y Actualización de Riesgos 2016\[10 Gestión del Talento Humano.xlsm]DATOS'!#REF!</xm:f>
            <x14:dxf>
              <fill>
                <patternFill>
                  <bgColor theme="9"/>
                </patternFill>
              </fill>
            </x14:dxf>
          </x14:cfRule>
          <x14:cfRule type="cellIs" priority="79" operator="equal" id="{1B91908E-A6CC-45C0-90F9-53BC9745B4B0}">
            <xm:f>'D:\0 José Horacio\5 Gestión de Riesgos\11 Revisión y Actualización de Riesgos 2016\[10 Gestión del Talento Humano.xlsm]DATOS'!#REF!</xm:f>
            <x14:dxf>
              <fill>
                <patternFill>
                  <bgColor theme="9"/>
                </patternFill>
              </fill>
            </x14:dxf>
          </x14:cfRule>
          <x14:cfRule type="cellIs" priority="80" operator="equal" id="{76FA30F5-B426-456D-A469-3510AA91219B}">
            <xm:f>'D:\0 José Horacio\5 Gestión de Riesgos\11 Revisión y Actualización de Riesgos 2016\[10 Gestión del Talento Humano.xlsm]DATOS'!#REF!</xm:f>
            <x14:dxf>
              <fill>
                <patternFill>
                  <bgColor theme="9"/>
                </patternFill>
              </fill>
            </x14:dxf>
          </x14:cfRule>
          <xm:sqref>Q16</xm:sqref>
        </x14:conditionalFormatting>
        <x14:conditionalFormatting xmlns:xm="http://schemas.microsoft.com/office/excel/2006/main">
          <x14:cfRule type="cellIs" priority="1" operator="equal" id="{0B21964C-16E2-4B78-B1EA-ECE4B0ED84A4}">
            <xm:f>'D:\0 José Horacio\5 Gestión de Riesgos\11 Revisión y Actualización de Riesgos 2016\[11 Gestión Jurídica.xlsm]DATOS'!#REF!</xm:f>
            <x14:dxf>
              <fill>
                <patternFill>
                  <bgColor rgb="FFFFFF00"/>
                </patternFill>
              </fill>
            </x14:dxf>
          </x14:cfRule>
          <x14:cfRule type="cellIs" priority="2" operator="equal" id="{F6269EA0-0C5E-4B8C-9662-B86CF94E0F67}">
            <xm:f>'D:\0 José Horacio\5 Gestión de Riesgos\11 Revisión y Actualización de Riesgos 2016\[11 Gestión Jurídica.xlsm]DATOS'!#REF!</xm:f>
            <x14:dxf>
              <fill>
                <patternFill>
                  <bgColor rgb="FFFFC000"/>
                </patternFill>
              </fill>
            </x14:dxf>
          </x14:cfRule>
          <x14:cfRule type="cellIs" priority="3" operator="equal" id="{84D0630B-63A0-409F-91BD-37D6D6B2239A}">
            <xm:f>'D:\0 José Horacio\5 Gestión de Riesgos\11 Revisión y Actualización de Riesgos 2016\[11 Gestión Jurídica.xlsm]DATOS'!#REF!</xm:f>
            <x14:dxf>
              <fill>
                <patternFill>
                  <bgColor rgb="FFFF0000"/>
                </patternFill>
              </fill>
            </x14:dxf>
          </x14:cfRule>
          <x14:cfRule type="cellIs" priority="4" operator="equal" id="{6EA670E3-CF08-4813-99E5-BF642A17DF3E}">
            <xm:f>'D:\0 José Horacio\5 Gestión de Riesgos\11 Revisión y Actualización de Riesgos 2016\[11 Gestión Jurídica.xlsm]DATOS'!#REF!</xm:f>
            <x14:dxf>
              <fill>
                <patternFill>
                  <bgColor rgb="FFFF0000"/>
                </patternFill>
              </fill>
            </x14:dxf>
          </x14:cfRule>
          <x14:cfRule type="cellIs" priority="5" operator="equal" id="{3D22D0EA-051C-424A-B9C9-462767B6AB8B}">
            <xm:f>'D:\0 José Horacio\5 Gestión de Riesgos\11 Revisión y Actualización de Riesgos 2016\[11 Gestión Jurídica.xlsm]DATOS'!#REF!</xm:f>
            <x14:dxf>
              <fill>
                <patternFill>
                  <bgColor rgb="FFFF0000"/>
                </patternFill>
              </fill>
            </x14:dxf>
          </x14:cfRule>
          <x14:cfRule type="cellIs" priority="6" operator="equal" id="{3A3D1C5D-BA2D-4411-B8D0-3DA133F315A4}">
            <xm:f>'D:\0 José Horacio\5 Gestión de Riesgos\11 Revisión y Actualización de Riesgos 2016\[11 Gestión Jurídica.xlsm]DATOS'!#REF!</xm:f>
            <x14:dxf>
              <fill>
                <patternFill>
                  <bgColor rgb="FF70AD47"/>
                </patternFill>
              </fill>
            </x14:dxf>
          </x14:cfRule>
          <x14:cfRule type="cellIs" priority="7" operator="equal" id="{9AC927E8-D7F9-4934-B04F-B9E910BA7D49}">
            <xm:f>'D:\0 José Horacio\5 Gestión de Riesgos\11 Revisión y Actualización de Riesgos 2016\[11 Gestión Jurídica.xlsm]DATOS'!#REF!</xm:f>
            <x14:dxf>
              <fill>
                <patternFill>
                  <bgColor rgb="FFFFFF00"/>
                </patternFill>
              </fill>
            </x14:dxf>
          </x14:cfRule>
          <x14:cfRule type="cellIs" priority="8" operator="equal" id="{4AA0DD28-7280-4FB9-B141-02554CEEED4F}">
            <xm:f>'D:\0 José Horacio\5 Gestión de Riesgos\11 Revisión y Actualización de Riesgos 2016\[11 Gestión Jurídica.xlsm]DATOS'!#REF!</xm:f>
            <x14:dxf>
              <fill>
                <patternFill>
                  <bgColor rgb="FFFFC000"/>
                </patternFill>
              </fill>
            </x14:dxf>
          </x14:cfRule>
          <x14:cfRule type="cellIs" priority="9" operator="equal" id="{AF70FE85-186E-4E2B-9C7E-7A1C783A3897}">
            <xm:f>'D:\0 José Horacio\5 Gestión de Riesgos\11 Revisión y Actualización de Riesgos 2016\[11 Gestión Jurídica.xlsm]DATOS'!#REF!</xm:f>
            <x14:dxf>
              <fill>
                <patternFill>
                  <bgColor rgb="FFFFC000"/>
                </patternFill>
              </fill>
            </x14:dxf>
          </x14:cfRule>
          <x14:cfRule type="cellIs" priority="10" operator="equal" id="{FFAC8AC4-D84F-4BD0-83A7-D8CE08CC15B9}">
            <xm:f>'D:\0 José Horacio\5 Gestión de Riesgos\11 Revisión y Actualización de Riesgos 2016\[11 Gestión Jurídica.xlsm]DATOS'!#REF!</xm:f>
            <x14:dxf>
              <fill>
                <patternFill>
                  <bgColor rgb="FFFFC000"/>
                </patternFill>
              </fill>
            </x14:dxf>
          </x14:cfRule>
          <x14:cfRule type="cellIs" priority="11" operator="equal" id="{4CDA8C04-0176-4470-AF8E-D8961350270C}">
            <xm:f>'D:\0 José Horacio\5 Gestión de Riesgos\11 Revisión y Actualización de Riesgos 2016\[11 Gestión Jurídica.xlsm]DATOS'!#REF!</xm:f>
            <x14:dxf>
              <fill>
                <patternFill>
                  <bgColor rgb="FF70AD47"/>
                </patternFill>
              </fill>
            </x14:dxf>
          </x14:cfRule>
          <x14:cfRule type="cellIs" priority="12" operator="equal" id="{6766395A-44B6-4BE3-83A2-17C341BC6D2A}">
            <xm:f>'D:\0 José Horacio\5 Gestión de Riesgos\11 Revisión y Actualización de Riesgos 2016\[11 Gestión Jurídica.xlsm]DATOS'!#REF!</xm:f>
            <x14:dxf>
              <fill>
                <patternFill>
                  <bgColor rgb="FF70AD47"/>
                </patternFill>
              </fill>
            </x14:dxf>
          </x14:cfRule>
          <x14:cfRule type="cellIs" priority="13" operator="equal" id="{11413B7D-A137-42B3-88E1-D47E4CE101B8}">
            <xm:f>'D:\0 José Horacio\5 Gestión de Riesgos\11 Revisión y Actualización de Riesgos 2016\[11 Gestión Jurídica.xlsm]DATOS'!#REF!</xm:f>
            <x14:dxf>
              <fill>
                <patternFill>
                  <bgColor rgb="FFFFFF00"/>
                </patternFill>
              </fill>
            </x14:dxf>
          </x14:cfRule>
          <x14:cfRule type="cellIs" priority="14" operator="equal" id="{A1727D47-D70E-457C-ABFF-B22B5BEE7D6D}">
            <xm:f>'D:\0 José Horacio\5 Gestión de Riesgos\11 Revisión y Actualización de Riesgos 2016\[11 Gestión Jurídica.xlsm]DATOS'!#REF!</xm:f>
            <x14:dxf>
              <fill>
                <patternFill>
                  <bgColor rgb="FFFFFF00"/>
                </patternFill>
              </fill>
            </x14:dxf>
          </x14:cfRule>
          <x14:cfRule type="cellIs" priority="15" operator="equal" id="{FFFC6249-F825-4ED2-9C0A-E9F111A4B89A}">
            <xm:f>'D:\0 José Horacio\5 Gestión de Riesgos\11 Revisión y Actualización de Riesgos 2016\[11 Gestión Jurídica.xlsm]DATOS'!#REF!</xm:f>
            <x14:dxf>
              <fill>
                <patternFill>
                  <bgColor rgb="FFFFFF00"/>
                </patternFill>
              </fill>
            </x14:dxf>
          </x14:cfRule>
          <xm:sqref>N17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375" defaultRowHeight="15" x14ac:dyDescent="0.25"/>
  <cols>
    <col min="1" max="1" width="7.625" style="16" customWidth="1"/>
    <col min="2" max="2" width="7.125" style="16" customWidth="1"/>
    <col min="3" max="22" width="7.25" style="16" customWidth="1"/>
    <col min="23" max="23" width="9" style="16" customWidth="1"/>
    <col min="24" max="24" width="11.375" style="16"/>
    <col min="25" max="25" width="2.625" style="16" bestFit="1" customWidth="1"/>
    <col min="26" max="26" width="7.875" style="16" customWidth="1"/>
    <col min="27" max="27" width="6.625" style="16" bestFit="1" customWidth="1"/>
    <col min="28" max="28" width="5.375" style="16" bestFit="1" customWidth="1"/>
    <col min="29" max="30" width="5.75" style="16" customWidth="1"/>
    <col min="31" max="31" width="6.25" style="16" bestFit="1" customWidth="1"/>
    <col min="32" max="32" width="5.25" style="16" bestFit="1" customWidth="1"/>
    <col min="33" max="33" width="7.125" style="16" customWidth="1"/>
    <col min="34" max="34" width="11.375" style="16"/>
    <col min="35" max="35" width="5.375" style="16" bestFit="1" customWidth="1"/>
    <col min="36" max="36" width="6.25" style="16" bestFit="1" customWidth="1"/>
    <col min="37" max="37" width="11" style="16" customWidth="1"/>
    <col min="38" max="38" width="6.75" style="16" customWidth="1"/>
    <col min="39" max="39" width="6.25" style="16" bestFit="1" customWidth="1"/>
    <col min="40" max="40" width="5.375" style="16" bestFit="1" customWidth="1"/>
    <col min="41" max="41" width="8.125" style="16" customWidth="1"/>
    <col min="42" max="42" width="8.625" style="16" customWidth="1"/>
    <col min="43" max="43" width="5.375" style="16" bestFit="1" customWidth="1"/>
    <col min="44" max="44" width="8.125" style="16" customWidth="1"/>
    <col min="45" max="16384" width="11.375" style="16"/>
  </cols>
  <sheetData>
    <row r="1" spans="1:44" x14ac:dyDescent="0.25">
      <c r="B1" s="590" t="s">
        <v>350</v>
      </c>
      <c r="C1" s="590"/>
      <c r="D1" s="590"/>
      <c r="E1" s="590"/>
      <c r="F1" s="590"/>
      <c r="G1" s="590"/>
      <c r="H1" s="590"/>
      <c r="I1" s="590"/>
      <c r="J1" s="590"/>
      <c r="K1" s="590"/>
      <c r="L1" s="590"/>
      <c r="M1" s="590"/>
      <c r="N1" s="590"/>
      <c r="O1" s="590"/>
      <c r="P1" s="590"/>
      <c r="Q1" s="590"/>
      <c r="R1" s="590"/>
      <c r="S1" s="590"/>
      <c r="T1" s="590"/>
      <c r="U1" s="590"/>
      <c r="V1" s="590"/>
      <c r="W1" s="590"/>
      <c r="X1" s="590"/>
      <c r="Y1" s="590"/>
      <c r="Z1" s="590"/>
      <c r="AA1" s="590"/>
      <c r="AB1" s="590"/>
      <c r="AC1" s="590"/>
      <c r="AD1" s="590"/>
      <c r="AE1" s="590"/>
      <c r="AF1" s="590"/>
      <c r="AG1" s="590"/>
      <c r="AH1" s="590"/>
      <c r="AI1" s="590"/>
      <c r="AJ1" s="590"/>
      <c r="AK1" s="590"/>
      <c r="AL1" s="590"/>
      <c r="AM1" s="590"/>
      <c r="AN1" s="590"/>
      <c r="AO1" s="590"/>
      <c r="AP1" s="590"/>
      <c r="AQ1" s="590"/>
    </row>
    <row r="2" spans="1:44" x14ac:dyDescent="0.25">
      <c r="B2" s="590"/>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M2" s="590"/>
      <c r="AN2" s="590"/>
      <c r="AO2" s="590"/>
      <c r="AP2" s="590"/>
      <c r="AQ2" s="590"/>
    </row>
    <row r="3" spans="1:44" ht="15.75" thickBot="1" x14ac:dyDescent="0.3"/>
    <row r="4" spans="1:44" ht="16.5" thickTop="1" thickBot="1" x14ac:dyDescent="0.3">
      <c r="A4" s="580" t="s">
        <v>348</v>
      </c>
      <c r="B4" s="580"/>
      <c r="C4" s="581" t="s">
        <v>349</v>
      </c>
      <c r="D4" s="581"/>
      <c r="E4" s="581"/>
      <c r="F4" s="581"/>
      <c r="G4" s="581"/>
      <c r="H4" s="581"/>
      <c r="I4" s="581"/>
      <c r="J4" s="581"/>
      <c r="K4" s="581"/>
      <c r="L4" s="581"/>
      <c r="M4" s="581"/>
      <c r="N4" s="581"/>
      <c r="O4" s="581"/>
      <c r="P4" s="581"/>
      <c r="Q4" s="581"/>
      <c r="R4" s="581"/>
      <c r="S4" s="581"/>
      <c r="T4" s="581"/>
      <c r="U4" s="581"/>
      <c r="V4" s="581"/>
      <c r="X4" s="580" t="s">
        <v>348</v>
      </c>
      <c r="Y4" s="580"/>
      <c r="Z4" s="581" t="s">
        <v>347</v>
      </c>
      <c r="AA4" s="581"/>
      <c r="AB4" s="581"/>
      <c r="AC4" s="581"/>
      <c r="AD4" s="581"/>
      <c r="AE4" s="581"/>
      <c r="AF4" s="581"/>
      <c r="AG4" s="581"/>
      <c r="AH4" s="581"/>
      <c r="AI4" s="581"/>
      <c r="AJ4" s="581"/>
      <c r="AK4" s="581"/>
      <c r="AL4" s="581"/>
      <c r="AM4" s="581"/>
      <c r="AN4" s="581"/>
      <c r="AO4" s="581"/>
      <c r="AP4" s="581"/>
      <c r="AQ4" s="581"/>
      <c r="AR4" s="581"/>
    </row>
    <row r="5" spans="1:44" ht="16.5" thickTop="1" thickBot="1" x14ac:dyDescent="0.3">
      <c r="A5" s="582" t="s">
        <v>215</v>
      </c>
      <c r="B5" s="583">
        <v>5</v>
      </c>
      <c r="C5" s="40"/>
      <c r="D5" s="40"/>
      <c r="E5" s="40"/>
      <c r="F5" s="40"/>
      <c r="G5" s="41"/>
      <c r="H5" s="40"/>
      <c r="I5" s="40"/>
      <c r="J5" s="40"/>
      <c r="K5" s="52"/>
      <c r="L5" s="51"/>
      <c r="M5" s="51"/>
      <c r="N5" s="51"/>
      <c r="O5" s="52"/>
      <c r="P5" s="51"/>
      <c r="Q5" s="51"/>
      <c r="R5" s="51"/>
      <c r="S5" s="52"/>
      <c r="T5" s="51"/>
      <c r="U5" s="51"/>
      <c r="V5" s="51"/>
      <c r="X5" s="582" t="s">
        <v>215</v>
      </c>
      <c r="Y5" s="583">
        <v>5</v>
      </c>
      <c r="Z5" s="41"/>
      <c r="AA5" s="40"/>
      <c r="AB5" s="40"/>
      <c r="AC5" s="40"/>
      <c r="AD5" s="41"/>
      <c r="AE5" s="40"/>
      <c r="AF5" s="40"/>
      <c r="AG5" s="40"/>
      <c r="AH5" s="52"/>
      <c r="AI5" s="51"/>
      <c r="AJ5" s="51"/>
      <c r="AK5" s="51"/>
      <c r="AL5" s="52"/>
      <c r="AM5" s="51"/>
      <c r="AN5" s="51"/>
      <c r="AO5" s="51"/>
      <c r="AP5" s="52"/>
      <c r="AQ5" s="51"/>
      <c r="AR5" s="51"/>
    </row>
    <row r="6" spans="1:44" ht="16.5" thickTop="1" thickBot="1" x14ac:dyDescent="0.3">
      <c r="A6" s="582"/>
      <c r="B6" s="583"/>
      <c r="C6" s="35"/>
      <c r="D6" s="35"/>
      <c r="E6" s="35"/>
      <c r="F6" s="35"/>
      <c r="G6" s="36"/>
      <c r="H6" s="35"/>
      <c r="I6" s="35"/>
      <c r="J6" s="35"/>
      <c r="K6" s="50"/>
      <c r="L6" s="49"/>
      <c r="M6" s="49"/>
      <c r="N6" s="49"/>
      <c r="O6" s="50"/>
      <c r="P6" s="49" t="s">
        <v>278</v>
      </c>
      <c r="Q6" s="49"/>
      <c r="R6" s="49"/>
      <c r="S6" s="50"/>
      <c r="T6" s="49" t="s">
        <v>237</v>
      </c>
      <c r="U6" s="49"/>
      <c r="V6" s="49"/>
      <c r="X6" s="582"/>
      <c r="Y6" s="583"/>
      <c r="Z6" s="36"/>
      <c r="AA6" s="35"/>
      <c r="AB6" s="35"/>
      <c r="AC6" s="35"/>
      <c r="AD6" s="36"/>
      <c r="AE6" s="35"/>
      <c r="AF6" s="35"/>
      <c r="AG6" s="35"/>
      <c r="AH6" s="50"/>
      <c r="AI6" s="49"/>
      <c r="AJ6" s="49"/>
      <c r="AK6" s="49"/>
      <c r="AL6" s="50"/>
      <c r="AM6" s="49"/>
      <c r="AN6" s="49"/>
      <c r="AO6" s="49"/>
      <c r="AP6" s="50"/>
      <c r="AQ6" s="49"/>
      <c r="AR6" s="49"/>
    </row>
    <row r="7" spans="1:44" ht="16.5" thickTop="1" thickBot="1" x14ac:dyDescent="0.3">
      <c r="A7" s="582"/>
      <c r="B7" s="583"/>
      <c r="C7" s="35"/>
      <c r="D7" s="35"/>
      <c r="E7" s="35"/>
      <c r="F7" s="35"/>
      <c r="G7" s="36"/>
      <c r="H7" s="35"/>
      <c r="I7" s="35"/>
      <c r="J7" s="35"/>
      <c r="K7" s="50"/>
      <c r="L7" s="49"/>
      <c r="M7" s="49"/>
      <c r="N7" s="49"/>
      <c r="O7" s="50"/>
      <c r="P7" s="49"/>
      <c r="Q7" s="49"/>
      <c r="R7" s="49"/>
      <c r="S7" s="50"/>
      <c r="T7" s="49"/>
      <c r="U7" s="49"/>
      <c r="V7" s="49"/>
      <c r="X7" s="582"/>
      <c r="Y7" s="583"/>
      <c r="Z7" s="36"/>
      <c r="AA7" s="35"/>
      <c r="AB7" s="35"/>
      <c r="AC7" s="35"/>
      <c r="AD7" s="36"/>
      <c r="AE7" s="35"/>
      <c r="AF7" s="35"/>
      <c r="AG7" s="35"/>
      <c r="AH7" s="50"/>
      <c r="AI7" s="49"/>
      <c r="AJ7" s="49"/>
      <c r="AK7" s="49"/>
      <c r="AL7" s="50"/>
      <c r="AM7" s="49"/>
      <c r="AN7" s="49"/>
      <c r="AO7" s="49"/>
      <c r="AP7" s="50"/>
      <c r="AQ7" s="49"/>
      <c r="AR7" s="49"/>
    </row>
    <row r="8" spans="1:44" ht="16.5" thickTop="1" thickBot="1" x14ac:dyDescent="0.3">
      <c r="A8" s="582"/>
      <c r="B8" s="583"/>
      <c r="C8" s="35"/>
      <c r="D8" s="35"/>
      <c r="E8" s="35"/>
      <c r="F8" s="35"/>
      <c r="G8" s="36"/>
      <c r="H8" s="35"/>
      <c r="I8" s="35"/>
      <c r="J8" s="35"/>
      <c r="K8" s="50"/>
      <c r="L8" s="49"/>
      <c r="M8" s="49"/>
      <c r="N8" s="49"/>
      <c r="O8" s="50"/>
      <c r="P8" s="49"/>
      <c r="Q8" s="49"/>
      <c r="R8" s="49"/>
      <c r="S8" s="50"/>
      <c r="T8" s="49"/>
      <c r="U8" s="49"/>
      <c r="V8" s="49"/>
      <c r="X8" s="582"/>
      <c r="Y8" s="583"/>
      <c r="Z8" s="36"/>
      <c r="AA8" s="35"/>
      <c r="AB8" s="35"/>
      <c r="AC8" s="35"/>
      <c r="AD8" s="36"/>
      <c r="AE8" s="35"/>
      <c r="AF8" s="35"/>
      <c r="AG8" s="35"/>
      <c r="AH8" s="50"/>
      <c r="AI8" s="49"/>
      <c r="AJ8" s="49"/>
      <c r="AK8" s="49"/>
      <c r="AL8" s="50"/>
      <c r="AM8" s="49"/>
      <c r="AN8" s="49"/>
      <c r="AO8" s="49"/>
      <c r="AP8" s="50"/>
      <c r="AQ8" s="49"/>
      <c r="AR8" s="49"/>
    </row>
    <row r="9" spans="1:44" ht="16.5" thickTop="1" thickBot="1" x14ac:dyDescent="0.3">
      <c r="A9" s="582"/>
      <c r="B9" s="583"/>
      <c r="C9" s="35"/>
      <c r="D9" s="35"/>
      <c r="E9" s="35"/>
      <c r="F9" s="35"/>
      <c r="G9" s="36"/>
      <c r="H9" s="35"/>
      <c r="I9" s="35"/>
      <c r="J9" s="35"/>
      <c r="K9" s="50"/>
      <c r="L9" s="49"/>
      <c r="M9" s="49"/>
      <c r="N9" s="49"/>
      <c r="O9" s="50"/>
      <c r="P9" s="49"/>
      <c r="Q9" s="49"/>
      <c r="R9" s="49"/>
      <c r="S9" s="50"/>
      <c r="T9" s="49"/>
      <c r="U9" s="49"/>
      <c r="V9" s="49"/>
      <c r="X9" s="582"/>
      <c r="Y9" s="583"/>
      <c r="Z9" s="36"/>
      <c r="AA9" s="35"/>
      <c r="AB9" s="35"/>
      <c r="AC9" s="35"/>
      <c r="AD9" s="36"/>
      <c r="AE9" s="35"/>
      <c r="AF9" s="35"/>
      <c r="AG9" s="35"/>
      <c r="AH9" s="50"/>
      <c r="AI9" s="49"/>
      <c r="AJ9" s="49"/>
      <c r="AK9" s="49"/>
      <c r="AL9" s="50"/>
      <c r="AM9" s="49"/>
      <c r="AN9" s="49"/>
      <c r="AO9" s="49"/>
      <c r="AP9" s="50"/>
      <c r="AQ9" s="49"/>
      <c r="AR9" s="49"/>
    </row>
    <row r="10" spans="1:44" ht="16.5" thickTop="1" thickBot="1" x14ac:dyDescent="0.3">
      <c r="A10" s="582"/>
      <c r="B10" s="583"/>
      <c r="C10" s="35"/>
      <c r="D10" s="35"/>
      <c r="E10" s="35"/>
      <c r="F10" s="35"/>
      <c r="G10" s="36"/>
      <c r="H10" s="35"/>
      <c r="I10" s="35"/>
      <c r="J10" s="35"/>
      <c r="K10" s="50"/>
      <c r="L10" s="49"/>
      <c r="M10" s="49"/>
      <c r="N10" s="49"/>
      <c r="O10" s="50"/>
      <c r="P10" s="49"/>
      <c r="Q10" s="49"/>
      <c r="R10" s="49"/>
      <c r="S10" s="50"/>
      <c r="T10" s="49"/>
      <c r="U10" s="49"/>
      <c r="V10" s="49"/>
      <c r="X10" s="582"/>
      <c r="Y10" s="583"/>
      <c r="Z10" s="36"/>
      <c r="AA10" s="35"/>
      <c r="AB10" s="35"/>
      <c r="AC10" s="35"/>
      <c r="AD10" s="36"/>
      <c r="AE10" s="35"/>
      <c r="AF10" s="35"/>
      <c r="AG10" s="35"/>
      <c r="AH10" s="50"/>
      <c r="AI10" s="49"/>
      <c r="AJ10" s="49"/>
      <c r="AK10" s="49"/>
      <c r="AL10" s="50"/>
      <c r="AM10" s="49"/>
      <c r="AN10" s="49"/>
      <c r="AO10" s="49"/>
      <c r="AP10" s="50"/>
      <c r="AQ10" s="49"/>
      <c r="AR10" s="49"/>
    </row>
    <row r="11" spans="1:44" ht="16.5" thickTop="1" thickBot="1" x14ac:dyDescent="0.3">
      <c r="A11" s="582"/>
      <c r="B11" s="583"/>
      <c r="C11" s="26"/>
      <c r="D11" s="26"/>
      <c r="E11" s="26"/>
      <c r="F11" s="26"/>
      <c r="G11" s="27"/>
      <c r="H11" s="26"/>
      <c r="I11" s="26"/>
      <c r="J11" s="26"/>
      <c r="K11" s="48"/>
      <c r="L11" s="47"/>
      <c r="M11" s="47"/>
      <c r="N11" s="47"/>
      <c r="O11" s="48"/>
      <c r="P11" s="47"/>
      <c r="Q11" s="47"/>
      <c r="R11" s="47"/>
      <c r="S11" s="48"/>
      <c r="T11" s="47"/>
      <c r="U11" s="47"/>
      <c r="V11" s="47"/>
      <c r="X11" s="582"/>
      <c r="Y11" s="583"/>
      <c r="Z11" s="27"/>
      <c r="AA11" s="26"/>
      <c r="AB11" s="26"/>
      <c r="AC11" s="26"/>
      <c r="AD11" s="27"/>
      <c r="AE11" s="26"/>
      <c r="AF11" s="26"/>
      <c r="AG11" s="26"/>
      <c r="AH11" s="48"/>
      <c r="AI11" s="47"/>
      <c r="AJ11" s="47"/>
      <c r="AK11" s="47"/>
      <c r="AL11" s="48"/>
      <c r="AM11" s="47"/>
      <c r="AN11" s="47"/>
      <c r="AO11" s="47"/>
      <c r="AP11" s="48"/>
      <c r="AQ11" s="47"/>
      <c r="AR11" s="47"/>
    </row>
    <row r="12" spans="1:44" ht="16.5" thickTop="1" thickBot="1" x14ac:dyDescent="0.3">
      <c r="A12" s="582" t="s">
        <v>346</v>
      </c>
      <c r="B12" s="583">
        <v>4</v>
      </c>
      <c r="C12" s="42"/>
      <c r="D12" s="42"/>
      <c r="E12" s="42"/>
      <c r="F12" s="42"/>
      <c r="G12" s="41"/>
      <c r="H12" s="40"/>
      <c r="I12" s="40"/>
      <c r="J12" s="40"/>
      <c r="K12" s="41"/>
      <c r="L12" s="40"/>
      <c r="M12" s="40"/>
      <c r="N12" s="40"/>
      <c r="O12" s="52"/>
      <c r="P12" s="51"/>
      <c r="Q12" s="51"/>
      <c r="R12" s="51"/>
      <c r="S12" s="52"/>
      <c r="T12" s="51"/>
      <c r="U12" s="51"/>
      <c r="V12" s="51"/>
      <c r="X12" s="582" t="s">
        <v>346</v>
      </c>
      <c r="Y12" s="583">
        <v>4</v>
      </c>
      <c r="Z12" s="43"/>
      <c r="AA12" s="42"/>
      <c r="AB12" s="42"/>
      <c r="AC12" s="42"/>
      <c r="AD12" s="41"/>
      <c r="AE12" s="40"/>
      <c r="AF12" s="40"/>
      <c r="AG12" s="40"/>
      <c r="AH12" s="41"/>
      <c r="AI12" s="40"/>
      <c r="AJ12" s="40"/>
      <c r="AK12" s="40"/>
      <c r="AL12" s="52"/>
      <c r="AM12" s="51"/>
      <c r="AN12" s="51"/>
      <c r="AO12" s="51"/>
      <c r="AP12" s="52"/>
      <c r="AQ12" s="51"/>
      <c r="AR12" s="51"/>
    </row>
    <row r="13" spans="1:44" ht="16.5" thickTop="1" thickBot="1" x14ac:dyDescent="0.3">
      <c r="A13" s="582"/>
      <c r="B13" s="583"/>
      <c r="C13" s="28"/>
      <c r="D13" s="28" t="s">
        <v>258</v>
      </c>
      <c r="E13" s="28" t="s">
        <v>251</v>
      </c>
      <c r="F13" s="28"/>
      <c r="G13" s="36"/>
      <c r="H13" s="35" t="s">
        <v>286</v>
      </c>
      <c r="I13" s="35" t="s">
        <v>275</v>
      </c>
      <c r="J13" s="35"/>
      <c r="K13" s="36"/>
      <c r="L13" s="35" t="s">
        <v>284</v>
      </c>
      <c r="M13" s="35" t="s">
        <v>280</v>
      </c>
      <c r="N13" s="35"/>
      <c r="O13" s="50"/>
      <c r="P13" s="49" t="s">
        <v>274</v>
      </c>
      <c r="Q13" s="49" t="s">
        <v>270</v>
      </c>
      <c r="R13" s="49"/>
      <c r="S13" s="50"/>
      <c r="T13" s="49" t="s">
        <v>254</v>
      </c>
      <c r="U13" s="49"/>
      <c r="V13" s="49"/>
      <c r="X13" s="582"/>
      <c r="Y13" s="583"/>
      <c r="Z13" s="37"/>
      <c r="AA13" s="28" t="s">
        <v>251</v>
      </c>
      <c r="AB13" s="28"/>
      <c r="AC13" s="28"/>
      <c r="AD13" s="36"/>
      <c r="AE13" s="35" t="s">
        <v>249</v>
      </c>
      <c r="AF13" s="35"/>
      <c r="AG13" s="35"/>
      <c r="AH13" s="36"/>
      <c r="AI13" s="35" t="s">
        <v>257</v>
      </c>
      <c r="AJ13" s="35" t="s">
        <v>192</v>
      </c>
      <c r="AK13" s="35"/>
      <c r="AL13" s="50"/>
      <c r="AM13" s="49" t="s">
        <v>260</v>
      </c>
      <c r="AN13" s="49"/>
      <c r="AO13" s="49"/>
      <c r="AP13" s="50"/>
      <c r="AQ13" s="49"/>
      <c r="AR13" s="49"/>
    </row>
    <row r="14" spans="1:44" ht="16.5" thickTop="1" thickBot="1" x14ac:dyDescent="0.3">
      <c r="A14" s="582"/>
      <c r="B14" s="583"/>
      <c r="C14" s="28"/>
      <c r="D14" s="28"/>
      <c r="E14" s="28"/>
      <c r="F14" s="28"/>
      <c r="G14" s="36"/>
      <c r="H14" s="35" t="s">
        <v>249</v>
      </c>
      <c r="I14" s="35"/>
      <c r="J14" s="35"/>
      <c r="K14" s="36"/>
      <c r="L14" s="35" t="s">
        <v>276</v>
      </c>
      <c r="M14" s="35" t="s">
        <v>257</v>
      </c>
      <c r="N14" s="35"/>
      <c r="O14" s="50"/>
      <c r="P14" s="49" t="s">
        <v>260</v>
      </c>
      <c r="Q14" s="49" t="s">
        <v>236</v>
      </c>
      <c r="R14" s="49"/>
      <c r="S14" s="50"/>
      <c r="T14" s="49"/>
      <c r="U14" s="49"/>
      <c r="V14" s="49"/>
      <c r="X14" s="582"/>
      <c r="Y14" s="583"/>
      <c r="Z14" s="37"/>
      <c r="AA14" s="28"/>
      <c r="AB14" s="28"/>
      <c r="AC14" s="28"/>
      <c r="AD14" s="36"/>
      <c r="AE14" s="35" t="s">
        <v>275</v>
      </c>
      <c r="AF14" s="35"/>
      <c r="AG14" s="35"/>
      <c r="AH14" s="36"/>
      <c r="AI14" s="35" t="s">
        <v>278</v>
      </c>
      <c r="AJ14" s="35"/>
      <c r="AK14" s="35"/>
      <c r="AL14" s="50"/>
      <c r="AM14" s="49"/>
      <c r="AN14" s="49"/>
      <c r="AO14" s="49"/>
      <c r="AP14" s="50"/>
      <c r="AQ14" s="49"/>
      <c r="AR14" s="49"/>
    </row>
    <row r="15" spans="1:44" ht="16.5" thickTop="1" thickBot="1" x14ac:dyDescent="0.3">
      <c r="A15" s="582"/>
      <c r="B15" s="583"/>
      <c r="C15" s="28"/>
      <c r="D15" s="57"/>
      <c r="E15" s="57"/>
      <c r="F15" s="28"/>
      <c r="G15" s="36"/>
      <c r="H15" s="35"/>
      <c r="I15" s="35"/>
      <c r="J15" s="35"/>
      <c r="K15" s="36"/>
      <c r="L15" s="35" t="s">
        <v>256</v>
      </c>
      <c r="M15" s="35" t="s">
        <v>252</v>
      </c>
      <c r="N15" s="35"/>
      <c r="O15" s="50"/>
      <c r="P15" s="49" t="s">
        <v>214</v>
      </c>
      <c r="Q15" s="49"/>
      <c r="R15" s="49"/>
      <c r="S15" s="50"/>
      <c r="T15" s="49"/>
      <c r="U15" s="49"/>
      <c r="V15" s="49"/>
      <c r="X15" s="582"/>
      <c r="Y15" s="583"/>
      <c r="Z15" s="37"/>
      <c r="AA15" s="57"/>
      <c r="AB15" s="28"/>
      <c r="AC15" s="28"/>
      <c r="AD15" s="36"/>
      <c r="AE15" s="35"/>
      <c r="AF15" s="35"/>
      <c r="AG15" s="35"/>
      <c r="AH15" s="36"/>
      <c r="AI15" s="35"/>
      <c r="AJ15" s="35"/>
      <c r="AK15" s="35"/>
      <c r="AL15" s="50"/>
      <c r="AM15" s="49"/>
      <c r="AN15" s="49"/>
      <c r="AO15" s="49"/>
      <c r="AP15" s="50"/>
      <c r="AQ15" s="49"/>
      <c r="AR15" s="49"/>
    </row>
    <row r="16" spans="1:44" ht="16.5" thickTop="1" thickBot="1" x14ac:dyDescent="0.3">
      <c r="A16" s="582"/>
      <c r="B16" s="583"/>
      <c r="C16" s="28"/>
      <c r="D16" s="28"/>
      <c r="E16" s="28"/>
      <c r="F16" s="28"/>
      <c r="G16" s="36"/>
      <c r="H16" s="35"/>
      <c r="I16" s="35"/>
      <c r="J16" s="35"/>
      <c r="K16" s="36"/>
      <c r="L16" s="35" t="s">
        <v>238</v>
      </c>
      <c r="M16" s="35" t="s">
        <v>231</v>
      </c>
      <c r="N16" s="35"/>
      <c r="O16" s="50"/>
      <c r="P16" s="49"/>
      <c r="Q16" s="49"/>
      <c r="R16" s="49"/>
      <c r="S16" s="50"/>
      <c r="T16" s="49"/>
      <c r="U16" s="49"/>
      <c r="V16" s="49"/>
      <c r="X16" s="582"/>
      <c r="Y16" s="583"/>
      <c r="Z16" s="37"/>
      <c r="AA16" s="28"/>
      <c r="AB16" s="28"/>
      <c r="AC16" s="28"/>
      <c r="AD16" s="36"/>
      <c r="AE16" s="35"/>
      <c r="AF16" s="35"/>
      <c r="AG16" s="35"/>
      <c r="AH16" s="36"/>
      <c r="AI16" s="35"/>
      <c r="AJ16" s="35"/>
      <c r="AK16" s="35"/>
      <c r="AL16" s="50"/>
      <c r="AM16" s="49"/>
      <c r="AN16" s="49"/>
      <c r="AO16" s="49"/>
      <c r="AP16" s="50"/>
      <c r="AQ16" s="49"/>
      <c r="AR16" s="49"/>
    </row>
    <row r="17" spans="1:44" ht="16.5" thickTop="1" thickBot="1" x14ac:dyDescent="0.3">
      <c r="A17" s="582"/>
      <c r="B17" s="583"/>
      <c r="C17" s="28"/>
      <c r="D17" s="28"/>
      <c r="E17" s="28"/>
      <c r="F17" s="28"/>
      <c r="G17" s="36"/>
      <c r="H17" s="35"/>
      <c r="I17" s="35"/>
      <c r="J17" s="35"/>
      <c r="K17" s="36"/>
      <c r="L17" s="35" t="s">
        <v>222</v>
      </c>
      <c r="M17" s="35" t="s">
        <v>192</v>
      </c>
      <c r="N17" s="35"/>
      <c r="O17" s="50"/>
      <c r="P17" s="49"/>
      <c r="Q17" s="49"/>
      <c r="R17" s="49"/>
      <c r="S17" s="50"/>
      <c r="T17" s="49"/>
      <c r="U17" s="49"/>
      <c r="V17" s="49"/>
      <c r="X17" s="582"/>
      <c r="Y17" s="583"/>
      <c r="Z17" s="37"/>
      <c r="AA17" s="28"/>
      <c r="AB17" s="28"/>
      <c r="AC17" s="28"/>
      <c r="AD17" s="36"/>
      <c r="AE17" s="35"/>
      <c r="AF17" s="35"/>
      <c r="AG17" s="35"/>
      <c r="AH17" s="36"/>
      <c r="AI17" s="35"/>
      <c r="AJ17" s="35"/>
      <c r="AK17" s="35"/>
      <c r="AL17" s="50"/>
      <c r="AM17" s="49"/>
      <c r="AN17" s="49"/>
      <c r="AO17" s="49"/>
      <c r="AP17" s="50"/>
      <c r="AQ17" s="49"/>
      <c r="AR17" s="49"/>
    </row>
    <row r="18" spans="1:44" ht="16.5" thickTop="1" thickBot="1" x14ac:dyDescent="0.3">
      <c r="A18" s="582"/>
      <c r="B18" s="583"/>
      <c r="C18" s="33"/>
      <c r="D18" s="33"/>
      <c r="E18" s="33"/>
      <c r="F18" s="33"/>
      <c r="G18" s="27"/>
      <c r="H18" s="26"/>
      <c r="I18" s="26"/>
      <c r="J18" s="26"/>
      <c r="K18" s="27"/>
      <c r="L18" s="26"/>
      <c r="M18" s="26"/>
      <c r="N18" s="26"/>
      <c r="O18" s="48"/>
      <c r="P18" s="47"/>
      <c r="Q18" s="47"/>
      <c r="R18" s="47"/>
      <c r="S18" s="48"/>
      <c r="T18" s="47"/>
      <c r="U18" s="47"/>
      <c r="V18" s="47"/>
      <c r="X18" s="582"/>
      <c r="Y18" s="583"/>
      <c r="Z18" s="29"/>
      <c r="AA18" s="33"/>
      <c r="AB18" s="33"/>
      <c r="AC18" s="33"/>
      <c r="AD18" s="27"/>
      <c r="AE18" s="26"/>
      <c r="AF18" s="26"/>
      <c r="AG18" s="26"/>
      <c r="AH18" s="27"/>
      <c r="AI18" s="26"/>
      <c r="AJ18" s="26"/>
      <c r="AK18" s="26"/>
      <c r="AL18" s="48"/>
      <c r="AM18" s="47"/>
      <c r="AN18" s="47"/>
      <c r="AO18" s="47"/>
      <c r="AP18" s="48"/>
      <c r="AQ18" s="47"/>
      <c r="AR18" s="47"/>
    </row>
    <row r="19" spans="1:44" ht="16.5" thickTop="1" thickBot="1" x14ac:dyDescent="0.3">
      <c r="A19" s="582" t="s">
        <v>176</v>
      </c>
      <c r="B19" s="583">
        <v>3</v>
      </c>
      <c r="C19" s="45"/>
      <c r="D19" s="45"/>
      <c r="E19" s="45"/>
      <c r="F19" s="45"/>
      <c r="G19" s="43"/>
      <c r="H19" s="42"/>
      <c r="I19" s="42"/>
      <c r="J19" s="42"/>
      <c r="K19" s="41"/>
      <c r="L19" s="40"/>
      <c r="M19" s="40"/>
      <c r="N19" s="40"/>
      <c r="O19" s="52"/>
      <c r="P19" s="51"/>
      <c r="Q19" s="51"/>
      <c r="R19" s="55"/>
      <c r="S19" s="52"/>
      <c r="T19" s="51"/>
      <c r="U19" s="51"/>
      <c r="V19" s="51"/>
      <c r="X19" s="582" t="s">
        <v>176</v>
      </c>
      <c r="Y19" s="583">
        <v>3</v>
      </c>
      <c r="Z19" s="46"/>
      <c r="AA19" s="45"/>
      <c r="AB19" s="39"/>
      <c r="AC19" s="45"/>
      <c r="AD19" s="43"/>
      <c r="AE19" s="42"/>
      <c r="AF19" s="42"/>
      <c r="AG19" s="42"/>
      <c r="AH19" s="41"/>
      <c r="AI19" s="40"/>
      <c r="AJ19" s="40"/>
      <c r="AK19" s="40"/>
      <c r="AL19" s="52"/>
      <c r="AM19" s="51"/>
      <c r="AN19" s="51"/>
      <c r="AO19" s="51"/>
      <c r="AP19" s="52"/>
      <c r="AQ19" s="51"/>
      <c r="AR19" s="51"/>
    </row>
    <row r="20" spans="1:44" ht="16.5" thickTop="1" thickBot="1" x14ac:dyDescent="0.3">
      <c r="A20" s="582"/>
      <c r="B20" s="583"/>
      <c r="C20" s="34"/>
      <c r="D20" s="34" t="s">
        <v>207</v>
      </c>
      <c r="E20" s="34" t="s">
        <v>206</v>
      </c>
      <c r="F20" s="34"/>
      <c r="G20" s="37"/>
      <c r="H20" s="28" t="s">
        <v>253</v>
      </c>
      <c r="I20" s="28" t="s">
        <v>242</v>
      </c>
      <c r="J20" s="28"/>
      <c r="K20" s="36"/>
      <c r="L20" s="35" t="s">
        <v>292</v>
      </c>
      <c r="M20" s="35" t="s">
        <v>289</v>
      </c>
      <c r="N20" s="35"/>
      <c r="O20" s="50"/>
      <c r="P20" s="49" t="s">
        <v>277</v>
      </c>
      <c r="Q20" s="49" t="s">
        <v>250</v>
      </c>
      <c r="R20" s="55"/>
      <c r="S20" s="50"/>
      <c r="T20" s="49" t="s">
        <v>213</v>
      </c>
      <c r="U20" s="49"/>
      <c r="V20" s="49"/>
      <c r="X20" s="582"/>
      <c r="Y20" s="583"/>
      <c r="Z20" s="32"/>
      <c r="AA20" s="34"/>
      <c r="AB20" s="39"/>
      <c r="AC20" s="34"/>
      <c r="AD20" s="37"/>
      <c r="AE20" s="28" t="s">
        <v>253</v>
      </c>
      <c r="AF20" s="28" t="s">
        <v>231</v>
      </c>
      <c r="AG20" s="28"/>
      <c r="AH20" s="36"/>
      <c r="AI20" s="35" t="s">
        <v>280</v>
      </c>
      <c r="AJ20" s="35" t="s">
        <v>276</v>
      </c>
      <c r="AK20" s="35"/>
      <c r="AL20" s="50"/>
      <c r="AM20" s="49" t="s">
        <v>274</v>
      </c>
      <c r="AN20" s="49" t="s">
        <v>270</v>
      </c>
      <c r="AO20" s="49"/>
      <c r="AP20" s="50"/>
      <c r="AQ20" s="49" t="s">
        <v>237</v>
      </c>
      <c r="AR20" s="49"/>
    </row>
    <row r="21" spans="1:44" ht="16.5" thickTop="1" thickBot="1" x14ac:dyDescent="0.3">
      <c r="A21" s="582"/>
      <c r="B21" s="583"/>
      <c r="C21" s="34"/>
      <c r="D21" s="34"/>
      <c r="E21" s="34"/>
      <c r="F21" s="34"/>
      <c r="G21" s="37"/>
      <c r="H21" s="28" t="s">
        <v>240</v>
      </c>
      <c r="I21" s="28" t="s">
        <v>229</v>
      </c>
      <c r="J21" s="28"/>
      <c r="K21" s="36"/>
      <c r="L21" s="35" t="s">
        <v>288</v>
      </c>
      <c r="M21" s="35" t="s">
        <v>243</v>
      </c>
      <c r="N21" s="35"/>
      <c r="O21" s="50"/>
      <c r="P21" s="49" t="s">
        <v>239</v>
      </c>
      <c r="Q21" s="49" t="s">
        <v>230</v>
      </c>
      <c r="R21" s="55"/>
      <c r="S21" s="50"/>
      <c r="T21" s="49"/>
      <c r="U21" s="49"/>
      <c r="V21" s="49"/>
      <c r="X21" s="582"/>
      <c r="Y21" s="583"/>
      <c r="Z21" s="32"/>
      <c r="AA21" s="34" t="s">
        <v>286</v>
      </c>
      <c r="AB21" s="39"/>
      <c r="AC21" s="34"/>
      <c r="AD21" s="37"/>
      <c r="AE21" s="28"/>
      <c r="AF21" s="28"/>
      <c r="AG21" s="28"/>
      <c r="AH21" s="36"/>
      <c r="AI21" s="35" t="s">
        <v>277</v>
      </c>
      <c r="AJ21" s="35" t="s">
        <v>252</v>
      </c>
      <c r="AK21" s="35"/>
      <c r="AL21" s="50"/>
      <c r="AM21" s="49"/>
      <c r="AN21" s="49"/>
      <c r="AO21" s="49"/>
      <c r="AP21" s="50"/>
      <c r="AQ21" s="56"/>
      <c r="AR21" s="49"/>
    </row>
    <row r="22" spans="1:44" ht="16.5" thickTop="1" thickBot="1" x14ac:dyDescent="0.3">
      <c r="A22" s="582"/>
      <c r="B22" s="583"/>
      <c r="C22" s="34"/>
      <c r="D22" s="34"/>
      <c r="E22" s="34"/>
      <c r="F22" s="34"/>
      <c r="G22" s="37"/>
      <c r="H22" s="28" t="s">
        <v>218</v>
      </c>
      <c r="I22" s="28" t="s">
        <v>217</v>
      </c>
      <c r="J22" s="28"/>
      <c r="K22" s="36"/>
      <c r="L22" s="35" t="s">
        <v>241</v>
      </c>
      <c r="M22" s="35" t="s">
        <v>228</v>
      </c>
      <c r="N22" s="35"/>
      <c r="O22" s="50"/>
      <c r="P22" s="49" t="s">
        <v>219</v>
      </c>
      <c r="Q22" s="49" t="s">
        <v>211</v>
      </c>
      <c r="R22" s="55"/>
      <c r="S22" s="50"/>
      <c r="T22" s="49"/>
      <c r="U22" s="49"/>
      <c r="V22" s="49"/>
      <c r="X22" s="582"/>
      <c r="Y22" s="583"/>
      <c r="Z22" s="32"/>
      <c r="AA22" s="34"/>
      <c r="AB22" s="39"/>
      <c r="AC22" s="34"/>
      <c r="AD22" s="37"/>
      <c r="AE22" s="28"/>
      <c r="AF22" s="28"/>
      <c r="AG22" s="28"/>
      <c r="AH22" s="36"/>
      <c r="AI22" s="35" t="s">
        <v>230</v>
      </c>
      <c r="AJ22" s="35" t="s">
        <v>222</v>
      </c>
      <c r="AK22" s="35"/>
      <c r="AL22" s="50"/>
      <c r="AM22" s="49"/>
      <c r="AN22" s="49"/>
      <c r="AO22" s="49"/>
      <c r="AP22" s="50"/>
      <c r="AQ22" s="49"/>
      <c r="AR22" s="49"/>
    </row>
    <row r="23" spans="1:44" ht="16.5" thickTop="1" thickBot="1" x14ac:dyDescent="0.3">
      <c r="A23" s="582"/>
      <c r="B23" s="583"/>
      <c r="C23" s="34"/>
      <c r="D23" s="34"/>
      <c r="E23" s="34"/>
      <c r="F23" s="34"/>
      <c r="G23" s="37"/>
      <c r="H23" s="28" t="s">
        <v>208</v>
      </c>
      <c r="I23" s="28" t="s">
        <v>205</v>
      </c>
      <c r="J23" s="28"/>
      <c r="K23" s="36"/>
      <c r="L23" s="35" t="s">
        <v>227</v>
      </c>
      <c r="M23" s="35" t="s">
        <v>221</v>
      </c>
      <c r="N23" s="35"/>
      <c r="O23" s="50"/>
      <c r="P23" s="49" t="s">
        <v>198</v>
      </c>
      <c r="Q23" s="49"/>
      <c r="R23" s="55"/>
      <c r="S23" s="50"/>
      <c r="T23" s="49"/>
      <c r="U23" s="49"/>
      <c r="V23" s="49"/>
      <c r="X23" s="582"/>
      <c r="Y23" s="583"/>
      <c r="Z23" s="32"/>
      <c r="AA23" s="34"/>
      <c r="AB23" s="39"/>
      <c r="AC23" s="34"/>
      <c r="AD23" s="37"/>
      <c r="AE23" s="28"/>
      <c r="AF23" s="28"/>
      <c r="AG23" s="28"/>
      <c r="AH23" s="36"/>
      <c r="AI23" s="35" t="s">
        <v>214</v>
      </c>
      <c r="AJ23" s="35" t="s">
        <v>178</v>
      </c>
      <c r="AK23" s="35"/>
      <c r="AL23" s="50"/>
      <c r="AM23" s="49"/>
      <c r="AN23" s="49"/>
      <c r="AO23" s="49"/>
      <c r="AP23" s="50"/>
      <c r="AQ23" s="49"/>
      <c r="AR23" s="49"/>
    </row>
    <row r="24" spans="1:44" ht="16.5" thickTop="1" thickBot="1" x14ac:dyDescent="0.3">
      <c r="A24" s="582"/>
      <c r="B24" s="583"/>
      <c r="C24" s="34"/>
      <c r="D24" s="34"/>
      <c r="E24" s="34"/>
      <c r="F24" s="34"/>
      <c r="G24" s="37"/>
      <c r="H24" s="28"/>
      <c r="I24" s="28"/>
      <c r="J24" s="28"/>
      <c r="K24" s="36"/>
      <c r="L24" s="35" t="s">
        <v>178</v>
      </c>
      <c r="M24" s="35"/>
      <c r="N24" s="35"/>
      <c r="O24" s="50"/>
      <c r="P24" s="49"/>
      <c r="Q24" s="49"/>
      <c r="R24" s="55"/>
      <c r="S24" s="50"/>
      <c r="T24" s="49"/>
      <c r="U24" s="49"/>
      <c r="V24" s="49"/>
      <c r="X24" s="582"/>
      <c r="Y24" s="583"/>
      <c r="Z24" s="32"/>
      <c r="AA24" s="34"/>
      <c r="AB24" s="39"/>
      <c r="AC24" s="34"/>
      <c r="AD24" s="37"/>
      <c r="AE24" s="28"/>
      <c r="AF24" s="28"/>
      <c r="AG24" s="28"/>
      <c r="AH24" s="36"/>
      <c r="AI24" s="35"/>
      <c r="AJ24" s="35"/>
      <c r="AK24" s="35"/>
      <c r="AL24" s="50"/>
      <c r="AM24" s="49"/>
      <c r="AN24" s="49"/>
      <c r="AO24" s="49"/>
      <c r="AP24" s="50"/>
      <c r="AQ24" s="49"/>
      <c r="AR24" s="49"/>
    </row>
    <row r="25" spans="1:44" ht="16.5" thickTop="1" thickBot="1" x14ac:dyDescent="0.3">
      <c r="A25" s="582"/>
      <c r="B25" s="583"/>
      <c r="C25" s="31"/>
      <c r="D25" s="31"/>
      <c r="E25" s="31"/>
      <c r="F25" s="31"/>
      <c r="G25" s="29"/>
      <c r="H25" s="33"/>
      <c r="I25" s="33"/>
      <c r="J25" s="33"/>
      <c r="K25" s="27"/>
      <c r="L25" s="26"/>
      <c r="M25" s="26"/>
      <c r="N25" s="26"/>
      <c r="O25" s="48"/>
      <c r="P25" s="47"/>
      <c r="Q25" s="47"/>
      <c r="R25" s="55"/>
      <c r="S25" s="48"/>
      <c r="T25" s="47"/>
      <c r="U25" s="47"/>
      <c r="V25" s="47"/>
      <c r="X25" s="582"/>
      <c r="Y25" s="583"/>
      <c r="Z25" s="54"/>
      <c r="AA25" s="31"/>
      <c r="AB25" s="31"/>
      <c r="AC25" s="31"/>
      <c r="AD25" s="29"/>
      <c r="AE25" s="33"/>
      <c r="AF25" s="33"/>
      <c r="AG25" s="33"/>
      <c r="AH25" s="27"/>
      <c r="AI25" s="26"/>
      <c r="AJ25" s="26"/>
      <c r="AK25" s="26"/>
      <c r="AL25" s="48"/>
      <c r="AM25" s="47"/>
      <c r="AN25" s="47"/>
      <c r="AO25" s="47"/>
      <c r="AP25" s="48"/>
      <c r="AQ25" s="47"/>
      <c r="AR25" s="47"/>
    </row>
    <row r="26" spans="1:44" ht="16.5" thickTop="1" thickBot="1" x14ac:dyDescent="0.3">
      <c r="A26" s="582" t="s">
        <v>188</v>
      </c>
      <c r="B26" s="583">
        <v>2</v>
      </c>
      <c r="C26" s="45"/>
      <c r="D26" s="45"/>
      <c r="E26" s="45"/>
      <c r="F26" s="45"/>
      <c r="G26" s="46"/>
      <c r="H26" s="45"/>
      <c r="I26" s="45"/>
      <c r="J26" s="45"/>
      <c r="K26" s="43"/>
      <c r="L26" s="42"/>
      <c r="M26" s="42"/>
      <c r="N26" s="42"/>
      <c r="O26" s="41"/>
      <c r="P26" s="40"/>
      <c r="Q26" s="40"/>
      <c r="R26" s="40"/>
      <c r="S26" s="52"/>
      <c r="T26" s="51"/>
      <c r="U26" s="51"/>
      <c r="V26" s="51"/>
      <c r="X26" s="582" t="s">
        <v>188</v>
      </c>
      <c r="Y26" s="583">
        <v>2</v>
      </c>
      <c r="Z26" s="46"/>
      <c r="AA26" s="45"/>
      <c r="AB26" s="45"/>
      <c r="AC26" s="45"/>
      <c r="AD26" s="46"/>
      <c r="AE26" s="45"/>
      <c r="AF26" s="45"/>
      <c r="AG26" s="45"/>
      <c r="AH26" s="43"/>
      <c r="AI26" s="28"/>
      <c r="AJ26" s="53"/>
      <c r="AK26" s="28"/>
      <c r="AL26" s="41"/>
      <c r="AM26" s="40"/>
      <c r="AN26" s="40"/>
      <c r="AO26" s="40"/>
      <c r="AP26" s="52"/>
      <c r="AQ26" s="51"/>
      <c r="AR26" s="51"/>
    </row>
    <row r="27" spans="1:44" ht="16.5" thickTop="1" thickBot="1" x14ac:dyDescent="0.3">
      <c r="A27" s="582"/>
      <c r="B27" s="583"/>
      <c r="C27" s="34"/>
      <c r="D27" s="34"/>
      <c r="E27" s="34"/>
      <c r="F27" s="34"/>
      <c r="G27" s="32"/>
      <c r="H27" s="34" t="s">
        <v>287</v>
      </c>
      <c r="I27" s="34" t="s">
        <v>226</v>
      </c>
      <c r="J27" s="34"/>
      <c r="K27" s="37"/>
      <c r="L27" s="28" t="s">
        <v>283</v>
      </c>
      <c r="M27" s="28" t="s">
        <v>269</v>
      </c>
      <c r="N27" s="28"/>
      <c r="O27" s="36"/>
      <c r="P27" s="35"/>
      <c r="Q27" s="35"/>
      <c r="R27" s="35"/>
      <c r="S27" s="50"/>
      <c r="T27" s="49"/>
      <c r="U27" s="49"/>
      <c r="V27" s="49"/>
      <c r="X27" s="582"/>
      <c r="Y27" s="583"/>
      <c r="Z27" s="32"/>
      <c r="AA27" s="34" t="s">
        <v>258</v>
      </c>
      <c r="AB27" s="34" t="s">
        <v>256</v>
      </c>
      <c r="AC27" s="34"/>
      <c r="AD27" s="32"/>
      <c r="AE27" s="34" t="s">
        <v>243</v>
      </c>
      <c r="AF27" s="34" t="s">
        <v>228</v>
      </c>
      <c r="AG27" s="34"/>
      <c r="AH27" s="37"/>
      <c r="AI27" s="28" t="s">
        <v>254</v>
      </c>
      <c r="AJ27" s="28" t="s">
        <v>284</v>
      </c>
      <c r="AK27" s="28"/>
      <c r="AL27" s="36"/>
      <c r="AM27" s="35" t="s">
        <v>250</v>
      </c>
      <c r="AN27" s="35" t="s">
        <v>236</v>
      </c>
      <c r="AO27" s="35"/>
      <c r="AP27" s="50"/>
      <c r="AQ27" s="49"/>
      <c r="AR27" s="49"/>
    </row>
    <row r="28" spans="1:44" ht="16.5" thickTop="1" thickBot="1" x14ac:dyDescent="0.3">
      <c r="A28" s="582"/>
      <c r="B28" s="583"/>
      <c r="C28" s="34"/>
      <c r="D28" s="34"/>
      <c r="E28" s="34"/>
      <c r="F28" s="34"/>
      <c r="G28" s="32"/>
      <c r="H28" s="34"/>
      <c r="I28" s="34"/>
      <c r="J28" s="34"/>
      <c r="K28" s="37"/>
      <c r="L28" s="28" t="s">
        <v>209</v>
      </c>
      <c r="M28" s="28"/>
      <c r="N28" s="28"/>
      <c r="O28" s="36"/>
      <c r="P28" s="35"/>
      <c r="Q28" s="35"/>
      <c r="R28" s="35"/>
      <c r="S28" s="50"/>
      <c r="T28" s="49"/>
      <c r="U28" s="49"/>
      <c r="V28" s="49"/>
      <c r="X28" s="582"/>
      <c r="Y28" s="583"/>
      <c r="Z28" s="32"/>
      <c r="AA28" s="34" t="s">
        <v>229</v>
      </c>
      <c r="AB28" s="34" t="s">
        <v>218</v>
      </c>
      <c r="AC28" s="34"/>
      <c r="AD28" s="32"/>
      <c r="AE28" s="34"/>
      <c r="AF28" s="34"/>
      <c r="AG28" s="34"/>
      <c r="AH28" s="37"/>
      <c r="AI28" s="28" t="s">
        <v>238</v>
      </c>
      <c r="AJ28" s="28" t="s">
        <v>221</v>
      </c>
      <c r="AK28" s="28"/>
      <c r="AL28" s="36"/>
      <c r="AM28" s="35" t="s">
        <v>213</v>
      </c>
      <c r="AN28" s="35"/>
      <c r="AO28" s="35"/>
      <c r="AP28" s="50"/>
      <c r="AQ28" s="49"/>
      <c r="AR28" s="49"/>
    </row>
    <row r="29" spans="1:44" ht="16.5" thickTop="1" thickBot="1" x14ac:dyDescent="0.3">
      <c r="A29" s="582"/>
      <c r="B29" s="583"/>
      <c r="C29" s="34"/>
      <c r="D29" s="34"/>
      <c r="E29" s="34"/>
      <c r="F29" s="34"/>
      <c r="G29" s="32"/>
      <c r="H29" s="34"/>
      <c r="I29" s="34"/>
      <c r="J29" s="34"/>
      <c r="K29" s="37"/>
      <c r="L29" s="28"/>
      <c r="M29" s="28"/>
      <c r="N29" s="28"/>
      <c r="O29" s="36"/>
      <c r="P29" s="35"/>
      <c r="Q29" s="35"/>
      <c r="R29" s="35"/>
      <c r="S29" s="50"/>
      <c r="T29" s="49"/>
      <c r="U29" s="49"/>
      <c r="V29" s="49"/>
      <c r="X29" s="582"/>
      <c r="Y29" s="583"/>
      <c r="Z29" s="32"/>
      <c r="AA29" s="34" t="s">
        <v>217</v>
      </c>
      <c r="AB29" s="34" t="s">
        <v>206</v>
      </c>
      <c r="AC29" s="34"/>
      <c r="AD29" s="32"/>
      <c r="AE29" s="34"/>
      <c r="AF29" s="34"/>
      <c r="AG29" s="34"/>
      <c r="AH29" s="37"/>
      <c r="AI29" s="28" t="s">
        <v>211</v>
      </c>
      <c r="AJ29" s="28" t="s">
        <v>198</v>
      </c>
      <c r="AK29" s="28"/>
      <c r="AL29" s="36"/>
      <c r="AM29" s="35"/>
      <c r="AN29" s="35"/>
      <c r="AO29" s="35"/>
      <c r="AP29" s="50"/>
      <c r="AQ29" s="49"/>
      <c r="AR29" s="49"/>
    </row>
    <row r="30" spans="1:44" ht="16.5" thickTop="1" thickBot="1" x14ac:dyDescent="0.3">
      <c r="A30" s="582"/>
      <c r="B30" s="583"/>
      <c r="C30" s="34"/>
      <c r="D30" s="34"/>
      <c r="E30" s="34"/>
      <c r="F30" s="34"/>
      <c r="G30" s="32"/>
      <c r="H30" s="34"/>
      <c r="I30" s="34"/>
      <c r="J30" s="34"/>
      <c r="K30" s="37"/>
      <c r="L30" s="28"/>
      <c r="M30" s="28"/>
      <c r="N30" s="28"/>
      <c r="O30" s="36"/>
      <c r="P30" s="35"/>
      <c r="Q30" s="35"/>
      <c r="R30" s="35"/>
      <c r="S30" s="50"/>
      <c r="T30" s="49"/>
      <c r="U30" s="49"/>
      <c r="V30" s="49"/>
      <c r="X30" s="582"/>
      <c r="Y30" s="583"/>
      <c r="Z30" s="32"/>
      <c r="AA30" s="34"/>
      <c r="AB30" s="34"/>
      <c r="AC30" s="34"/>
      <c r="AD30" s="32"/>
      <c r="AE30" s="34"/>
      <c r="AF30" s="34"/>
      <c r="AG30" s="34"/>
      <c r="AH30" s="37"/>
      <c r="AI30" s="28"/>
      <c r="AJ30" s="28"/>
      <c r="AK30" s="28"/>
      <c r="AL30" s="36"/>
      <c r="AM30" s="35"/>
      <c r="AN30" s="35"/>
      <c r="AO30" s="35"/>
      <c r="AP30" s="50"/>
      <c r="AQ30" s="49"/>
      <c r="AR30" s="49"/>
    </row>
    <row r="31" spans="1:44" ht="16.5" thickTop="1" thickBot="1" x14ac:dyDescent="0.3">
      <c r="A31" s="582"/>
      <c r="B31" s="583"/>
      <c r="C31" s="34"/>
      <c r="D31" s="34"/>
      <c r="E31" s="34"/>
      <c r="F31" s="34"/>
      <c r="G31" s="32"/>
      <c r="H31" s="34"/>
      <c r="I31" s="34"/>
      <c r="J31" s="34"/>
      <c r="K31" s="37"/>
      <c r="L31" s="28"/>
      <c r="M31" s="28"/>
      <c r="N31" s="28"/>
      <c r="O31" s="36"/>
      <c r="P31" s="35"/>
      <c r="Q31" s="35"/>
      <c r="R31" s="35"/>
      <c r="S31" s="50"/>
      <c r="T31" s="49"/>
      <c r="U31" s="49"/>
      <c r="V31" s="49"/>
      <c r="X31" s="582"/>
      <c r="Y31" s="583"/>
      <c r="Z31" s="32"/>
      <c r="AA31" s="34"/>
      <c r="AB31" s="34"/>
      <c r="AC31" s="34"/>
      <c r="AD31" s="32"/>
      <c r="AE31" s="34"/>
      <c r="AF31" s="34"/>
      <c r="AG31" s="34"/>
      <c r="AH31" s="37"/>
      <c r="AI31" s="28"/>
      <c r="AJ31" s="28"/>
      <c r="AK31" s="28"/>
      <c r="AL31" s="36"/>
      <c r="AM31" s="35"/>
      <c r="AN31" s="35"/>
      <c r="AO31" s="35"/>
      <c r="AP31" s="50"/>
      <c r="AQ31" s="49"/>
      <c r="AR31" s="49"/>
    </row>
    <row r="32" spans="1:44" ht="16.5" thickTop="1" thickBot="1" x14ac:dyDescent="0.3">
      <c r="A32" s="582"/>
      <c r="B32" s="583"/>
      <c r="C32" s="31"/>
      <c r="D32" s="31"/>
      <c r="E32" s="31"/>
      <c r="F32" s="31"/>
      <c r="G32" s="32"/>
      <c r="H32" s="31"/>
      <c r="I32" s="31"/>
      <c r="J32" s="31"/>
      <c r="K32" s="29"/>
      <c r="L32" s="33"/>
      <c r="M32" s="33"/>
      <c r="N32" s="33"/>
      <c r="O32" s="27"/>
      <c r="P32" s="26"/>
      <c r="Q32" s="26"/>
      <c r="R32" s="26"/>
      <c r="S32" s="48"/>
      <c r="T32" s="47"/>
      <c r="U32" s="47"/>
      <c r="V32" s="47"/>
      <c r="X32" s="582"/>
      <c r="Y32" s="583"/>
      <c r="Z32" s="32"/>
      <c r="AA32" s="31"/>
      <c r="AB32" s="31"/>
      <c r="AC32" s="31"/>
      <c r="AD32" s="32"/>
      <c r="AE32" s="34"/>
      <c r="AF32" s="34"/>
      <c r="AG32" s="34"/>
      <c r="AH32" s="29"/>
      <c r="AI32" s="33"/>
      <c r="AJ32" s="33"/>
      <c r="AK32" s="33"/>
      <c r="AL32" s="27"/>
      <c r="AM32" s="26"/>
      <c r="AN32" s="26"/>
      <c r="AO32" s="26"/>
      <c r="AP32" s="48"/>
      <c r="AQ32" s="47"/>
      <c r="AR32" s="47"/>
    </row>
    <row r="33" spans="1:44" ht="16.5" thickTop="1" thickBot="1" x14ac:dyDescent="0.3">
      <c r="A33" s="582" t="s">
        <v>259</v>
      </c>
      <c r="B33" s="583">
        <v>1</v>
      </c>
      <c r="C33" s="45"/>
      <c r="D33" s="45"/>
      <c r="E33" s="45"/>
      <c r="F33" s="45"/>
      <c r="G33" s="46"/>
      <c r="H33" s="45"/>
      <c r="I33" s="39"/>
      <c r="J33" s="45"/>
      <c r="K33" s="43"/>
      <c r="L33" s="42"/>
      <c r="M33" s="42"/>
      <c r="N33" s="42"/>
      <c r="O33" s="41"/>
      <c r="P33" s="40"/>
      <c r="Q33" s="40"/>
      <c r="R33" s="40"/>
      <c r="S33" s="41"/>
      <c r="T33" s="40"/>
      <c r="U33" s="40"/>
      <c r="V33" s="40"/>
      <c r="X33" s="582" t="s">
        <v>259</v>
      </c>
      <c r="Y33" s="583">
        <v>1</v>
      </c>
      <c r="Z33" s="46"/>
      <c r="AA33" s="45"/>
      <c r="AB33" s="39"/>
      <c r="AC33" s="45"/>
      <c r="AD33" s="46"/>
      <c r="AE33" s="45"/>
      <c r="AF33" s="45"/>
      <c r="AG33" s="44"/>
      <c r="AH33" s="43"/>
      <c r="AI33" s="42"/>
      <c r="AJ33" s="42"/>
      <c r="AK33" s="42"/>
      <c r="AL33" s="41"/>
      <c r="AM33" s="40"/>
      <c r="AN33" s="40"/>
      <c r="AO33" s="40"/>
      <c r="AP33" s="41"/>
      <c r="AQ33" s="40"/>
      <c r="AR33" s="40"/>
    </row>
    <row r="34" spans="1:44" ht="16.5" thickTop="1" thickBot="1" x14ac:dyDescent="0.3">
      <c r="A34" s="582"/>
      <c r="B34" s="583"/>
      <c r="C34" s="34"/>
      <c r="D34" s="34"/>
      <c r="E34" s="34"/>
      <c r="F34" s="34"/>
      <c r="G34" s="32"/>
      <c r="H34" s="34"/>
      <c r="I34" s="39"/>
      <c r="J34" s="34"/>
      <c r="K34" s="37"/>
      <c r="L34" s="28" t="s">
        <v>281</v>
      </c>
      <c r="M34" s="28"/>
      <c r="N34" s="28"/>
      <c r="O34" s="36"/>
      <c r="P34" s="35"/>
      <c r="Q34" s="35"/>
      <c r="R34" s="35"/>
      <c r="S34" s="36"/>
      <c r="T34" s="35" t="s">
        <v>293</v>
      </c>
      <c r="U34" s="35"/>
      <c r="V34" s="35"/>
      <c r="X34" s="582"/>
      <c r="Y34" s="583"/>
      <c r="Z34" s="32"/>
      <c r="AA34" s="34" t="s">
        <v>241</v>
      </c>
      <c r="AB34" s="34" t="s">
        <v>240</v>
      </c>
      <c r="AC34" s="34"/>
      <c r="AD34" s="32"/>
      <c r="AE34" s="34" t="s">
        <v>242</v>
      </c>
      <c r="AF34" s="34" t="s">
        <v>219</v>
      </c>
      <c r="AG34" s="38"/>
      <c r="AH34" s="37"/>
      <c r="AI34" s="28" t="s">
        <v>293</v>
      </c>
      <c r="AJ34" s="28" t="s">
        <v>292</v>
      </c>
      <c r="AK34" s="28"/>
      <c r="AL34" s="36"/>
      <c r="AM34" s="35" t="s">
        <v>239</v>
      </c>
      <c r="AN34" s="35"/>
      <c r="AO34" s="35"/>
      <c r="AP34" s="36"/>
      <c r="AQ34" s="35"/>
      <c r="AR34" s="35"/>
    </row>
    <row r="35" spans="1:44" ht="16.5" thickTop="1" thickBot="1" x14ac:dyDescent="0.3">
      <c r="A35" s="582"/>
      <c r="B35" s="583"/>
      <c r="C35" s="34"/>
      <c r="D35" s="34"/>
      <c r="E35" s="34"/>
      <c r="F35" s="34"/>
      <c r="G35" s="32"/>
      <c r="H35" s="34"/>
      <c r="I35" s="39"/>
      <c r="J35" s="34"/>
      <c r="K35" s="37"/>
      <c r="L35" s="28"/>
      <c r="M35" s="28"/>
      <c r="N35" s="28"/>
      <c r="O35" s="36"/>
      <c r="P35" s="35"/>
      <c r="Q35" s="35"/>
      <c r="R35" s="35"/>
      <c r="S35" s="36"/>
      <c r="T35" s="35"/>
      <c r="U35" s="35"/>
      <c r="V35" s="35"/>
      <c r="X35" s="582"/>
      <c r="Y35" s="583"/>
      <c r="Z35" s="32"/>
      <c r="AA35" s="34" t="s">
        <v>226</v>
      </c>
      <c r="AB35" s="34" t="s">
        <v>208</v>
      </c>
      <c r="AC35" s="34"/>
      <c r="AD35" s="32"/>
      <c r="AE35" s="34" t="s">
        <v>287</v>
      </c>
      <c r="AF35" s="34" t="s">
        <v>205</v>
      </c>
      <c r="AG35" s="38"/>
      <c r="AH35" s="37"/>
      <c r="AI35" s="28" t="s">
        <v>289</v>
      </c>
      <c r="AJ35" s="28" t="s">
        <v>283</v>
      </c>
      <c r="AK35" s="28"/>
      <c r="AL35" s="36"/>
      <c r="AM35" s="35"/>
      <c r="AN35" s="35"/>
      <c r="AO35" s="35"/>
      <c r="AP35" s="36"/>
      <c r="AQ35" s="35"/>
      <c r="AR35" s="35"/>
    </row>
    <row r="36" spans="1:44" ht="16.5" thickTop="1" thickBot="1" x14ac:dyDescent="0.3">
      <c r="A36" s="582"/>
      <c r="B36" s="583"/>
      <c r="C36" s="34"/>
      <c r="D36" s="34"/>
      <c r="E36" s="34"/>
      <c r="F36" s="34"/>
      <c r="G36" s="32"/>
      <c r="H36" s="34"/>
      <c r="I36" s="34"/>
      <c r="J36" s="34"/>
      <c r="K36" s="37"/>
      <c r="L36" s="28"/>
      <c r="M36" s="28"/>
      <c r="N36" s="28"/>
      <c r="O36" s="36"/>
      <c r="P36" s="35"/>
      <c r="Q36" s="35"/>
      <c r="R36" s="35"/>
      <c r="S36" s="36"/>
      <c r="T36" s="35"/>
      <c r="U36" s="35"/>
      <c r="V36" s="35"/>
      <c r="X36" s="582"/>
      <c r="Y36" s="583"/>
      <c r="Z36" s="32"/>
      <c r="AA36" s="34" t="s">
        <v>207</v>
      </c>
      <c r="AB36" s="34"/>
      <c r="AC36" s="34"/>
      <c r="AD36" s="32"/>
      <c r="AE36" s="34"/>
      <c r="AF36" s="34"/>
      <c r="AG36" s="38"/>
      <c r="AH36" s="37"/>
      <c r="AI36" s="28" t="s">
        <v>281</v>
      </c>
      <c r="AJ36" s="28" t="s">
        <v>288</v>
      </c>
      <c r="AK36" s="28"/>
      <c r="AL36" s="36"/>
      <c r="AM36" s="35"/>
      <c r="AN36" s="35"/>
      <c r="AO36" s="35"/>
      <c r="AP36" s="36"/>
      <c r="AQ36" s="35"/>
      <c r="AR36" s="35"/>
    </row>
    <row r="37" spans="1:44" ht="16.5" thickTop="1" thickBot="1" x14ac:dyDescent="0.3">
      <c r="A37" s="582"/>
      <c r="B37" s="583"/>
      <c r="C37" s="34"/>
      <c r="D37" s="34"/>
      <c r="E37" s="34"/>
      <c r="F37" s="34"/>
      <c r="G37" s="32"/>
      <c r="H37" s="34"/>
      <c r="I37" s="34"/>
      <c r="J37" s="34"/>
      <c r="K37" s="37"/>
      <c r="L37" s="28"/>
      <c r="M37" s="28"/>
      <c r="N37" s="28"/>
      <c r="O37" s="36"/>
      <c r="P37" s="35"/>
      <c r="Q37" s="35"/>
      <c r="R37" s="35"/>
      <c r="S37" s="36"/>
      <c r="T37" s="35"/>
      <c r="U37" s="35"/>
      <c r="V37" s="35"/>
      <c r="X37" s="582"/>
      <c r="Y37" s="583"/>
      <c r="Z37" s="32"/>
      <c r="AA37" s="34"/>
      <c r="AB37" s="34"/>
      <c r="AC37" s="34"/>
      <c r="AD37" s="32"/>
      <c r="AE37" s="34"/>
      <c r="AF37" s="34"/>
      <c r="AG37" s="38"/>
      <c r="AH37" s="37"/>
      <c r="AI37" s="28" t="s">
        <v>269</v>
      </c>
      <c r="AJ37" s="28" t="s">
        <v>227</v>
      </c>
      <c r="AK37" s="28"/>
      <c r="AL37" s="36"/>
      <c r="AM37" s="35"/>
      <c r="AN37" s="35"/>
      <c r="AO37" s="35"/>
      <c r="AP37" s="36"/>
      <c r="AQ37" s="35"/>
      <c r="AR37" s="35"/>
    </row>
    <row r="38" spans="1:44" ht="16.5" thickTop="1" thickBot="1" x14ac:dyDescent="0.3">
      <c r="A38" s="582"/>
      <c r="B38" s="583"/>
      <c r="C38" s="34"/>
      <c r="D38" s="34"/>
      <c r="E38" s="34"/>
      <c r="F38" s="34"/>
      <c r="G38" s="32"/>
      <c r="H38" s="34"/>
      <c r="I38" s="34"/>
      <c r="J38" s="34"/>
      <c r="K38" s="37"/>
      <c r="L38" s="28"/>
      <c r="M38" s="28"/>
      <c r="N38" s="28"/>
      <c r="O38" s="36"/>
      <c r="P38" s="35"/>
      <c r="Q38" s="35"/>
      <c r="R38" s="35"/>
      <c r="S38" s="36"/>
      <c r="T38" s="35"/>
      <c r="U38" s="35"/>
      <c r="V38" s="35"/>
      <c r="X38" s="582"/>
      <c r="Y38" s="583"/>
      <c r="Z38" s="32"/>
      <c r="AA38" s="34"/>
      <c r="AB38" s="34"/>
      <c r="AC38" s="34"/>
      <c r="AD38" s="32"/>
      <c r="AE38" s="34"/>
      <c r="AF38" s="34"/>
      <c r="AG38" s="38"/>
      <c r="AH38" s="37"/>
      <c r="AI38" s="28" t="s">
        <v>209</v>
      </c>
      <c r="AJ38" s="28"/>
      <c r="AK38" s="28"/>
      <c r="AL38" s="36"/>
      <c r="AM38" s="35"/>
      <c r="AN38" s="35"/>
      <c r="AO38" s="35"/>
      <c r="AP38" s="36"/>
      <c r="AQ38" s="35"/>
      <c r="AR38" s="35"/>
    </row>
    <row r="39" spans="1:44" ht="16.5" thickTop="1" thickBot="1" x14ac:dyDescent="0.3">
      <c r="A39" s="582"/>
      <c r="B39" s="583"/>
      <c r="C39" s="31"/>
      <c r="D39" s="31"/>
      <c r="E39" s="31"/>
      <c r="F39" s="31"/>
      <c r="G39" s="32"/>
      <c r="H39" s="34"/>
      <c r="I39" s="31"/>
      <c r="J39" s="31"/>
      <c r="K39" s="29"/>
      <c r="L39" s="33"/>
      <c r="M39" s="33"/>
      <c r="N39" s="33"/>
      <c r="O39" s="27"/>
      <c r="P39" s="26"/>
      <c r="Q39" s="26"/>
      <c r="R39" s="26"/>
      <c r="S39" s="27"/>
      <c r="T39" s="26"/>
      <c r="U39" s="26"/>
      <c r="V39" s="26"/>
      <c r="X39" s="582"/>
      <c r="Y39" s="583"/>
      <c r="Z39" s="32"/>
      <c r="AA39" s="31"/>
      <c r="AB39" s="31"/>
      <c r="AC39" s="31"/>
      <c r="AD39" s="32"/>
      <c r="AE39" s="31"/>
      <c r="AF39" s="31"/>
      <c r="AG39" s="30"/>
      <c r="AH39" s="29"/>
      <c r="AI39" s="28"/>
      <c r="AJ39" s="28"/>
      <c r="AK39" s="28"/>
      <c r="AL39" s="27"/>
      <c r="AM39" s="26"/>
      <c r="AN39" s="26"/>
      <c r="AO39" s="26"/>
      <c r="AP39" s="27"/>
      <c r="AQ39" s="26"/>
      <c r="AR39" s="26"/>
    </row>
    <row r="40" spans="1:44" ht="16.5" thickTop="1" thickBot="1" x14ac:dyDescent="0.3">
      <c r="A40" s="583" t="s">
        <v>345</v>
      </c>
      <c r="B40" s="583"/>
      <c r="C40" s="583">
        <v>1</v>
      </c>
      <c r="D40" s="583"/>
      <c r="E40" s="583"/>
      <c r="F40" s="583"/>
      <c r="G40" s="583">
        <v>2</v>
      </c>
      <c r="H40" s="583"/>
      <c r="I40" s="583"/>
      <c r="J40" s="583"/>
      <c r="K40" s="583">
        <v>3</v>
      </c>
      <c r="L40" s="583"/>
      <c r="M40" s="583"/>
      <c r="N40" s="583"/>
      <c r="O40" s="583">
        <v>4</v>
      </c>
      <c r="P40" s="583"/>
      <c r="Q40" s="583"/>
      <c r="R40" s="583"/>
      <c r="S40" s="583">
        <v>5</v>
      </c>
      <c r="T40" s="583"/>
      <c r="U40" s="583"/>
      <c r="V40" s="583"/>
      <c r="X40" s="583" t="s">
        <v>345</v>
      </c>
      <c r="Y40" s="583"/>
      <c r="Z40" s="583">
        <v>1</v>
      </c>
      <c r="AA40" s="583"/>
      <c r="AB40" s="583"/>
      <c r="AC40" s="583"/>
      <c r="AD40" s="583">
        <v>2</v>
      </c>
      <c r="AE40" s="583"/>
      <c r="AF40" s="583"/>
      <c r="AG40" s="583"/>
      <c r="AH40" s="583">
        <v>3</v>
      </c>
      <c r="AI40" s="583"/>
      <c r="AJ40" s="583"/>
      <c r="AK40" s="583"/>
      <c r="AL40" s="583">
        <v>4</v>
      </c>
      <c r="AM40" s="583"/>
      <c r="AN40" s="583"/>
      <c r="AO40" s="583"/>
      <c r="AP40" s="583">
        <v>5</v>
      </c>
      <c r="AQ40" s="583"/>
      <c r="AR40" s="583"/>
    </row>
    <row r="41" spans="1:44" ht="16.5" thickTop="1" thickBot="1" x14ac:dyDescent="0.3">
      <c r="A41" s="583"/>
      <c r="B41" s="583"/>
      <c r="C41" s="583" t="s">
        <v>375</v>
      </c>
      <c r="D41" s="583"/>
      <c r="E41" s="583"/>
      <c r="F41" s="583"/>
      <c r="G41" s="583" t="s">
        <v>204</v>
      </c>
      <c r="H41" s="583"/>
      <c r="I41" s="583"/>
      <c r="J41" s="583"/>
      <c r="K41" s="583" t="s">
        <v>193</v>
      </c>
      <c r="L41" s="583"/>
      <c r="M41" s="583"/>
      <c r="N41" s="583"/>
      <c r="O41" s="583" t="s">
        <v>196</v>
      </c>
      <c r="P41" s="583"/>
      <c r="Q41" s="583"/>
      <c r="R41" s="583"/>
      <c r="S41" s="583" t="s">
        <v>344</v>
      </c>
      <c r="T41" s="583"/>
      <c r="U41" s="583"/>
      <c r="V41" s="583"/>
      <c r="X41" s="583"/>
      <c r="Y41" s="583"/>
      <c r="Z41" s="583" t="s">
        <v>375</v>
      </c>
      <c r="AA41" s="583"/>
      <c r="AB41" s="583"/>
      <c r="AC41" s="583"/>
      <c r="AD41" s="583" t="s">
        <v>204</v>
      </c>
      <c r="AE41" s="583"/>
      <c r="AF41" s="583"/>
      <c r="AG41" s="583"/>
      <c r="AH41" s="583" t="s">
        <v>193</v>
      </c>
      <c r="AI41" s="583"/>
      <c r="AJ41" s="583"/>
      <c r="AK41" s="583"/>
      <c r="AL41" s="583" t="s">
        <v>196</v>
      </c>
      <c r="AM41" s="583"/>
      <c r="AN41" s="583"/>
      <c r="AO41" s="583"/>
      <c r="AP41" s="583" t="s">
        <v>344</v>
      </c>
      <c r="AQ41" s="583"/>
      <c r="AR41" s="583"/>
    </row>
    <row r="42" spans="1:44" ht="15.75" thickTop="1" x14ac:dyDescent="0.25"/>
    <row r="43" spans="1:44" ht="15" customHeight="1" x14ac:dyDescent="0.25">
      <c r="B43" s="20"/>
      <c r="C43" s="20"/>
      <c r="D43" s="20"/>
      <c r="E43" s="20"/>
      <c r="F43" s="20"/>
      <c r="G43" s="20"/>
      <c r="H43" s="20"/>
      <c r="I43" s="20"/>
      <c r="J43" s="20"/>
      <c r="K43" s="20"/>
      <c r="L43" s="20"/>
      <c r="M43" s="20"/>
      <c r="N43" s="20"/>
      <c r="O43" s="20"/>
      <c r="P43" s="20"/>
      <c r="Q43" s="20"/>
      <c r="R43" s="20"/>
      <c r="S43" s="20"/>
      <c r="T43" s="25"/>
      <c r="U43" s="24"/>
    </row>
    <row r="44" spans="1:44" x14ac:dyDescent="0.25">
      <c r="B44" s="20"/>
      <c r="C44" s="20"/>
      <c r="D44" s="20"/>
      <c r="E44" s="20"/>
      <c r="F44" s="20"/>
      <c r="G44" s="20"/>
      <c r="H44" s="20"/>
      <c r="I44" s="20"/>
      <c r="J44" s="20"/>
      <c r="K44" s="20"/>
      <c r="L44" s="20"/>
      <c r="M44" s="20"/>
      <c r="N44" s="20"/>
      <c r="O44" s="20"/>
      <c r="P44" s="20"/>
      <c r="Q44" s="20"/>
      <c r="R44" s="20"/>
      <c r="S44" s="20"/>
      <c r="T44" s="25"/>
      <c r="U44" s="24"/>
    </row>
    <row r="45" spans="1:44" x14ac:dyDescent="0.25">
      <c r="B45" s="585" t="s">
        <v>343</v>
      </c>
      <c r="C45" s="585"/>
      <c r="D45" s="591" t="s">
        <v>144</v>
      </c>
      <c r="E45" s="591"/>
      <c r="F45" s="591"/>
      <c r="G45" s="591"/>
      <c r="H45" s="591"/>
      <c r="I45" s="23" t="s">
        <v>342</v>
      </c>
      <c r="L45" s="587" t="s">
        <v>341</v>
      </c>
      <c r="M45" s="587"/>
      <c r="N45" s="22">
        <v>4</v>
      </c>
      <c r="O45" s="20"/>
      <c r="P45" s="20"/>
      <c r="Q45" s="20"/>
      <c r="R45" s="20"/>
      <c r="S45" s="20"/>
      <c r="T45" s="19"/>
    </row>
    <row r="46" spans="1:44" x14ac:dyDescent="0.25">
      <c r="B46" s="585"/>
      <c r="C46" s="585"/>
      <c r="D46" s="584" t="s">
        <v>340</v>
      </c>
      <c r="E46" s="584"/>
      <c r="F46" s="584"/>
      <c r="G46" s="584"/>
      <c r="H46" s="584"/>
      <c r="I46" s="18" t="s">
        <v>339</v>
      </c>
      <c r="L46" s="588" t="s">
        <v>193</v>
      </c>
      <c r="M46" s="588"/>
      <c r="N46" s="22">
        <v>14</v>
      </c>
      <c r="O46" s="20"/>
      <c r="P46" s="20"/>
      <c r="Q46" s="20"/>
      <c r="R46" s="20"/>
      <c r="S46" s="20"/>
      <c r="T46" s="19"/>
    </row>
    <row r="47" spans="1:44" x14ac:dyDescent="0.25">
      <c r="B47" s="585"/>
      <c r="C47" s="585"/>
      <c r="D47" s="584" t="s">
        <v>285</v>
      </c>
      <c r="E47" s="584"/>
      <c r="F47" s="584"/>
      <c r="G47" s="584"/>
      <c r="H47" s="584"/>
      <c r="I47" s="18" t="s">
        <v>338</v>
      </c>
      <c r="L47" s="589" t="s">
        <v>337</v>
      </c>
      <c r="M47" s="589"/>
      <c r="N47" s="22">
        <v>23</v>
      </c>
      <c r="O47" s="20"/>
      <c r="P47" s="20"/>
      <c r="Q47" s="20"/>
      <c r="R47" s="20"/>
      <c r="S47" s="20"/>
      <c r="T47" s="19"/>
    </row>
    <row r="48" spans="1:44" x14ac:dyDescent="0.25">
      <c r="B48" s="585"/>
      <c r="C48" s="585"/>
      <c r="D48" s="584" t="s">
        <v>282</v>
      </c>
      <c r="E48" s="584"/>
      <c r="F48" s="584"/>
      <c r="G48" s="584"/>
      <c r="H48" s="584"/>
      <c r="I48" s="18" t="s">
        <v>336</v>
      </c>
      <c r="L48" s="586" t="s">
        <v>335</v>
      </c>
      <c r="M48" s="586"/>
      <c r="N48" s="22">
        <v>16</v>
      </c>
      <c r="O48" s="20"/>
      <c r="P48" s="20"/>
      <c r="Q48" s="20"/>
      <c r="R48" s="20"/>
      <c r="S48" s="20"/>
      <c r="T48" s="19"/>
    </row>
    <row r="49" spans="2:24" x14ac:dyDescent="0.25">
      <c r="B49" s="585"/>
      <c r="C49" s="585"/>
      <c r="D49" s="584" t="s">
        <v>279</v>
      </c>
      <c r="E49" s="584"/>
      <c r="F49" s="584"/>
      <c r="G49" s="584"/>
      <c r="H49" s="584"/>
      <c r="I49" s="18" t="s">
        <v>334</v>
      </c>
      <c r="N49" s="21">
        <f>SUM(N45:N48)</f>
        <v>57</v>
      </c>
      <c r="O49" s="20"/>
      <c r="P49" s="20"/>
      <c r="Q49" s="20"/>
      <c r="R49" s="20"/>
      <c r="S49" s="20"/>
      <c r="T49" s="19"/>
    </row>
    <row r="50" spans="2:24" x14ac:dyDescent="0.25">
      <c r="B50" s="585"/>
      <c r="C50" s="585"/>
      <c r="D50" s="584" t="s">
        <v>146</v>
      </c>
      <c r="E50" s="584"/>
      <c r="F50" s="584"/>
      <c r="G50" s="584"/>
      <c r="H50" s="584"/>
      <c r="I50" s="18" t="s">
        <v>333</v>
      </c>
    </row>
    <row r="51" spans="2:24" x14ac:dyDescent="0.25">
      <c r="B51" s="585"/>
      <c r="C51" s="585"/>
      <c r="D51" s="584" t="s">
        <v>145</v>
      </c>
      <c r="E51" s="584"/>
      <c r="F51" s="584"/>
      <c r="G51" s="584"/>
      <c r="H51" s="584"/>
      <c r="I51" s="18" t="s">
        <v>332</v>
      </c>
    </row>
    <row r="52" spans="2:24" x14ac:dyDescent="0.25">
      <c r="B52" s="585"/>
      <c r="C52" s="585"/>
      <c r="D52" s="584" t="s">
        <v>147</v>
      </c>
      <c r="E52" s="584"/>
      <c r="F52" s="584"/>
      <c r="G52" s="584"/>
      <c r="H52" s="584"/>
      <c r="I52" s="18" t="s">
        <v>331</v>
      </c>
    </row>
    <row r="53" spans="2:24" x14ac:dyDescent="0.25">
      <c r="B53" s="585"/>
      <c r="C53" s="585"/>
      <c r="D53" s="584" t="s">
        <v>148</v>
      </c>
      <c r="E53" s="584"/>
      <c r="F53" s="584"/>
      <c r="G53" s="584"/>
      <c r="H53" s="584"/>
      <c r="I53" s="18" t="s">
        <v>330</v>
      </c>
    </row>
    <row r="54" spans="2:24" x14ac:dyDescent="0.25">
      <c r="B54" s="585"/>
      <c r="C54" s="585"/>
      <c r="D54" s="584" t="s">
        <v>329</v>
      </c>
      <c r="E54" s="584"/>
      <c r="F54" s="584"/>
      <c r="G54" s="584"/>
      <c r="H54" s="584"/>
      <c r="I54" s="18" t="s">
        <v>328</v>
      </c>
    </row>
    <row r="55" spans="2:24" x14ac:dyDescent="0.25">
      <c r="B55" s="585"/>
      <c r="C55" s="585"/>
      <c r="D55" s="584" t="s">
        <v>220</v>
      </c>
      <c r="E55" s="584"/>
      <c r="F55" s="584"/>
      <c r="G55" s="584"/>
      <c r="H55" s="584"/>
      <c r="I55" s="18" t="s">
        <v>327</v>
      </c>
    </row>
    <row r="56" spans="2:24" x14ac:dyDescent="0.25">
      <c r="B56" s="585"/>
      <c r="C56" s="585"/>
      <c r="D56" s="584" t="s">
        <v>150</v>
      </c>
      <c r="E56" s="584"/>
      <c r="F56" s="584"/>
      <c r="G56" s="584"/>
      <c r="H56" s="584"/>
      <c r="I56" s="18" t="s">
        <v>326</v>
      </c>
    </row>
    <row r="57" spans="2:24" x14ac:dyDescent="0.25">
      <c r="B57" s="585"/>
      <c r="C57" s="585"/>
      <c r="D57" s="584" t="s">
        <v>210</v>
      </c>
      <c r="E57" s="584"/>
      <c r="F57" s="584"/>
      <c r="G57" s="584"/>
      <c r="H57" s="584"/>
      <c r="I57" s="18" t="s">
        <v>325</v>
      </c>
    </row>
    <row r="58" spans="2:24" x14ac:dyDescent="0.25">
      <c r="B58" s="585"/>
      <c r="C58" s="585"/>
      <c r="D58" s="584" t="s">
        <v>151</v>
      </c>
      <c r="E58" s="584"/>
      <c r="F58" s="584"/>
      <c r="G58" s="584"/>
      <c r="H58" s="584"/>
      <c r="I58" s="18" t="s">
        <v>324</v>
      </c>
    </row>
    <row r="59" spans="2:24" x14ac:dyDescent="0.25">
      <c r="B59" s="585"/>
      <c r="C59" s="585"/>
      <c r="D59" s="584" t="s">
        <v>152</v>
      </c>
      <c r="E59" s="584"/>
      <c r="F59" s="584"/>
      <c r="G59" s="584"/>
      <c r="H59" s="584"/>
      <c r="I59" s="18" t="s">
        <v>323</v>
      </c>
      <c r="W59" s="17"/>
      <c r="X59" s="17"/>
    </row>
    <row r="60" spans="2:24" x14ac:dyDescent="0.25">
      <c r="B60" s="585"/>
      <c r="C60" s="585"/>
      <c r="D60" s="584" t="s">
        <v>153</v>
      </c>
      <c r="E60" s="584"/>
      <c r="F60" s="584"/>
      <c r="G60" s="584"/>
      <c r="H60" s="584"/>
      <c r="I60" s="18" t="s">
        <v>322</v>
      </c>
      <c r="W60" s="17"/>
      <c r="X60" s="17"/>
    </row>
    <row r="61" spans="2:24" x14ac:dyDescent="0.25">
      <c r="W61" s="17"/>
      <c r="X61" s="17"/>
    </row>
    <row r="62" spans="2:24" x14ac:dyDescent="0.25">
      <c r="W62" s="17"/>
      <c r="X62" s="17"/>
    </row>
    <row r="63" spans="2:24" x14ac:dyDescent="0.25">
      <c r="W63" s="17"/>
      <c r="X63" s="17"/>
    </row>
    <row r="64" spans="2:24" x14ac:dyDescent="0.25">
      <c r="W64" s="17"/>
      <c r="X64" s="17"/>
    </row>
    <row r="65" spans="23:24" x14ac:dyDescent="0.25">
      <c r="W65" s="17"/>
      <c r="X65" s="17"/>
    </row>
    <row r="66" spans="23:24" x14ac:dyDescent="0.25">
      <c r="W66" s="17"/>
      <c r="X66" s="17"/>
    </row>
    <row r="67" spans="23:24" x14ac:dyDescent="0.25">
      <c r="W67" s="17"/>
      <c r="X67" s="17"/>
    </row>
    <row r="68" spans="23:24" x14ac:dyDescent="0.25">
      <c r="W68" s="17"/>
      <c r="X68" s="17"/>
    </row>
    <row r="69" spans="23:24" x14ac:dyDescent="0.25">
      <c r="W69" s="17"/>
      <c r="X69" s="17"/>
    </row>
    <row r="70" spans="23:24" x14ac:dyDescent="0.25">
      <c r="W70" s="17"/>
      <c r="X70" s="17"/>
    </row>
    <row r="71" spans="23:24" x14ac:dyDescent="0.25">
      <c r="W71" s="17"/>
      <c r="X71" s="17"/>
    </row>
  </sheetData>
  <mergeCells count="68">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 ref="X19:X25"/>
    <mergeCell ref="Y19:Y25"/>
    <mergeCell ref="X26:X32"/>
    <mergeCell ref="Y26:Y32"/>
    <mergeCell ref="X33:X39"/>
    <mergeCell ref="Y33:Y39"/>
    <mergeCell ref="X4:Y4"/>
    <mergeCell ref="Z4:AR4"/>
    <mergeCell ref="X5:X11"/>
    <mergeCell ref="Y5:Y11"/>
    <mergeCell ref="X12:X18"/>
    <mergeCell ref="Y12:Y18"/>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D50:H50"/>
    <mergeCell ref="D51:H51"/>
    <mergeCell ref="D52:H52"/>
    <mergeCell ref="D53:H53"/>
    <mergeCell ref="D59:H59"/>
    <mergeCell ref="O40:R40"/>
    <mergeCell ref="S40:V40"/>
    <mergeCell ref="C41:F41"/>
    <mergeCell ref="G41:J41"/>
    <mergeCell ref="K41:N41"/>
    <mergeCell ref="O41:R41"/>
    <mergeCell ref="S41:V41"/>
    <mergeCell ref="A19:A25"/>
    <mergeCell ref="B19:B25"/>
    <mergeCell ref="A26:A32"/>
    <mergeCell ref="B26:B32"/>
    <mergeCell ref="A33:A39"/>
    <mergeCell ref="B33:B39"/>
    <mergeCell ref="A4:B4"/>
    <mergeCell ref="C4:V4"/>
    <mergeCell ref="A5:A11"/>
    <mergeCell ref="B5:B11"/>
    <mergeCell ref="A12:A18"/>
    <mergeCell ref="B12:B18"/>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375" customWidth="1"/>
    <col min="3" max="3" width="14.25" bestFit="1" customWidth="1"/>
    <col min="4" max="4" width="2.625" bestFit="1" customWidth="1"/>
    <col min="5" max="7" width="20.75" customWidth="1"/>
    <col min="9" max="9" width="6.375" customWidth="1"/>
    <col min="10" max="10" width="14.25" bestFit="1" customWidth="1"/>
    <col min="11" max="11" width="2.625" bestFit="1" customWidth="1"/>
    <col min="12" max="14" width="20.75" customWidth="1"/>
    <col min="18" max="18" width="21.75" bestFit="1" customWidth="1"/>
  </cols>
  <sheetData>
    <row r="1" spans="2:22" x14ac:dyDescent="0.25">
      <c r="H1" s="73"/>
    </row>
    <row r="2" spans="2:22" ht="15.75" x14ac:dyDescent="0.25">
      <c r="B2" s="594" t="s">
        <v>370</v>
      </c>
      <c r="C2" s="594"/>
      <c r="D2" s="594"/>
      <c r="E2" s="594"/>
      <c r="F2" s="594"/>
      <c r="G2" s="594"/>
      <c r="H2" s="73"/>
      <c r="I2" s="594" t="s">
        <v>369</v>
      </c>
      <c r="J2" s="594"/>
      <c r="K2" s="594"/>
      <c r="L2" s="594"/>
      <c r="M2" s="594"/>
      <c r="N2" s="594"/>
    </row>
    <row r="3" spans="2:22" ht="15.75" x14ac:dyDescent="0.25">
      <c r="B3" s="15"/>
      <c r="C3" s="15"/>
      <c r="D3" s="15"/>
      <c r="E3" s="15"/>
      <c r="F3" s="15"/>
      <c r="G3" s="15"/>
      <c r="H3" s="73"/>
      <c r="I3" s="15"/>
      <c r="J3" s="15"/>
      <c r="K3" s="15"/>
      <c r="L3" s="15"/>
      <c r="M3" s="15"/>
      <c r="N3" s="15"/>
    </row>
    <row r="4" spans="2:22" x14ac:dyDescent="0.25">
      <c r="C4" s="81"/>
      <c r="D4" s="80"/>
      <c r="H4" s="73"/>
    </row>
    <row r="5" spans="2:22" ht="50.1" customHeight="1" x14ac:dyDescent="0.25">
      <c r="B5" s="593" t="s">
        <v>305</v>
      </c>
      <c r="C5" s="74" t="s">
        <v>368</v>
      </c>
      <c r="D5" s="74">
        <v>5</v>
      </c>
      <c r="E5" s="76"/>
      <c r="F5" s="78" t="s">
        <v>216</v>
      </c>
      <c r="G5" s="79"/>
      <c r="H5" s="73"/>
      <c r="I5" s="593" t="s">
        <v>305</v>
      </c>
      <c r="J5" s="74" t="s">
        <v>368</v>
      </c>
      <c r="K5" s="74">
        <v>5</v>
      </c>
      <c r="L5" s="76"/>
      <c r="M5" s="78"/>
      <c r="N5" s="79"/>
    </row>
    <row r="6" spans="2:22" ht="50.1" customHeight="1" x14ac:dyDescent="0.25">
      <c r="B6" s="593"/>
      <c r="C6" s="74" t="s">
        <v>194</v>
      </c>
      <c r="D6" s="74">
        <v>4</v>
      </c>
      <c r="E6" s="76" t="s">
        <v>195</v>
      </c>
      <c r="F6" s="78" t="s">
        <v>367</v>
      </c>
      <c r="G6" s="79"/>
      <c r="H6" s="73"/>
      <c r="I6" s="593"/>
      <c r="J6" s="74" t="s">
        <v>194</v>
      </c>
      <c r="K6" s="74">
        <v>4</v>
      </c>
      <c r="L6" s="76" t="s">
        <v>366</v>
      </c>
      <c r="M6" s="78"/>
      <c r="N6" s="79"/>
    </row>
    <row r="7" spans="2:22" ht="50.1" customHeight="1" x14ac:dyDescent="0.25">
      <c r="B7" s="593"/>
      <c r="C7" s="74" t="s">
        <v>197</v>
      </c>
      <c r="D7" s="74">
        <v>3</v>
      </c>
      <c r="E7" s="76" t="s">
        <v>365</v>
      </c>
      <c r="F7" s="78" t="s">
        <v>202</v>
      </c>
      <c r="G7" s="79" t="s">
        <v>255</v>
      </c>
      <c r="H7" s="73"/>
      <c r="I7" s="593"/>
      <c r="J7" s="74" t="s">
        <v>197</v>
      </c>
      <c r="K7" s="74">
        <v>3</v>
      </c>
      <c r="L7" s="76"/>
      <c r="M7" s="78" t="s">
        <v>364</v>
      </c>
      <c r="N7" s="79"/>
    </row>
    <row r="8" spans="2:22" ht="50.1" customHeight="1" x14ac:dyDescent="0.25">
      <c r="B8" s="593"/>
      <c r="C8" s="74" t="s">
        <v>268</v>
      </c>
      <c r="D8" s="74">
        <v>2</v>
      </c>
      <c r="E8" s="77"/>
      <c r="F8" s="76" t="s">
        <v>190</v>
      </c>
      <c r="G8" s="78" t="s">
        <v>363</v>
      </c>
      <c r="H8" s="73"/>
      <c r="I8" s="593"/>
      <c r="J8" s="74" t="s">
        <v>268</v>
      </c>
      <c r="K8" s="74">
        <v>2</v>
      </c>
      <c r="L8" s="77" t="s">
        <v>362</v>
      </c>
      <c r="M8" s="76" t="s">
        <v>361</v>
      </c>
      <c r="N8" s="78"/>
    </row>
    <row r="9" spans="2:22" ht="50.1" customHeight="1" x14ac:dyDescent="0.25">
      <c r="B9" s="593"/>
      <c r="C9" s="74" t="s">
        <v>359</v>
      </c>
      <c r="D9" s="74">
        <v>1</v>
      </c>
      <c r="E9" s="77"/>
      <c r="F9" s="77" t="s">
        <v>360</v>
      </c>
      <c r="G9" s="76"/>
      <c r="H9" s="73"/>
      <c r="I9" s="593"/>
      <c r="J9" s="74" t="s">
        <v>359</v>
      </c>
      <c r="K9" s="74">
        <v>1</v>
      </c>
      <c r="L9" s="77" t="s">
        <v>358</v>
      </c>
      <c r="M9" s="77" t="s">
        <v>357</v>
      </c>
      <c r="N9" s="76" t="s">
        <v>255</v>
      </c>
    </row>
    <row r="10" spans="2:22" ht="25.5" customHeight="1" x14ac:dyDescent="0.25">
      <c r="E10" s="75">
        <v>5</v>
      </c>
      <c r="F10" s="75">
        <v>10</v>
      </c>
      <c r="G10" s="75">
        <v>20</v>
      </c>
      <c r="H10" s="73"/>
      <c r="L10" s="74">
        <v>5</v>
      </c>
      <c r="M10" s="74">
        <v>10</v>
      </c>
      <c r="N10" s="74">
        <v>20</v>
      </c>
    </row>
    <row r="11" spans="2:22" ht="25.5" customHeight="1" x14ac:dyDescent="0.25">
      <c r="E11" s="75" t="s">
        <v>193</v>
      </c>
      <c r="F11" s="75" t="s">
        <v>196</v>
      </c>
      <c r="G11" s="75" t="s">
        <v>344</v>
      </c>
      <c r="H11" s="73"/>
      <c r="L11" s="74" t="s">
        <v>193</v>
      </c>
      <c r="M11" s="74" t="s">
        <v>196</v>
      </c>
      <c r="N11" s="74" t="s">
        <v>344</v>
      </c>
    </row>
    <row r="12" spans="2:22" ht="21.75" customHeight="1" x14ac:dyDescent="0.25">
      <c r="E12" s="592" t="s">
        <v>304</v>
      </c>
      <c r="F12" s="592"/>
      <c r="G12" s="592"/>
      <c r="H12" s="73"/>
      <c r="L12" s="595" t="s">
        <v>304</v>
      </c>
      <c r="M12" s="595"/>
      <c r="N12" s="595"/>
    </row>
    <row r="13" spans="2:22" x14ac:dyDescent="0.25">
      <c r="H13" s="73"/>
    </row>
    <row r="14" spans="2:22" x14ac:dyDescent="0.25">
      <c r="R14" s="58"/>
      <c r="S14" s="58" t="s">
        <v>356</v>
      </c>
      <c r="T14" s="58" t="s">
        <v>355</v>
      </c>
      <c r="U14" s="58" t="s">
        <v>356</v>
      </c>
      <c r="V14" s="58" t="s">
        <v>355</v>
      </c>
    </row>
    <row r="15" spans="2:22" x14ac:dyDescent="0.25">
      <c r="F15" s="72" t="s">
        <v>341</v>
      </c>
      <c r="G15" s="61">
        <v>2</v>
      </c>
      <c r="H15" s="59">
        <f>+G15/$G$19</f>
        <v>0.14285714285714285</v>
      </c>
      <c r="M15" s="72" t="s">
        <v>354</v>
      </c>
      <c r="N15" s="61">
        <v>7</v>
      </c>
      <c r="O15" s="59">
        <f>+N15/$N$19</f>
        <v>0.5</v>
      </c>
      <c r="R15" s="71" t="s">
        <v>354</v>
      </c>
      <c r="S15" s="70">
        <f>+'[15]Mapa de Riesgos Corrupción 2016'!$N31</f>
        <v>4</v>
      </c>
      <c r="T15" s="59">
        <f>+S15/$S$19</f>
        <v>0.30769230769230771</v>
      </c>
      <c r="U15" s="69">
        <f>+N15</f>
        <v>7</v>
      </c>
      <c r="V15" s="59">
        <f>+U15/$U$19</f>
        <v>0.5</v>
      </c>
    </row>
    <row r="16" spans="2:22" x14ac:dyDescent="0.25">
      <c r="F16" s="68" t="s">
        <v>193</v>
      </c>
      <c r="G16" s="61">
        <v>4</v>
      </c>
      <c r="H16" s="59">
        <f>+G16/$G$19</f>
        <v>0.2857142857142857</v>
      </c>
      <c r="M16" s="68" t="s">
        <v>353</v>
      </c>
      <c r="N16" s="61">
        <v>5</v>
      </c>
      <c r="O16" s="59">
        <f>+N16/$N$19</f>
        <v>0.35714285714285715</v>
      </c>
      <c r="R16" s="67" t="s">
        <v>353</v>
      </c>
      <c r="S16" s="62">
        <f>+'[15]Mapa de Riesgos Corrupción 2016'!$N32</f>
        <v>2</v>
      </c>
      <c r="T16" s="59">
        <f>+S16/$S$19</f>
        <v>0.15384615384615385</v>
      </c>
      <c r="U16" s="61">
        <f>+N16</f>
        <v>5</v>
      </c>
      <c r="V16" s="59">
        <f>+U16/$U$19</f>
        <v>0.35714285714285715</v>
      </c>
    </row>
    <row r="17" spans="5:22" x14ac:dyDescent="0.25">
      <c r="F17" s="66" t="s">
        <v>337</v>
      </c>
      <c r="G17" s="61">
        <v>7</v>
      </c>
      <c r="H17" s="59">
        <f>+G17/$G$19</f>
        <v>0.5</v>
      </c>
      <c r="M17" s="66" t="s">
        <v>352</v>
      </c>
      <c r="N17" s="61">
        <v>2</v>
      </c>
      <c r="O17" s="59">
        <f>+N17/$N$19</f>
        <v>0.14285714285714285</v>
      </c>
      <c r="R17" s="65" t="s">
        <v>352</v>
      </c>
      <c r="S17" s="62">
        <f>+'[15]Mapa de Riesgos Corrupción 2016'!$N33</f>
        <v>5</v>
      </c>
      <c r="T17" s="59">
        <f>+S17/$S$19</f>
        <v>0.38461538461538464</v>
      </c>
      <c r="U17" s="61">
        <f>+N17</f>
        <v>2</v>
      </c>
      <c r="V17" s="59">
        <f>+U17/$U$19</f>
        <v>0.14285714285714285</v>
      </c>
    </row>
    <row r="18" spans="5:22" x14ac:dyDescent="0.25">
      <c r="F18" s="64" t="s">
        <v>335</v>
      </c>
      <c r="G18" s="61">
        <v>1</v>
      </c>
      <c r="H18" s="59">
        <f>+G18/$G$19</f>
        <v>7.1428571428571425E-2</v>
      </c>
      <c r="M18" s="64" t="s">
        <v>351</v>
      </c>
      <c r="N18" s="61">
        <v>0</v>
      </c>
      <c r="O18" s="59">
        <f>+N18/$N$19</f>
        <v>0</v>
      </c>
      <c r="R18" s="63" t="s">
        <v>351</v>
      </c>
      <c r="S18" s="62">
        <f>+'[15]Mapa de Riesgos Corrupción 2016'!$N34</f>
        <v>2</v>
      </c>
      <c r="T18" s="59">
        <f>+S18/$S$19</f>
        <v>0.15384615384615385</v>
      </c>
      <c r="U18" s="61">
        <f>+N18</f>
        <v>0</v>
      </c>
      <c r="V18" s="59">
        <f>+U18/$U$19</f>
        <v>0</v>
      </c>
    </row>
    <row r="19" spans="5:22" x14ac:dyDescent="0.25">
      <c r="E19" s="60"/>
      <c r="F19" s="60"/>
      <c r="G19" s="21">
        <f>SUM(G15:G18)</f>
        <v>14</v>
      </c>
      <c r="H19" s="59">
        <f>+G19/$G$19</f>
        <v>1</v>
      </c>
      <c r="L19" s="60"/>
      <c r="M19" s="60"/>
      <c r="N19" s="21">
        <f>SUM(N15:N18)</f>
        <v>14</v>
      </c>
      <c r="O19" s="59">
        <f>+N19/$N$19</f>
        <v>1</v>
      </c>
      <c r="S19" s="58">
        <f>SUM(S15:S18)</f>
        <v>13</v>
      </c>
      <c r="U19" s="58">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F23" sqref="F23"/>
    </sheetView>
  </sheetViews>
  <sheetFormatPr baseColWidth="10" defaultColWidth="11.375" defaultRowHeight="15" x14ac:dyDescent="0.25"/>
  <cols>
    <col min="1" max="1" width="13.625" bestFit="1" customWidth="1"/>
  </cols>
  <sheetData>
    <row r="1" spans="1:3" x14ac:dyDescent="0.25">
      <c r="A1" t="s">
        <v>122</v>
      </c>
      <c r="B1" t="s">
        <v>126</v>
      </c>
      <c r="C1" t="s">
        <v>133</v>
      </c>
    </row>
    <row r="2" spans="1:3" x14ac:dyDescent="0.25">
      <c r="A2" t="s">
        <v>123</v>
      </c>
      <c r="B2" t="s">
        <v>126</v>
      </c>
      <c r="C2" t="s">
        <v>134</v>
      </c>
    </row>
    <row r="3" spans="1:3" x14ac:dyDescent="0.25">
      <c r="A3" t="s">
        <v>131</v>
      </c>
      <c r="B3" t="s">
        <v>132</v>
      </c>
      <c r="C3" t="s">
        <v>135</v>
      </c>
    </row>
    <row r="4" spans="1:3" x14ac:dyDescent="0.25">
      <c r="A4" t="s">
        <v>121</v>
      </c>
      <c r="B4" t="s">
        <v>127</v>
      </c>
      <c r="C4" t="s">
        <v>137</v>
      </c>
    </row>
    <row r="5" spans="1:3" x14ac:dyDescent="0.25">
      <c r="A5" t="s">
        <v>119</v>
      </c>
      <c r="B5" t="s">
        <v>128</v>
      </c>
      <c r="C5" t="s">
        <v>138</v>
      </c>
    </row>
    <row r="6" spans="1:3" x14ac:dyDescent="0.25">
      <c r="A6" t="s">
        <v>160</v>
      </c>
      <c r="B6" t="s">
        <v>158</v>
      </c>
      <c r="C6" t="s">
        <v>159</v>
      </c>
    </row>
    <row r="7" spans="1:3" x14ac:dyDescent="0.25">
      <c r="A7" t="s">
        <v>120</v>
      </c>
      <c r="B7" t="s">
        <v>129</v>
      </c>
      <c r="C7" t="s">
        <v>136</v>
      </c>
    </row>
    <row r="9" spans="1:3" x14ac:dyDescent="0.25">
      <c r="A9" t="s">
        <v>122</v>
      </c>
      <c r="B9" t="s">
        <v>126</v>
      </c>
      <c r="C9" t="s">
        <v>133</v>
      </c>
    </row>
    <row r="10" spans="1:3" x14ac:dyDescent="0.25">
      <c r="A10" t="s">
        <v>123</v>
      </c>
      <c r="B10" t="s">
        <v>126</v>
      </c>
      <c r="C10" t="s">
        <v>134</v>
      </c>
    </row>
    <row r="11" spans="1:3" x14ac:dyDescent="0.25">
      <c r="A11" t="s">
        <v>120</v>
      </c>
      <c r="B11" t="s">
        <v>129</v>
      </c>
      <c r="C11" t="s">
        <v>136</v>
      </c>
    </row>
  </sheetData>
  <customSheetViews>
    <customSheetView guid="{A18BB86E-DB44-47F1-B842-D73307AB453F}" state="veryHidden">
      <pageMargins left="0.7" right="0.7" top="0.75" bottom="0.75" header="0.3" footer="0.3"/>
    </customSheetView>
    <customSheetView guid="{13CE4E0B-6D7C-47AC-BA40-02AD9E229BD1}"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Inicio</vt:lpstr>
      <vt:lpstr>Comp1 </vt:lpstr>
      <vt:lpstr>PAAC versión imprimible</vt:lpstr>
      <vt:lpstr>Comp 2</vt:lpstr>
      <vt:lpstr>Comp3 </vt:lpstr>
      <vt:lpstr>Comp4 </vt:lpstr>
      <vt:lpstr>Comp5 </vt:lpstr>
      <vt:lpstr>Comp 6 _PPC</vt:lpstr>
      <vt:lpstr>Matriz de riesgos </vt:lpstr>
      <vt:lpstr>Mapas Calor 2018 - Calidad</vt:lpstr>
      <vt:lpstr>Mapas Calor 2018 - Corrupción</vt:lpstr>
      <vt:lpstr>Hoja1</vt:lpstr>
      <vt:lpstr>'Comp1 '!Área_de_impresión</vt:lpstr>
      <vt:lpstr>'Comp3 '!Área_de_impresión</vt:lpstr>
      <vt:lpstr>'Comp4 '!Área_de_impresión</vt:lpstr>
      <vt:lpstr>'Comp5 '!Área_de_impresión</vt:lpstr>
      <vt:lpstr>Califica</vt:lpstr>
      <vt:lpstr>Califica2</vt:lpstr>
      <vt:lpstr>'Comp1 '!Títulos_a_imprimir</vt:lpstr>
      <vt:lpstr>'Comp3 '!Títulos_a_imprimir</vt:lpstr>
      <vt:lpstr>'Comp4 '!Títulos_a_imprimir</vt:lpstr>
      <vt:lpstr>'Comp5 '!Títulos_a_imprimir</vt:lpstr>
      <vt:lpstr>'Matriz de riesgos '!Títulos_a_imprimir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Maritza Liliana Beltran Albadan</cp:lastModifiedBy>
  <cp:lastPrinted>2019-05-15T22:12:51Z</cp:lastPrinted>
  <dcterms:created xsi:type="dcterms:W3CDTF">2014-07-11T18:50:50Z</dcterms:created>
  <dcterms:modified xsi:type="dcterms:W3CDTF">2020-01-17T00:20:04Z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2019-05-15T22:11:41.4182300Z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