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EDNPLAPDIW807\Compartida Programacion\Reportes SIIF 2016\Ejecucion 2016\12 Diciembre\Cierre Diciembre\"/>
    </mc:Choice>
  </mc:AlternateContent>
  <bookViews>
    <workbookView xWindow="0" yWindow="0" windowWidth="28800" windowHeight="12435" activeTab="1"/>
  </bookViews>
  <sheets>
    <sheet name="Hoja1" sheetId="2" r:id="rId1"/>
    <sheet name="Hoja2" sheetId="3" r:id="rId2"/>
    <sheet name="REP_EPG034_EjecucionPresupuesta" sheetId="1" r:id="rId3"/>
  </sheets>
  <definedNames>
    <definedName name="_xlnm._FilterDatabase" localSheetId="2" hidden="1">REP_EPG034_EjecucionPresupuesta!$A$4:$Z$47</definedName>
  </definedNames>
  <calcPr calcId="152511"/>
  <pivotCaches>
    <pivotCache cacheId="256" r:id="rId4"/>
  </pivotCaches>
</workbook>
</file>

<file path=xl/calcChain.xml><?xml version="1.0" encoding="utf-8"?>
<calcChain xmlns="http://schemas.openxmlformats.org/spreadsheetml/2006/main">
  <c r="B93" i="2" l="1"/>
  <c r="C93" i="2"/>
  <c r="D93" i="2"/>
  <c r="B95" i="2"/>
  <c r="B105" i="2" s="1"/>
  <c r="C95" i="2"/>
  <c r="B96" i="2"/>
  <c r="C96" i="2"/>
  <c r="B101" i="2"/>
  <c r="C101" i="2"/>
  <c r="D101" i="2"/>
  <c r="B102" i="2"/>
  <c r="C102" i="2"/>
  <c r="C105" i="2" s="1"/>
  <c r="D102" i="2"/>
  <c r="D105" i="2"/>
  <c r="H21" i="2" l="1"/>
  <c r="J11" i="2"/>
  <c r="J12" i="2"/>
  <c r="J13" i="2"/>
  <c r="J15" i="2" s="1"/>
  <c r="I11" i="2"/>
  <c r="I12" i="2"/>
  <c r="I13" i="2"/>
  <c r="H11" i="2"/>
  <c r="H12" i="2"/>
  <c r="H13" i="2"/>
  <c r="H20" i="2"/>
  <c r="H19" i="2"/>
</calcChain>
</file>

<file path=xl/sharedStrings.xml><?xml version="1.0" encoding="utf-8"?>
<sst xmlns="http://schemas.openxmlformats.org/spreadsheetml/2006/main" count="825" uniqueCount="142">
  <si>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</si>
  <si>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</si>
  <si>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</si>
  <si>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</si>
  <si>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</si>
  <si>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</si>
  <si>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</si>
  <si>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</si>
  <si>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</si>
  <si>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</si>
  <si>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</si>
  <si>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</si>
  <si>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</si>
  <si>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</si>
  <si>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</si>
  <si>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</si>
  <si>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</si>
  <si>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</si>
  <si>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</si>
  <si>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</si>
  <si>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</si>
  <si>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</si>
  <si>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</si>
  <si>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</si>
  <si>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</si>
  <si>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</si>
  <si>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</si>
  <si>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</si>
  <si>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</si>
  <si>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</si>
  <si>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</si>
  <si>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</si>
  <si>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</si>
  <si>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</si>
  <si>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</si>
  <si>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</si>
  <si>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</si>
  <si>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</si>
  <si>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</si>
  <si>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</si>
  <si>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</si>
  <si>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</si>
  <si>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</si>
  <si>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</si>
  <si>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</si>
  <si>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</si>
  <si>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</si>
  <si>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</si>
  <si>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</si>
  <si>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</si>
  <si>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</si>
  <si>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</si>
  <si>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</si>
  <si>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</si>
  <si>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A-1-0-1-999</t>
  </si>
  <si>
    <t>999</t>
  </si>
  <si>
    <t>PAGOS PASIVOS EXIGIBLES VIGENCIA EXPIRADAS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</si>
  <si>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</si>
  <si>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</si>
  <si>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</si>
  <si>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</si>
  <si>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</si>
  <si>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</si>
  <si>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</si>
  <si>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</si>
  <si>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</si>
  <si>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</si>
  <si>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</si>
  <si>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</si>
  <si>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</si>
  <si>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</si>
  <si>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</si>
  <si>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</si>
  <si>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</si>
  <si>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</si>
  <si>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</si>
  <si>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</si>
  <si>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</si>
  <si>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</si>
  <si>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</si>
  <si>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</si>
  <si>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</si>
  <si>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</si>
  <si>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</si>
  <si>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</si>
  <si>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C-111-1500-1</t>
  </si>
  <si>
    <t>C</t>
  </si>
  <si>
    <t>111</t>
  </si>
  <si>
    <t>1500</t>
  </si>
  <si>
    <t>Nación</t>
  </si>
  <si>
    <t>16</t>
  </si>
  <si>
    <t>CONSTRUCCIÓN Y ADECUACIÓN DE INFRAESTRUCTURA PARA LA OPERACIÓN DEL ICBF A NIVEL NACIONAL</t>
  </si>
  <si>
    <t>C-111-1500-2</t>
  </si>
  <si>
    <t>CONSTRUCCION Y ADECUACION DE INFRAESTRUCTURA PARA LA OPERACION DEL ICBF A NIVEL NACIONAL - PAGOS PASIVOS EXIGIBLES VIGENCIA EXPIRADA</t>
  </si>
  <si>
    <t>C-223-300-1</t>
  </si>
  <si>
    <t>223</t>
  </si>
  <si>
    <t>300</t>
  </si>
  <si>
    <t>IMPLEMENTACION DEL PLAN ESTRATEGICO DE DESARROLLO INFORMATICO Y TECNOLOGICO DEL ICBF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</si>
  <si>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</si>
  <si>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</si>
  <si>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</si>
  <si>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</si>
  <si>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</si>
  <si>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</si>
  <si>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</si>
  <si>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</si>
  <si>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</si>
  <si>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</si>
  <si>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</si>
  <si>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</si>
  <si>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</si>
  <si>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</si>
  <si>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</si>
  <si>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</si>
  <si>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</si>
  <si>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C-320-1504-15</t>
  </si>
  <si>
    <t>15</t>
  </si>
  <si>
    <t>APOYO NUTRICIONAL A LA NIÑEZ Y ADOLESCENCIA REGISTRADOS EN MATRICULA OFICIAL A NIVEL NACIONAL - PAGOS PASIVOS EXIGIBLES VIGENCIA EXPIRADA</t>
  </si>
  <si>
    <t>C-320-1504-17</t>
  </si>
  <si>
    <t>17</t>
  </si>
  <si>
    <t>APOYO FORMATIVO A LA FAMILIA PARA SER GARANTE DE DERECHOS A NIVEL NACIONAL - PAGOS PASIVOS EXIGIBLES VIGENCIA EXPIRADA</t>
  </si>
  <si>
    <t>C-320-1504-18</t>
  </si>
  <si>
    <t>18</t>
  </si>
  <si>
    <t>PROTECCION - ACCIONES PARA PRESERVAR Y RESTITUIR EL EJERCICIO INTEGRAL DE LOS DERECHOS DE LA NIÑEZ Y LA FAMILIA - PAGOS PASIVOS EXIGIBLES VIGENCIA EXPIRADA</t>
  </si>
  <si>
    <t>C-410-300-6</t>
  </si>
  <si>
    <t>410</t>
  </si>
  <si>
    <t>ESTUDIOS SOCIALES OPERATIVOS Y ADMINISTRATIVOS PARA MEJORAR LA GESTION INSTITUCIONAL</t>
  </si>
  <si>
    <t>C-520-1500-1</t>
  </si>
  <si>
    <t>520</t>
  </si>
  <si>
    <t>ASISTENCIA AL MODELO DE INTERVENCIÓN SOCIAL DEL ICBF A NIVEL NACIONAL</t>
  </si>
  <si>
    <t>C-520-1500-2</t>
  </si>
  <si>
    <t>FORTALECIMIENTO DEL SISTEMA NACIONAL DE BIENESTAR FAMILIAR A NIVEL NACIONAL</t>
  </si>
  <si>
    <t>C-520-1500-3</t>
  </si>
  <si>
    <t>ASISTENCIA AL MODELO DE INTERVENCION SOCIAL DEL ICBF A NIVEL NACIONAL - PAGO PASIVOS EXIGIBLES VIGENCIA EXPIRADA</t>
  </si>
  <si>
    <t>Etiquetas de fila</t>
  </si>
  <si>
    <t>Total general</t>
  </si>
  <si>
    <t>Suma de APR. VIGENTE</t>
  </si>
  <si>
    <t>Suma de COMPROMISO</t>
  </si>
  <si>
    <t>Suma de OBLIGACION</t>
  </si>
  <si>
    <t>%Compromisos</t>
  </si>
  <si>
    <t>% Obligaciones</t>
  </si>
  <si>
    <t>Reservas Reales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</si>
</sst>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1240A]&quot;$&quot;\ #,##0.00;\(&quot;$&quot;\ #,##0.00\)"/>
    <numFmt numFmtId="165" formatCode="_-&quot;$&quot;* #,##0_-;\-&quot;$&quot;* #,##0_-;_-&quot;$&quot;* &quot;-&quot;??_-;_-@_-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0" fontId="1" fillId="0" borderId="0" xfId="2" applyNumberFormat="1" applyFont="1" applyFill="1" applyBorder="1"/>
    <xf numFmtId="165" fontId="1" fillId="0" borderId="0" xfId="1" applyNumberFormat="1" applyFont="1" applyFill="1" applyBorder="1"/>
    <xf numFmtId="0" fontId="1" fillId="0" borderId="0" xfId="0" applyFont="1" applyFill="1" applyBorder="1" applyAlignment="1">
      <alignment horizontal="left" indent="1"/>
    </xf>
    <xf numFmtId="165" fontId="1" fillId="0" borderId="0" xfId="0" applyNumberFormat="1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8">
    <dxf>
      <numFmt numFmtId="166" formatCode="_-&quot;$&quot;* #,##0.0_-;\-&quot;$&quot;* #,##0.0_-;_-&quot;$&quot;* &quot;-&quot;??_-;_-@_-"/>
    </dxf>
    <dxf>
      <numFmt numFmtId="165" formatCode="_-&quot;$&quot;* #,##0_-;\-&quot;$&quot;* #,##0_-;_-&quot;$&quot;* &quot;-&quot;??_-;_-@_-"/>
    </dxf>
    <dxf>
      <numFmt numFmtId="166" formatCode="_-&quot;$&quot;* #,##0.0_-;\-&quot;$&quot;* #,##0.0_-;_-&quot;$&quot;* &quot;-&quot;??_-;_-@_-"/>
    </dxf>
    <dxf>
      <numFmt numFmtId="165" formatCode="_-&quot;$&quot;* #,##0_-;\-&quot;$&quot;* #,##0_-;_-&quot;$&quot;* &quot;-&quot;??_-;_-@_-"/>
    </dxf>
    <dxf>
      <numFmt numFmtId="166" formatCode="_-&quot;$&quot;* #,##0.0_-;\-&quot;$&quot;* #,##0.0_-;_-&quot;$&quot;* &quot;-&quot;??_-;_-@_-"/>
    </dxf>
    <dxf>
      <numFmt numFmtId="166" formatCode="_-&quot;$&quot;* #,##0.0_-;\-&quot;$&quot;* #,##0.0_-;_-&quot;$&quot;* &quot;-&quot;??_-;_-@_-"/>
    </dxf>
    <dxf>
      <numFmt numFmtId="165" formatCode="_-&quot;$&quot;* #,##0_-;\-&quot;$&quot;* #,##0_-;_-&quot;$&quot;* &quot;-&quot;??_-;_-@_-"/>
    </dxf>
    <dxf>
      <numFmt numFmtId="165" formatCode="_-&quot;$&quot;* #,##0_-;\-&quot;$&quot;* #,##0_-;_-&quot;$&quot;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niffer Albleidy Diaz Hurtado" refreshedDate="42756.46126585648" createdVersion="5" refreshedVersion="5" minRefreshableVersion="3" recordCount="42">
  <cacheSource type="worksheet">
    <worksheetSource ref="A4:Z46" sheet="REP_EPG034_EjecucionPresupuesta"/>
  </cacheSource>
  <cacheFields count="26">
    <cacheField name="UEJ" numFmtId="0">
      <sharedItems/>
    </cacheField>
    <cacheField name="NOMBRE UEJ" numFmtId="0">
      <sharedItems/>
    </cacheField>
    <cacheField name="RUBRO" numFmtId="0">
      <sharedItems count="33">
        <s v="A-1-0-1-1"/>
        <s v="A-1-0-1-4"/>
        <s v="A-1-0-1-5"/>
        <s v="A-1-0-1-9"/>
        <s v="A-1-0-1-10"/>
        <s v="A-1-0-1-999"/>
        <s v="A-1-0-2"/>
        <s v="A-1-0-5"/>
        <s v="A-2-0-3"/>
        <s v="A-2-0-4"/>
        <s v="A-3-2-1-1"/>
        <s v="A-3-5-1-1"/>
        <s v="A-3-5-3-11"/>
        <s v="A-3-6-1-1"/>
        <s v="A-3-6-3-1"/>
        <s v="A-3-6-3-20"/>
        <s v="A-4-2-1-8"/>
        <s v="C-111-1500-1"/>
        <s v="C-111-1500-2"/>
        <s v="C-223-300-1"/>
        <s v="C-320-1504-1"/>
        <s v="C-320-1504-4"/>
        <s v="C-320-1504-6"/>
        <s v="C-320-1504-7"/>
        <s v="C-320-1504-11"/>
        <s v="C-320-1504-13"/>
        <s v="C-320-1504-15"/>
        <s v="C-320-1504-17"/>
        <s v="C-320-1504-18"/>
        <s v="C-410-300-6"/>
        <s v="C-520-1500-1"/>
        <s v="C-520-1500-2"/>
        <s v="C-520-1500-3"/>
      </sharedItems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/>
    </cacheField>
    <cacheField name="OBJ" numFmtId="0">
      <sharedItems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33">
        <s v="SUELDOS DE PERSONAL DE NOMINA"/>
        <s v="PRIMA TECNICA"/>
        <s v="OTROS"/>
        <s v="HORAS EXTRAS, DIAS FESTIVOS E INDEMNIZACION POR VACACIONES"/>
        <s v="OTROS GASTOS PERSONALES - PREVIO CONCEPTO DGPPN"/>
        <s v="PAGOS PASIVOS EXIGIBLES VIGENCIA EXPIRADAS"/>
        <s v="SERVICIOS PERSONALES INDIRECTOS"/>
        <s v="CONTRIBUCIONES INHERENTES A LA NOMINA SECTOR PRIVADO Y PUBLICO"/>
        <s v="IMPUESTOS Y MULTAS"/>
        <s v="ADQUISICION DE BIENES Y SERVICIOS"/>
        <s v="CUOTA DE AUDITAJE CONTRANAL"/>
        <s v="MESADAS PENSIONALES"/>
        <s v="FONDO DE CALAMIDAD DOMESTICA"/>
        <s v="SENTENCIAS Y CONCILIACIONES"/>
        <s v="ADJUDICACION Y LIBERACION JUDICIAL"/>
        <s v="OTRAS TRANSFERENCIAS - PREVIO CONCEPTO DGPPN"/>
        <s v="FONDO DE VIVIENDA"/>
        <s v="CONSTRUCCIÓN Y ADECUACIÓN DE INFRAESTRUCTURA PARA LA OPERACIÓN DEL ICBF A NIVEL NACIONAL"/>
        <s v="CONSTRUCCION Y ADECUACION DE INFRAESTRUCTURA PARA LA OPERACION DEL ICBF A NIVEL NACIONAL - PAGOS PASIVOS EXIGIBLES VIGENCIA EXPIRADA"/>
        <s v="IMPLEMENTACION DEL PLAN ESTRATEGICO DE DESARROLLO INFORMATICO Y TECNOLOGICO DEL ICBF"/>
        <s v="APLICACION DE LA PROMOCION Y FOMENTO PARA LA CONSTRUCCION DE UNA CULTURA DE LOS DERECHOS DE LA NINEZ Y LA FAMILIA"/>
        <s v="ASISTENCIA A LA PRIMERA INFANCIA A NIVEL NACIONAL"/>
        <s v="APOYO FORMATIVO A LA FAMILIA PARA SER GARANTE DE DERECHOS A NIVEL NACIONAL"/>
        <s v="PROTECCION -ACCIONES PARA PRESERVAR Y RESTITUIR EL EJERCICIO INTEGRAL DE LOS DERECHOS DE LA NINEZ Y LA FAMILIA"/>
        <s v="PREVENCIÓN Y PROMOCION PARA LA PROTECCION INTEGRAL DE LOS DERECHOS DE LA NIÑEZ Y ADOLESCENCIA A NIVEL NACIONAL"/>
        <s v="DESARROLLAR ACCIONES DE PROMOCIÓN Y PREVENCIÓN EN EL MARCO DE LA POLÍTICA DE SEGURIDAD ALIMENTARIA Y NUTRICIONAL EN EL TERRITORIO NACIONAL"/>
        <s v="APOYO NUTRICIONAL A LA NIÑEZ Y ADOLESCENCIA REGISTRADOS EN MATRICULA OFICIAL A NIVEL NACIONAL - PAGOS PASIVOS EXIGIBLES VIGENCIA EXPIRADA"/>
        <s v="APOYO FORMATIVO A LA FAMILIA PARA SER GARANTE DE DERECHOS A NIVEL NACIONAL - PAGOS PASIVOS EXIGIBLES VIGENCIA EXPIRADA"/>
        <s v="PROTECCION - ACCIONES PARA PRESERVAR Y RESTITUIR EL EJERCICIO INTEGRAL DE LOS DERECHOS DE LA NIÑEZ Y LA FAMILIA - PAGOS PASIVOS EXIGIBLES VIGENCIA EXPIRADA"/>
        <s v="ESTUDIOS SOCIALES OPERATIVOS Y ADMINISTRATIVOS PARA MEJORAR LA GESTION INSTITUCIONAL"/>
        <s v="ASISTENCIA AL MODELO DE INTERVENCIÓN SOCIAL DEL ICBF A NIVEL NACIONAL"/>
        <s v="FORTALECIMIENTO DEL SISTEMA NACIONAL DE BIENESTAR FAMILIAR A NIVEL NACIONAL"/>
        <s v="ASISTENCIA AL MODELO DE INTERVENCION SOCIAL DEL ICBF A NIVEL NACIONAL - PAGO PASIVOS EXIGIBLES VIGENCIA EXPIRADA"/>
      </sharedItems>
    </cacheField>
    <cacheField name="APR. INICIAL" numFmtId="164">
      <sharedItems containsSemiMixedTypes="0" containsString="0" containsNumber="1" containsInteger="1" minValue="0" maxValue="1303383850377"/>
    </cacheField>
    <cacheField name="APR. ADICIONADA" numFmtId="164">
      <sharedItems containsSemiMixedTypes="0" containsString="0" containsNumber="1" containsInteger="1" minValue="0" maxValue="331802249813"/>
    </cacheField>
    <cacheField name="APR. REDUCIDA" numFmtId="164">
      <sharedItems containsSemiMixedTypes="0" containsString="0" containsNumber="1" containsInteger="1" minValue="0" maxValue="48545902813"/>
    </cacheField>
    <cacheField name="APR. VIGENTE" numFmtId="164">
      <sharedItems containsSemiMixedTypes="0" containsString="0" containsNumber="1" containsInteger="1" minValue="0" maxValue="1635186100190"/>
    </cacheField>
    <cacheField name="APR BLOQUEADA" numFmtId="164">
      <sharedItems containsSemiMixedTypes="0" containsString="0" containsNumber="1" containsInteger="1" minValue="0" maxValue="452000000"/>
    </cacheField>
    <cacheField name="CDP" numFmtId="164">
      <sharedItems containsSemiMixedTypes="0" containsString="0" containsNumber="1" minValue="0" maxValue="1631037586277.3301"/>
    </cacheField>
    <cacheField name="APR. DISPONIBLE" numFmtId="164">
      <sharedItems containsSemiMixedTypes="0" containsString="0" containsNumber="1" minValue="0" maxValue="6270227418.71"/>
    </cacheField>
    <cacheField name="COMPROMISO" numFmtId="164">
      <sharedItems containsSemiMixedTypes="0" containsString="0" containsNumber="1" minValue="0" maxValue="1631037586277.3301"/>
    </cacheField>
    <cacheField name="OBLIGACION" numFmtId="164">
      <sharedItems containsSemiMixedTypes="0" containsString="0" containsNumber="1" minValue="0" maxValue="1617644269438.3999"/>
    </cacheField>
    <cacheField name="ORDEN PAGO" numFmtId="164">
      <sharedItems containsSemiMixedTypes="0" containsString="0" containsNumber="1" minValue="0" maxValue="1583391533603.3999"/>
    </cacheField>
    <cacheField name="PAGOS" numFmtId="164">
      <sharedItems containsSemiMixedTypes="0" containsString="0" containsNumber="1" minValue="0" maxValue="1583391533603.3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">
  <r>
    <s v="41-06-00"/>
    <s v="INSTITUTO COLOMBIANO DE BIENESTAR FAMILIAR (ICBF)"/>
    <x v="0"/>
    <x v="0"/>
    <s v="1"/>
    <s v="0"/>
    <s v="1"/>
    <s v="1"/>
    <m/>
    <m/>
    <m/>
    <s v="Propios"/>
    <s v="27"/>
    <s v="CSF"/>
    <x v="0"/>
    <n v="158224000000"/>
    <n v="7070014470"/>
    <n v="1553187887"/>
    <n v="163740826583"/>
    <n v="0"/>
    <n v="162692935974"/>
    <n v="1047890609"/>
    <n v="162692935974"/>
    <n v="162637058797"/>
    <n v="162636149462"/>
    <n v="162636149462"/>
  </r>
  <r>
    <s v="41-06-00"/>
    <s v="INSTITUTO COLOMBIANO DE BIENESTAR FAMILIAR (ICBF)"/>
    <x v="1"/>
    <x v="0"/>
    <s v="1"/>
    <s v="0"/>
    <s v="1"/>
    <s v="4"/>
    <m/>
    <m/>
    <m/>
    <s v="Propios"/>
    <s v="27"/>
    <s v="CSF"/>
    <x v="1"/>
    <n v="2785000000"/>
    <n v="0"/>
    <n v="820000000"/>
    <n v="1965000000"/>
    <n v="0"/>
    <n v="1952187509"/>
    <n v="12812491"/>
    <n v="1952187509"/>
    <n v="1952187509"/>
    <n v="1952187509"/>
    <n v="1952187509"/>
  </r>
  <r>
    <s v="41-06-00"/>
    <s v="INSTITUTO COLOMBIANO DE BIENESTAR FAMILIAR (ICBF)"/>
    <x v="2"/>
    <x v="0"/>
    <s v="1"/>
    <s v="0"/>
    <s v="1"/>
    <s v="5"/>
    <m/>
    <m/>
    <m/>
    <s v="Propios"/>
    <s v="27"/>
    <s v="CSF"/>
    <x v="2"/>
    <n v="48669000000"/>
    <n v="932492768"/>
    <n v="450000000"/>
    <n v="49151492768"/>
    <n v="0"/>
    <n v="49035415837"/>
    <n v="116076931"/>
    <n v="49035415837"/>
    <n v="49024368568"/>
    <n v="49022153949"/>
    <n v="49022153949"/>
  </r>
  <r>
    <s v="41-06-00"/>
    <s v="INSTITUTO COLOMBIANO DE BIENESTAR FAMILIAR (ICBF)"/>
    <x v="3"/>
    <x v="0"/>
    <s v="1"/>
    <s v="0"/>
    <s v="1"/>
    <s v="9"/>
    <m/>
    <m/>
    <m/>
    <s v="Propios"/>
    <s v="27"/>
    <s v="CSF"/>
    <x v="3"/>
    <n v="1866000000"/>
    <n v="0"/>
    <n v="630000000"/>
    <n v="1236000000"/>
    <n v="0"/>
    <n v="1220409831"/>
    <n v="15590169"/>
    <n v="1220409831"/>
    <n v="1220409831"/>
    <n v="1157728908"/>
    <n v="1157728908"/>
  </r>
  <r>
    <s v="41-06-00"/>
    <s v="INSTITUTO COLOMBIANO DE BIENESTAR FAMILIAR (ICBF)"/>
    <x v="4"/>
    <x v="0"/>
    <s v="1"/>
    <s v="0"/>
    <s v="1"/>
    <s v="10"/>
    <m/>
    <m/>
    <m/>
    <s v="Propios"/>
    <s v="27"/>
    <s v="CSF"/>
    <x v="4"/>
    <n v="13007000000"/>
    <n v="0"/>
    <n v="12555000000"/>
    <n v="452000000"/>
    <n v="452000000"/>
    <n v="0"/>
    <n v="0"/>
    <n v="0"/>
    <n v="0"/>
    <n v="0"/>
    <n v="0"/>
  </r>
  <r>
    <s v="41-06-00"/>
    <s v="INSTITUTO COLOMBIANO DE BIENESTAR FAMILIAR (ICBF)"/>
    <x v="5"/>
    <x v="0"/>
    <s v="1"/>
    <s v="0"/>
    <s v="1"/>
    <s v="999"/>
    <m/>
    <m/>
    <m/>
    <s v="Propios"/>
    <s v="27"/>
    <s v="CSF"/>
    <x v="5"/>
    <n v="0"/>
    <n v="85182776"/>
    <n v="0"/>
    <n v="85182776"/>
    <n v="0"/>
    <n v="14151851"/>
    <n v="71030925"/>
    <n v="14151851"/>
    <n v="0"/>
    <n v="0"/>
    <n v="0"/>
  </r>
  <r>
    <s v="41-06-00"/>
    <s v="INSTITUTO COLOMBIANO DE BIENESTAR FAMILIAR (ICBF)"/>
    <x v="6"/>
    <x v="0"/>
    <s v="1"/>
    <s v="0"/>
    <s v="2"/>
    <m/>
    <m/>
    <m/>
    <m/>
    <s v="Propios"/>
    <s v="27"/>
    <s v="CSF"/>
    <x v="6"/>
    <n v="1350240000"/>
    <n v="2294967429"/>
    <n v="67512000"/>
    <n v="3577695429"/>
    <n v="0"/>
    <n v="3488664686.2399998"/>
    <n v="89030742.760000005"/>
    <n v="3488664686.2399998"/>
    <n v="3122910172.2399998"/>
    <n v="3061529023.52"/>
    <n v="3061529023.52"/>
  </r>
  <r>
    <s v="41-06-00"/>
    <s v="INSTITUTO COLOMBIANO DE BIENESTAR FAMILIAR (ICBF)"/>
    <x v="7"/>
    <x v="0"/>
    <s v="1"/>
    <s v="0"/>
    <s v="5"/>
    <m/>
    <m/>
    <m/>
    <m/>
    <s v="Propios"/>
    <s v="27"/>
    <s v="CSF"/>
    <x v="7"/>
    <n v="65213000000"/>
    <n v="2328065333"/>
    <n v="677182776"/>
    <n v="66863882557"/>
    <n v="0"/>
    <n v="66447903794"/>
    <n v="415978763"/>
    <n v="66447903794"/>
    <n v="66446376194"/>
    <n v="66429898795"/>
    <n v="66429898795"/>
  </r>
  <r>
    <s v="41-06-00"/>
    <s v="INSTITUTO COLOMBIANO DE BIENESTAR FAMILIAR (ICBF)"/>
    <x v="8"/>
    <x v="0"/>
    <s v="2"/>
    <s v="0"/>
    <s v="3"/>
    <m/>
    <m/>
    <m/>
    <m/>
    <s v="Propios"/>
    <s v="27"/>
    <s v="CSF"/>
    <x v="8"/>
    <n v="2762000000"/>
    <n v="1701138000"/>
    <n v="0"/>
    <n v="4463138000"/>
    <n v="0"/>
    <n v="3664604057.9400001"/>
    <n v="798533942.05999994"/>
    <n v="3664441257.9400001"/>
    <n v="3660656207.4200001"/>
    <n v="3660656207.4200001"/>
    <n v="3660656207.4200001"/>
  </r>
  <r>
    <s v="41-06-00"/>
    <s v="INSTITUTO COLOMBIANO DE BIENESTAR FAMILIAR (ICBF)"/>
    <x v="9"/>
    <x v="0"/>
    <s v="2"/>
    <s v="0"/>
    <s v="4"/>
    <m/>
    <m/>
    <m/>
    <m/>
    <s v="Propios"/>
    <s v="27"/>
    <s v="CSF"/>
    <x v="9"/>
    <n v="41526110000"/>
    <n v="9500000000"/>
    <n v="2076305500"/>
    <n v="48949804500"/>
    <n v="0"/>
    <n v="47460582513.949997"/>
    <n v="1489221986.05"/>
    <n v="47455945959.139999"/>
    <n v="43750834768.940002"/>
    <n v="40921040152.620003"/>
    <n v="40921040152.620003"/>
  </r>
  <r>
    <s v="41-06-00"/>
    <s v="INSTITUTO COLOMBIANO DE BIENESTAR FAMILIAR (ICBF)"/>
    <x v="10"/>
    <x v="0"/>
    <s v="3"/>
    <s v="2"/>
    <s v="1"/>
    <s v="1"/>
    <m/>
    <m/>
    <m/>
    <s v="Propios"/>
    <s v="27"/>
    <s v="CSF"/>
    <x v="10"/>
    <n v="6754000000"/>
    <n v="733505617"/>
    <n v="0"/>
    <n v="7487505617"/>
    <n v="0"/>
    <n v="7487505617"/>
    <n v="0"/>
    <n v="7487505617"/>
    <n v="7487505617"/>
    <n v="6754000000"/>
    <n v="6754000000"/>
  </r>
  <r>
    <s v="41-06-00"/>
    <s v="INSTITUTO COLOMBIANO DE BIENESTAR FAMILIAR (ICBF)"/>
    <x v="11"/>
    <x v="0"/>
    <s v="3"/>
    <s v="5"/>
    <s v="1"/>
    <s v="1"/>
    <m/>
    <m/>
    <m/>
    <s v="Propios"/>
    <s v="27"/>
    <s v="CSF"/>
    <x v="11"/>
    <n v="49000000"/>
    <n v="0"/>
    <n v="0"/>
    <n v="49000000"/>
    <n v="0"/>
    <n v="48859574"/>
    <n v="140426"/>
    <n v="48859574"/>
    <n v="48859574"/>
    <n v="48859574"/>
    <n v="48859574"/>
  </r>
  <r>
    <s v="41-06-00"/>
    <s v="INSTITUTO COLOMBIANO DE BIENESTAR FAMILIAR (ICBF)"/>
    <x v="12"/>
    <x v="0"/>
    <s v="3"/>
    <s v="5"/>
    <s v="3"/>
    <s v="11"/>
    <m/>
    <m/>
    <m/>
    <s v="Propios"/>
    <s v="27"/>
    <s v="CSF"/>
    <x v="12"/>
    <n v="65900000"/>
    <n v="100000000"/>
    <n v="0"/>
    <n v="165900000"/>
    <n v="0"/>
    <n v="94220449"/>
    <n v="71679551"/>
    <n v="94220449"/>
    <n v="94220449"/>
    <n v="94220449"/>
    <n v="94220449"/>
  </r>
  <r>
    <s v="41-06-00"/>
    <s v="INSTITUTO COLOMBIANO DE BIENESTAR FAMILIAR (ICBF)"/>
    <x v="13"/>
    <x v="0"/>
    <s v="3"/>
    <s v="6"/>
    <s v="1"/>
    <s v="1"/>
    <m/>
    <m/>
    <m/>
    <s v="Propios"/>
    <s v="27"/>
    <s v="CSF"/>
    <x v="13"/>
    <n v="8690400000"/>
    <n v="3559667275"/>
    <n v="0"/>
    <n v="12250067275"/>
    <n v="0"/>
    <n v="12236658989"/>
    <n v="13408286"/>
    <n v="12236658989"/>
    <n v="11917596712"/>
    <n v="10423951358"/>
    <n v="10423951358"/>
  </r>
  <r>
    <s v="41-06-00"/>
    <s v="INSTITUTO COLOMBIANO DE BIENESTAR FAMILIAR (ICBF)"/>
    <x v="14"/>
    <x v="0"/>
    <s v="3"/>
    <s v="6"/>
    <s v="3"/>
    <s v="1"/>
    <m/>
    <m/>
    <m/>
    <s v="Propios"/>
    <s v="27"/>
    <s v="CSF"/>
    <x v="14"/>
    <n v="326000000"/>
    <n v="0"/>
    <n v="0"/>
    <n v="326000000"/>
    <n v="0"/>
    <n v="166622296"/>
    <n v="159377704"/>
    <n v="166622296"/>
    <n v="137829168"/>
    <n v="137113168"/>
    <n v="137113168"/>
  </r>
  <r>
    <s v="41-06-00"/>
    <s v="INSTITUTO COLOMBIANO DE BIENESTAR FAMILIAR (ICBF)"/>
    <x v="15"/>
    <x v="0"/>
    <s v="3"/>
    <s v="6"/>
    <s v="3"/>
    <s v="20"/>
    <m/>
    <m/>
    <m/>
    <s v="Propios"/>
    <s v="27"/>
    <s v="CSF"/>
    <x v="15"/>
    <n v="11619663005"/>
    <n v="0"/>
    <n v="11619663005"/>
    <n v="0"/>
    <n v="0"/>
    <n v="0"/>
    <n v="0"/>
    <n v="0"/>
    <n v="0"/>
    <n v="0"/>
    <n v="0"/>
  </r>
  <r>
    <s v="41-06-00"/>
    <s v="INSTITUTO COLOMBIANO DE BIENESTAR FAMILIAR (ICBF)"/>
    <x v="16"/>
    <x v="0"/>
    <s v="4"/>
    <s v="2"/>
    <s v="1"/>
    <s v="8"/>
    <m/>
    <m/>
    <m/>
    <s v="Propios"/>
    <s v="27"/>
    <s v="CSF"/>
    <x v="16"/>
    <n v="319400000"/>
    <n v="0"/>
    <n v="268193933"/>
    <n v="51206067"/>
    <n v="0"/>
    <n v="47701799"/>
    <n v="3504268"/>
    <n v="47701799"/>
    <n v="47701799"/>
    <n v="47701799"/>
    <n v="47701799"/>
  </r>
  <r>
    <s v="41-06-00"/>
    <s v="INSTITUTO COLOMBIANO DE BIENESTAR FAMILIAR (ICBF)"/>
    <x v="17"/>
    <x v="1"/>
    <s v="111"/>
    <s v="1500"/>
    <s v="1"/>
    <s v=""/>
    <s v=""/>
    <s v=""/>
    <s v=""/>
    <s v="Nación"/>
    <s v="16"/>
    <s v="CSF"/>
    <x v="17"/>
    <n v="10000000000"/>
    <n v="0"/>
    <n v="42107537"/>
    <n v="9957892463"/>
    <n v="0"/>
    <n v="9951654034"/>
    <n v="6238429"/>
    <n v="9951654034"/>
    <n v="6369027186"/>
    <n v="578150611"/>
    <n v="578150611"/>
  </r>
  <r>
    <s v="41-06-00"/>
    <s v="INSTITUTO COLOMBIANO DE BIENESTAR FAMILIAR (ICBF)"/>
    <x v="17"/>
    <x v="1"/>
    <s v="111"/>
    <s v="1500"/>
    <s v="1"/>
    <s v=""/>
    <s v=""/>
    <s v=""/>
    <s v=""/>
    <s v="Propios"/>
    <s v="27"/>
    <s v="CSF"/>
    <x v="17"/>
    <n v="29894089450"/>
    <n v="0"/>
    <n v="1979671083"/>
    <n v="27914418367"/>
    <n v="0"/>
    <n v="27786191847.419998"/>
    <n v="128226519.58"/>
    <n v="27786168635.23"/>
    <n v="25767744744.919998"/>
    <n v="22239124233.919998"/>
    <n v="22239124233.919998"/>
  </r>
  <r>
    <s v="41-06-00"/>
    <s v="INSTITUTO COLOMBIANO DE BIENESTAR FAMILIAR (ICBF)"/>
    <x v="18"/>
    <x v="1"/>
    <s v="111"/>
    <s v="1500"/>
    <s v="2"/>
    <s v=""/>
    <s v=""/>
    <s v=""/>
    <s v=""/>
    <s v="Propios"/>
    <s v="27"/>
    <s v="CSF"/>
    <x v="18"/>
    <n v="0"/>
    <n v="15132710"/>
    <n v="0"/>
    <n v="15132710"/>
    <n v="0"/>
    <n v="15132710"/>
    <n v="0"/>
    <n v="15132710"/>
    <n v="0"/>
    <n v="0"/>
    <n v="0"/>
  </r>
  <r>
    <s v="41-06-00"/>
    <s v="INSTITUTO COLOMBIANO DE BIENESTAR FAMILIAR (ICBF)"/>
    <x v="19"/>
    <x v="1"/>
    <s v="223"/>
    <s v="300"/>
    <s v="1"/>
    <s v=""/>
    <s v=""/>
    <s v=""/>
    <s v=""/>
    <s v="Propios"/>
    <s v="27"/>
    <s v="CSF"/>
    <x v="19"/>
    <n v="51411956477"/>
    <n v="0"/>
    <n v="48525503"/>
    <n v="51363430974"/>
    <n v="0"/>
    <n v="51059463398"/>
    <n v="303967576"/>
    <n v="51059463398"/>
    <n v="45535267023"/>
    <n v="42291603030"/>
    <n v="42291603030"/>
  </r>
  <r>
    <s v="41-06-00"/>
    <s v="INSTITUTO COLOMBIANO DE BIENESTAR FAMILIAR (ICBF)"/>
    <x v="20"/>
    <x v="1"/>
    <s v="320"/>
    <s v="1504"/>
    <s v="1"/>
    <s v=""/>
    <s v=""/>
    <s v=""/>
    <s v=""/>
    <s v="Nación"/>
    <s v="16"/>
    <s v="CSF"/>
    <x v="20"/>
    <n v="7000000000"/>
    <n v="0"/>
    <n v="108441630"/>
    <n v="6891558370"/>
    <n v="0"/>
    <n v="6885433050"/>
    <n v="6125320"/>
    <n v="6885433050"/>
    <n v="6786074921"/>
    <n v="5419823177"/>
    <n v="5419823177"/>
  </r>
  <r>
    <s v="41-06-00"/>
    <s v="INSTITUTO COLOMBIANO DE BIENESTAR FAMILIAR (ICBF)"/>
    <x v="21"/>
    <x v="1"/>
    <s v="320"/>
    <s v="1504"/>
    <s v="4"/>
    <s v=""/>
    <s v=""/>
    <s v=""/>
    <s v=""/>
    <s v="Nación"/>
    <s v="10"/>
    <s v="CSF"/>
    <x v="21"/>
    <n v="81589164921"/>
    <n v="0"/>
    <n v="0"/>
    <n v="81589164921"/>
    <n v="0"/>
    <n v="81391419522"/>
    <n v="197745399"/>
    <n v="81391419522"/>
    <n v="79539243212.029999"/>
    <n v="77908200598.029999"/>
    <n v="77908200598.029999"/>
  </r>
  <r>
    <s v="41-06-00"/>
    <s v="INSTITUTO COLOMBIANO DE BIENESTAR FAMILIAR (ICBF)"/>
    <x v="21"/>
    <x v="1"/>
    <s v="320"/>
    <s v="1504"/>
    <s v="4"/>
    <s v=""/>
    <s v=""/>
    <s v=""/>
    <s v=""/>
    <s v="Nación"/>
    <s v="16"/>
    <s v="CSF"/>
    <x v="21"/>
    <n v="1303383850377"/>
    <n v="331802249813"/>
    <n v="0"/>
    <n v="1635186100190"/>
    <n v="0"/>
    <n v="1631037586277.3301"/>
    <n v="4148513912.6700001"/>
    <n v="1631037586277.3301"/>
    <n v="1617644269438.3999"/>
    <n v="1583391533603.3999"/>
    <n v="1583391533603.3999"/>
  </r>
  <r>
    <s v="41-06-00"/>
    <s v="INSTITUTO COLOMBIANO DE BIENESTAR FAMILIAR (ICBF)"/>
    <x v="21"/>
    <x v="1"/>
    <s v="320"/>
    <s v="1504"/>
    <s v="4"/>
    <s v=""/>
    <s v=""/>
    <s v=""/>
    <s v=""/>
    <s v="Propios"/>
    <s v="20"/>
    <s v="CSF"/>
    <x v="21"/>
    <n v="363599569"/>
    <n v="0"/>
    <n v="0"/>
    <n v="363599569"/>
    <n v="0"/>
    <n v="363599569"/>
    <n v="0"/>
    <n v="363599569"/>
    <n v="363599569"/>
    <n v="363599569"/>
    <n v="363599569"/>
  </r>
  <r>
    <s v="41-06-00"/>
    <s v="INSTITUTO COLOMBIANO DE BIENESTAR FAMILIAR (ICBF)"/>
    <x v="21"/>
    <x v="1"/>
    <s v="320"/>
    <s v="1504"/>
    <s v="4"/>
    <s v=""/>
    <s v=""/>
    <s v=""/>
    <s v=""/>
    <s v="Propios"/>
    <s v="21"/>
    <s v="CSF"/>
    <x v="21"/>
    <n v="821819600241"/>
    <n v="0"/>
    <n v="0"/>
    <n v="821819600241"/>
    <n v="0"/>
    <n v="815549372822.29004"/>
    <n v="6270227418.71"/>
    <n v="815549372822.29004"/>
    <n v="803625798787.03003"/>
    <n v="794669987401.03003"/>
    <n v="794669987401.03003"/>
  </r>
  <r>
    <s v="41-06-00"/>
    <s v="INSTITUTO COLOMBIANO DE BIENESTAR FAMILIAR (ICBF)"/>
    <x v="21"/>
    <x v="1"/>
    <s v="320"/>
    <s v="1504"/>
    <s v="4"/>
    <s v=""/>
    <s v=""/>
    <s v=""/>
    <s v=""/>
    <s v="Propios"/>
    <s v="27"/>
    <s v="CSF"/>
    <x v="21"/>
    <n v="1022146739033"/>
    <n v="0"/>
    <n v="0"/>
    <n v="1022146739033"/>
    <n v="0"/>
    <n v="1017575694284.1"/>
    <n v="4571044748.8999996"/>
    <n v="1017570851302.1"/>
    <n v="996032960783.09998"/>
    <n v="986802075800.09998"/>
    <n v="986802075800.09998"/>
  </r>
  <r>
    <s v="41-06-00"/>
    <s v="INSTITUTO COLOMBIANO DE BIENESTAR FAMILIAR (ICBF)"/>
    <x v="22"/>
    <x v="1"/>
    <s v="320"/>
    <s v="1504"/>
    <s v="6"/>
    <s v=""/>
    <s v=""/>
    <s v=""/>
    <s v=""/>
    <s v="Nación"/>
    <s v="16"/>
    <s v="CSF"/>
    <x v="22"/>
    <n v="73888692000"/>
    <n v="3408328684"/>
    <n v="335388150"/>
    <n v="76961632534"/>
    <n v="0"/>
    <n v="76831676251"/>
    <n v="129956283"/>
    <n v="76831676251"/>
    <n v="74828560795"/>
    <n v="73550614839"/>
    <n v="73550614839"/>
  </r>
  <r>
    <s v="41-06-00"/>
    <s v="INSTITUTO COLOMBIANO DE BIENESTAR FAMILIAR (ICBF)"/>
    <x v="23"/>
    <x v="1"/>
    <s v="320"/>
    <s v="1504"/>
    <s v="7"/>
    <s v=""/>
    <s v=""/>
    <s v=""/>
    <s v=""/>
    <s v="Nación"/>
    <s v="11"/>
    <s v="CSF"/>
    <x v="23"/>
    <n v="444633605125"/>
    <n v="0"/>
    <n v="45414945029"/>
    <n v="399218660096"/>
    <n v="0"/>
    <n v="396012245468.33002"/>
    <n v="3206414627.6700001"/>
    <n v="396012245468.33002"/>
    <n v="386510080119.76001"/>
    <n v="365270015665.77002"/>
    <n v="365270015665.77002"/>
  </r>
  <r>
    <s v="41-06-00"/>
    <s v="INSTITUTO COLOMBIANO DE BIENESTAR FAMILIAR (ICBF)"/>
    <x v="23"/>
    <x v="1"/>
    <s v="320"/>
    <s v="1504"/>
    <s v="7"/>
    <s v=""/>
    <s v=""/>
    <s v=""/>
    <s v=""/>
    <s v="Nación"/>
    <s v="16"/>
    <s v="CSF"/>
    <x v="23"/>
    <n v="556177914219"/>
    <n v="0"/>
    <n v="48545902813"/>
    <n v="507632011406"/>
    <n v="0"/>
    <n v="503778188640.45001"/>
    <n v="3853822765.5500002"/>
    <n v="503778188640.45001"/>
    <n v="488923860212.76001"/>
    <n v="461671848809.76001"/>
    <n v="461671848809.76001"/>
  </r>
  <r>
    <s v="41-06-00"/>
    <s v="INSTITUTO COLOMBIANO DE BIENESTAR FAMILIAR (ICBF)"/>
    <x v="24"/>
    <x v="1"/>
    <s v="320"/>
    <s v="1504"/>
    <s v="11"/>
    <s v=""/>
    <s v=""/>
    <s v=""/>
    <s v=""/>
    <s v="Nación"/>
    <s v="16"/>
    <s v="CSF"/>
    <x v="24"/>
    <n v="79528284000"/>
    <n v="0"/>
    <n v="5204643210"/>
    <n v="74323640790"/>
    <n v="0"/>
    <n v="74074325765"/>
    <n v="249315025"/>
    <n v="74074325765"/>
    <n v="71590061232"/>
    <n v="70292628582"/>
    <n v="70292628582"/>
  </r>
  <r>
    <s v="41-06-00"/>
    <s v="INSTITUTO COLOMBIANO DE BIENESTAR FAMILIAR (ICBF)"/>
    <x v="25"/>
    <x v="1"/>
    <s v="320"/>
    <s v="1504"/>
    <s v="13"/>
    <s v=""/>
    <s v=""/>
    <s v=""/>
    <s v=""/>
    <s v="Nación"/>
    <s v="16"/>
    <s v="CSF"/>
    <x v="25"/>
    <n v="10000000000"/>
    <n v="0"/>
    <n v="2232963016"/>
    <n v="7767036984"/>
    <n v="0"/>
    <n v="7525036370.9300003"/>
    <n v="242000613.06999999"/>
    <n v="7525036370.9300003"/>
    <n v="7179500617.9300003"/>
    <n v="7089308006.9300003"/>
    <n v="7089308006.9300003"/>
  </r>
  <r>
    <s v="41-06-00"/>
    <s v="INSTITUTO COLOMBIANO DE BIENESTAR FAMILIAR (ICBF)"/>
    <x v="25"/>
    <x v="1"/>
    <s v="320"/>
    <s v="1504"/>
    <s v="13"/>
    <s v=""/>
    <s v=""/>
    <s v=""/>
    <s v=""/>
    <s v="Propios"/>
    <s v="27"/>
    <s v="CSF"/>
    <x v="25"/>
    <n v="175836595820"/>
    <n v="0"/>
    <n v="8327783630"/>
    <n v="167508812190"/>
    <n v="0"/>
    <n v="164654174286"/>
    <n v="2854637904"/>
    <n v="164654174286"/>
    <n v="159253726435.03"/>
    <n v="139840710976.03"/>
    <n v="139840710976.03"/>
  </r>
  <r>
    <s v="41-06-00"/>
    <s v="INSTITUTO COLOMBIANO DE BIENESTAR FAMILIAR (ICBF)"/>
    <x v="26"/>
    <x v="1"/>
    <s v="320"/>
    <s v="1504"/>
    <s v="15"/>
    <s v=""/>
    <s v=""/>
    <s v=""/>
    <s v=""/>
    <s v="Nación"/>
    <s v="16"/>
    <s v="CSF"/>
    <x v="26"/>
    <n v="0"/>
    <n v="927355139"/>
    <n v="0"/>
    <n v="927355139"/>
    <n v="0"/>
    <n v="927355139"/>
    <n v="0"/>
    <n v="927355139"/>
    <n v="43331862"/>
    <n v="0"/>
    <n v="0"/>
  </r>
  <r>
    <s v="41-06-00"/>
    <s v="INSTITUTO COLOMBIANO DE BIENESTAR FAMILIAR (ICBF)"/>
    <x v="27"/>
    <x v="1"/>
    <s v="320"/>
    <s v="1504"/>
    <s v="17"/>
    <s v=""/>
    <s v=""/>
    <s v=""/>
    <s v=""/>
    <s v="Nación"/>
    <s v="16"/>
    <s v="CSF"/>
    <x v="27"/>
    <n v="0"/>
    <n v="34468169"/>
    <n v="0"/>
    <n v="34468169"/>
    <n v="0"/>
    <n v="34468169"/>
    <n v="0"/>
    <n v="34468169"/>
    <n v="28285028"/>
    <n v="0"/>
    <n v="0"/>
  </r>
  <r>
    <s v="41-06-00"/>
    <s v="INSTITUTO COLOMBIANO DE BIENESTAR FAMILIAR (ICBF)"/>
    <x v="28"/>
    <x v="1"/>
    <s v="320"/>
    <s v="1504"/>
    <s v="18"/>
    <s v=""/>
    <s v=""/>
    <s v=""/>
    <s v=""/>
    <s v="Nación"/>
    <s v="16"/>
    <s v="CSF"/>
    <x v="28"/>
    <n v="0"/>
    <n v="2137249527"/>
    <n v="0"/>
    <n v="2137249527"/>
    <n v="0"/>
    <n v="2137249527"/>
    <n v="0"/>
    <n v="2137249527"/>
    <n v="2137249527"/>
    <n v="0"/>
    <n v="0"/>
  </r>
  <r>
    <s v="41-06-00"/>
    <s v="INSTITUTO COLOMBIANO DE BIENESTAR FAMILIAR (ICBF)"/>
    <x v="29"/>
    <x v="1"/>
    <s v="410"/>
    <s v="300"/>
    <s v="6"/>
    <s v=""/>
    <s v=""/>
    <s v=""/>
    <s v=""/>
    <s v="Propios"/>
    <s v="27"/>
    <s v="CSF"/>
    <x v="29"/>
    <n v="7000000000"/>
    <n v="0"/>
    <n v="0"/>
    <n v="7000000000"/>
    <n v="0"/>
    <n v="7000000000"/>
    <n v="0"/>
    <n v="7000000000"/>
    <n v="6983920833"/>
    <n v="6377207981"/>
    <n v="6377207981"/>
  </r>
  <r>
    <s v="41-06-00"/>
    <s v="INSTITUTO COLOMBIANO DE BIENESTAR FAMILIAR (ICBF)"/>
    <x v="30"/>
    <x v="1"/>
    <s v="520"/>
    <s v="1500"/>
    <s v="1"/>
    <s v=""/>
    <s v=""/>
    <s v=""/>
    <s v=""/>
    <s v="Nación"/>
    <s v="11"/>
    <s v="CSF"/>
    <x v="30"/>
    <n v="2759909227"/>
    <n v="0"/>
    <n v="0"/>
    <n v="2759909227"/>
    <n v="0"/>
    <n v="2730175859"/>
    <n v="29733368"/>
    <n v="2730175859"/>
    <n v="2480518824"/>
    <n v="2248819322"/>
    <n v="2248819322"/>
  </r>
  <r>
    <s v="41-06-00"/>
    <s v="INSTITUTO COLOMBIANO DE BIENESTAR FAMILIAR (ICBF)"/>
    <x v="30"/>
    <x v="1"/>
    <s v="520"/>
    <s v="1500"/>
    <s v="1"/>
    <s v=""/>
    <s v=""/>
    <s v=""/>
    <s v=""/>
    <s v="Nación"/>
    <s v="16"/>
    <s v="CSF"/>
    <x v="30"/>
    <n v="583024000"/>
    <n v="0"/>
    <n v="0"/>
    <n v="583024000"/>
    <n v="0"/>
    <n v="583024000"/>
    <n v="0"/>
    <n v="583024000"/>
    <n v="305503955"/>
    <n v="285667407"/>
    <n v="285667407"/>
  </r>
  <r>
    <s v="41-06-00"/>
    <s v="INSTITUTO COLOMBIANO DE BIENESTAR FAMILIAR (ICBF)"/>
    <x v="30"/>
    <x v="1"/>
    <s v="520"/>
    <s v="1500"/>
    <s v="1"/>
    <s v=""/>
    <s v=""/>
    <s v=""/>
    <s v=""/>
    <s v="Propios"/>
    <s v="27"/>
    <s v="CSF"/>
    <x v="30"/>
    <n v="182837864944"/>
    <n v="0"/>
    <n v="5190483912"/>
    <n v="177647381032"/>
    <n v="0"/>
    <n v="176490919779.51001"/>
    <n v="1156461252.49"/>
    <n v="176490712192.51001"/>
    <n v="171920880676.75"/>
    <n v="170162616745.51999"/>
    <n v="170162616745.51999"/>
  </r>
  <r>
    <s v="41-06-00"/>
    <s v="INSTITUTO COLOMBIANO DE BIENESTAR FAMILIAR (ICBF)"/>
    <x v="31"/>
    <x v="1"/>
    <s v="520"/>
    <s v="1500"/>
    <s v="2"/>
    <s v=""/>
    <s v=""/>
    <s v=""/>
    <s v=""/>
    <s v="Propios"/>
    <s v="27"/>
    <s v="CSF"/>
    <x v="31"/>
    <n v="9500000000"/>
    <n v="5179458485"/>
    <n v="119557279"/>
    <n v="14559901206"/>
    <n v="0"/>
    <n v="14297753199"/>
    <n v="262148007"/>
    <n v="14297753199"/>
    <n v="14009258954.67"/>
    <n v="13086146730.67"/>
    <n v="13086146730.67"/>
  </r>
  <r>
    <s v="41-06-00"/>
    <s v="INSTITUTO COLOMBIANO DE BIENESTAR FAMILIAR (ICBF)"/>
    <x v="32"/>
    <x v="1"/>
    <s v="520"/>
    <s v="1500"/>
    <s v="3"/>
    <s v=""/>
    <s v=""/>
    <s v=""/>
    <s v=""/>
    <s v="Propios"/>
    <s v="27"/>
    <s v="CSF"/>
    <x v="32"/>
    <n v="0"/>
    <n v="11025427"/>
    <n v="0"/>
    <n v="11025427"/>
    <n v="0"/>
    <n v="11025427"/>
    <n v="0"/>
    <n v="11025427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5" cacheId="256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10:E46" firstHeaderRow="0" firstDataRow="1" firstDataCol="2"/>
  <pivotFields count="26">
    <pivotField showAll="0"/>
    <pivotField showAll="0"/>
    <pivotField axis="axisRow" outline="0" showAll="0" defaultSubtotal="0">
      <items count="33">
        <item x="0"/>
        <item x="4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4"/>
        <item x="25"/>
        <item x="26"/>
        <item x="27"/>
        <item x="28"/>
        <item x="21"/>
        <item x="22"/>
        <item x="23"/>
        <item x="29"/>
        <item x="30"/>
        <item x="31"/>
        <item x="3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33">
        <item x="14"/>
        <item x="9"/>
        <item x="20"/>
        <item x="22"/>
        <item x="27"/>
        <item x="26"/>
        <item x="21"/>
        <item x="30"/>
        <item x="32"/>
        <item x="17"/>
        <item x="18"/>
        <item x="7"/>
        <item x="10"/>
        <item x="25"/>
        <item x="29"/>
        <item x="12"/>
        <item x="16"/>
        <item x="31"/>
        <item x="3"/>
        <item x="19"/>
        <item x="8"/>
        <item x="11"/>
        <item x="15"/>
        <item x="2"/>
        <item x="4"/>
        <item x="5"/>
        <item x="24"/>
        <item x="1"/>
        <item x="28"/>
        <item x="23"/>
        <item x="13"/>
        <item x="6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</pivotFields>
  <rowFields count="3">
    <field x="3"/>
    <field x="14"/>
    <field x="2"/>
  </rowFields>
  <rowItems count="36">
    <i>
      <x/>
    </i>
    <i r="1">
      <x/>
      <x v="14"/>
    </i>
    <i r="1">
      <x v="1"/>
      <x v="9"/>
    </i>
    <i r="1">
      <x v="11"/>
      <x v="7"/>
    </i>
    <i r="1">
      <x v="12"/>
      <x v="10"/>
    </i>
    <i r="1">
      <x v="15"/>
      <x v="12"/>
    </i>
    <i r="1">
      <x v="16"/>
      <x v="16"/>
    </i>
    <i r="1">
      <x v="18"/>
      <x v="4"/>
    </i>
    <i r="1">
      <x v="20"/>
      <x v="8"/>
    </i>
    <i r="1">
      <x v="21"/>
      <x v="11"/>
    </i>
    <i r="1">
      <x v="22"/>
      <x v="15"/>
    </i>
    <i r="1">
      <x v="23"/>
      <x v="3"/>
    </i>
    <i r="1">
      <x v="24"/>
      <x v="1"/>
    </i>
    <i r="1">
      <x v="25"/>
      <x v="5"/>
    </i>
    <i r="1">
      <x v="27"/>
      <x v="2"/>
    </i>
    <i r="1">
      <x v="30"/>
      <x v="13"/>
    </i>
    <i r="1">
      <x v="31"/>
      <x v="6"/>
    </i>
    <i r="1">
      <x v="32"/>
      <x/>
    </i>
    <i>
      <x v="1"/>
    </i>
    <i r="1">
      <x v="2"/>
      <x v="20"/>
    </i>
    <i r="1">
      <x v="3"/>
      <x v="27"/>
    </i>
    <i r="1">
      <x v="4"/>
      <x v="24"/>
    </i>
    <i r="1">
      <x v="5"/>
      <x v="23"/>
    </i>
    <i r="1">
      <x v="6"/>
      <x v="26"/>
    </i>
    <i r="1">
      <x v="7"/>
      <x v="30"/>
    </i>
    <i r="1">
      <x v="8"/>
      <x v="32"/>
    </i>
    <i r="1">
      <x v="9"/>
      <x v="17"/>
    </i>
    <i r="1">
      <x v="10"/>
      <x v="18"/>
    </i>
    <i r="1">
      <x v="13"/>
      <x v="22"/>
    </i>
    <i r="1">
      <x v="14"/>
      <x v="29"/>
    </i>
    <i r="1">
      <x v="17"/>
      <x v="31"/>
    </i>
    <i r="1">
      <x v="19"/>
      <x v="19"/>
    </i>
    <i r="1">
      <x v="26"/>
      <x v="21"/>
    </i>
    <i r="1">
      <x v="28"/>
      <x v="25"/>
    </i>
    <i r="1">
      <x v="29"/>
      <x v="2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18" baseField="0" baseItem="0"/>
    <dataField name="Suma de COMPROMISO" fld="22" baseField="0" baseItem="0"/>
    <dataField name="Suma de OBLIGACION" fld="23" baseField="0" baseItem="0"/>
  </dataFields>
  <formats count="2">
    <format dxfId="7">
      <pivotArea outline="0" collapsedLevelsAreSubtotals="1" fieldPosition="0"/>
    </format>
    <format dxfId="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33" cacheId="256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39" firstHeaderRow="1" firstDataRow="1" firstDataCol="1"/>
  <pivotFields count="26">
    <pivotField showAll="0"/>
    <pivotField showAll="0"/>
    <pivotField showAll="0">
      <items count="34">
        <item x="0"/>
        <item x="4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4"/>
        <item x="25"/>
        <item x="26"/>
        <item x="27"/>
        <item x="28"/>
        <item x="21"/>
        <item x="22"/>
        <item x="23"/>
        <item x="29"/>
        <item x="30"/>
        <item x="31"/>
        <item x="32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4">
        <item x="14"/>
        <item x="9"/>
        <item x="20"/>
        <item x="22"/>
        <item x="27"/>
        <item x="26"/>
        <item x="21"/>
        <item x="30"/>
        <item x="32"/>
        <item x="17"/>
        <item x="18"/>
        <item x="7"/>
        <item x="10"/>
        <item x="25"/>
        <item x="29"/>
        <item x="12"/>
        <item x="16"/>
        <item x="31"/>
        <item x="3"/>
        <item x="19"/>
        <item x="8"/>
        <item x="11"/>
        <item x="15"/>
        <item x="2"/>
        <item x="4"/>
        <item x="5"/>
        <item x="24"/>
        <item x="1"/>
        <item x="28"/>
        <item x="23"/>
        <item x="13"/>
        <item x="6"/>
        <item x="0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3"/>
    <field x="14"/>
  </rowFields>
  <rowItems count="36">
    <i>
      <x/>
    </i>
    <i r="1">
      <x/>
    </i>
    <i r="1">
      <x v="1"/>
    </i>
    <i r="1">
      <x v="11"/>
    </i>
    <i r="1">
      <x v="12"/>
    </i>
    <i r="1">
      <x v="15"/>
    </i>
    <i r="1">
      <x v="16"/>
    </i>
    <i r="1">
      <x v="18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30"/>
    </i>
    <i r="1">
      <x v="31"/>
    </i>
    <i r="1">
      <x v="32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7"/>
    </i>
    <i r="1">
      <x v="19"/>
    </i>
    <i r="1">
      <x v="26"/>
    </i>
    <i r="1">
      <x v="28"/>
    </i>
    <i r="1">
      <x v="29"/>
    </i>
    <i t="grand">
      <x/>
    </i>
  </rowItems>
  <colItems count="1">
    <i/>
  </colItems>
  <dataFields count="1">
    <dataField name="Suma de APR. VIGENTE" fld="18" baseField="0" baseItem="0" numFmtId="165"/>
  </dataFields>
  <formats count="2">
    <format dxfId="3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05"/>
  <sheetViews>
    <sheetView zoomScale="85" zoomScaleNormal="85" workbookViewId="0">
      <selection activeCell="A54" sqref="A54"/>
    </sheetView>
  </sheetViews>
  <sheetFormatPr baseColWidth="10" defaultRowHeight="15" x14ac:dyDescent="0.25"/>
  <cols>
    <col min="1" max="1" width="159.7109375" customWidth="1"/>
    <col min="2" max="2" width="13.28515625" style="11" customWidth="1"/>
    <col min="3" max="3" width="23" style="11" customWidth="1"/>
    <col min="4" max="4" width="23.7109375" style="11" customWidth="1"/>
    <col min="5" max="5" width="22" bestFit="1" customWidth="1"/>
    <col min="7" max="7" width="21.140625" style="11" customWidth="1"/>
  </cols>
  <sheetData>
    <row r="6" spans="1:10" x14ac:dyDescent="0.25">
      <c r="A6" s="2" t="s">
        <v>0</v>
      </c>
      <c r="B6" s="2">
        <v>2016</v>
      </c>
    </row>
    <row r="7" spans="1:10" x14ac:dyDescent="0.25">
      <c r="A7" s="2" t="s">
        <v>2</v>
      </c>
      <c r="B7" s="2" t="s">
        <v>3</v>
      </c>
    </row>
    <row r="8" spans="1:10" ht="24" x14ac:dyDescent="0.25">
      <c r="A8" s="2" t="s">
        <v>4</v>
      </c>
      <c r="B8" s="2" t="s">
        <v>5</v>
      </c>
    </row>
    <row r="10" spans="1:10" x14ac:dyDescent="0.25">
      <c r="A10" s="8" t="s">
        <v>134</v>
      </c>
      <c r="B10" s="8" t="s">
        <v>8</v>
      </c>
      <c r="C10" s="13" t="s">
        <v>136</v>
      </c>
      <c r="D10" s="13" t="s">
        <v>137</v>
      </c>
      <c r="E10" s="13" t="s">
        <v>138</v>
      </c>
      <c r="H10" s="10" t="s">
        <v>139</v>
      </c>
      <c r="I10" s="10" t="s">
        <v>140</v>
      </c>
      <c r="J10" s="11" t="s">
        <v>141</v>
      </c>
    </row>
    <row r="11" spans="1:10" x14ac:dyDescent="0.25">
      <c r="A11" s="9" t="s">
        <v>35</v>
      </c>
      <c r="B11"/>
      <c r="C11" s="13">
        <v>360814701572</v>
      </c>
      <c r="D11" s="13">
        <v>356053625423.32001</v>
      </c>
      <c r="E11" s="13">
        <v>351548515366.59998</v>
      </c>
      <c r="H11" s="10" t="e">
        <f>+C11/B11</f>
        <v>#DIV/0!</v>
      </c>
      <c r="I11" s="10" t="e">
        <f>+D11/B11</f>
        <v>#DIV/0!</v>
      </c>
      <c r="J11" s="11">
        <f>+C11-D11</f>
        <v>4761076148.6799927</v>
      </c>
    </row>
    <row r="12" spans="1:10" x14ac:dyDescent="0.25">
      <c r="A12" s="12" t="s">
        <v>78</v>
      </c>
      <c r="B12" s="9" t="s">
        <v>77</v>
      </c>
      <c r="C12" s="13">
        <v>326000000</v>
      </c>
      <c r="D12" s="13">
        <v>166622296</v>
      </c>
      <c r="E12" s="13">
        <v>137829168</v>
      </c>
      <c r="H12" s="10" t="e">
        <f>+C12/B12</f>
        <v>#VALUE!</v>
      </c>
      <c r="I12" s="10" t="e">
        <f>+D12/B12</f>
        <v>#VALUE!</v>
      </c>
      <c r="J12" s="11">
        <f>+C12-D12</f>
        <v>159377704</v>
      </c>
    </row>
    <row r="13" spans="1:10" x14ac:dyDescent="0.25">
      <c r="A13" s="12" t="s">
        <v>66</v>
      </c>
      <c r="B13" s="9" t="s">
        <v>65</v>
      </c>
      <c r="C13" s="13">
        <v>48949804500</v>
      </c>
      <c r="D13" s="13">
        <v>47455945959.139999</v>
      </c>
      <c r="E13" s="13">
        <v>43750834768.940002</v>
      </c>
      <c r="H13" s="10" t="e">
        <f>+C13/B13</f>
        <v>#VALUE!</v>
      </c>
      <c r="I13" s="10" t="e">
        <f>+D13/B13</f>
        <v>#VALUE!</v>
      </c>
      <c r="J13" s="11">
        <f>+C13-D13</f>
        <v>1493858540.8600006</v>
      </c>
    </row>
    <row r="14" spans="1:10" x14ac:dyDescent="0.25">
      <c r="A14" s="12" t="s">
        <v>61</v>
      </c>
      <c r="B14" s="9" t="s">
        <v>60</v>
      </c>
      <c r="C14" s="13">
        <v>66863882557</v>
      </c>
      <c r="D14" s="13">
        <v>66447903794</v>
      </c>
      <c r="E14" s="13">
        <v>66446376194</v>
      </c>
      <c r="J14" s="11">
        <v>74563044803.429993</v>
      </c>
    </row>
    <row r="15" spans="1:10" x14ac:dyDescent="0.25">
      <c r="A15" s="12" t="s">
        <v>68</v>
      </c>
      <c r="B15" s="9" t="s">
        <v>67</v>
      </c>
      <c r="C15" s="13">
        <v>7487505617</v>
      </c>
      <c r="D15" s="13">
        <v>7487505617</v>
      </c>
      <c r="E15" s="13">
        <v>7487505617</v>
      </c>
      <c r="J15" s="11">
        <f>+J13-J14</f>
        <v>-73069186262.569992</v>
      </c>
    </row>
    <row r="16" spans="1:10" x14ac:dyDescent="0.25">
      <c r="A16" s="12" t="s">
        <v>73</v>
      </c>
      <c r="B16" s="9" t="s">
        <v>71</v>
      </c>
      <c r="C16" s="13">
        <v>165900000</v>
      </c>
      <c r="D16" s="13">
        <v>94220449</v>
      </c>
      <c r="E16" s="13">
        <v>94220449</v>
      </c>
    </row>
    <row r="17" spans="1:8" x14ac:dyDescent="0.25">
      <c r="A17" s="12" t="s">
        <v>84</v>
      </c>
      <c r="B17" s="9" t="s">
        <v>82</v>
      </c>
      <c r="C17" s="13">
        <v>51206067</v>
      </c>
      <c r="D17" s="13">
        <v>47701799</v>
      </c>
      <c r="E17" s="13">
        <v>47701799</v>
      </c>
      <c r="H17" s="11"/>
    </row>
    <row r="18" spans="1:8" x14ac:dyDescent="0.25">
      <c r="A18" s="12" t="s">
        <v>50</v>
      </c>
      <c r="B18" s="9" t="s">
        <v>48</v>
      </c>
      <c r="C18" s="13">
        <v>1236000000</v>
      </c>
      <c r="D18" s="13">
        <v>1220409831</v>
      </c>
      <c r="E18" s="13">
        <v>1220409831</v>
      </c>
      <c r="G18" s="11">
        <v>5172450651725.25</v>
      </c>
      <c r="H18" s="11">
        <v>5319407240103.9805</v>
      </c>
    </row>
    <row r="19" spans="1:8" x14ac:dyDescent="0.25">
      <c r="A19" s="12" t="s">
        <v>64</v>
      </c>
      <c r="B19" s="9" t="s">
        <v>62</v>
      </c>
      <c r="C19" s="13">
        <v>4463138000</v>
      </c>
      <c r="D19" s="13">
        <v>3664441257.9400001</v>
      </c>
      <c r="E19" s="13">
        <v>3660656207.4200001</v>
      </c>
      <c r="H19" s="10">
        <f>+G18/GETPIVOTDATA("Suma de APR. VIGENTE",$A$10)</f>
        <v>0.94783273213778485</v>
      </c>
    </row>
    <row r="20" spans="1:8" x14ac:dyDescent="0.25">
      <c r="A20" s="12" t="s">
        <v>70</v>
      </c>
      <c r="B20" s="9" t="s">
        <v>69</v>
      </c>
      <c r="C20" s="13">
        <v>49000000</v>
      </c>
      <c r="D20" s="13">
        <v>48859574</v>
      </c>
      <c r="E20" s="13">
        <v>48859574</v>
      </c>
      <c r="H20" s="10">
        <f>+H18/GETPIVOTDATA("Suma de APR. VIGENTE",$A$10)</f>
        <v>0.97476199140915176</v>
      </c>
    </row>
    <row r="21" spans="1:8" x14ac:dyDescent="0.25">
      <c r="A21" s="12" t="s">
        <v>81</v>
      </c>
      <c r="B21" s="9" t="s">
        <v>79</v>
      </c>
      <c r="C21" s="13">
        <v>0</v>
      </c>
      <c r="D21" s="13">
        <v>0</v>
      </c>
      <c r="E21" s="13">
        <v>0</v>
      </c>
      <c r="H21" s="11">
        <f>+H18-G18</f>
        <v>146956588378.73047</v>
      </c>
    </row>
    <row r="22" spans="1:8" x14ac:dyDescent="0.25">
      <c r="A22" s="12" t="s">
        <v>47</v>
      </c>
      <c r="B22" s="9" t="s">
        <v>45</v>
      </c>
      <c r="C22" s="13">
        <v>49151492768</v>
      </c>
      <c r="D22" s="13">
        <v>49035415837</v>
      </c>
      <c r="E22" s="13">
        <v>49024368568</v>
      </c>
      <c r="H22" s="11"/>
    </row>
    <row r="23" spans="1:8" x14ac:dyDescent="0.25">
      <c r="A23" s="12" t="s">
        <v>53</v>
      </c>
      <c r="B23" s="9" t="s">
        <v>51</v>
      </c>
      <c r="C23" s="13">
        <v>452000000</v>
      </c>
      <c r="D23" s="13">
        <v>0</v>
      </c>
      <c r="E23" s="13">
        <v>0</v>
      </c>
      <c r="H23" s="11"/>
    </row>
    <row r="24" spans="1:8" x14ac:dyDescent="0.25">
      <c r="A24" s="12" t="s">
        <v>56</v>
      </c>
      <c r="B24" s="9" t="s">
        <v>54</v>
      </c>
      <c r="C24" s="13">
        <v>85182776</v>
      </c>
      <c r="D24" s="13">
        <v>14151851</v>
      </c>
      <c r="E24" s="13">
        <v>0</v>
      </c>
      <c r="H24" s="11"/>
    </row>
    <row r="25" spans="1:8" x14ac:dyDescent="0.25">
      <c r="A25" s="12" t="s">
        <v>44</v>
      </c>
      <c r="B25" s="9" t="s">
        <v>42</v>
      </c>
      <c r="C25" s="13">
        <v>1965000000</v>
      </c>
      <c r="D25" s="13">
        <v>1952187509</v>
      </c>
      <c r="E25" s="13">
        <v>1952187509</v>
      </c>
    </row>
    <row r="26" spans="1:8" x14ac:dyDescent="0.25">
      <c r="A26" s="12" t="s">
        <v>76</v>
      </c>
      <c r="B26" s="9" t="s">
        <v>74</v>
      </c>
      <c r="C26" s="13">
        <v>12250067275</v>
      </c>
      <c r="D26" s="13">
        <v>12236658989</v>
      </c>
      <c r="E26" s="13">
        <v>11917596712</v>
      </c>
    </row>
    <row r="27" spans="1:8" x14ac:dyDescent="0.25">
      <c r="A27" s="12" t="s">
        <v>59</v>
      </c>
      <c r="B27" s="9" t="s">
        <v>57</v>
      </c>
      <c r="C27" s="13">
        <v>3577695429</v>
      </c>
      <c r="D27" s="13">
        <v>3488664686.2399998</v>
      </c>
      <c r="E27" s="13">
        <v>3122910172.2399998</v>
      </c>
    </row>
    <row r="28" spans="1:8" x14ac:dyDescent="0.25">
      <c r="A28" s="12" t="s">
        <v>41</v>
      </c>
      <c r="B28" s="9" t="s">
        <v>34</v>
      </c>
      <c r="C28" s="13">
        <v>163740826583</v>
      </c>
      <c r="D28" s="13">
        <v>162692935974</v>
      </c>
      <c r="E28" s="13">
        <v>162637058797</v>
      </c>
    </row>
    <row r="29" spans="1:8" x14ac:dyDescent="0.25">
      <c r="A29" s="9" t="s">
        <v>86</v>
      </c>
      <c r="B29"/>
      <c r="C29" s="13">
        <v>5096319744565</v>
      </c>
      <c r="D29" s="13">
        <v>5068698091614.1709</v>
      </c>
      <c r="E29" s="13">
        <v>4967858724737.3799</v>
      </c>
    </row>
    <row r="30" spans="1:8" x14ac:dyDescent="0.25">
      <c r="A30" s="12" t="s">
        <v>101</v>
      </c>
      <c r="B30" s="9" t="s">
        <v>98</v>
      </c>
      <c r="C30" s="13">
        <v>6891558370</v>
      </c>
      <c r="D30" s="13">
        <v>6885433050</v>
      </c>
      <c r="E30" s="13">
        <v>6786074921</v>
      </c>
    </row>
    <row r="31" spans="1:8" x14ac:dyDescent="0.25">
      <c r="A31" s="12" t="s">
        <v>106</v>
      </c>
      <c r="B31" s="9" t="s">
        <v>105</v>
      </c>
      <c r="C31" s="13">
        <v>76961632534</v>
      </c>
      <c r="D31" s="13">
        <v>76831676251</v>
      </c>
      <c r="E31" s="13">
        <v>74828560795</v>
      </c>
    </row>
    <row r="32" spans="1:8" x14ac:dyDescent="0.25">
      <c r="A32" s="12" t="s">
        <v>120</v>
      </c>
      <c r="B32" s="9" t="s">
        <v>118</v>
      </c>
      <c r="C32" s="13">
        <v>34468169</v>
      </c>
      <c r="D32" s="13">
        <v>34468169</v>
      </c>
      <c r="E32" s="13">
        <v>28285028</v>
      </c>
    </row>
    <row r="33" spans="1:5" x14ac:dyDescent="0.25">
      <c r="A33" s="12" t="s">
        <v>117</v>
      </c>
      <c r="B33" s="9" t="s">
        <v>115</v>
      </c>
      <c r="C33" s="13">
        <v>927355139</v>
      </c>
      <c r="D33" s="13">
        <v>927355139</v>
      </c>
      <c r="E33" s="13">
        <v>43331862</v>
      </c>
    </row>
    <row r="34" spans="1:5" x14ac:dyDescent="0.25">
      <c r="A34" s="12" t="s">
        <v>103</v>
      </c>
      <c r="B34" s="9" t="s">
        <v>102</v>
      </c>
      <c r="C34" s="13">
        <v>3561105203954</v>
      </c>
      <c r="D34" s="13">
        <v>3545912829492.7202</v>
      </c>
      <c r="E34" s="13">
        <v>3497205871789.5601</v>
      </c>
    </row>
    <row r="35" spans="1:5" x14ac:dyDescent="0.25">
      <c r="A35" s="12" t="s">
        <v>129</v>
      </c>
      <c r="B35" s="9" t="s">
        <v>127</v>
      </c>
      <c r="C35" s="13">
        <v>180990314259</v>
      </c>
      <c r="D35" s="13">
        <v>179803912051.51001</v>
      </c>
      <c r="E35" s="13">
        <v>174706903455.75</v>
      </c>
    </row>
    <row r="36" spans="1:5" x14ac:dyDescent="0.25">
      <c r="A36" s="12" t="s">
        <v>133</v>
      </c>
      <c r="B36" s="9" t="s">
        <v>132</v>
      </c>
      <c r="C36" s="13">
        <v>11025427</v>
      </c>
      <c r="D36" s="13">
        <v>11025427</v>
      </c>
      <c r="E36" s="13">
        <v>0</v>
      </c>
    </row>
    <row r="37" spans="1:5" x14ac:dyDescent="0.25">
      <c r="A37" s="12" t="s">
        <v>91</v>
      </c>
      <c r="B37" s="9" t="s">
        <v>85</v>
      </c>
      <c r="C37" s="13">
        <v>37872310830</v>
      </c>
      <c r="D37" s="13">
        <v>37737822669.229996</v>
      </c>
      <c r="E37" s="13">
        <v>32136771930.919998</v>
      </c>
    </row>
    <row r="38" spans="1:5" x14ac:dyDescent="0.25">
      <c r="A38" s="12" t="s">
        <v>93</v>
      </c>
      <c r="B38" s="9" t="s">
        <v>92</v>
      </c>
      <c r="C38" s="13">
        <v>15132710</v>
      </c>
      <c r="D38" s="13">
        <v>15132710</v>
      </c>
      <c r="E38" s="13">
        <v>0</v>
      </c>
    </row>
    <row r="39" spans="1:5" x14ac:dyDescent="0.25">
      <c r="A39" s="12" t="s">
        <v>114</v>
      </c>
      <c r="B39" s="9" t="s">
        <v>112</v>
      </c>
      <c r="C39" s="13">
        <v>175275849174</v>
      </c>
      <c r="D39" s="13">
        <v>172179210656.92999</v>
      </c>
      <c r="E39" s="13">
        <v>166433227052.95999</v>
      </c>
    </row>
    <row r="40" spans="1:5" x14ac:dyDescent="0.25">
      <c r="A40" s="12" t="s">
        <v>126</v>
      </c>
      <c r="B40" s="9" t="s">
        <v>124</v>
      </c>
      <c r="C40" s="13">
        <v>7000000000</v>
      </c>
      <c r="D40" s="13">
        <v>7000000000</v>
      </c>
      <c r="E40" s="13">
        <v>6983920833</v>
      </c>
    </row>
    <row r="41" spans="1:5" x14ac:dyDescent="0.25">
      <c r="A41" s="12" t="s">
        <v>131</v>
      </c>
      <c r="B41" s="9" t="s">
        <v>130</v>
      </c>
      <c r="C41" s="13">
        <v>14559901206</v>
      </c>
      <c r="D41" s="13">
        <v>14297753199</v>
      </c>
      <c r="E41" s="13">
        <v>14009258954.67</v>
      </c>
    </row>
    <row r="42" spans="1:5" x14ac:dyDescent="0.25">
      <c r="A42" s="12" t="s">
        <v>97</v>
      </c>
      <c r="B42" s="9" t="s">
        <v>94</v>
      </c>
      <c r="C42" s="13">
        <v>51363430974</v>
      </c>
      <c r="D42" s="13">
        <v>51059463398</v>
      </c>
      <c r="E42" s="13">
        <v>45535267023</v>
      </c>
    </row>
    <row r="43" spans="1:5" x14ac:dyDescent="0.25">
      <c r="A43" s="12" t="s">
        <v>111</v>
      </c>
      <c r="B43" s="9" t="s">
        <v>110</v>
      </c>
      <c r="C43" s="13">
        <v>74323640790</v>
      </c>
      <c r="D43" s="13">
        <v>74074325765</v>
      </c>
      <c r="E43" s="13">
        <v>71590061232</v>
      </c>
    </row>
    <row r="44" spans="1:5" x14ac:dyDescent="0.25">
      <c r="A44" s="12" t="s">
        <v>123</v>
      </c>
      <c r="B44" s="9" t="s">
        <v>121</v>
      </c>
      <c r="C44" s="13">
        <v>2137249527</v>
      </c>
      <c r="D44" s="13">
        <v>2137249527</v>
      </c>
      <c r="E44" s="13">
        <v>2137249527</v>
      </c>
    </row>
    <row r="45" spans="1:5" x14ac:dyDescent="0.25">
      <c r="A45" s="12" t="s">
        <v>109</v>
      </c>
      <c r="B45" s="9" t="s">
        <v>107</v>
      </c>
      <c r="C45" s="13">
        <v>906850671502</v>
      </c>
      <c r="D45" s="13">
        <v>899790434108.78003</v>
      </c>
      <c r="E45" s="13">
        <v>875433940332.52002</v>
      </c>
    </row>
    <row r="46" spans="1:5" x14ac:dyDescent="0.25">
      <c r="A46" s="9" t="s">
        <v>135</v>
      </c>
      <c r="B46"/>
      <c r="C46" s="13">
        <v>5457134446137</v>
      </c>
      <c r="D46" s="13">
        <v>5424751717037.4902</v>
      </c>
      <c r="E46" s="13">
        <v>5319407240103.9805</v>
      </c>
    </row>
    <row r="47" spans="1:5" x14ac:dyDescent="0.25">
      <c r="B47"/>
      <c r="C47"/>
      <c r="D47"/>
    </row>
    <row r="48" spans="1:5" x14ac:dyDescent="0.25">
      <c r="B48"/>
      <c r="C48"/>
      <c r="D48"/>
    </row>
    <row r="49" spans="2:4" x14ac:dyDescent="0.25">
      <c r="B49"/>
      <c r="C49"/>
      <c r="D49"/>
    </row>
    <row r="50" spans="2:4" x14ac:dyDescent="0.25">
      <c r="B50"/>
      <c r="C50"/>
      <c r="D50"/>
    </row>
    <row r="51" spans="2:4" x14ac:dyDescent="0.25">
      <c r="B51"/>
      <c r="C51"/>
      <c r="D51"/>
    </row>
    <row r="52" spans="2:4" x14ac:dyDescent="0.25">
      <c r="B52"/>
      <c r="C52"/>
      <c r="D52"/>
    </row>
    <row r="53" spans="2:4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x14ac:dyDescent="0.25">
      <c r="B57"/>
      <c r="C57"/>
      <c r="D57"/>
    </row>
    <row r="58" spans="2:4" x14ac:dyDescent="0.25">
      <c r="B58"/>
      <c r="C58"/>
      <c r="D58"/>
    </row>
    <row r="59" spans="2:4" x14ac:dyDescent="0.25">
      <c r="B59"/>
      <c r="C59"/>
      <c r="D59"/>
    </row>
    <row r="60" spans="2:4" x14ac:dyDescent="0.25">
      <c r="B60"/>
      <c r="C60"/>
      <c r="D60"/>
    </row>
    <row r="61" spans="2:4" x14ac:dyDescent="0.25">
      <c r="B61"/>
      <c r="C61"/>
      <c r="D61"/>
    </row>
    <row r="62" spans="2:4" x14ac:dyDescent="0.25">
      <c r="B62"/>
      <c r="C62"/>
      <c r="D62"/>
    </row>
    <row r="63" spans="2:4" x14ac:dyDescent="0.25">
      <c r="B63"/>
      <c r="C63"/>
      <c r="D63"/>
    </row>
    <row r="64" spans="2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92" spans="1:4" x14ac:dyDescent="0.25">
      <c r="A92" t="s">
        <v>101</v>
      </c>
      <c r="B92" s="11">
        <v>6891558370</v>
      </c>
      <c r="C92" s="11">
        <v>6885433050</v>
      </c>
      <c r="D92" s="11">
        <v>6786074921</v>
      </c>
    </row>
    <row r="93" spans="1:4" x14ac:dyDescent="0.25">
      <c r="A93" t="s">
        <v>106</v>
      </c>
      <c r="B93" s="11">
        <f>76961632534+34468169</f>
        <v>76996100703</v>
      </c>
      <c r="C93" s="11">
        <f>76831676251+34468169</f>
        <v>76866144420</v>
      </c>
      <c r="D93" s="11">
        <f>74828560795+28285028</f>
        <v>74856845823</v>
      </c>
    </row>
    <row r="94" spans="1:4" x14ac:dyDescent="0.25">
      <c r="A94" t="s">
        <v>103</v>
      </c>
      <c r="B94" s="11">
        <v>3561105203954</v>
      </c>
      <c r="C94" s="11">
        <v>3545912829492.7202</v>
      </c>
      <c r="D94" s="11">
        <v>3497205871789.5601</v>
      </c>
    </row>
    <row r="95" spans="1:4" x14ac:dyDescent="0.25">
      <c r="A95" t="s">
        <v>129</v>
      </c>
      <c r="B95" s="11">
        <f>180990314259+11025427</f>
        <v>181001339686</v>
      </c>
      <c r="C95" s="11">
        <f>179803912051.51+11025427</f>
        <v>179814937478.51001</v>
      </c>
      <c r="D95" s="11">
        <v>174706903455.75</v>
      </c>
    </row>
    <row r="96" spans="1:4" x14ac:dyDescent="0.25">
      <c r="A96" t="s">
        <v>91</v>
      </c>
      <c r="B96" s="11">
        <f>37872310830+15132710</f>
        <v>37887443540</v>
      </c>
      <c r="C96" s="11">
        <f>37737822669.23+15132710</f>
        <v>37752955379.230003</v>
      </c>
      <c r="D96" s="11">
        <v>32136771930.919998</v>
      </c>
    </row>
    <row r="97" spans="1:4" x14ac:dyDescent="0.25">
      <c r="A97" t="s">
        <v>114</v>
      </c>
      <c r="B97" s="11">
        <v>175275849174</v>
      </c>
      <c r="C97" s="11">
        <v>172179210656.92999</v>
      </c>
      <c r="D97" s="11">
        <v>166433227052.95999</v>
      </c>
    </row>
    <row r="98" spans="1:4" x14ac:dyDescent="0.25">
      <c r="A98" t="s">
        <v>126</v>
      </c>
      <c r="B98" s="11">
        <v>7000000000</v>
      </c>
      <c r="C98" s="11">
        <v>7000000000</v>
      </c>
      <c r="D98" s="11">
        <v>6983920833</v>
      </c>
    </row>
    <row r="99" spans="1:4" x14ac:dyDescent="0.25">
      <c r="A99" t="s">
        <v>131</v>
      </c>
      <c r="B99" s="11">
        <v>14559901206</v>
      </c>
      <c r="C99" s="11">
        <v>14297753199</v>
      </c>
      <c r="D99" s="11">
        <v>14009258954.67</v>
      </c>
    </row>
    <row r="100" spans="1:4" x14ac:dyDescent="0.25">
      <c r="A100" t="s">
        <v>97</v>
      </c>
      <c r="B100" s="11">
        <v>51363430974</v>
      </c>
      <c r="C100" s="11">
        <v>51059463398</v>
      </c>
      <c r="D100" s="11">
        <v>45535267023</v>
      </c>
    </row>
    <row r="101" spans="1:4" x14ac:dyDescent="0.25">
      <c r="A101" t="s">
        <v>111</v>
      </c>
      <c r="B101" s="11">
        <f>74323640790+927355139</f>
        <v>75250995929</v>
      </c>
      <c r="C101" s="11">
        <f>74074325765+927355139</f>
        <v>75001680904</v>
      </c>
      <c r="D101" s="11">
        <f>71590061232+43331862</f>
        <v>71633393094</v>
      </c>
    </row>
    <row r="102" spans="1:4" x14ac:dyDescent="0.25">
      <c r="A102" t="s">
        <v>109</v>
      </c>
      <c r="B102" s="11">
        <f>906850671502+2137249527</f>
        <v>908987921029</v>
      </c>
      <c r="C102" s="11">
        <f>899790434108.78+2137249527</f>
        <v>901927683635.78003</v>
      </c>
      <c r="D102" s="11">
        <f>875433940332.52+2137249527</f>
        <v>877571189859.52002</v>
      </c>
    </row>
    <row r="103" spans="1:4" x14ac:dyDescent="0.25">
      <c r="A103" t="s">
        <v>135</v>
      </c>
    </row>
    <row r="105" spans="1:4" x14ac:dyDescent="0.25">
      <c r="B105" s="11">
        <f>+SUM(B92:B102)</f>
        <v>5096319744565</v>
      </c>
      <c r="C105" s="11">
        <f t="shared" ref="C105:D105" si="0">+SUM(C92:C102)</f>
        <v>5068698091614.1709</v>
      </c>
      <c r="D105" s="11">
        <f t="shared" si="0"/>
        <v>4967858724737.3799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9"/>
  <sheetViews>
    <sheetView tabSelected="1" workbookViewId="0">
      <selection activeCell="A22" sqref="A22"/>
    </sheetView>
  </sheetViews>
  <sheetFormatPr baseColWidth="10" defaultRowHeight="15" x14ac:dyDescent="0.25"/>
  <cols>
    <col min="1" max="1" width="159.7109375" bestFit="1" customWidth="1"/>
    <col min="2" max="2" width="21.5703125" style="11" bestFit="1" customWidth="1"/>
    <col min="3" max="4" width="20.42578125" bestFit="1" customWidth="1"/>
  </cols>
  <sheetData>
    <row r="3" spans="1:2" x14ac:dyDescent="0.25">
      <c r="A3" s="8" t="s">
        <v>134</v>
      </c>
      <c r="B3" s="11" t="s">
        <v>136</v>
      </c>
    </row>
    <row r="4" spans="1:2" x14ac:dyDescent="0.25">
      <c r="A4" s="9" t="s">
        <v>35</v>
      </c>
      <c r="B4" s="11">
        <v>360814701572</v>
      </c>
    </row>
    <row r="5" spans="1:2" x14ac:dyDescent="0.25">
      <c r="A5" s="12" t="s">
        <v>78</v>
      </c>
      <c r="B5" s="11">
        <v>326000000</v>
      </c>
    </row>
    <row r="6" spans="1:2" x14ac:dyDescent="0.25">
      <c r="A6" s="12" t="s">
        <v>66</v>
      </c>
      <c r="B6" s="11">
        <v>48949804500</v>
      </c>
    </row>
    <row r="7" spans="1:2" x14ac:dyDescent="0.25">
      <c r="A7" s="12" t="s">
        <v>61</v>
      </c>
      <c r="B7" s="11">
        <v>66863882557</v>
      </c>
    </row>
    <row r="8" spans="1:2" x14ac:dyDescent="0.25">
      <c r="A8" s="12" t="s">
        <v>68</v>
      </c>
      <c r="B8" s="11">
        <v>7487505617</v>
      </c>
    </row>
    <row r="9" spans="1:2" x14ac:dyDescent="0.25">
      <c r="A9" s="12" t="s">
        <v>73</v>
      </c>
      <c r="B9" s="11">
        <v>165900000</v>
      </c>
    </row>
    <row r="10" spans="1:2" x14ac:dyDescent="0.25">
      <c r="A10" s="12" t="s">
        <v>84</v>
      </c>
      <c r="B10" s="11">
        <v>51206067</v>
      </c>
    </row>
    <row r="11" spans="1:2" x14ac:dyDescent="0.25">
      <c r="A11" s="12" t="s">
        <v>50</v>
      </c>
      <c r="B11" s="11">
        <v>1236000000</v>
      </c>
    </row>
    <row r="12" spans="1:2" x14ac:dyDescent="0.25">
      <c r="A12" s="12" t="s">
        <v>64</v>
      </c>
      <c r="B12" s="11">
        <v>4463138000</v>
      </c>
    </row>
    <row r="13" spans="1:2" x14ac:dyDescent="0.25">
      <c r="A13" s="12" t="s">
        <v>70</v>
      </c>
      <c r="B13" s="11">
        <v>49000000</v>
      </c>
    </row>
    <row r="14" spans="1:2" x14ac:dyDescent="0.25">
      <c r="A14" s="12" t="s">
        <v>81</v>
      </c>
      <c r="B14" s="11">
        <v>0</v>
      </c>
    </row>
    <row r="15" spans="1:2" x14ac:dyDescent="0.25">
      <c r="A15" s="12" t="s">
        <v>47</v>
      </c>
      <c r="B15" s="11">
        <v>49151492768</v>
      </c>
    </row>
    <row r="16" spans="1:2" x14ac:dyDescent="0.25">
      <c r="A16" s="12" t="s">
        <v>53</v>
      </c>
      <c r="B16" s="11">
        <v>452000000</v>
      </c>
    </row>
    <row r="17" spans="1:2" x14ac:dyDescent="0.25">
      <c r="A17" s="12" t="s">
        <v>56</v>
      </c>
      <c r="B17" s="11">
        <v>85182776</v>
      </c>
    </row>
    <row r="18" spans="1:2" x14ac:dyDescent="0.25">
      <c r="A18" s="12" t="s">
        <v>44</v>
      </c>
      <c r="B18" s="11">
        <v>1965000000</v>
      </c>
    </row>
    <row r="19" spans="1:2" x14ac:dyDescent="0.25">
      <c r="A19" s="12" t="s">
        <v>76</v>
      </c>
      <c r="B19" s="11">
        <v>12250067275</v>
      </c>
    </row>
    <row r="20" spans="1:2" x14ac:dyDescent="0.25">
      <c r="A20" s="12" t="s">
        <v>59</v>
      </c>
      <c r="B20" s="11">
        <v>3577695429</v>
      </c>
    </row>
    <row r="21" spans="1:2" x14ac:dyDescent="0.25">
      <c r="A21" s="12" t="s">
        <v>41</v>
      </c>
      <c r="B21" s="11">
        <v>163740826583</v>
      </c>
    </row>
    <row r="22" spans="1:2" x14ac:dyDescent="0.25">
      <c r="A22" s="9" t="s">
        <v>86</v>
      </c>
      <c r="B22" s="11">
        <v>5096319744565</v>
      </c>
    </row>
    <row r="23" spans="1:2" x14ac:dyDescent="0.25">
      <c r="A23" s="12" t="s">
        <v>101</v>
      </c>
      <c r="B23" s="11">
        <v>6891558370</v>
      </c>
    </row>
    <row r="24" spans="1:2" x14ac:dyDescent="0.25">
      <c r="A24" s="12" t="s">
        <v>106</v>
      </c>
      <c r="B24" s="11">
        <v>76961632534</v>
      </c>
    </row>
    <row r="25" spans="1:2" x14ac:dyDescent="0.25">
      <c r="A25" s="12" t="s">
        <v>120</v>
      </c>
      <c r="B25" s="11">
        <v>34468169</v>
      </c>
    </row>
    <row r="26" spans="1:2" x14ac:dyDescent="0.25">
      <c r="A26" s="12" t="s">
        <v>117</v>
      </c>
      <c r="B26" s="11">
        <v>927355139</v>
      </c>
    </row>
    <row r="27" spans="1:2" x14ac:dyDescent="0.25">
      <c r="A27" s="12" t="s">
        <v>103</v>
      </c>
      <c r="B27" s="11">
        <v>3561105203954</v>
      </c>
    </row>
    <row r="28" spans="1:2" x14ac:dyDescent="0.25">
      <c r="A28" s="12" t="s">
        <v>129</v>
      </c>
      <c r="B28" s="11">
        <v>180990314259</v>
      </c>
    </row>
    <row r="29" spans="1:2" x14ac:dyDescent="0.25">
      <c r="A29" s="12" t="s">
        <v>133</v>
      </c>
      <c r="B29" s="11">
        <v>11025427</v>
      </c>
    </row>
    <row r="30" spans="1:2" x14ac:dyDescent="0.25">
      <c r="A30" s="12" t="s">
        <v>91</v>
      </c>
      <c r="B30" s="11">
        <v>37872310830</v>
      </c>
    </row>
    <row r="31" spans="1:2" x14ac:dyDescent="0.25">
      <c r="A31" s="12" t="s">
        <v>93</v>
      </c>
      <c r="B31" s="11">
        <v>15132710</v>
      </c>
    </row>
    <row r="32" spans="1:2" x14ac:dyDescent="0.25">
      <c r="A32" s="12" t="s">
        <v>114</v>
      </c>
      <c r="B32" s="11">
        <v>175275849174</v>
      </c>
    </row>
    <row r="33" spans="1:2" x14ac:dyDescent="0.25">
      <c r="A33" s="12" t="s">
        <v>126</v>
      </c>
      <c r="B33" s="11">
        <v>7000000000</v>
      </c>
    </row>
    <row r="34" spans="1:2" x14ac:dyDescent="0.25">
      <c r="A34" s="12" t="s">
        <v>131</v>
      </c>
      <c r="B34" s="11">
        <v>14559901206</v>
      </c>
    </row>
    <row r="35" spans="1:2" x14ac:dyDescent="0.25">
      <c r="A35" s="12" t="s">
        <v>97</v>
      </c>
      <c r="B35" s="11">
        <v>51363430974</v>
      </c>
    </row>
    <row r="36" spans="1:2" x14ac:dyDescent="0.25">
      <c r="A36" s="12" t="s">
        <v>111</v>
      </c>
      <c r="B36" s="11">
        <v>74323640790</v>
      </c>
    </row>
    <row r="37" spans="1:2" x14ac:dyDescent="0.25">
      <c r="A37" s="12" t="s">
        <v>123</v>
      </c>
      <c r="B37" s="11">
        <v>2137249527</v>
      </c>
    </row>
    <row r="38" spans="1:2" x14ac:dyDescent="0.25">
      <c r="A38" s="12" t="s">
        <v>109</v>
      </c>
      <c r="B38" s="11">
        <v>906850671502</v>
      </c>
    </row>
    <row r="39" spans="1:2" x14ac:dyDescent="0.25">
      <c r="A39" s="9" t="s">
        <v>135</v>
      </c>
      <c r="B39" s="11">
        <v>5457134446137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opLeftCell="A4" workbookViewId="0">
      <selection activeCell="A4" sqref="A4:Z4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158224000000</v>
      </c>
      <c r="Q5" s="7">
        <v>7070014470</v>
      </c>
      <c r="R5" s="7">
        <v>1553187887</v>
      </c>
      <c r="S5" s="7">
        <v>163740826583</v>
      </c>
      <c r="T5" s="7">
        <v>0</v>
      </c>
      <c r="U5" s="7">
        <v>162692935974</v>
      </c>
      <c r="V5" s="7">
        <v>1047890609</v>
      </c>
      <c r="W5" s="7">
        <v>162692935974</v>
      </c>
      <c r="X5" s="7">
        <v>162637058797</v>
      </c>
      <c r="Y5" s="7">
        <v>162636149462</v>
      </c>
      <c r="Z5" s="7">
        <v>162636149462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2785000000</v>
      </c>
      <c r="Q6" s="7">
        <v>0</v>
      </c>
      <c r="R6" s="7">
        <v>820000000</v>
      </c>
      <c r="S6" s="7">
        <v>1965000000</v>
      </c>
      <c r="T6" s="7">
        <v>0</v>
      </c>
      <c r="U6" s="7">
        <v>1952187509</v>
      </c>
      <c r="V6" s="7">
        <v>12812491</v>
      </c>
      <c r="W6" s="7">
        <v>1952187509</v>
      </c>
      <c r="X6" s="7">
        <v>1952187509</v>
      </c>
      <c r="Y6" s="7">
        <v>1952187509</v>
      </c>
      <c r="Z6" s="7">
        <v>1952187509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48669000000</v>
      </c>
      <c r="Q7" s="7">
        <v>932492768</v>
      </c>
      <c r="R7" s="7">
        <v>450000000</v>
      </c>
      <c r="S7" s="7">
        <v>49151492768</v>
      </c>
      <c r="T7" s="7">
        <v>0</v>
      </c>
      <c r="U7" s="7">
        <v>49035415837</v>
      </c>
      <c r="V7" s="7">
        <v>116076931</v>
      </c>
      <c r="W7" s="7">
        <v>49035415837</v>
      </c>
      <c r="X7" s="7">
        <v>49024368568</v>
      </c>
      <c r="Y7" s="7">
        <v>49022153949</v>
      </c>
      <c r="Z7" s="7">
        <v>49022153949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1866000000</v>
      </c>
      <c r="Q8" s="7">
        <v>0</v>
      </c>
      <c r="R8" s="7">
        <v>630000000</v>
      </c>
      <c r="S8" s="7">
        <v>1236000000</v>
      </c>
      <c r="T8" s="7">
        <v>0</v>
      </c>
      <c r="U8" s="7">
        <v>1220409831</v>
      </c>
      <c r="V8" s="7">
        <v>15590169</v>
      </c>
      <c r="W8" s="7">
        <v>1220409831</v>
      </c>
      <c r="X8" s="7">
        <v>1220409831</v>
      </c>
      <c r="Y8" s="7">
        <v>1157728908</v>
      </c>
      <c r="Z8" s="7">
        <v>1157728908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13007000000</v>
      </c>
      <c r="Q9" s="7">
        <v>0</v>
      </c>
      <c r="R9" s="7">
        <v>12555000000</v>
      </c>
      <c r="S9" s="7">
        <v>452000000</v>
      </c>
      <c r="T9" s="7">
        <v>452000000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55</v>
      </c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0</v>
      </c>
      <c r="Q10" s="7">
        <v>85182776</v>
      </c>
      <c r="R10" s="7">
        <v>0</v>
      </c>
      <c r="S10" s="7">
        <v>85182776</v>
      </c>
      <c r="T10" s="7">
        <v>0</v>
      </c>
      <c r="U10" s="7">
        <v>14151851</v>
      </c>
      <c r="V10" s="7">
        <v>71030925</v>
      </c>
      <c r="W10" s="7">
        <v>14151851</v>
      </c>
      <c r="X10" s="7">
        <v>0</v>
      </c>
      <c r="Y10" s="7">
        <v>0</v>
      </c>
      <c r="Z10" s="7">
        <v>0</v>
      </c>
    </row>
    <row r="11" spans="1:26" ht="22.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58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59</v>
      </c>
      <c r="P11" s="7">
        <v>1350240000</v>
      </c>
      <c r="Q11" s="7">
        <v>2294967429</v>
      </c>
      <c r="R11" s="7">
        <v>67512000</v>
      </c>
      <c r="S11" s="7">
        <v>3577695429</v>
      </c>
      <c r="T11" s="7">
        <v>0</v>
      </c>
      <c r="U11" s="7">
        <v>3488664686.2399998</v>
      </c>
      <c r="V11" s="7">
        <v>89030742.760000005</v>
      </c>
      <c r="W11" s="7">
        <v>3488664686.2399998</v>
      </c>
      <c r="X11" s="7">
        <v>3122910172.2399998</v>
      </c>
      <c r="Y11" s="7">
        <v>3061529023.52</v>
      </c>
      <c r="Z11" s="7">
        <v>3061529023.52</v>
      </c>
    </row>
    <row r="12" spans="1:26" ht="33.75" x14ac:dyDescent="0.25">
      <c r="A12" s="4" t="s">
        <v>32</v>
      </c>
      <c r="B12" s="5" t="s">
        <v>33</v>
      </c>
      <c r="C12" s="6" t="s">
        <v>60</v>
      </c>
      <c r="D12" s="4" t="s">
        <v>35</v>
      </c>
      <c r="E12" s="4" t="s">
        <v>36</v>
      </c>
      <c r="F12" s="4" t="s">
        <v>37</v>
      </c>
      <c r="G12" s="4" t="s">
        <v>46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65213000000</v>
      </c>
      <c r="Q12" s="7">
        <v>2328065333</v>
      </c>
      <c r="R12" s="7">
        <v>677182776</v>
      </c>
      <c r="S12" s="7">
        <v>66863882557</v>
      </c>
      <c r="T12" s="7">
        <v>0</v>
      </c>
      <c r="U12" s="7">
        <v>66447903794</v>
      </c>
      <c r="V12" s="7">
        <v>415978763</v>
      </c>
      <c r="W12" s="7">
        <v>66447903794</v>
      </c>
      <c r="X12" s="7">
        <v>66446376194</v>
      </c>
      <c r="Y12" s="7">
        <v>66429898795</v>
      </c>
      <c r="Z12" s="7">
        <v>66429898795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58</v>
      </c>
      <c r="F13" s="4" t="s">
        <v>37</v>
      </c>
      <c r="G13" s="4" t="s">
        <v>63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64</v>
      </c>
      <c r="P13" s="7">
        <v>2762000000</v>
      </c>
      <c r="Q13" s="7">
        <v>1701138000</v>
      </c>
      <c r="R13" s="7">
        <v>0</v>
      </c>
      <c r="S13" s="7">
        <v>4463138000</v>
      </c>
      <c r="T13" s="7">
        <v>0</v>
      </c>
      <c r="U13" s="7">
        <v>3664604057.9400001</v>
      </c>
      <c r="V13" s="7">
        <v>798533942.05999994</v>
      </c>
      <c r="W13" s="7">
        <v>3664441257.9400001</v>
      </c>
      <c r="X13" s="7">
        <v>3660656207.4200001</v>
      </c>
      <c r="Y13" s="7">
        <v>3660656207.4200001</v>
      </c>
      <c r="Z13" s="7">
        <v>3660656207.4200001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58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41526110000</v>
      </c>
      <c r="Q14" s="7">
        <v>9500000000</v>
      </c>
      <c r="R14" s="7">
        <v>2076305500</v>
      </c>
      <c r="S14" s="7">
        <v>48949804500</v>
      </c>
      <c r="T14" s="7">
        <v>0</v>
      </c>
      <c r="U14" s="7">
        <v>47460582513.949997</v>
      </c>
      <c r="V14" s="7">
        <v>1489221986.05</v>
      </c>
      <c r="W14" s="7">
        <v>47455945959.139999</v>
      </c>
      <c r="X14" s="7">
        <v>43750834768.940002</v>
      </c>
      <c r="Y14" s="7">
        <v>40921040152.620003</v>
      </c>
      <c r="Z14" s="7">
        <v>40921040152.620003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63</v>
      </c>
      <c r="F15" s="4" t="s">
        <v>58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6754000000</v>
      </c>
      <c r="Q15" s="7">
        <v>733505617</v>
      </c>
      <c r="R15" s="7">
        <v>0</v>
      </c>
      <c r="S15" s="7">
        <v>7487505617</v>
      </c>
      <c r="T15" s="7">
        <v>0</v>
      </c>
      <c r="U15" s="7">
        <v>7487505617</v>
      </c>
      <c r="V15" s="7">
        <v>0</v>
      </c>
      <c r="W15" s="7">
        <v>7487505617</v>
      </c>
      <c r="X15" s="7">
        <v>7487505617</v>
      </c>
      <c r="Y15" s="7">
        <v>6754000000</v>
      </c>
      <c r="Z15" s="7">
        <v>6754000000</v>
      </c>
    </row>
    <row r="16" spans="1:26" ht="22.5" x14ac:dyDescent="0.25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63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49000000</v>
      </c>
      <c r="Q16" s="7">
        <v>0</v>
      </c>
      <c r="R16" s="7">
        <v>0</v>
      </c>
      <c r="S16" s="7">
        <v>49000000</v>
      </c>
      <c r="T16" s="7">
        <v>0</v>
      </c>
      <c r="U16" s="7">
        <v>48859574</v>
      </c>
      <c r="V16" s="7">
        <v>140426</v>
      </c>
      <c r="W16" s="7">
        <v>48859574</v>
      </c>
      <c r="X16" s="7">
        <v>48859574</v>
      </c>
      <c r="Y16" s="7">
        <v>48859574</v>
      </c>
      <c r="Z16" s="7">
        <v>48859574</v>
      </c>
    </row>
    <row r="17" spans="1:26" ht="22.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63</v>
      </c>
      <c r="F17" s="4" t="s">
        <v>46</v>
      </c>
      <c r="G17" s="4" t="s">
        <v>63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65900000</v>
      </c>
      <c r="Q17" s="7">
        <v>100000000</v>
      </c>
      <c r="R17" s="7">
        <v>0</v>
      </c>
      <c r="S17" s="7">
        <v>165900000</v>
      </c>
      <c r="T17" s="7">
        <v>0</v>
      </c>
      <c r="U17" s="7">
        <v>94220449</v>
      </c>
      <c r="V17" s="7">
        <v>71679551</v>
      </c>
      <c r="W17" s="7">
        <v>94220449</v>
      </c>
      <c r="X17" s="7">
        <v>94220449</v>
      </c>
      <c r="Y17" s="7">
        <v>94220449</v>
      </c>
      <c r="Z17" s="7">
        <v>94220449</v>
      </c>
    </row>
    <row r="18" spans="1:26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63</v>
      </c>
      <c r="F18" s="4" t="s">
        <v>75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76</v>
      </c>
      <c r="P18" s="7">
        <v>8690400000</v>
      </c>
      <c r="Q18" s="7">
        <v>3559667275</v>
      </c>
      <c r="R18" s="7">
        <v>0</v>
      </c>
      <c r="S18" s="7">
        <v>12250067275</v>
      </c>
      <c r="T18" s="7">
        <v>0</v>
      </c>
      <c r="U18" s="7">
        <v>12236658989</v>
      </c>
      <c r="V18" s="7">
        <v>13408286</v>
      </c>
      <c r="W18" s="7">
        <v>12236658989</v>
      </c>
      <c r="X18" s="7">
        <v>11917596712</v>
      </c>
      <c r="Y18" s="7">
        <v>10423951358</v>
      </c>
      <c r="Z18" s="7">
        <v>10423951358</v>
      </c>
    </row>
    <row r="19" spans="1:26" ht="22.5" x14ac:dyDescent="0.25">
      <c r="A19" s="4" t="s">
        <v>32</v>
      </c>
      <c r="B19" s="5" t="s">
        <v>33</v>
      </c>
      <c r="C19" s="6" t="s">
        <v>77</v>
      </c>
      <c r="D19" s="4" t="s">
        <v>35</v>
      </c>
      <c r="E19" s="4" t="s">
        <v>63</v>
      </c>
      <c r="F19" s="4" t="s">
        <v>75</v>
      </c>
      <c r="G19" s="4" t="s">
        <v>63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326000000</v>
      </c>
      <c r="Q19" s="7">
        <v>0</v>
      </c>
      <c r="R19" s="7">
        <v>0</v>
      </c>
      <c r="S19" s="7">
        <v>326000000</v>
      </c>
      <c r="T19" s="7">
        <v>0</v>
      </c>
      <c r="U19" s="7">
        <v>166622296</v>
      </c>
      <c r="V19" s="7">
        <v>159377704</v>
      </c>
      <c r="W19" s="7">
        <v>166622296</v>
      </c>
      <c r="X19" s="7">
        <v>137829168</v>
      </c>
      <c r="Y19" s="7">
        <v>137113168</v>
      </c>
      <c r="Z19" s="7">
        <v>137113168</v>
      </c>
    </row>
    <row r="20" spans="1:26" ht="22.5" x14ac:dyDescent="0.2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63</v>
      </c>
      <c r="F20" s="4" t="s">
        <v>75</v>
      </c>
      <c r="G20" s="4" t="s">
        <v>63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11619663005</v>
      </c>
      <c r="Q20" s="7">
        <v>0</v>
      </c>
      <c r="R20" s="7">
        <v>11619663005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22.5" x14ac:dyDescent="0.2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43</v>
      </c>
      <c r="F21" s="4" t="s">
        <v>58</v>
      </c>
      <c r="G21" s="4" t="s">
        <v>36</v>
      </c>
      <c r="H21" s="4" t="s">
        <v>83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84</v>
      </c>
      <c r="P21" s="7">
        <v>319400000</v>
      </c>
      <c r="Q21" s="7">
        <v>0</v>
      </c>
      <c r="R21" s="7">
        <v>268193933</v>
      </c>
      <c r="S21" s="7">
        <v>51206067</v>
      </c>
      <c r="T21" s="7">
        <v>0</v>
      </c>
      <c r="U21" s="7">
        <v>47701799</v>
      </c>
      <c r="V21" s="7">
        <v>3504268</v>
      </c>
      <c r="W21" s="7">
        <v>47701799</v>
      </c>
      <c r="X21" s="7">
        <v>47701799</v>
      </c>
      <c r="Y21" s="7">
        <v>47701799</v>
      </c>
      <c r="Z21" s="7">
        <v>47701799</v>
      </c>
    </row>
    <row r="22" spans="1:26" ht="45" x14ac:dyDescent="0.25">
      <c r="A22" s="4" t="s">
        <v>32</v>
      </c>
      <c r="B22" s="5" t="s">
        <v>33</v>
      </c>
      <c r="C22" s="6" t="s">
        <v>85</v>
      </c>
      <c r="D22" s="4" t="s">
        <v>86</v>
      </c>
      <c r="E22" s="4" t="s">
        <v>87</v>
      </c>
      <c r="F22" s="4" t="s">
        <v>88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89</v>
      </c>
      <c r="M22" s="4" t="s">
        <v>90</v>
      </c>
      <c r="N22" s="4" t="s">
        <v>40</v>
      </c>
      <c r="O22" s="5" t="s">
        <v>91</v>
      </c>
      <c r="P22" s="7">
        <v>10000000000</v>
      </c>
      <c r="Q22" s="7">
        <v>0</v>
      </c>
      <c r="R22" s="7">
        <v>42107537</v>
      </c>
      <c r="S22" s="7">
        <v>9957892463</v>
      </c>
      <c r="T22" s="7">
        <v>0</v>
      </c>
      <c r="U22" s="7">
        <v>9951654034</v>
      </c>
      <c r="V22" s="7">
        <v>6238429</v>
      </c>
      <c r="W22" s="7">
        <v>9951654034</v>
      </c>
      <c r="X22" s="7">
        <v>6369027186</v>
      </c>
      <c r="Y22" s="7">
        <v>578150611</v>
      </c>
      <c r="Z22" s="7">
        <v>578150611</v>
      </c>
    </row>
    <row r="23" spans="1:26" ht="45" x14ac:dyDescent="0.25">
      <c r="A23" s="4" t="s">
        <v>32</v>
      </c>
      <c r="B23" s="5" t="s">
        <v>33</v>
      </c>
      <c r="C23" s="6" t="s">
        <v>85</v>
      </c>
      <c r="D23" s="4" t="s">
        <v>86</v>
      </c>
      <c r="E23" s="4" t="s">
        <v>87</v>
      </c>
      <c r="F23" s="4" t="s">
        <v>88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91</v>
      </c>
      <c r="P23" s="7">
        <v>29894089450</v>
      </c>
      <c r="Q23" s="7">
        <v>0</v>
      </c>
      <c r="R23" s="7">
        <v>1979671083</v>
      </c>
      <c r="S23" s="7">
        <v>27914418367</v>
      </c>
      <c r="T23" s="7">
        <v>0</v>
      </c>
      <c r="U23" s="7">
        <v>27786191847.419998</v>
      </c>
      <c r="V23" s="7">
        <v>128226519.58</v>
      </c>
      <c r="W23" s="7">
        <v>27786168635.23</v>
      </c>
      <c r="X23" s="7">
        <v>25767744744.919998</v>
      </c>
      <c r="Y23" s="7">
        <v>22239124233.919998</v>
      </c>
      <c r="Z23" s="7">
        <v>22239124233.919998</v>
      </c>
    </row>
    <row r="24" spans="1:26" ht="56.25" x14ac:dyDescent="0.25">
      <c r="A24" s="4" t="s">
        <v>32</v>
      </c>
      <c r="B24" s="5" t="s">
        <v>33</v>
      </c>
      <c r="C24" s="6" t="s">
        <v>92</v>
      </c>
      <c r="D24" s="4" t="s">
        <v>86</v>
      </c>
      <c r="E24" s="4" t="s">
        <v>87</v>
      </c>
      <c r="F24" s="4" t="s">
        <v>88</v>
      </c>
      <c r="G24" s="4" t="s">
        <v>58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93</v>
      </c>
      <c r="P24" s="7">
        <v>0</v>
      </c>
      <c r="Q24" s="7">
        <v>15132710</v>
      </c>
      <c r="R24" s="7">
        <v>0</v>
      </c>
      <c r="S24" s="7">
        <v>15132710</v>
      </c>
      <c r="T24" s="7">
        <v>0</v>
      </c>
      <c r="U24" s="7">
        <v>15132710</v>
      </c>
      <c r="V24" s="7">
        <v>0</v>
      </c>
      <c r="W24" s="7">
        <v>15132710</v>
      </c>
      <c r="X24" s="7">
        <v>0</v>
      </c>
      <c r="Y24" s="7">
        <v>0</v>
      </c>
      <c r="Z24" s="7">
        <v>0</v>
      </c>
    </row>
    <row r="25" spans="1:26" ht="45" x14ac:dyDescent="0.25">
      <c r="A25" s="4" t="s">
        <v>32</v>
      </c>
      <c r="B25" s="5" t="s">
        <v>33</v>
      </c>
      <c r="C25" s="6" t="s">
        <v>94</v>
      </c>
      <c r="D25" s="4" t="s">
        <v>86</v>
      </c>
      <c r="E25" s="4" t="s">
        <v>95</v>
      </c>
      <c r="F25" s="4" t="s">
        <v>96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97</v>
      </c>
      <c r="P25" s="7">
        <v>51411956477</v>
      </c>
      <c r="Q25" s="7">
        <v>0</v>
      </c>
      <c r="R25" s="7">
        <v>48525503</v>
      </c>
      <c r="S25" s="7">
        <v>51363430974</v>
      </c>
      <c r="T25" s="7">
        <v>0</v>
      </c>
      <c r="U25" s="7">
        <v>51059463398</v>
      </c>
      <c r="V25" s="7">
        <v>303967576</v>
      </c>
      <c r="W25" s="7">
        <v>51059463398</v>
      </c>
      <c r="X25" s="7">
        <v>45535267023</v>
      </c>
      <c r="Y25" s="7">
        <v>42291603030</v>
      </c>
      <c r="Z25" s="7">
        <v>42291603030</v>
      </c>
    </row>
    <row r="26" spans="1:26" ht="56.25" x14ac:dyDescent="0.25">
      <c r="A26" s="4" t="s">
        <v>32</v>
      </c>
      <c r="B26" s="5" t="s">
        <v>33</v>
      </c>
      <c r="C26" s="6" t="s">
        <v>98</v>
      </c>
      <c r="D26" s="4" t="s">
        <v>86</v>
      </c>
      <c r="E26" s="4" t="s">
        <v>99</v>
      </c>
      <c r="F26" s="4" t="s">
        <v>100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89</v>
      </c>
      <c r="M26" s="4" t="s">
        <v>90</v>
      </c>
      <c r="N26" s="4" t="s">
        <v>40</v>
      </c>
      <c r="O26" s="5" t="s">
        <v>101</v>
      </c>
      <c r="P26" s="7">
        <v>7000000000</v>
      </c>
      <c r="Q26" s="7">
        <v>0</v>
      </c>
      <c r="R26" s="7">
        <v>108441630</v>
      </c>
      <c r="S26" s="7">
        <v>6891558370</v>
      </c>
      <c r="T26" s="7">
        <v>0</v>
      </c>
      <c r="U26" s="7">
        <v>6885433050</v>
      </c>
      <c r="V26" s="7">
        <v>6125320</v>
      </c>
      <c r="W26" s="7">
        <v>6885433050</v>
      </c>
      <c r="X26" s="7">
        <v>6786074921</v>
      </c>
      <c r="Y26" s="7">
        <v>5419823177</v>
      </c>
      <c r="Z26" s="7">
        <v>5419823177</v>
      </c>
    </row>
    <row r="27" spans="1:26" ht="22.5" x14ac:dyDescent="0.25">
      <c r="A27" s="4" t="s">
        <v>32</v>
      </c>
      <c r="B27" s="5" t="s">
        <v>33</v>
      </c>
      <c r="C27" s="6" t="s">
        <v>102</v>
      </c>
      <c r="D27" s="4" t="s">
        <v>86</v>
      </c>
      <c r="E27" s="4" t="s">
        <v>99</v>
      </c>
      <c r="F27" s="4" t="s">
        <v>100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89</v>
      </c>
      <c r="M27" s="4" t="s">
        <v>52</v>
      </c>
      <c r="N27" s="4" t="s">
        <v>40</v>
      </c>
      <c r="O27" s="5" t="s">
        <v>103</v>
      </c>
      <c r="P27" s="7">
        <v>81589164921</v>
      </c>
      <c r="Q27" s="7">
        <v>0</v>
      </c>
      <c r="R27" s="7">
        <v>0</v>
      </c>
      <c r="S27" s="7">
        <v>81589164921</v>
      </c>
      <c r="T27" s="7">
        <v>0</v>
      </c>
      <c r="U27" s="7">
        <v>81391419522</v>
      </c>
      <c r="V27" s="7">
        <v>197745399</v>
      </c>
      <c r="W27" s="7">
        <v>81391419522</v>
      </c>
      <c r="X27" s="7">
        <v>79539243212.029999</v>
      </c>
      <c r="Y27" s="7">
        <v>77908200598.029999</v>
      </c>
      <c r="Z27" s="7">
        <v>77908200598.029999</v>
      </c>
    </row>
    <row r="28" spans="1:26" ht="22.5" x14ac:dyDescent="0.25">
      <c r="A28" s="4" t="s">
        <v>32</v>
      </c>
      <c r="B28" s="5" t="s">
        <v>33</v>
      </c>
      <c r="C28" s="6" t="s">
        <v>102</v>
      </c>
      <c r="D28" s="4" t="s">
        <v>86</v>
      </c>
      <c r="E28" s="4" t="s">
        <v>99</v>
      </c>
      <c r="F28" s="4" t="s">
        <v>100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89</v>
      </c>
      <c r="M28" s="4" t="s">
        <v>90</v>
      </c>
      <c r="N28" s="4" t="s">
        <v>40</v>
      </c>
      <c r="O28" s="5" t="s">
        <v>103</v>
      </c>
      <c r="P28" s="7">
        <v>1303383850377</v>
      </c>
      <c r="Q28" s="7">
        <v>331802249813</v>
      </c>
      <c r="R28" s="7">
        <v>0</v>
      </c>
      <c r="S28" s="7">
        <v>1635186100190</v>
      </c>
      <c r="T28" s="7">
        <v>0</v>
      </c>
      <c r="U28" s="7">
        <v>1631037586277.3301</v>
      </c>
      <c r="V28" s="7">
        <v>4148513912.6700001</v>
      </c>
      <c r="W28" s="7">
        <v>1631037586277.3301</v>
      </c>
      <c r="X28" s="7">
        <v>1617644269438.3999</v>
      </c>
      <c r="Y28" s="7">
        <v>1583391533603.3999</v>
      </c>
      <c r="Z28" s="7">
        <v>1583391533603.3999</v>
      </c>
    </row>
    <row r="29" spans="1:26" ht="22.5" x14ac:dyDescent="0.25">
      <c r="A29" s="4" t="s">
        <v>32</v>
      </c>
      <c r="B29" s="5" t="s">
        <v>33</v>
      </c>
      <c r="C29" s="6" t="s">
        <v>102</v>
      </c>
      <c r="D29" s="4" t="s">
        <v>86</v>
      </c>
      <c r="E29" s="4" t="s">
        <v>99</v>
      </c>
      <c r="F29" s="4" t="s">
        <v>100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80</v>
      </c>
      <c r="N29" s="4" t="s">
        <v>40</v>
      </c>
      <c r="O29" s="5" t="s">
        <v>103</v>
      </c>
      <c r="P29" s="7">
        <v>363599569</v>
      </c>
      <c r="Q29" s="7">
        <v>0</v>
      </c>
      <c r="R29" s="7">
        <v>0</v>
      </c>
      <c r="S29" s="7">
        <v>363599569</v>
      </c>
      <c r="T29" s="7">
        <v>0</v>
      </c>
      <c r="U29" s="7">
        <v>363599569</v>
      </c>
      <c r="V29" s="7">
        <v>0</v>
      </c>
      <c r="W29" s="7">
        <v>363599569</v>
      </c>
      <c r="X29" s="7">
        <v>363599569</v>
      </c>
      <c r="Y29" s="7">
        <v>363599569</v>
      </c>
      <c r="Z29" s="7">
        <v>363599569</v>
      </c>
    </row>
    <row r="30" spans="1:26" ht="22.5" x14ac:dyDescent="0.25">
      <c r="A30" s="4" t="s">
        <v>32</v>
      </c>
      <c r="B30" s="5" t="s">
        <v>33</v>
      </c>
      <c r="C30" s="6" t="s">
        <v>102</v>
      </c>
      <c r="D30" s="4" t="s">
        <v>86</v>
      </c>
      <c r="E30" s="4" t="s">
        <v>99</v>
      </c>
      <c r="F30" s="4" t="s">
        <v>100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104</v>
      </c>
      <c r="N30" s="4" t="s">
        <v>40</v>
      </c>
      <c r="O30" s="5" t="s">
        <v>103</v>
      </c>
      <c r="P30" s="7">
        <v>821819600241</v>
      </c>
      <c r="Q30" s="7">
        <v>0</v>
      </c>
      <c r="R30" s="7">
        <v>0</v>
      </c>
      <c r="S30" s="7">
        <v>821819600241</v>
      </c>
      <c r="T30" s="7">
        <v>0</v>
      </c>
      <c r="U30" s="7">
        <v>815549372822.29004</v>
      </c>
      <c r="V30" s="7">
        <v>6270227418.71</v>
      </c>
      <c r="W30" s="7">
        <v>815549372822.29004</v>
      </c>
      <c r="X30" s="7">
        <v>803625798787.03003</v>
      </c>
      <c r="Y30" s="7">
        <v>794669987401.03003</v>
      </c>
      <c r="Z30" s="7">
        <v>794669987401.03003</v>
      </c>
    </row>
    <row r="31" spans="1:26" ht="22.5" x14ac:dyDescent="0.25">
      <c r="A31" s="4" t="s">
        <v>32</v>
      </c>
      <c r="B31" s="5" t="s">
        <v>33</v>
      </c>
      <c r="C31" s="6" t="s">
        <v>102</v>
      </c>
      <c r="D31" s="4" t="s">
        <v>86</v>
      </c>
      <c r="E31" s="4" t="s">
        <v>99</v>
      </c>
      <c r="F31" s="4" t="s">
        <v>100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103</v>
      </c>
      <c r="P31" s="7">
        <v>1022146739033</v>
      </c>
      <c r="Q31" s="7">
        <v>0</v>
      </c>
      <c r="R31" s="7">
        <v>0</v>
      </c>
      <c r="S31" s="7">
        <v>1022146739033</v>
      </c>
      <c r="T31" s="7">
        <v>0</v>
      </c>
      <c r="U31" s="7">
        <v>1017575694284.1</v>
      </c>
      <c r="V31" s="7">
        <v>4571044748.8999996</v>
      </c>
      <c r="W31" s="7">
        <v>1017570851302.1</v>
      </c>
      <c r="X31" s="7">
        <v>996032960783.09998</v>
      </c>
      <c r="Y31" s="7">
        <v>986802075800.09998</v>
      </c>
      <c r="Z31" s="7">
        <v>986802075800.09998</v>
      </c>
    </row>
    <row r="32" spans="1:26" ht="33.75" x14ac:dyDescent="0.25">
      <c r="A32" s="4" t="s">
        <v>32</v>
      </c>
      <c r="B32" s="5" t="s">
        <v>33</v>
      </c>
      <c r="C32" s="6" t="s">
        <v>105</v>
      </c>
      <c r="D32" s="4" t="s">
        <v>86</v>
      </c>
      <c r="E32" s="4" t="s">
        <v>99</v>
      </c>
      <c r="F32" s="4" t="s">
        <v>100</v>
      </c>
      <c r="G32" s="4" t="s">
        <v>75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89</v>
      </c>
      <c r="M32" s="4" t="s">
        <v>90</v>
      </c>
      <c r="N32" s="4" t="s">
        <v>40</v>
      </c>
      <c r="O32" s="5" t="s">
        <v>106</v>
      </c>
      <c r="P32" s="7">
        <v>73888692000</v>
      </c>
      <c r="Q32" s="7">
        <v>3408328684</v>
      </c>
      <c r="R32" s="7">
        <v>335388150</v>
      </c>
      <c r="S32" s="7">
        <v>76961632534</v>
      </c>
      <c r="T32" s="7">
        <v>0</v>
      </c>
      <c r="U32" s="7">
        <v>76831676251</v>
      </c>
      <c r="V32" s="7">
        <v>129956283</v>
      </c>
      <c r="W32" s="7">
        <v>76831676251</v>
      </c>
      <c r="X32" s="7">
        <v>74828560795</v>
      </c>
      <c r="Y32" s="7">
        <v>73550614839</v>
      </c>
      <c r="Z32" s="7">
        <v>73550614839</v>
      </c>
    </row>
    <row r="33" spans="1:26" ht="56.25" x14ac:dyDescent="0.25">
      <c r="A33" s="4" t="s">
        <v>32</v>
      </c>
      <c r="B33" s="5" t="s">
        <v>33</v>
      </c>
      <c r="C33" s="6" t="s">
        <v>107</v>
      </c>
      <c r="D33" s="4" t="s">
        <v>86</v>
      </c>
      <c r="E33" s="4" t="s">
        <v>99</v>
      </c>
      <c r="F33" s="4" t="s">
        <v>100</v>
      </c>
      <c r="G33" s="4" t="s">
        <v>108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89</v>
      </c>
      <c r="M33" s="4" t="s">
        <v>72</v>
      </c>
      <c r="N33" s="4" t="s">
        <v>40</v>
      </c>
      <c r="O33" s="5" t="s">
        <v>109</v>
      </c>
      <c r="P33" s="7">
        <v>444633605125</v>
      </c>
      <c r="Q33" s="7">
        <v>0</v>
      </c>
      <c r="R33" s="7">
        <v>45414945029</v>
      </c>
      <c r="S33" s="7">
        <v>399218660096</v>
      </c>
      <c r="T33" s="7">
        <v>0</v>
      </c>
      <c r="U33" s="7">
        <v>396012245468.33002</v>
      </c>
      <c r="V33" s="7">
        <v>3206414627.6700001</v>
      </c>
      <c r="W33" s="7">
        <v>396012245468.33002</v>
      </c>
      <c r="X33" s="7">
        <v>386510080119.76001</v>
      </c>
      <c r="Y33" s="7">
        <v>365270015665.77002</v>
      </c>
      <c r="Z33" s="7">
        <v>365270015665.77002</v>
      </c>
    </row>
    <row r="34" spans="1:26" ht="56.25" x14ac:dyDescent="0.25">
      <c r="A34" s="4" t="s">
        <v>32</v>
      </c>
      <c r="B34" s="5" t="s">
        <v>33</v>
      </c>
      <c r="C34" s="6" t="s">
        <v>107</v>
      </c>
      <c r="D34" s="4" t="s">
        <v>86</v>
      </c>
      <c r="E34" s="4" t="s">
        <v>99</v>
      </c>
      <c r="F34" s="4" t="s">
        <v>100</v>
      </c>
      <c r="G34" s="4" t="s">
        <v>108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89</v>
      </c>
      <c r="M34" s="4" t="s">
        <v>90</v>
      </c>
      <c r="N34" s="4" t="s">
        <v>40</v>
      </c>
      <c r="O34" s="5" t="s">
        <v>109</v>
      </c>
      <c r="P34" s="7">
        <v>556177914219</v>
      </c>
      <c r="Q34" s="7">
        <v>0</v>
      </c>
      <c r="R34" s="7">
        <v>48545902813</v>
      </c>
      <c r="S34" s="7">
        <v>507632011406</v>
      </c>
      <c r="T34" s="7">
        <v>0</v>
      </c>
      <c r="U34" s="7">
        <v>503778188640.45001</v>
      </c>
      <c r="V34" s="7">
        <v>3853822765.5500002</v>
      </c>
      <c r="W34" s="7">
        <v>503778188640.45001</v>
      </c>
      <c r="X34" s="7">
        <v>488923860212.76001</v>
      </c>
      <c r="Y34" s="7">
        <v>461671848809.76001</v>
      </c>
      <c r="Z34" s="7">
        <v>461671848809.76001</v>
      </c>
    </row>
    <row r="35" spans="1:26" ht="56.25" x14ac:dyDescent="0.25">
      <c r="A35" s="4" t="s">
        <v>32</v>
      </c>
      <c r="B35" s="5" t="s">
        <v>33</v>
      </c>
      <c r="C35" s="6" t="s">
        <v>110</v>
      </c>
      <c r="D35" s="4" t="s">
        <v>86</v>
      </c>
      <c r="E35" s="4" t="s">
        <v>99</v>
      </c>
      <c r="F35" s="4" t="s">
        <v>100</v>
      </c>
      <c r="G35" s="4" t="s">
        <v>72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89</v>
      </c>
      <c r="M35" s="4" t="s">
        <v>90</v>
      </c>
      <c r="N35" s="4" t="s">
        <v>40</v>
      </c>
      <c r="O35" s="5" t="s">
        <v>111</v>
      </c>
      <c r="P35" s="7">
        <v>79528284000</v>
      </c>
      <c r="Q35" s="7">
        <v>0</v>
      </c>
      <c r="R35" s="7">
        <v>5204643210</v>
      </c>
      <c r="S35" s="7">
        <v>74323640790</v>
      </c>
      <c r="T35" s="7">
        <v>0</v>
      </c>
      <c r="U35" s="7">
        <v>74074325765</v>
      </c>
      <c r="V35" s="7">
        <v>249315025</v>
      </c>
      <c r="W35" s="7">
        <v>74074325765</v>
      </c>
      <c r="X35" s="7">
        <v>71590061232</v>
      </c>
      <c r="Y35" s="7">
        <v>70292628582</v>
      </c>
      <c r="Z35" s="7">
        <v>70292628582</v>
      </c>
    </row>
    <row r="36" spans="1:26" ht="67.5" x14ac:dyDescent="0.25">
      <c r="A36" s="4" t="s">
        <v>32</v>
      </c>
      <c r="B36" s="5" t="s">
        <v>33</v>
      </c>
      <c r="C36" s="6" t="s">
        <v>112</v>
      </c>
      <c r="D36" s="4" t="s">
        <v>86</v>
      </c>
      <c r="E36" s="4" t="s">
        <v>99</v>
      </c>
      <c r="F36" s="4" t="s">
        <v>100</v>
      </c>
      <c r="G36" s="4" t="s">
        <v>113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89</v>
      </c>
      <c r="M36" s="4" t="s">
        <v>90</v>
      </c>
      <c r="N36" s="4" t="s">
        <v>40</v>
      </c>
      <c r="O36" s="5" t="s">
        <v>114</v>
      </c>
      <c r="P36" s="7">
        <v>10000000000</v>
      </c>
      <c r="Q36" s="7">
        <v>0</v>
      </c>
      <c r="R36" s="7">
        <v>2232963016</v>
      </c>
      <c r="S36" s="7">
        <v>7767036984</v>
      </c>
      <c r="T36" s="7">
        <v>0</v>
      </c>
      <c r="U36" s="7">
        <v>7525036370.9300003</v>
      </c>
      <c r="V36" s="7">
        <v>242000613.06999999</v>
      </c>
      <c r="W36" s="7">
        <v>7525036370.9300003</v>
      </c>
      <c r="X36" s="7">
        <v>7179500617.9300003</v>
      </c>
      <c r="Y36" s="7">
        <v>7089308006.9300003</v>
      </c>
      <c r="Z36" s="7">
        <v>7089308006.9300003</v>
      </c>
    </row>
    <row r="37" spans="1:26" ht="67.5" x14ac:dyDescent="0.25">
      <c r="A37" s="4" t="s">
        <v>32</v>
      </c>
      <c r="B37" s="5" t="s">
        <v>33</v>
      </c>
      <c r="C37" s="6" t="s">
        <v>112</v>
      </c>
      <c r="D37" s="4" t="s">
        <v>86</v>
      </c>
      <c r="E37" s="4" t="s">
        <v>99</v>
      </c>
      <c r="F37" s="4" t="s">
        <v>100</v>
      </c>
      <c r="G37" s="4" t="s">
        <v>113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114</v>
      </c>
      <c r="P37" s="7">
        <v>175836595820</v>
      </c>
      <c r="Q37" s="7">
        <v>0</v>
      </c>
      <c r="R37" s="7">
        <v>8327783630</v>
      </c>
      <c r="S37" s="7">
        <v>167508812190</v>
      </c>
      <c r="T37" s="7">
        <v>0</v>
      </c>
      <c r="U37" s="7">
        <v>164654174286</v>
      </c>
      <c r="V37" s="7">
        <v>2854637904</v>
      </c>
      <c r="W37" s="7">
        <v>164654174286</v>
      </c>
      <c r="X37" s="7">
        <v>159253726435.03</v>
      </c>
      <c r="Y37" s="7">
        <v>139840710976.03</v>
      </c>
      <c r="Z37" s="7">
        <v>139840710976.03</v>
      </c>
    </row>
    <row r="38" spans="1:26" ht="67.5" x14ac:dyDescent="0.25">
      <c r="A38" s="4" t="s">
        <v>32</v>
      </c>
      <c r="B38" s="5" t="s">
        <v>33</v>
      </c>
      <c r="C38" s="6" t="s">
        <v>115</v>
      </c>
      <c r="D38" s="4" t="s">
        <v>86</v>
      </c>
      <c r="E38" s="4" t="s">
        <v>99</v>
      </c>
      <c r="F38" s="4" t="s">
        <v>100</v>
      </c>
      <c r="G38" s="4" t="s">
        <v>116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89</v>
      </c>
      <c r="M38" s="4" t="s">
        <v>90</v>
      </c>
      <c r="N38" s="4" t="s">
        <v>40</v>
      </c>
      <c r="O38" s="5" t="s">
        <v>117</v>
      </c>
      <c r="P38" s="7">
        <v>0</v>
      </c>
      <c r="Q38" s="7">
        <v>927355139</v>
      </c>
      <c r="R38" s="7">
        <v>0</v>
      </c>
      <c r="S38" s="7">
        <v>927355139</v>
      </c>
      <c r="T38" s="7">
        <v>0</v>
      </c>
      <c r="U38" s="7">
        <v>927355139</v>
      </c>
      <c r="V38" s="7">
        <v>0</v>
      </c>
      <c r="W38" s="7">
        <v>927355139</v>
      </c>
      <c r="X38" s="7">
        <v>43331862</v>
      </c>
      <c r="Y38" s="7">
        <v>0</v>
      </c>
      <c r="Z38" s="7">
        <v>0</v>
      </c>
    </row>
    <row r="39" spans="1:26" ht="56.25" x14ac:dyDescent="0.25">
      <c r="A39" s="4" t="s">
        <v>32</v>
      </c>
      <c r="B39" s="5" t="s">
        <v>33</v>
      </c>
      <c r="C39" s="6" t="s">
        <v>118</v>
      </c>
      <c r="D39" s="4" t="s">
        <v>86</v>
      </c>
      <c r="E39" s="4" t="s">
        <v>99</v>
      </c>
      <c r="F39" s="4" t="s">
        <v>100</v>
      </c>
      <c r="G39" s="4" t="s">
        <v>119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89</v>
      </c>
      <c r="M39" s="4" t="s">
        <v>90</v>
      </c>
      <c r="N39" s="4" t="s">
        <v>40</v>
      </c>
      <c r="O39" s="5" t="s">
        <v>120</v>
      </c>
      <c r="P39" s="7">
        <v>0</v>
      </c>
      <c r="Q39" s="7">
        <v>34468169</v>
      </c>
      <c r="R39" s="7">
        <v>0</v>
      </c>
      <c r="S39" s="7">
        <v>34468169</v>
      </c>
      <c r="T39" s="7">
        <v>0</v>
      </c>
      <c r="U39" s="7">
        <v>34468169</v>
      </c>
      <c r="V39" s="7">
        <v>0</v>
      </c>
      <c r="W39" s="7">
        <v>34468169</v>
      </c>
      <c r="X39" s="7">
        <v>28285028</v>
      </c>
      <c r="Y39" s="7">
        <v>0</v>
      </c>
      <c r="Z39" s="7">
        <v>0</v>
      </c>
    </row>
    <row r="40" spans="1:26" ht="67.5" x14ac:dyDescent="0.25">
      <c r="A40" s="4" t="s">
        <v>32</v>
      </c>
      <c r="B40" s="5" t="s">
        <v>33</v>
      </c>
      <c r="C40" s="6" t="s">
        <v>121</v>
      </c>
      <c r="D40" s="4" t="s">
        <v>86</v>
      </c>
      <c r="E40" s="4" t="s">
        <v>99</v>
      </c>
      <c r="F40" s="4" t="s">
        <v>100</v>
      </c>
      <c r="G40" s="4" t="s">
        <v>122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89</v>
      </c>
      <c r="M40" s="4" t="s">
        <v>90</v>
      </c>
      <c r="N40" s="4" t="s">
        <v>40</v>
      </c>
      <c r="O40" s="5" t="s">
        <v>123</v>
      </c>
      <c r="P40" s="7">
        <v>0</v>
      </c>
      <c r="Q40" s="7">
        <v>2137249527</v>
      </c>
      <c r="R40" s="7">
        <v>0</v>
      </c>
      <c r="S40" s="7">
        <v>2137249527</v>
      </c>
      <c r="T40" s="7">
        <v>0</v>
      </c>
      <c r="U40" s="7">
        <v>2137249527</v>
      </c>
      <c r="V40" s="7">
        <v>0</v>
      </c>
      <c r="W40" s="7">
        <v>2137249527</v>
      </c>
      <c r="X40" s="7">
        <v>2137249527</v>
      </c>
      <c r="Y40" s="7">
        <v>0</v>
      </c>
      <c r="Z40" s="7">
        <v>0</v>
      </c>
    </row>
    <row r="41" spans="1:26" ht="45" x14ac:dyDescent="0.25">
      <c r="A41" s="4" t="s">
        <v>32</v>
      </c>
      <c r="B41" s="5" t="s">
        <v>33</v>
      </c>
      <c r="C41" s="6" t="s">
        <v>124</v>
      </c>
      <c r="D41" s="4" t="s">
        <v>86</v>
      </c>
      <c r="E41" s="4" t="s">
        <v>125</v>
      </c>
      <c r="F41" s="4" t="s">
        <v>96</v>
      </c>
      <c r="G41" s="4" t="s">
        <v>75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126</v>
      </c>
      <c r="P41" s="7">
        <v>7000000000</v>
      </c>
      <c r="Q41" s="7">
        <v>0</v>
      </c>
      <c r="R41" s="7">
        <v>0</v>
      </c>
      <c r="S41" s="7">
        <v>7000000000</v>
      </c>
      <c r="T41" s="7">
        <v>0</v>
      </c>
      <c r="U41" s="7">
        <v>7000000000</v>
      </c>
      <c r="V41" s="7">
        <v>0</v>
      </c>
      <c r="W41" s="7">
        <v>7000000000</v>
      </c>
      <c r="X41" s="7">
        <v>6983920833</v>
      </c>
      <c r="Y41" s="7">
        <v>6377207981</v>
      </c>
      <c r="Z41" s="7">
        <v>6377207981</v>
      </c>
    </row>
    <row r="42" spans="1:26" ht="33.75" x14ac:dyDescent="0.25">
      <c r="A42" s="4" t="s">
        <v>32</v>
      </c>
      <c r="B42" s="5" t="s">
        <v>33</v>
      </c>
      <c r="C42" s="6" t="s">
        <v>127</v>
      </c>
      <c r="D42" s="4" t="s">
        <v>86</v>
      </c>
      <c r="E42" s="4" t="s">
        <v>128</v>
      </c>
      <c r="F42" s="4" t="s">
        <v>88</v>
      </c>
      <c r="G42" s="4" t="s">
        <v>36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89</v>
      </c>
      <c r="M42" s="4" t="s">
        <v>72</v>
      </c>
      <c r="N42" s="4" t="s">
        <v>40</v>
      </c>
      <c r="O42" s="5" t="s">
        <v>129</v>
      </c>
      <c r="P42" s="7">
        <v>2759909227</v>
      </c>
      <c r="Q42" s="7">
        <v>0</v>
      </c>
      <c r="R42" s="7">
        <v>0</v>
      </c>
      <c r="S42" s="7">
        <v>2759909227</v>
      </c>
      <c r="T42" s="7">
        <v>0</v>
      </c>
      <c r="U42" s="7">
        <v>2730175859</v>
      </c>
      <c r="V42" s="7">
        <v>29733368</v>
      </c>
      <c r="W42" s="7">
        <v>2730175859</v>
      </c>
      <c r="X42" s="7">
        <v>2480518824</v>
      </c>
      <c r="Y42" s="7">
        <v>2248819322</v>
      </c>
      <c r="Z42" s="7">
        <v>2248819322</v>
      </c>
    </row>
    <row r="43" spans="1:26" ht="33.75" x14ac:dyDescent="0.25">
      <c r="A43" s="4" t="s">
        <v>32</v>
      </c>
      <c r="B43" s="5" t="s">
        <v>33</v>
      </c>
      <c r="C43" s="6" t="s">
        <v>127</v>
      </c>
      <c r="D43" s="4" t="s">
        <v>86</v>
      </c>
      <c r="E43" s="4" t="s">
        <v>128</v>
      </c>
      <c r="F43" s="4" t="s">
        <v>88</v>
      </c>
      <c r="G43" s="4" t="s">
        <v>36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89</v>
      </c>
      <c r="M43" s="4" t="s">
        <v>90</v>
      </c>
      <c r="N43" s="4" t="s">
        <v>40</v>
      </c>
      <c r="O43" s="5" t="s">
        <v>129</v>
      </c>
      <c r="P43" s="7">
        <v>583024000</v>
      </c>
      <c r="Q43" s="7">
        <v>0</v>
      </c>
      <c r="R43" s="7">
        <v>0</v>
      </c>
      <c r="S43" s="7">
        <v>583024000</v>
      </c>
      <c r="T43" s="7">
        <v>0</v>
      </c>
      <c r="U43" s="7">
        <v>583024000</v>
      </c>
      <c r="V43" s="7">
        <v>0</v>
      </c>
      <c r="W43" s="7">
        <v>583024000</v>
      </c>
      <c r="X43" s="7">
        <v>305503955</v>
      </c>
      <c r="Y43" s="7">
        <v>285667407</v>
      </c>
      <c r="Z43" s="7">
        <v>285667407</v>
      </c>
    </row>
    <row r="44" spans="1:26" ht="33.75" x14ac:dyDescent="0.25">
      <c r="A44" s="4" t="s">
        <v>32</v>
      </c>
      <c r="B44" s="5" t="s">
        <v>33</v>
      </c>
      <c r="C44" s="6" t="s">
        <v>127</v>
      </c>
      <c r="D44" s="4" t="s">
        <v>86</v>
      </c>
      <c r="E44" s="4" t="s">
        <v>128</v>
      </c>
      <c r="F44" s="4" t="s">
        <v>88</v>
      </c>
      <c r="G44" s="4" t="s">
        <v>36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38</v>
      </c>
      <c r="M44" s="4" t="s">
        <v>39</v>
      </c>
      <c r="N44" s="4" t="s">
        <v>40</v>
      </c>
      <c r="O44" s="5" t="s">
        <v>129</v>
      </c>
      <c r="P44" s="7">
        <v>182837864944</v>
      </c>
      <c r="Q44" s="7">
        <v>0</v>
      </c>
      <c r="R44" s="7">
        <v>5190483912</v>
      </c>
      <c r="S44" s="7">
        <v>177647381032</v>
      </c>
      <c r="T44" s="7">
        <v>0</v>
      </c>
      <c r="U44" s="7">
        <v>176490919779.51001</v>
      </c>
      <c r="V44" s="7">
        <v>1156461252.49</v>
      </c>
      <c r="W44" s="7">
        <v>176490712192.51001</v>
      </c>
      <c r="X44" s="7">
        <v>171920880676.75</v>
      </c>
      <c r="Y44" s="7">
        <v>170162616745.51999</v>
      </c>
      <c r="Z44" s="7">
        <v>170162616745.51999</v>
      </c>
    </row>
    <row r="45" spans="1:26" ht="33.75" x14ac:dyDescent="0.25">
      <c r="A45" s="4" t="s">
        <v>32</v>
      </c>
      <c r="B45" s="5" t="s">
        <v>33</v>
      </c>
      <c r="C45" s="6" t="s">
        <v>130</v>
      </c>
      <c r="D45" s="4" t="s">
        <v>86</v>
      </c>
      <c r="E45" s="4" t="s">
        <v>128</v>
      </c>
      <c r="F45" s="4" t="s">
        <v>88</v>
      </c>
      <c r="G45" s="4" t="s">
        <v>58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38</v>
      </c>
      <c r="M45" s="4" t="s">
        <v>39</v>
      </c>
      <c r="N45" s="4" t="s">
        <v>40</v>
      </c>
      <c r="O45" s="5" t="s">
        <v>131</v>
      </c>
      <c r="P45" s="7">
        <v>9500000000</v>
      </c>
      <c r="Q45" s="7">
        <v>5179458485</v>
      </c>
      <c r="R45" s="7">
        <v>119557279</v>
      </c>
      <c r="S45" s="7">
        <v>14559901206</v>
      </c>
      <c r="T45" s="7">
        <v>0</v>
      </c>
      <c r="U45" s="7">
        <v>14297753199</v>
      </c>
      <c r="V45" s="7">
        <v>262148007</v>
      </c>
      <c r="W45" s="7">
        <v>14297753199</v>
      </c>
      <c r="X45" s="7">
        <v>14009258954.67</v>
      </c>
      <c r="Y45" s="7">
        <v>13086146730.67</v>
      </c>
      <c r="Z45" s="7">
        <v>13086146730.67</v>
      </c>
    </row>
    <row r="46" spans="1:26" ht="56.25" x14ac:dyDescent="0.25">
      <c r="A46" s="4" t="s">
        <v>32</v>
      </c>
      <c r="B46" s="5" t="s">
        <v>33</v>
      </c>
      <c r="C46" s="6" t="s">
        <v>132</v>
      </c>
      <c r="D46" s="4" t="s">
        <v>86</v>
      </c>
      <c r="E46" s="4" t="s">
        <v>128</v>
      </c>
      <c r="F46" s="4" t="s">
        <v>88</v>
      </c>
      <c r="G46" s="4" t="s">
        <v>63</v>
      </c>
      <c r="H46" s="4" t="s">
        <v>1</v>
      </c>
      <c r="I46" s="4" t="s">
        <v>1</v>
      </c>
      <c r="J46" s="4" t="s">
        <v>1</v>
      </c>
      <c r="K46" s="4" t="s">
        <v>1</v>
      </c>
      <c r="L46" s="4" t="s">
        <v>38</v>
      </c>
      <c r="M46" s="4" t="s">
        <v>39</v>
      </c>
      <c r="N46" s="4" t="s">
        <v>40</v>
      </c>
      <c r="O46" s="5" t="s">
        <v>133</v>
      </c>
      <c r="P46" s="7">
        <v>0</v>
      </c>
      <c r="Q46" s="7">
        <v>11025427</v>
      </c>
      <c r="R46" s="7">
        <v>0</v>
      </c>
      <c r="S46" s="7">
        <v>11025427</v>
      </c>
      <c r="T46" s="7">
        <v>0</v>
      </c>
      <c r="U46" s="7">
        <v>11025427</v>
      </c>
      <c r="V46" s="7">
        <v>0</v>
      </c>
      <c r="W46" s="7">
        <v>11025427</v>
      </c>
      <c r="X46" s="7">
        <v>0</v>
      </c>
      <c r="Y46" s="7">
        <v>0</v>
      </c>
      <c r="Z46" s="7">
        <v>0</v>
      </c>
    </row>
    <row r="47" spans="1:26" x14ac:dyDescent="0.25">
      <c r="A47" s="4" t="s">
        <v>1</v>
      </c>
      <c r="B47" s="5" t="s">
        <v>1</v>
      </c>
      <c r="C47" s="6" t="s">
        <v>1</v>
      </c>
      <c r="D47" s="4" t="s">
        <v>1</v>
      </c>
      <c r="E47" s="4" t="s">
        <v>1</v>
      </c>
      <c r="F47" s="4" t="s">
        <v>1</v>
      </c>
      <c r="G47" s="4" t="s">
        <v>1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1</v>
      </c>
      <c r="M47" s="4" t="s">
        <v>1</v>
      </c>
      <c r="N47" s="4" t="s">
        <v>1</v>
      </c>
      <c r="O47" s="5" t="s">
        <v>1</v>
      </c>
      <c r="P47" s="7">
        <v>5233581602408</v>
      </c>
      <c r="Q47" s="7">
        <v>371820301622</v>
      </c>
      <c r="R47" s="7">
        <v>148267457893</v>
      </c>
      <c r="S47" s="7">
        <v>5457134446137</v>
      </c>
      <c r="T47" s="7">
        <v>452000000</v>
      </c>
      <c r="U47" s="7">
        <v>5424761590173.4902</v>
      </c>
      <c r="V47" s="7">
        <v>31920855963.509998</v>
      </c>
      <c r="W47" s="7">
        <v>5424751717037.4902</v>
      </c>
      <c r="X47" s="7">
        <v>5319407240103.9805</v>
      </c>
      <c r="Y47" s="7">
        <v>5169886873443.7197</v>
      </c>
      <c r="Z47" s="7">
        <v>5169886873443.7197</v>
      </c>
    </row>
    <row r="48" spans="1:26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Jeniffer Albleidy Diaz Hurtado</dc:creator>
  <cp:lastModifiedBy>Jeniffer Albleidy Diaz Hurtado</cp:lastModifiedBy>
  <dcterms:created xsi:type="dcterms:W3CDTF">2017-01-21T16:09:42Z</dcterms:created>
  <dcterms:modified xsi:type="dcterms:W3CDTF">2017-01-27T22:56:13Z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