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omments1.xml" ContentType="application/vnd.openxmlformats-officedocument.spreadsheetml.comments+xml"/>
  <Override PartName="/xl/drawings/drawing2.xml" ContentType="application/vnd.openxmlformats-officedocument.drawing+xml"/>
  <Override PartName="/xl/activeX/activeX5.xml" ContentType="application/vnd.ms-office.activeX+xml"/>
  <Override PartName="/xl/activeX/activeX5.bin" ContentType="application/vnd.ms-office.activeX"/>
  <Override PartName="/xl/comments2.xml" ContentType="application/vnd.openxmlformats-officedocument.spreadsheetml.comments+xml"/>
  <Override PartName="/xl/drawings/drawing3.xml" ContentType="application/vnd.openxmlformats-officedocument.drawing+xml"/>
  <Override PartName="/xl/tables/table1.xml" ContentType="application/vnd.openxmlformats-officedocument.spreadsheetml.table+xml"/>
  <Override PartName="/xl/comments3.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comments4.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126" codeName="{22E68647-3C60-695B-3CA0-4895CD717B8A}"/>
  <workbookPr updateLinks="never" codeName="ThisWorkbook" autoCompressPictures="0"/>
  <mc:AlternateContent xmlns:mc="http://schemas.openxmlformats.org/markup-compatibility/2006">
    <mc:Choice Requires="x15">
      <x15ac:absPath xmlns:x15ac="http://schemas.microsoft.com/office/spreadsheetml/2010/11/ac" url="C:\Users\jorge.alvarez\OneDrive - Instituto Colombiano de Bienestar Familiar\jorge.alvarez\1. Gestion de Riesgos\Matrices 2018\MR 2018 - Dic\"/>
    </mc:Choice>
  </mc:AlternateContent>
  <xr:revisionPtr revIDLastSave="2" documentId="11_95779E6BDCA7837B98B6F121E79C36E525DC2D96" xr6:coauthVersionLast="40" xr6:coauthVersionMax="40" xr10:uidLastSave="{83D55743-A9A6-4712-982A-43E98CD6E377}"/>
  <workbookProtection workbookAlgorithmName="SHA-512" workbookHashValue="JH0ZMaeq8DM8GtWyeCqYwfY2JKpt5ChhItiOYCWQjtjm3FFOHSol6xpDArFpdbaJaHYcqhHU7B7cO7owhrViAw==" workbookSaltValue="JSS5lZy+mFI7k6LAiWGj1w==" workbookSpinCount="100000" lockStructure="1"/>
  <bookViews>
    <workbookView xWindow="0" yWindow="0" windowWidth="24000" windowHeight="8610" tabRatio="905" activeTab="3" xr2:uid="{00000000-000D-0000-FFFF-FFFF00000000}"/>
  </bookViews>
  <sheets>
    <sheet name="1. IDENTIFICACION DEL RIESGO" sheetId="1" r:id="rId1"/>
    <sheet name="LISTADO DE CAUSAS" sheetId="7" r:id="rId2"/>
    <sheet name="LISTADO DE CONSECUENCIAS" sheetId="8" r:id="rId3"/>
    <sheet name="2. ANALISIS DEL RIESGO" sheetId="3" r:id="rId4"/>
    <sheet name="2a. HOJA DE CONTROLES" sheetId="9" r:id="rId5"/>
    <sheet name="3. MAPAS DE RIESGO" sheetId="10" r:id="rId6"/>
    <sheet name="SEGUIMIENTO RIESGOS CORRUPCION" sheetId="12" state="hidden" r:id="rId7"/>
    <sheet name="DATOS" sheetId="2" state="hidden" r:id="rId8"/>
    <sheet name="MAPA DE RIESGO DEL PROCESO" sheetId="6" state="hidden" r:id="rId9"/>
    <sheet name="OJO" sheetId="4" state="hidden" r:id="rId10"/>
  </sheets>
  <functionGroups builtInGroupCount="19"/>
  <externalReferences>
    <externalReference r:id="rId11"/>
    <externalReference r:id="rId12"/>
  </externalReferences>
  <definedNames>
    <definedName name="_xlnm._FilterDatabase" localSheetId="0" hidden="1">'1. IDENTIFICACION DEL RIESGO'!$H$26:$K$40</definedName>
    <definedName name="_xlnm._FilterDatabase" localSheetId="4" hidden="1">'2a. HOJA DE CONTROLES'!$G$13:$R$20</definedName>
    <definedName name="_xlnm._FilterDatabase" localSheetId="6" hidden="1">'SEGUIMIENTO RIESGOS CORRUPCION'!$F$17:$F$66</definedName>
    <definedName name="_ftn1" localSheetId="1">'LISTADO DE CAUSAS'!#REF!</definedName>
    <definedName name="_ftnref1" localSheetId="1">'LISTADO DE CAUSAS'!$B$29</definedName>
    <definedName name="AMAZONAS">DATOS!$H$2:$H$5</definedName>
    <definedName name="ANEXO">Tabla45[[ANEXOS ]]</definedName>
    <definedName name="ANEXOS">Tabla45[[ANEXOS ]]</definedName>
    <definedName name="ANTIOQUIA">DATOS!$I$2:$I$19</definedName>
    <definedName name="ARAUCA">DATOS!$J$2:$J$6</definedName>
    <definedName name="ATLANTICO" localSheetId="3">Tabla5[ATLANTICO]</definedName>
    <definedName name="ATLANTICO">Tabla5[ATLANTICO]</definedName>
    <definedName name="BOGOTÁ" localSheetId="3">Tabla6[BOGOTÁ]</definedName>
    <definedName name="BOGOTÁ">Tabla6[BOGOTÁ]</definedName>
    <definedName name="BOLÍVAR" localSheetId="3">Tabla7[BOLÍVAR]</definedName>
    <definedName name="BOLÍVAR">Tabla7[BOLÍVAR]</definedName>
    <definedName name="BOYACÁ" localSheetId="3">Tabla9[BOYACÁ]</definedName>
    <definedName name="BOYACÁ">Tabla9[BOYACÁ]</definedName>
    <definedName name="CALDAS" localSheetId="3">Tabla10[CALDAS]</definedName>
    <definedName name="CALDAS">Tabla10[CALDAS]</definedName>
    <definedName name="CAQUETÁ" localSheetId="3">Tabla11[CAQUETÁ]</definedName>
    <definedName name="CAQUETÁ">Tabla11[CAQUETÁ]</definedName>
    <definedName name="CASANARE" localSheetId="3">Tabla12[CASANARE]</definedName>
    <definedName name="CASANARE">Tabla12[CASANARE]</definedName>
    <definedName name="CAUCA" localSheetId="3">Tabla13[CAUCA]</definedName>
    <definedName name="CAUCA">Tabla13[CAUCA]</definedName>
    <definedName name="CESAR" localSheetId="3">Tabla14[CESAR]</definedName>
    <definedName name="CESAR">Tabla14[CESAR]</definedName>
    <definedName name="CHOCO" localSheetId="3">Tabla15[CHOCO]</definedName>
    <definedName name="CHOCO">Tabla15[CHOCO]</definedName>
    <definedName name="CONSECUENCIAS" localSheetId="3">Tabla43[CONSECUENCIAS]</definedName>
    <definedName name="CONSECUENCIAS">Tabla43[CONSECUENCIAS]</definedName>
    <definedName name="CONTROL">Tabla8[CONTROL]</definedName>
    <definedName name="CONTROL_DISENO_CALIF">DATOS!$AV$21:$AV$23</definedName>
    <definedName name="CONTROL_DOCUMENTADO">DATOS!$AS$33:$AS$34</definedName>
    <definedName name="CONTROL_EFECTIVIDAD">DATOS!$AS$43:$AS$45</definedName>
    <definedName name="CONTROL_EJECUCION">DATOS!$AS$38:$AS$40</definedName>
    <definedName name="CONTROL_EJECUCIÓN">DATOS!$AS$38:$AS$40</definedName>
    <definedName name="CONTROL_FRECUENCIA">DATOS!$AS$31:$AS$32</definedName>
    <definedName name="CONTROL_NATURALEZA">DATOS!$AS$27:$AS$29</definedName>
    <definedName name="CONTROL_RESPONSABLE">DATOS!$AS$21:$AS$22</definedName>
    <definedName name="CONTROL_TIPO">DATOS!$AS$23:$AS$25</definedName>
    <definedName name="CONTROLES_FRECUENCIA">DATOS!$AV$31:$AV$39</definedName>
    <definedName name="CONTROLES_IMPACTO">DATOS!$AS$78:$AS$79</definedName>
    <definedName name="CONTROLES_PROBABILIDAD">DATOS!$AR$78:$AR$79</definedName>
    <definedName name="CÓRDOBA" localSheetId="3">Tabla16[CÓRDOBA]</definedName>
    <definedName name="CÓRDOBA">Tabla16[CÓRDOBA]</definedName>
    <definedName name="_xlnm.Criteria">Tabla36[CRITERIOS]</definedName>
    <definedName name="CUNDINAMARCA" localSheetId="3">Tabla17[CUNDINAMARCA]</definedName>
    <definedName name="CUNDINAMARCA">Tabla17[CUNDINAMARCA]</definedName>
    <definedName name="DatosContextoInterno">'1. IDENTIFICACION DEL RIESGO'!#REF!</definedName>
    <definedName name="EJE">DATOS!$BL$2:$BL$3</definedName>
    <definedName name="FUENTE" localSheetId="3">Tabla41[FUENTE]</definedName>
    <definedName name="FUENTE">Tabla41[FUENTE]</definedName>
    <definedName name="GUAINIA" localSheetId="3">Tabla18[GUAINIA]</definedName>
    <definedName name="GUAINIA">Tabla18[GUAINIA]</definedName>
    <definedName name="GUAVIARE" localSheetId="3">Tabla19[GUAVIARE]</definedName>
    <definedName name="GUAVIARE">Tabla19[GUAVIARE]</definedName>
    <definedName name="HOJA_CONTROLES" comment="Creada por WBS">'2a. HOJA DE CONTROLES'!$F$17:$Q$518</definedName>
    <definedName name="HUILA" localSheetId="3">Tabla20[HUILA]</definedName>
    <definedName name="HUILA">Tabla20[HUILA]</definedName>
    <definedName name="ID_PROCESO">DATOS!$A$2:$C$16</definedName>
    <definedName name="IDENTIFICACION_RIESGO">'1. IDENTIFICACION DEL RIESGO'!$F$27:$AL$40</definedName>
    <definedName name="IMPACTO">Tabla44[IMPACTO]</definedName>
    <definedName name="IMPACTO_CORRUPCION">DATOS!$AW$4:$AW$6</definedName>
    <definedName name="LA_GUAJIRA" localSheetId="3">Tabla21[LA_GUAJIRA]</definedName>
    <definedName name="LA_GUAJIRA">Tabla21[LA_GUAJIRA]</definedName>
    <definedName name="MAGDALENA" localSheetId="3">Tabla22[MAGDALENA]</definedName>
    <definedName name="MAGDALENA">Tabla22[MAGDALENA]</definedName>
    <definedName name="MATRIZ_CRITERIOS">DATOS!$AS$2:$AT$5</definedName>
    <definedName name="MATRIZ_OBJETIVOS">DATOS!$A$2:$B$33</definedName>
    <definedName name="MATRIZ_RIESGOS">DATOS!$BD$5:$BH$9</definedName>
    <definedName name="MATRIZ_RIESGOS_CORRUPCION">DATOS!$BD$18:$BF$22</definedName>
    <definedName name="META" localSheetId="3">Tabla23[META]</definedName>
    <definedName name="META">Tabla23[META]</definedName>
    <definedName name="N_SANTANDER" localSheetId="3">Tabla25[N_SANTANDER]</definedName>
    <definedName name="N_SANTANDER">Tabla25[N_SANTANDER]</definedName>
    <definedName name="NACIONAL" localSheetId="3">Tabla38[NACIONAL]</definedName>
    <definedName name="NACIONAL">Tabla38[NACIONAL]</definedName>
    <definedName name="NARIÑO" localSheetId="3">Tabla24[NARIÑO]</definedName>
    <definedName name="NARIÑO">Tabla24[NARIÑO]</definedName>
    <definedName name="OBJETIVOS" localSheetId="3">Tabla40[OBJETIVOS]</definedName>
    <definedName name="OBJETIVOS">Tabla40[OBJETIVOS]</definedName>
    <definedName name="PROBABILIDAD">Tabla42[PROBABILIDAD]</definedName>
    <definedName name="PROBABILIDAD_CORRUPCION">DATOS!$AU$4:$AU$6</definedName>
    <definedName name="PROCESO" localSheetId="3">DATOS!$A$2:$A$16</definedName>
    <definedName name="PROCESO">DATOS!$A$2:$A$16</definedName>
    <definedName name="PUTUMAYO" localSheetId="3">Tabla26[PUTUMAYO]</definedName>
    <definedName name="PUTUMAYO">Tabla26[PUTUMAYO]</definedName>
    <definedName name="QUINDIO" localSheetId="3">Tabla27[QUINDIO]</definedName>
    <definedName name="QUINDIO">Tabla27[QUINDIO]</definedName>
    <definedName name="REGIONAL" localSheetId="3">Tabla37[REGIONAL]</definedName>
    <definedName name="REGIONAL">Tabla37[REGIONAL]</definedName>
    <definedName name="Regional1">OJO!$A$38:$A$70</definedName>
    <definedName name="Regionales">Tabla37[REGIONAL]</definedName>
    <definedName name="REGIONALES2">DATOS!$H$1:$AN$1</definedName>
    <definedName name="RISARALDA" localSheetId="3">Tabla28[RISARALDA]</definedName>
    <definedName name="RISARALDA">Tabla28[RISARALDA]</definedName>
    <definedName name="SAN_ANDRES" localSheetId="3">Tabla29[SAN_ANDRES]</definedName>
    <definedName name="SAN_ANDRES">Tabla29[SAN_ANDRES]</definedName>
    <definedName name="SANTANDER" localSheetId="3">Tabla30[SANTANDER]</definedName>
    <definedName name="SANTANDER">Tabla30[SANTANDER]</definedName>
    <definedName name="SEDE_NACIONAL" localSheetId="3">Tabla1[SEDE_NACIONAL]</definedName>
    <definedName name="SEDE_NACIONAL">Tabla1[SEDE_NACIONAL]</definedName>
    <definedName name="SUCRE" localSheetId="3">Tabla31[SUCRE]</definedName>
    <definedName name="SUCRE">Tabla31[SUCRE]</definedName>
    <definedName name="Tabla42C">DATOS!$AU$8:$AV$12</definedName>
    <definedName name="Tabla44C">DATOS!$AW$8:$AX$10</definedName>
    <definedName name="TOLIMA" localSheetId="3">Tabla32[TOLIMA]</definedName>
    <definedName name="TOLIMA">Tabla32[TOLIMA]</definedName>
    <definedName name="VALLE" localSheetId="3">Tabla33[VALLE]</definedName>
    <definedName name="VALLE">Tabla33[VALLE]</definedName>
    <definedName name="Valor_Eje">'2. ANALISIS DEL RIESGO'!$F$18:$F$29</definedName>
    <definedName name="VAUPES" localSheetId="3">Tabla34[VAUPES]</definedName>
    <definedName name="VAUPES">Tabla34[VAUPES]</definedName>
    <definedName name="VICHADA" localSheetId="3">Tabla35[VICHADA]</definedName>
    <definedName name="VICHADA">Tabla35[VICHADA]</definedName>
    <definedName name="ZONA_RIESGOS">DATOS!$BN$2:$BN$21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N18" i="9" l="1"/>
  <c r="O18" i="9"/>
  <c r="S18" i="9"/>
  <c r="U18" i="9"/>
  <c r="N19" i="9"/>
  <c r="O19" i="9"/>
  <c r="S19" i="9"/>
  <c r="U19" i="9"/>
  <c r="N20" i="9"/>
  <c r="O20" i="9"/>
  <c r="S20" i="9"/>
  <c r="U20" i="9"/>
  <c r="N21" i="9"/>
  <c r="O21" i="9"/>
  <c r="S21" i="9"/>
  <c r="U21" i="9"/>
  <c r="N22" i="9"/>
  <c r="O22" i="9"/>
  <c r="S22" i="9"/>
  <c r="U22" i="9"/>
  <c r="N23" i="9"/>
  <c r="O23" i="9"/>
  <c r="S23" i="9"/>
  <c r="U23" i="9"/>
  <c r="AV24" i="3"/>
  <c r="AV25" i="3"/>
  <c r="AV26" i="3"/>
  <c r="AV27" i="3"/>
  <c r="AV28" i="3"/>
  <c r="AV29" i="3"/>
  <c r="AU24" i="3"/>
  <c r="AW24" i="3" s="1"/>
  <c r="AU25" i="3"/>
  <c r="AW25" i="3" s="1"/>
  <c r="AU26" i="3"/>
  <c r="AU27" i="3"/>
  <c r="AU28" i="3"/>
  <c r="AU29" i="3"/>
  <c r="AE29" i="3"/>
  <c r="AE28" i="3"/>
  <c r="AE27" i="3"/>
  <c r="AE26" i="3"/>
  <c r="AE25" i="3"/>
  <c r="F29" i="1"/>
  <c r="K8" i="10"/>
  <c r="I8" i="9"/>
  <c r="I8" i="3"/>
  <c r="AB40" i="1"/>
  <c r="AB39" i="1"/>
  <c r="AB38" i="1"/>
  <c r="AB37" i="1"/>
  <c r="K40" i="1"/>
  <c r="K39" i="1"/>
  <c r="K38" i="1"/>
  <c r="K37" i="1"/>
  <c r="K36" i="1"/>
  <c r="K35" i="1"/>
  <c r="K34" i="1"/>
  <c r="K33" i="1"/>
  <c r="K32" i="1"/>
  <c r="K31" i="1"/>
  <c r="K30" i="1"/>
  <c r="F40" i="1"/>
  <c r="F39" i="1"/>
  <c r="F38" i="1"/>
  <c r="F37" i="1"/>
  <c r="F26" i="12" s="1"/>
  <c r="F36" i="1"/>
  <c r="AB36" i="1"/>
  <c r="F35" i="1"/>
  <c r="AB35" i="1"/>
  <c r="F34" i="1"/>
  <c r="F23" i="3" s="1"/>
  <c r="R23" i="3" s="1"/>
  <c r="F33" i="1"/>
  <c r="F32" i="1"/>
  <c r="F21" i="12" s="1"/>
  <c r="F31" i="1"/>
  <c r="F30" i="1"/>
  <c r="K29" i="1"/>
  <c r="S59" i="9"/>
  <c r="O59" i="9"/>
  <c r="N59" i="9"/>
  <c r="U59" i="9"/>
  <c r="N65" i="9"/>
  <c r="L18" i="3"/>
  <c r="L19" i="3"/>
  <c r="L20" i="3"/>
  <c r="L21" i="3"/>
  <c r="L22" i="3"/>
  <c r="T19" i="12"/>
  <c r="T20" i="12"/>
  <c r="T21" i="12"/>
  <c r="T22" i="12"/>
  <c r="T23" i="12"/>
  <c r="T24" i="12"/>
  <c r="T25" i="12"/>
  <c r="T26" i="12"/>
  <c r="T27" i="12"/>
  <c r="T28" i="12"/>
  <c r="T29" i="12"/>
  <c r="T30" i="12"/>
  <c r="T31" i="12"/>
  <c r="T32" i="12"/>
  <c r="T33" i="12"/>
  <c r="T34" i="12"/>
  <c r="T35" i="12"/>
  <c r="T36" i="12"/>
  <c r="T37" i="12"/>
  <c r="T38" i="12"/>
  <c r="T39" i="12"/>
  <c r="T40" i="12"/>
  <c r="T41" i="12"/>
  <c r="T42" i="12"/>
  <c r="T43" i="12"/>
  <c r="T44" i="12"/>
  <c r="T45" i="12"/>
  <c r="T46" i="12"/>
  <c r="T47" i="12"/>
  <c r="T48" i="12"/>
  <c r="T49" i="12"/>
  <c r="T50" i="12"/>
  <c r="T51" i="12"/>
  <c r="T52" i="12"/>
  <c r="T53" i="12"/>
  <c r="T54" i="12"/>
  <c r="T55" i="12"/>
  <c r="T56" i="12"/>
  <c r="T57" i="12"/>
  <c r="T58" i="12"/>
  <c r="T59" i="12"/>
  <c r="T60" i="12"/>
  <c r="T61" i="12"/>
  <c r="T62" i="12"/>
  <c r="T63" i="12"/>
  <c r="T64" i="12"/>
  <c r="T65" i="12"/>
  <c r="T66" i="12"/>
  <c r="T18" i="12"/>
  <c r="J19" i="12"/>
  <c r="J20" i="12"/>
  <c r="J21" i="12"/>
  <c r="J22" i="12"/>
  <c r="J23" i="12"/>
  <c r="J24" i="12"/>
  <c r="J25" i="12"/>
  <c r="J26" i="12"/>
  <c r="J27" i="12"/>
  <c r="J28" i="12"/>
  <c r="J29" i="12"/>
  <c r="J30" i="12"/>
  <c r="J31" i="12"/>
  <c r="J32" i="12"/>
  <c r="J33" i="12"/>
  <c r="J34" i="12"/>
  <c r="J35" i="12"/>
  <c r="J36" i="12"/>
  <c r="J37" i="12"/>
  <c r="J38" i="12"/>
  <c r="J39" i="12"/>
  <c r="J40" i="12"/>
  <c r="J41" i="12"/>
  <c r="J42" i="12"/>
  <c r="J43" i="12"/>
  <c r="J44" i="12"/>
  <c r="J45" i="12"/>
  <c r="J46" i="12"/>
  <c r="J47" i="12"/>
  <c r="J48" i="12"/>
  <c r="J49" i="12"/>
  <c r="J50" i="12"/>
  <c r="J51" i="12"/>
  <c r="J52" i="12"/>
  <c r="J53" i="12"/>
  <c r="J54" i="12"/>
  <c r="J55" i="12"/>
  <c r="J56" i="12"/>
  <c r="J57" i="12"/>
  <c r="J58" i="12"/>
  <c r="J59" i="12"/>
  <c r="J60" i="12"/>
  <c r="J61" i="12"/>
  <c r="J62" i="12"/>
  <c r="J63" i="12"/>
  <c r="J64" i="12"/>
  <c r="J65" i="12"/>
  <c r="J66" i="12"/>
  <c r="J18" i="12"/>
  <c r="H19" i="12"/>
  <c r="H20" i="12"/>
  <c r="H21" i="12"/>
  <c r="H22" i="12"/>
  <c r="H23" i="12"/>
  <c r="H24" i="12"/>
  <c r="H25" i="12"/>
  <c r="H26" i="12"/>
  <c r="H27" i="12"/>
  <c r="H28" i="12"/>
  <c r="H29" i="12"/>
  <c r="H30" i="12"/>
  <c r="H31" i="12"/>
  <c r="H32" i="12"/>
  <c r="H33" i="12"/>
  <c r="H34" i="12"/>
  <c r="H35" i="12"/>
  <c r="H36" i="12"/>
  <c r="H37" i="12"/>
  <c r="H38" i="12"/>
  <c r="H39" i="12"/>
  <c r="H40" i="12"/>
  <c r="H41" i="12"/>
  <c r="H42" i="12"/>
  <c r="H43" i="12"/>
  <c r="H44" i="12"/>
  <c r="H45" i="12"/>
  <c r="H46" i="12"/>
  <c r="H47" i="12"/>
  <c r="H48" i="12"/>
  <c r="H49" i="12"/>
  <c r="H50" i="12"/>
  <c r="H51" i="12"/>
  <c r="H52" i="12"/>
  <c r="H53" i="12"/>
  <c r="H54" i="12"/>
  <c r="H55" i="12"/>
  <c r="H56" i="12"/>
  <c r="H57" i="12"/>
  <c r="H58" i="12"/>
  <c r="H59" i="12"/>
  <c r="H60" i="12"/>
  <c r="H61" i="12"/>
  <c r="H62" i="12"/>
  <c r="H63" i="12"/>
  <c r="H64" i="12"/>
  <c r="H65" i="12"/>
  <c r="H66" i="12"/>
  <c r="H18" i="12"/>
  <c r="R9" i="12"/>
  <c r="R7" i="12"/>
  <c r="F28" i="3"/>
  <c r="F47" i="12"/>
  <c r="F56" i="12"/>
  <c r="F57" i="12"/>
  <c r="F50" i="12"/>
  <c r="F58" i="12"/>
  <c r="F66" i="12"/>
  <c r="F43" i="12"/>
  <c r="F51" i="12"/>
  <c r="F59" i="12"/>
  <c r="F63" i="12"/>
  <c r="F64" i="12"/>
  <c r="F49" i="12"/>
  <c r="F65" i="12"/>
  <c r="F52" i="12"/>
  <c r="F45" i="12"/>
  <c r="F53" i="12"/>
  <c r="F61" i="12"/>
  <c r="F55" i="12"/>
  <c r="F48" i="12"/>
  <c r="F44" i="12"/>
  <c r="F60" i="12"/>
  <c r="F46" i="12"/>
  <c r="F54" i="12"/>
  <c r="F62" i="12"/>
  <c r="F28" i="12"/>
  <c r="F30" i="12"/>
  <c r="F32" i="12"/>
  <c r="F34" i="12"/>
  <c r="F36" i="12"/>
  <c r="F38" i="12"/>
  <c r="F40" i="12"/>
  <c r="F35" i="12"/>
  <c r="F37" i="12"/>
  <c r="F39" i="12"/>
  <c r="F41" i="12"/>
  <c r="F33" i="12"/>
  <c r="F31" i="12"/>
  <c r="F42" i="12"/>
  <c r="F22" i="12"/>
  <c r="H22" i="3"/>
  <c r="AE24" i="3"/>
  <c r="O518" i="9"/>
  <c r="O517" i="9"/>
  <c r="O516" i="9"/>
  <c r="O515" i="9"/>
  <c r="O514" i="9"/>
  <c r="O513" i="9"/>
  <c r="O512" i="9"/>
  <c r="O511" i="9"/>
  <c r="O510" i="9"/>
  <c r="O509" i="9"/>
  <c r="O508" i="9"/>
  <c r="O507" i="9"/>
  <c r="O506" i="9"/>
  <c r="O505" i="9"/>
  <c r="O504" i="9"/>
  <c r="O503" i="9"/>
  <c r="O502" i="9"/>
  <c r="O501" i="9"/>
  <c r="O500" i="9"/>
  <c r="O499" i="9"/>
  <c r="O498" i="9"/>
  <c r="O497" i="9"/>
  <c r="O496" i="9"/>
  <c r="O495" i="9"/>
  <c r="O494" i="9"/>
  <c r="O493" i="9"/>
  <c r="O492" i="9"/>
  <c r="O491" i="9"/>
  <c r="O490" i="9"/>
  <c r="O489" i="9"/>
  <c r="O488" i="9"/>
  <c r="O487" i="9"/>
  <c r="O486" i="9"/>
  <c r="O485" i="9"/>
  <c r="O484" i="9"/>
  <c r="O483" i="9"/>
  <c r="O482" i="9"/>
  <c r="O481" i="9"/>
  <c r="O480" i="9"/>
  <c r="O479" i="9"/>
  <c r="O478" i="9"/>
  <c r="O477" i="9"/>
  <c r="O476" i="9"/>
  <c r="O475" i="9"/>
  <c r="O474" i="9"/>
  <c r="O473" i="9"/>
  <c r="O472" i="9"/>
  <c r="O471" i="9"/>
  <c r="O470" i="9"/>
  <c r="O469" i="9"/>
  <c r="O468" i="9"/>
  <c r="O467" i="9"/>
  <c r="O466" i="9"/>
  <c r="O465" i="9"/>
  <c r="O464" i="9"/>
  <c r="O463" i="9"/>
  <c r="O462" i="9"/>
  <c r="O461" i="9"/>
  <c r="O460" i="9"/>
  <c r="O459" i="9"/>
  <c r="O458" i="9"/>
  <c r="O457" i="9"/>
  <c r="O456" i="9"/>
  <c r="O455" i="9"/>
  <c r="O454" i="9"/>
  <c r="O453" i="9"/>
  <c r="O452" i="9"/>
  <c r="O451" i="9"/>
  <c r="O450" i="9"/>
  <c r="O449" i="9"/>
  <c r="O448" i="9"/>
  <c r="O447" i="9"/>
  <c r="O446" i="9"/>
  <c r="O445" i="9"/>
  <c r="O444" i="9"/>
  <c r="O443" i="9"/>
  <c r="O442" i="9"/>
  <c r="O441" i="9"/>
  <c r="O440" i="9"/>
  <c r="O439" i="9"/>
  <c r="O438" i="9"/>
  <c r="O437" i="9"/>
  <c r="O436" i="9"/>
  <c r="O435" i="9"/>
  <c r="O434" i="9"/>
  <c r="O433" i="9"/>
  <c r="O432" i="9"/>
  <c r="O431" i="9"/>
  <c r="O430" i="9"/>
  <c r="O429" i="9"/>
  <c r="O428" i="9"/>
  <c r="O427" i="9"/>
  <c r="O426" i="9"/>
  <c r="O425" i="9"/>
  <c r="O424" i="9"/>
  <c r="O423" i="9"/>
  <c r="O422" i="9"/>
  <c r="O421" i="9"/>
  <c r="O420" i="9"/>
  <c r="O419" i="9"/>
  <c r="O418" i="9"/>
  <c r="O417" i="9"/>
  <c r="O416" i="9"/>
  <c r="O415" i="9"/>
  <c r="O414" i="9"/>
  <c r="O413" i="9"/>
  <c r="O412" i="9"/>
  <c r="O411" i="9"/>
  <c r="O410" i="9"/>
  <c r="O409" i="9"/>
  <c r="O408" i="9"/>
  <c r="O407" i="9"/>
  <c r="O406" i="9"/>
  <c r="O405" i="9"/>
  <c r="O404" i="9"/>
  <c r="O403" i="9"/>
  <c r="O402" i="9"/>
  <c r="O401" i="9"/>
  <c r="O400" i="9"/>
  <c r="O399" i="9"/>
  <c r="O398" i="9"/>
  <c r="O397" i="9"/>
  <c r="O396" i="9"/>
  <c r="O395" i="9"/>
  <c r="O394" i="9"/>
  <c r="O393" i="9"/>
  <c r="O392" i="9"/>
  <c r="O391" i="9"/>
  <c r="O390" i="9"/>
  <c r="O389" i="9"/>
  <c r="O388" i="9"/>
  <c r="O387" i="9"/>
  <c r="O386" i="9"/>
  <c r="O385" i="9"/>
  <c r="O384" i="9"/>
  <c r="O383" i="9"/>
  <c r="O382" i="9"/>
  <c r="O381" i="9"/>
  <c r="O380" i="9"/>
  <c r="O379" i="9"/>
  <c r="O378" i="9"/>
  <c r="O377" i="9"/>
  <c r="O376" i="9"/>
  <c r="O375" i="9"/>
  <c r="O374" i="9"/>
  <c r="O373" i="9"/>
  <c r="O372" i="9"/>
  <c r="O371" i="9"/>
  <c r="O370" i="9"/>
  <c r="O369" i="9"/>
  <c r="O368" i="9"/>
  <c r="O367" i="9"/>
  <c r="O366" i="9"/>
  <c r="O365" i="9"/>
  <c r="O364" i="9"/>
  <c r="O363" i="9"/>
  <c r="O362" i="9"/>
  <c r="O361" i="9"/>
  <c r="O360" i="9"/>
  <c r="O359" i="9"/>
  <c r="O358" i="9"/>
  <c r="O357" i="9"/>
  <c r="O356" i="9"/>
  <c r="O355" i="9"/>
  <c r="O354" i="9"/>
  <c r="O353" i="9"/>
  <c r="O352" i="9"/>
  <c r="O351" i="9"/>
  <c r="O350" i="9"/>
  <c r="O349" i="9"/>
  <c r="O348" i="9"/>
  <c r="O347" i="9"/>
  <c r="O346" i="9"/>
  <c r="O345" i="9"/>
  <c r="O344" i="9"/>
  <c r="O343" i="9"/>
  <c r="O342" i="9"/>
  <c r="O341" i="9"/>
  <c r="O340" i="9"/>
  <c r="O339" i="9"/>
  <c r="O338" i="9"/>
  <c r="O337" i="9"/>
  <c r="O336" i="9"/>
  <c r="O335" i="9"/>
  <c r="O334" i="9"/>
  <c r="O333" i="9"/>
  <c r="O332" i="9"/>
  <c r="O331" i="9"/>
  <c r="O330" i="9"/>
  <c r="O329" i="9"/>
  <c r="O328" i="9"/>
  <c r="O327" i="9"/>
  <c r="O326" i="9"/>
  <c r="O325" i="9"/>
  <c r="O324" i="9"/>
  <c r="O323" i="9"/>
  <c r="O322" i="9"/>
  <c r="O321" i="9"/>
  <c r="O320" i="9"/>
  <c r="O319" i="9"/>
  <c r="O318" i="9"/>
  <c r="O317" i="9"/>
  <c r="O316" i="9"/>
  <c r="O315" i="9"/>
  <c r="O314" i="9"/>
  <c r="O313" i="9"/>
  <c r="O312" i="9"/>
  <c r="O311" i="9"/>
  <c r="O310" i="9"/>
  <c r="O309" i="9"/>
  <c r="O308" i="9"/>
  <c r="O307" i="9"/>
  <c r="O306" i="9"/>
  <c r="O305" i="9"/>
  <c r="O304" i="9"/>
  <c r="O303" i="9"/>
  <c r="O302" i="9"/>
  <c r="O301" i="9"/>
  <c r="O300" i="9"/>
  <c r="O299" i="9"/>
  <c r="O298" i="9"/>
  <c r="O297" i="9"/>
  <c r="O296" i="9"/>
  <c r="O295" i="9"/>
  <c r="O294" i="9"/>
  <c r="O293" i="9"/>
  <c r="O292" i="9"/>
  <c r="O291" i="9"/>
  <c r="O290" i="9"/>
  <c r="O289" i="9"/>
  <c r="O288" i="9"/>
  <c r="O287" i="9"/>
  <c r="O286" i="9"/>
  <c r="O285" i="9"/>
  <c r="O284" i="9"/>
  <c r="O283" i="9"/>
  <c r="O282" i="9"/>
  <c r="O281" i="9"/>
  <c r="O280" i="9"/>
  <c r="O279" i="9"/>
  <c r="O278" i="9"/>
  <c r="O277" i="9"/>
  <c r="O276" i="9"/>
  <c r="O275" i="9"/>
  <c r="O274" i="9"/>
  <c r="O273" i="9"/>
  <c r="O272" i="9"/>
  <c r="O271" i="9"/>
  <c r="O270" i="9"/>
  <c r="O269" i="9"/>
  <c r="O268" i="9"/>
  <c r="O267" i="9"/>
  <c r="O266" i="9"/>
  <c r="O265" i="9"/>
  <c r="O264" i="9"/>
  <c r="O263" i="9"/>
  <c r="O262" i="9"/>
  <c r="O261" i="9"/>
  <c r="O260" i="9"/>
  <c r="O259" i="9"/>
  <c r="O258" i="9"/>
  <c r="O257" i="9"/>
  <c r="O256" i="9"/>
  <c r="O255" i="9"/>
  <c r="O254" i="9"/>
  <c r="O253" i="9"/>
  <c r="O252" i="9"/>
  <c r="O251" i="9"/>
  <c r="O250" i="9"/>
  <c r="O249" i="9"/>
  <c r="O248" i="9"/>
  <c r="O247" i="9"/>
  <c r="O246" i="9"/>
  <c r="O245" i="9"/>
  <c r="O244" i="9"/>
  <c r="O243" i="9"/>
  <c r="O242" i="9"/>
  <c r="O241" i="9"/>
  <c r="O240" i="9"/>
  <c r="O239" i="9"/>
  <c r="O238" i="9"/>
  <c r="O237" i="9"/>
  <c r="O236" i="9"/>
  <c r="O235" i="9"/>
  <c r="O234" i="9"/>
  <c r="O233" i="9"/>
  <c r="O232" i="9"/>
  <c r="O231" i="9"/>
  <c r="O230" i="9"/>
  <c r="O229" i="9"/>
  <c r="O228" i="9"/>
  <c r="O227" i="9"/>
  <c r="O226" i="9"/>
  <c r="O225" i="9"/>
  <c r="O224" i="9"/>
  <c r="O223" i="9"/>
  <c r="O222" i="9"/>
  <c r="O221" i="9"/>
  <c r="O220" i="9"/>
  <c r="O219" i="9"/>
  <c r="O218" i="9"/>
  <c r="O217" i="9"/>
  <c r="O216" i="9"/>
  <c r="O215" i="9"/>
  <c r="O214" i="9"/>
  <c r="O213" i="9"/>
  <c r="O212" i="9"/>
  <c r="O211" i="9"/>
  <c r="O210" i="9"/>
  <c r="O209" i="9"/>
  <c r="O208" i="9"/>
  <c r="O207" i="9"/>
  <c r="O206" i="9"/>
  <c r="O205" i="9"/>
  <c r="O204" i="9"/>
  <c r="O203" i="9"/>
  <c r="O202" i="9"/>
  <c r="O201" i="9"/>
  <c r="O200" i="9"/>
  <c r="O199" i="9"/>
  <c r="O198" i="9"/>
  <c r="O197" i="9"/>
  <c r="O196" i="9"/>
  <c r="O195" i="9"/>
  <c r="O194" i="9"/>
  <c r="O193" i="9"/>
  <c r="O192" i="9"/>
  <c r="O191" i="9"/>
  <c r="O190" i="9"/>
  <c r="O189" i="9"/>
  <c r="O188" i="9"/>
  <c r="O187" i="9"/>
  <c r="O186" i="9"/>
  <c r="O185" i="9"/>
  <c r="O184" i="9"/>
  <c r="O183" i="9"/>
  <c r="O182" i="9"/>
  <c r="O181" i="9"/>
  <c r="O180" i="9"/>
  <c r="O179" i="9"/>
  <c r="O178" i="9"/>
  <c r="O177" i="9"/>
  <c r="O176" i="9"/>
  <c r="O175" i="9"/>
  <c r="O174" i="9"/>
  <c r="O173" i="9"/>
  <c r="O172" i="9"/>
  <c r="O171" i="9"/>
  <c r="O170" i="9"/>
  <c r="O169" i="9"/>
  <c r="O168" i="9"/>
  <c r="O167" i="9"/>
  <c r="O166" i="9"/>
  <c r="O165" i="9"/>
  <c r="O164" i="9"/>
  <c r="O163" i="9"/>
  <c r="O162" i="9"/>
  <c r="O161" i="9"/>
  <c r="O160" i="9"/>
  <c r="O159" i="9"/>
  <c r="O158" i="9"/>
  <c r="O157" i="9"/>
  <c r="O156" i="9"/>
  <c r="O155" i="9"/>
  <c r="O154" i="9"/>
  <c r="O153" i="9"/>
  <c r="O152" i="9"/>
  <c r="O151" i="9"/>
  <c r="O150" i="9"/>
  <c r="O149" i="9"/>
  <c r="O148" i="9"/>
  <c r="O147" i="9"/>
  <c r="O146" i="9"/>
  <c r="O145" i="9"/>
  <c r="O144" i="9"/>
  <c r="O143" i="9"/>
  <c r="O142" i="9"/>
  <c r="O141" i="9"/>
  <c r="O140" i="9"/>
  <c r="O139" i="9"/>
  <c r="O138" i="9"/>
  <c r="O137" i="9"/>
  <c r="O136" i="9"/>
  <c r="O135" i="9"/>
  <c r="O134" i="9"/>
  <c r="O133" i="9"/>
  <c r="O132" i="9"/>
  <c r="O131" i="9"/>
  <c r="O130" i="9"/>
  <c r="O129" i="9"/>
  <c r="O128" i="9"/>
  <c r="O127" i="9"/>
  <c r="O126" i="9"/>
  <c r="O125" i="9"/>
  <c r="O124" i="9"/>
  <c r="O123" i="9"/>
  <c r="O122" i="9"/>
  <c r="O121" i="9"/>
  <c r="O120" i="9"/>
  <c r="O119" i="9"/>
  <c r="O118" i="9"/>
  <c r="O117" i="9"/>
  <c r="O116" i="9"/>
  <c r="O115" i="9"/>
  <c r="O114" i="9"/>
  <c r="O113" i="9"/>
  <c r="O112" i="9"/>
  <c r="O111" i="9"/>
  <c r="O110" i="9"/>
  <c r="O109" i="9"/>
  <c r="O108" i="9"/>
  <c r="O107" i="9"/>
  <c r="O106" i="9"/>
  <c r="O105" i="9"/>
  <c r="O104" i="9"/>
  <c r="O103" i="9"/>
  <c r="O102" i="9"/>
  <c r="O101" i="9"/>
  <c r="O100" i="9"/>
  <c r="O99" i="9"/>
  <c r="O98" i="9"/>
  <c r="O97" i="9"/>
  <c r="O96" i="9"/>
  <c r="O95" i="9"/>
  <c r="O94" i="9"/>
  <c r="O93" i="9"/>
  <c r="O92" i="9"/>
  <c r="O91" i="9"/>
  <c r="O90" i="9"/>
  <c r="O89" i="9"/>
  <c r="O88" i="9"/>
  <c r="O87" i="9"/>
  <c r="O86" i="9"/>
  <c r="O85" i="9"/>
  <c r="O84" i="9"/>
  <c r="O83" i="9"/>
  <c r="O82" i="9"/>
  <c r="O81" i="9"/>
  <c r="O80" i="9"/>
  <c r="O79" i="9"/>
  <c r="O78" i="9"/>
  <c r="O77" i="9"/>
  <c r="O76" i="9"/>
  <c r="O75" i="9"/>
  <c r="O74" i="9"/>
  <c r="O73" i="9"/>
  <c r="O72" i="9"/>
  <c r="O71" i="9"/>
  <c r="O70" i="9"/>
  <c r="O69" i="9"/>
  <c r="O68" i="9"/>
  <c r="O67" i="9"/>
  <c r="O66" i="9"/>
  <c r="O65" i="9"/>
  <c r="O64" i="9"/>
  <c r="O63" i="9"/>
  <c r="O62" i="9"/>
  <c r="O61" i="9"/>
  <c r="O60" i="9"/>
  <c r="O58" i="9"/>
  <c r="O57" i="9"/>
  <c r="O56" i="9"/>
  <c r="O55" i="9"/>
  <c r="O54" i="9"/>
  <c r="O53" i="9"/>
  <c r="O52" i="9"/>
  <c r="O51" i="9"/>
  <c r="O50" i="9"/>
  <c r="O49" i="9"/>
  <c r="O48" i="9"/>
  <c r="O47" i="9"/>
  <c r="O46" i="9"/>
  <c r="O45" i="9"/>
  <c r="O44" i="9"/>
  <c r="O43" i="9"/>
  <c r="O42" i="9"/>
  <c r="O41" i="9"/>
  <c r="O40" i="9"/>
  <c r="O39" i="9"/>
  <c r="O38" i="9"/>
  <c r="O37" i="9"/>
  <c r="O36" i="9"/>
  <c r="O35" i="9"/>
  <c r="O34" i="9"/>
  <c r="O33" i="9"/>
  <c r="O32" i="9"/>
  <c r="O31" i="9"/>
  <c r="O30" i="9"/>
  <c r="O29" i="9"/>
  <c r="O28" i="9"/>
  <c r="O27" i="9"/>
  <c r="O26" i="9"/>
  <c r="O25" i="9"/>
  <c r="O24" i="9"/>
  <c r="AV39" i="2"/>
  <c r="N518" i="9"/>
  <c r="N517" i="9"/>
  <c r="N516" i="9"/>
  <c r="N515" i="9"/>
  <c r="N514" i="9"/>
  <c r="N513" i="9"/>
  <c r="N512" i="9"/>
  <c r="N511" i="9"/>
  <c r="N510" i="9"/>
  <c r="N509" i="9"/>
  <c r="N508" i="9"/>
  <c r="N507" i="9"/>
  <c r="N506" i="9"/>
  <c r="N505" i="9"/>
  <c r="N504" i="9"/>
  <c r="N503" i="9"/>
  <c r="N502" i="9"/>
  <c r="N501" i="9"/>
  <c r="N500" i="9"/>
  <c r="N499" i="9"/>
  <c r="N498" i="9"/>
  <c r="N497" i="9"/>
  <c r="N496" i="9"/>
  <c r="N495" i="9"/>
  <c r="N494" i="9"/>
  <c r="N493" i="9"/>
  <c r="N492" i="9"/>
  <c r="N491" i="9"/>
  <c r="N490" i="9"/>
  <c r="N489" i="9"/>
  <c r="N488" i="9"/>
  <c r="N487" i="9"/>
  <c r="N486" i="9"/>
  <c r="N485" i="9"/>
  <c r="N484" i="9"/>
  <c r="N483" i="9"/>
  <c r="N482" i="9"/>
  <c r="N481" i="9"/>
  <c r="N480" i="9"/>
  <c r="N479" i="9"/>
  <c r="N478" i="9"/>
  <c r="N477" i="9"/>
  <c r="N476" i="9"/>
  <c r="N475" i="9"/>
  <c r="P475" i="9" s="1"/>
  <c r="Q475" i="9" s="1"/>
  <c r="V475" i="9" s="1"/>
  <c r="N474" i="9"/>
  <c r="N473" i="9"/>
  <c r="N472" i="9"/>
  <c r="N471" i="9"/>
  <c r="P471" i="9" s="1"/>
  <c r="Q471" i="9" s="1"/>
  <c r="N470" i="9"/>
  <c r="N469" i="9"/>
  <c r="N468" i="9"/>
  <c r="N467" i="9"/>
  <c r="N466" i="9"/>
  <c r="N465" i="9"/>
  <c r="N464" i="9"/>
  <c r="N463" i="9"/>
  <c r="N462" i="9"/>
  <c r="N461" i="9"/>
  <c r="N460" i="9"/>
  <c r="N459" i="9"/>
  <c r="N458" i="9"/>
  <c r="N457" i="9"/>
  <c r="N456" i="9"/>
  <c r="N455" i="9"/>
  <c r="P455" i="9" s="1"/>
  <c r="Q455" i="9" s="1"/>
  <c r="N454" i="9"/>
  <c r="N453" i="9"/>
  <c r="N452" i="9"/>
  <c r="N451" i="9"/>
  <c r="P451" i="9" s="1"/>
  <c r="Q451" i="9" s="1"/>
  <c r="V451" i="9" s="1"/>
  <c r="N450" i="9"/>
  <c r="N449" i="9"/>
  <c r="N448" i="9"/>
  <c r="N447" i="9"/>
  <c r="N446" i="9"/>
  <c r="N445" i="9"/>
  <c r="N444" i="9"/>
  <c r="N443" i="9"/>
  <c r="N442" i="9"/>
  <c r="N441" i="9"/>
  <c r="N440" i="9"/>
  <c r="N439" i="9"/>
  <c r="P439" i="9" s="1"/>
  <c r="Q439" i="9" s="1"/>
  <c r="N438" i="9"/>
  <c r="N437" i="9"/>
  <c r="N436" i="9"/>
  <c r="N435" i="9"/>
  <c r="N434" i="9"/>
  <c r="N433" i="9"/>
  <c r="N432" i="9"/>
  <c r="N431" i="9"/>
  <c r="P431" i="9" s="1"/>
  <c r="Q431" i="9" s="1"/>
  <c r="V431" i="9" s="1"/>
  <c r="N430" i="9"/>
  <c r="N429" i="9"/>
  <c r="N428" i="9"/>
  <c r="N427" i="9"/>
  <c r="N426" i="9"/>
  <c r="N425" i="9"/>
  <c r="N424" i="9"/>
  <c r="N423" i="9"/>
  <c r="P423" i="9" s="1"/>
  <c r="Q423" i="9" s="1"/>
  <c r="N422" i="9"/>
  <c r="N421" i="9"/>
  <c r="N420" i="9"/>
  <c r="N419" i="9"/>
  <c r="N418" i="9"/>
  <c r="N417" i="9"/>
  <c r="N416" i="9"/>
  <c r="N415" i="9"/>
  <c r="N414" i="9"/>
  <c r="N413" i="9"/>
  <c r="N412" i="9"/>
  <c r="N411" i="9"/>
  <c r="P411" i="9" s="1"/>
  <c r="Q411" i="9" s="1"/>
  <c r="V411" i="9" s="1"/>
  <c r="N410" i="9"/>
  <c r="N409" i="9"/>
  <c r="N408" i="9"/>
  <c r="N407" i="9"/>
  <c r="P407" i="9" s="1"/>
  <c r="Q407" i="9" s="1"/>
  <c r="N406" i="9"/>
  <c r="N405" i="9"/>
  <c r="N404" i="9"/>
  <c r="N403" i="9"/>
  <c r="N402" i="9"/>
  <c r="N401" i="9"/>
  <c r="N400" i="9"/>
  <c r="N399" i="9"/>
  <c r="N398" i="9"/>
  <c r="N397" i="9"/>
  <c r="N396" i="9"/>
  <c r="N395" i="9"/>
  <c r="N394" i="9"/>
  <c r="N393" i="9"/>
  <c r="N392" i="9"/>
  <c r="N391" i="9"/>
  <c r="P391" i="9" s="1"/>
  <c r="Q391" i="9" s="1"/>
  <c r="N390" i="9"/>
  <c r="N389" i="9"/>
  <c r="N388" i="9"/>
  <c r="N387" i="9"/>
  <c r="P387" i="9" s="1"/>
  <c r="Q387" i="9" s="1"/>
  <c r="V387" i="9" s="1"/>
  <c r="N386" i="9"/>
  <c r="N385" i="9"/>
  <c r="N384" i="9"/>
  <c r="N383" i="9"/>
  <c r="N382" i="9"/>
  <c r="N381" i="9"/>
  <c r="N380" i="9"/>
  <c r="N379" i="9"/>
  <c r="N378" i="9"/>
  <c r="N377" i="9"/>
  <c r="N376" i="9"/>
  <c r="N375" i="9"/>
  <c r="P375" i="9" s="1"/>
  <c r="Q375" i="9" s="1"/>
  <c r="V375" i="9" s="1"/>
  <c r="N374" i="9"/>
  <c r="N373" i="9"/>
  <c r="N372" i="9"/>
  <c r="N371" i="9"/>
  <c r="N370" i="9"/>
  <c r="N369" i="9"/>
  <c r="N368" i="9"/>
  <c r="N367" i="9"/>
  <c r="P367" i="9" s="1"/>
  <c r="Q367" i="9" s="1"/>
  <c r="V367" i="9" s="1"/>
  <c r="N366" i="9"/>
  <c r="N365" i="9"/>
  <c r="N364" i="9"/>
  <c r="N363" i="9"/>
  <c r="N362" i="9"/>
  <c r="N361" i="9"/>
  <c r="N360" i="9"/>
  <c r="N359" i="9"/>
  <c r="P359" i="9" s="1"/>
  <c r="Q359" i="9" s="1"/>
  <c r="N358" i="9"/>
  <c r="N357" i="9"/>
  <c r="N356" i="9"/>
  <c r="N355" i="9"/>
  <c r="N354" i="9"/>
  <c r="N353" i="9"/>
  <c r="N352" i="9"/>
  <c r="N351" i="9"/>
  <c r="N350" i="9"/>
  <c r="N349" i="9"/>
  <c r="N348" i="9"/>
  <c r="N347" i="9"/>
  <c r="P347" i="9" s="1"/>
  <c r="Q347" i="9" s="1"/>
  <c r="V347" i="9" s="1"/>
  <c r="N346" i="9"/>
  <c r="N345" i="9"/>
  <c r="N344" i="9"/>
  <c r="N343" i="9"/>
  <c r="P343" i="9" s="1"/>
  <c r="Q343" i="9" s="1"/>
  <c r="V343" i="9" s="1"/>
  <c r="N342" i="9"/>
  <c r="N341" i="9"/>
  <c r="N340" i="9"/>
  <c r="N339" i="9"/>
  <c r="N338" i="9"/>
  <c r="N337" i="9"/>
  <c r="N336" i="9"/>
  <c r="N335" i="9"/>
  <c r="N334" i="9"/>
  <c r="N333" i="9"/>
  <c r="N332" i="9"/>
  <c r="N331" i="9"/>
  <c r="N330" i="9"/>
  <c r="N329" i="9"/>
  <c r="N328" i="9"/>
  <c r="N327" i="9"/>
  <c r="N326" i="9"/>
  <c r="N325" i="9"/>
  <c r="N324" i="9"/>
  <c r="N323" i="9"/>
  <c r="N322" i="9"/>
  <c r="N321" i="9"/>
  <c r="N320" i="9"/>
  <c r="N319" i="9"/>
  <c r="N318" i="9"/>
  <c r="N317" i="9"/>
  <c r="N316" i="9"/>
  <c r="N315" i="9"/>
  <c r="N314" i="9"/>
  <c r="N313" i="9"/>
  <c r="N312" i="9"/>
  <c r="N311" i="9"/>
  <c r="N310" i="9"/>
  <c r="N309" i="9"/>
  <c r="N308" i="9"/>
  <c r="N307" i="9"/>
  <c r="N306" i="9"/>
  <c r="N305" i="9"/>
  <c r="N304" i="9"/>
  <c r="N303" i="9"/>
  <c r="N302" i="9"/>
  <c r="N301" i="9"/>
  <c r="N300" i="9"/>
  <c r="N299" i="9"/>
  <c r="N298" i="9"/>
  <c r="N297" i="9"/>
  <c r="N296" i="9"/>
  <c r="N295" i="9"/>
  <c r="N294" i="9"/>
  <c r="N293" i="9"/>
  <c r="N292" i="9"/>
  <c r="N291" i="9"/>
  <c r="N290" i="9"/>
  <c r="N289" i="9"/>
  <c r="N288" i="9"/>
  <c r="N287" i="9"/>
  <c r="N286" i="9"/>
  <c r="N285" i="9"/>
  <c r="N284" i="9"/>
  <c r="N283" i="9"/>
  <c r="N282" i="9"/>
  <c r="N281" i="9"/>
  <c r="N280" i="9"/>
  <c r="N279" i="9"/>
  <c r="N278" i="9"/>
  <c r="N277" i="9"/>
  <c r="N276" i="9"/>
  <c r="N275" i="9"/>
  <c r="N274" i="9"/>
  <c r="N273" i="9"/>
  <c r="N272" i="9"/>
  <c r="N271" i="9"/>
  <c r="N270" i="9"/>
  <c r="N269" i="9"/>
  <c r="N268" i="9"/>
  <c r="N267" i="9"/>
  <c r="N266" i="9"/>
  <c r="N265" i="9"/>
  <c r="N264" i="9"/>
  <c r="N263" i="9"/>
  <c r="N262" i="9"/>
  <c r="N261" i="9"/>
  <c r="N260" i="9"/>
  <c r="N259" i="9"/>
  <c r="N258" i="9"/>
  <c r="N257" i="9"/>
  <c r="N256" i="9"/>
  <c r="N255" i="9"/>
  <c r="N254" i="9"/>
  <c r="N253" i="9"/>
  <c r="N252" i="9"/>
  <c r="N251" i="9"/>
  <c r="P251" i="9" s="1"/>
  <c r="Q251" i="9" s="1"/>
  <c r="N250" i="9"/>
  <c r="N249" i="9"/>
  <c r="N248" i="9"/>
  <c r="N247" i="9"/>
  <c r="N246" i="9"/>
  <c r="N245" i="9"/>
  <c r="N244" i="9"/>
  <c r="N243" i="9"/>
  <c r="P243" i="9" s="1"/>
  <c r="Q243" i="9" s="1"/>
  <c r="V243" i="9" s="1"/>
  <c r="N242" i="9"/>
  <c r="N241" i="9"/>
  <c r="N240" i="9"/>
  <c r="N239" i="9"/>
  <c r="N238" i="9"/>
  <c r="N237" i="9"/>
  <c r="N236" i="9"/>
  <c r="N235" i="9"/>
  <c r="N234" i="9"/>
  <c r="N233" i="9"/>
  <c r="N232" i="9"/>
  <c r="N231" i="9"/>
  <c r="N230" i="9"/>
  <c r="N229" i="9"/>
  <c r="N228" i="9"/>
  <c r="N227" i="9"/>
  <c r="N226" i="9"/>
  <c r="N225" i="9"/>
  <c r="N224" i="9"/>
  <c r="N223" i="9"/>
  <c r="N222" i="9"/>
  <c r="N221" i="9"/>
  <c r="N220" i="9"/>
  <c r="N219" i="9"/>
  <c r="P219" i="9" s="1"/>
  <c r="Q219" i="9" s="1"/>
  <c r="V219" i="9" s="1"/>
  <c r="N218" i="9"/>
  <c r="N217" i="9"/>
  <c r="N216" i="9"/>
  <c r="N215" i="9"/>
  <c r="N214" i="9"/>
  <c r="N213" i="9"/>
  <c r="N212" i="9"/>
  <c r="N211" i="9"/>
  <c r="N210" i="9"/>
  <c r="N209" i="9"/>
  <c r="N208" i="9"/>
  <c r="N207" i="9"/>
  <c r="N206" i="9"/>
  <c r="N205" i="9"/>
  <c r="N204" i="9"/>
  <c r="N203" i="9"/>
  <c r="P203" i="9" s="1"/>
  <c r="Q203" i="9" s="1"/>
  <c r="V203" i="9" s="1"/>
  <c r="N202" i="9"/>
  <c r="N201" i="9"/>
  <c r="N200" i="9"/>
  <c r="N199" i="9"/>
  <c r="N198" i="9"/>
  <c r="N197" i="9"/>
  <c r="N196" i="9"/>
  <c r="N195" i="9"/>
  <c r="N194" i="9"/>
  <c r="N193" i="9"/>
  <c r="N192" i="9"/>
  <c r="N191" i="9"/>
  <c r="N190" i="9"/>
  <c r="N189" i="9"/>
  <c r="N188" i="9"/>
  <c r="N187" i="9"/>
  <c r="P187" i="9" s="1"/>
  <c r="Q187" i="9" s="1"/>
  <c r="V187" i="9" s="1"/>
  <c r="N186" i="9"/>
  <c r="N185" i="9"/>
  <c r="N184" i="9"/>
  <c r="N183" i="9"/>
  <c r="N182" i="9"/>
  <c r="N181" i="9"/>
  <c r="N180" i="9"/>
  <c r="N179" i="9"/>
  <c r="N178" i="9"/>
  <c r="N177" i="9"/>
  <c r="N176" i="9"/>
  <c r="N175" i="9"/>
  <c r="N174" i="9"/>
  <c r="N173" i="9"/>
  <c r="N172" i="9"/>
  <c r="N171" i="9"/>
  <c r="N170" i="9"/>
  <c r="N169" i="9"/>
  <c r="N168" i="9"/>
  <c r="N167" i="9"/>
  <c r="N166" i="9"/>
  <c r="N165" i="9"/>
  <c r="N164" i="9"/>
  <c r="N163" i="9"/>
  <c r="P163" i="9" s="1"/>
  <c r="Q163" i="9" s="1"/>
  <c r="V163" i="9" s="1"/>
  <c r="N162" i="9"/>
  <c r="N161" i="9"/>
  <c r="N160" i="9"/>
  <c r="N159" i="9"/>
  <c r="N158" i="9"/>
  <c r="N157" i="9"/>
  <c r="N156" i="9"/>
  <c r="N155" i="9"/>
  <c r="P155" i="9" s="1"/>
  <c r="Q155" i="9" s="1"/>
  <c r="V155" i="9" s="1"/>
  <c r="N154" i="9"/>
  <c r="N153" i="9"/>
  <c r="N152" i="9"/>
  <c r="N151" i="9"/>
  <c r="N150" i="9"/>
  <c r="N149" i="9"/>
  <c r="N148" i="9"/>
  <c r="N147" i="9"/>
  <c r="N146" i="9"/>
  <c r="N145" i="9"/>
  <c r="N144" i="9"/>
  <c r="N143" i="9"/>
  <c r="N142" i="9"/>
  <c r="N141" i="9"/>
  <c r="N140" i="9"/>
  <c r="N139" i="9"/>
  <c r="N138" i="9"/>
  <c r="N137" i="9"/>
  <c r="N136" i="9"/>
  <c r="N135" i="9"/>
  <c r="N134" i="9"/>
  <c r="N133" i="9"/>
  <c r="N132" i="9"/>
  <c r="N131" i="9"/>
  <c r="N130" i="9"/>
  <c r="N129" i="9"/>
  <c r="N128" i="9"/>
  <c r="N127" i="9"/>
  <c r="N126" i="9"/>
  <c r="N125" i="9"/>
  <c r="N124" i="9"/>
  <c r="N123" i="9"/>
  <c r="P123" i="9" s="1"/>
  <c r="Q123" i="9" s="1"/>
  <c r="V123" i="9" s="1"/>
  <c r="N122" i="9"/>
  <c r="N121" i="9"/>
  <c r="N120" i="9"/>
  <c r="N119" i="9"/>
  <c r="N118" i="9"/>
  <c r="N117" i="9"/>
  <c r="N116" i="9"/>
  <c r="N115" i="9"/>
  <c r="P115" i="9" s="1"/>
  <c r="Q115" i="9" s="1"/>
  <c r="V115" i="9" s="1"/>
  <c r="N114" i="9"/>
  <c r="N113" i="9"/>
  <c r="N112" i="9"/>
  <c r="N111" i="9"/>
  <c r="N110" i="9"/>
  <c r="N109" i="9"/>
  <c r="N108" i="9"/>
  <c r="N107" i="9"/>
  <c r="P107" i="9" s="1"/>
  <c r="Q107" i="9" s="1"/>
  <c r="V107" i="9" s="1"/>
  <c r="N106" i="9"/>
  <c r="N105" i="9"/>
  <c r="N104" i="9"/>
  <c r="N103" i="9"/>
  <c r="N102" i="9"/>
  <c r="N101" i="9"/>
  <c r="N100" i="9"/>
  <c r="N99" i="9"/>
  <c r="N98" i="9"/>
  <c r="N97" i="9"/>
  <c r="N96" i="9"/>
  <c r="N95" i="9"/>
  <c r="N94" i="9"/>
  <c r="N93" i="9"/>
  <c r="N92" i="9"/>
  <c r="N91" i="9"/>
  <c r="P91" i="9" s="1"/>
  <c r="Q91" i="9" s="1"/>
  <c r="V91" i="9" s="1"/>
  <c r="N90" i="9"/>
  <c r="N89" i="9"/>
  <c r="N88" i="9"/>
  <c r="N87" i="9"/>
  <c r="N86" i="9"/>
  <c r="N85" i="9"/>
  <c r="N84" i="9"/>
  <c r="N83" i="9"/>
  <c r="P83" i="9" s="1"/>
  <c r="Q83" i="9" s="1"/>
  <c r="V83" i="9" s="1"/>
  <c r="N82" i="9"/>
  <c r="N81" i="9"/>
  <c r="N80" i="9"/>
  <c r="N79" i="9"/>
  <c r="N78" i="9"/>
  <c r="N77" i="9"/>
  <c r="N76" i="9"/>
  <c r="N75" i="9"/>
  <c r="N74" i="9"/>
  <c r="N73" i="9"/>
  <c r="N72" i="9"/>
  <c r="N71" i="9"/>
  <c r="N70" i="9"/>
  <c r="N69" i="9"/>
  <c r="N68" i="9"/>
  <c r="N67" i="9"/>
  <c r="N66" i="9"/>
  <c r="N64" i="9"/>
  <c r="N63" i="9"/>
  <c r="P63" i="9" s="1"/>
  <c r="Q63" i="9" s="1"/>
  <c r="V63" i="9" s="1"/>
  <c r="N62" i="9"/>
  <c r="P62" i="9" s="1"/>
  <c r="N61" i="9"/>
  <c r="P61" i="9" s="1"/>
  <c r="Q61" i="9" s="1"/>
  <c r="V61" i="9" s="1"/>
  <c r="N60" i="9"/>
  <c r="N58" i="9"/>
  <c r="P58" i="9" s="1"/>
  <c r="Q58" i="9" s="1"/>
  <c r="V58" i="9" s="1"/>
  <c r="N57" i="9"/>
  <c r="P57" i="9" s="1"/>
  <c r="N56" i="9"/>
  <c r="P56" i="9" s="1"/>
  <c r="Q56" i="9" s="1"/>
  <c r="V56" i="9" s="1"/>
  <c r="N55" i="9"/>
  <c r="P55" i="9" s="1"/>
  <c r="Q55" i="9" s="1"/>
  <c r="N54" i="9"/>
  <c r="P54" i="9" s="1"/>
  <c r="Q54" i="9" s="1"/>
  <c r="N53" i="9"/>
  <c r="N52" i="9"/>
  <c r="P52" i="9" s="1"/>
  <c r="Q52" i="9" s="1"/>
  <c r="N51" i="9"/>
  <c r="P51" i="9" s="1"/>
  <c r="Q51" i="9" s="1"/>
  <c r="N50" i="9"/>
  <c r="P50" i="9" s="1"/>
  <c r="Q50" i="9" s="1"/>
  <c r="N49" i="9"/>
  <c r="N48" i="9"/>
  <c r="P48" i="9" s="1"/>
  <c r="Q48" i="9" s="1"/>
  <c r="N47" i="9"/>
  <c r="N46" i="9"/>
  <c r="P46" i="9" s="1"/>
  <c r="Q46" i="9" s="1"/>
  <c r="N45" i="9"/>
  <c r="N44" i="9"/>
  <c r="P44" i="9" s="1"/>
  <c r="Q44" i="9" s="1"/>
  <c r="N43" i="9"/>
  <c r="N42" i="9"/>
  <c r="P42" i="9" s="1"/>
  <c r="Q42" i="9" s="1"/>
  <c r="N41" i="9"/>
  <c r="N40" i="9"/>
  <c r="P40" i="9" s="1"/>
  <c r="Q40" i="9" s="1"/>
  <c r="N39" i="9"/>
  <c r="N38" i="9"/>
  <c r="P38" i="9" s="1"/>
  <c r="Q38" i="9" s="1"/>
  <c r="N37" i="9"/>
  <c r="N36" i="9"/>
  <c r="P36" i="9" s="1"/>
  <c r="Q36" i="9" s="1"/>
  <c r="N35" i="9"/>
  <c r="P35" i="9" s="1"/>
  <c r="N34" i="9"/>
  <c r="P34" i="9" s="1"/>
  <c r="Q34" i="9" s="1"/>
  <c r="N33" i="9"/>
  <c r="N32" i="9"/>
  <c r="P32" i="9" s="1"/>
  <c r="Q32" i="9" s="1"/>
  <c r="N31" i="9"/>
  <c r="N30" i="9"/>
  <c r="P30" i="9" s="1"/>
  <c r="Q30" i="9" s="1"/>
  <c r="N29" i="9"/>
  <c r="N28" i="9"/>
  <c r="P28" i="9" s="1"/>
  <c r="Q28" i="9" s="1"/>
  <c r="N27" i="9"/>
  <c r="N26" i="9"/>
  <c r="P26" i="9" s="1"/>
  <c r="Q26" i="9" s="1"/>
  <c r="N25" i="9"/>
  <c r="N24" i="9"/>
  <c r="P24" i="9" s="1"/>
  <c r="Q24" i="9" s="1"/>
  <c r="P370" i="9"/>
  <c r="Q370" i="9" s="1"/>
  <c r="V370" i="9" s="1"/>
  <c r="P402" i="9"/>
  <c r="Q402" i="9" s="1"/>
  <c r="V402" i="9" s="1"/>
  <c r="P466" i="9"/>
  <c r="Q466" i="9" s="1"/>
  <c r="V466" i="9" s="1"/>
  <c r="P498" i="9"/>
  <c r="Q498" i="9" s="1"/>
  <c r="V498" i="9" s="1"/>
  <c r="P99" i="9"/>
  <c r="Q99" i="9" s="1"/>
  <c r="V99" i="9" s="1"/>
  <c r="P131" i="9"/>
  <c r="Q131" i="9" s="1"/>
  <c r="V131" i="9" s="1"/>
  <c r="P139" i="9"/>
  <c r="Q139" i="9" s="1"/>
  <c r="V139" i="9" s="1"/>
  <c r="P147" i="9"/>
  <c r="Q147" i="9" s="1"/>
  <c r="V147" i="9" s="1"/>
  <c r="P171" i="9"/>
  <c r="Q171" i="9" s="1"/>
  <c r="V171" i="9" s="1"/>
  <c r="P179" i="9"/>
  <c r="Q179" i="9" s="1"/>
  <c r="V179" i="9" s="1"/>
  <c r="P195" i="9"/>
  <c r="Q195" i="9" s="1"/>
  <c r="V195" i="9" s="1"/>
  <c r="P211" i="9"/>
  <c r="Q211" i="9" s="1"/>
  <c r="V211" i="9" s="1"/>
  <c r="P227" i="9"/>
  <c r="Q227" i="9" s="1"/>
  <c r="V227" i="9" s="1"/>
  <c r="P235" i="9"/>
  <c r="Q235" i="9" s="1"/>
  <c r="V235" i="9" s="1"/>
  <c r="P257" i="9"/>
  <c r="Q257" i="9" s="1"/>
  <c r="V257" i="9" s="1"/>
  <c r="P265" i="9"/>
  <c r="Q265" i="9" s="1"/>
  <c r="V265" i="9" s="1"/>
  <c r="P273" i="9"/>
  <c r="Q273" i="9" s="1"/>
  <c r="V273" i="9" s="1"/>
  <c r="P281" i="9"/>
  <c r="Q281" i="9" s="1"/>
  <c r="V281" i="9" s="1"/>
  <c r="P289" i="9"/>
  <c r="Q289" i="9" s="1"/>
  <c r="V289" i="9" s="1"/>
  <c r="P297" i="9"/>
  <c r="Q297" i="9" s="1"/>
  <c r="V297" i="9" s="1"/>
  <c r="P305" i="9"/>
  <c r="Q305" i="9" s="1"/>
  <c r="V305" i="9" s="1"/>
  <c r="P313" i="9"/>
  <c r="Q313" i="9" s="1"/>
  <c r="V313" i="9" s="1"/>
  <c r="P321" i="9"/>
  <c r="Q321" i="9" s="1"/>
  <c r="V321" i="9" s="1"/>
  <c r="P329" i="9"/>
  <c r="Q329" i="9" s="1"/>
  <c r="V329" i="9" s="1"/>
  <c r="P337" i="9"/>
  <c r="Q337" i="9" s="1"/>
  <c r="V337" i="9" s="1"/>
  <c r="P351" i="9"/>
  <c r="Q351" i="9" s="1"/>
  <c r="V351" i="9" s="1"/>
  <c r="P355" i="9"/>
  <c r="Q355" i="9" s="1"/>
  <c r="V355" i="9" s="1"/>
  <c r="P363" i="9"/>
  <c r="Q363" i="9" s="1"/>
  <c r="P371" i="9"/>
  <c r="Q371" i="9" s="1"/>
  <c r="V371" i="9" s="1"/>
  <c r="P379" i="9"/>
  <c r="Q379" i="9" s="1"/>
  <c r="V379" i="9" s="1"/>
  <c r="P383" i="9"/>
  <c r="Q383" i="9" s="1"/>
  <c r="V383" i="9" s="1"/>
  <c r="P395" i="9"/>
  <c r="Q395" i="9" s="1"/>
  <c r="V395" i="9" s="1"/>
  <c r="P399" i="9"/>
  <c r="Q399" i="9" s="1"/>
  <c r="V399" i="9" s="1"/>
  <c r="P403" i="9"/>
  <c r="Q403" i="9" s="1"/>
  <c r="V403" i="9" s="1"/>
  <c r="P415" i="9"/>
  <c r="Q415" i="9" s="1"/>
  <c r="V415" i="9" s="1"/>
  <c r="P419" i="9"/>
  <c r="Q419" i="9" s="1"/>
  <c r="V419" i="9" s="1"/>
  <c r="P427" i="9"/>
  <c r="Q427" i="9" s="1"/>
  <c r="P435" i="9"/>
  <c r="Q435" i="9" s="1"/>
  <c r="V435" i="9" s="1"/>
  <c r="P443" i="9"/>
  <c r="Q443" i="9" s="1"/>
  <c r="P447" i="9"/>
  <c r="Q447" i="9" s="1"/>
  <c r="V447" i="9" s="1"/>
  <c r="P459" i="9"/>
  <c r="Q459" i="9" s="1"/>
  <c r="V459" i="9" s="1"/>
  <c r="P463" i="9"/>
  <c r="Q463" i="9" s="1"/>
  <c r="V463" i="9" s="1"/>
  <c r="P467" i="9"/>
  <c r="Q467" i="9" s="1"/>
  <c r="V467" i="9" s="1"/>
  <c r="P479" i="9"/>
  <c r="Q479" i="9" s="1"/>
  <c r="V479" i="9" s="1"/>
  <c r="P485" i="9"/>
  <c r="Q485" i="9" s="1"/>
  <c r="V485" i="9" s="1"/>
  <c r="P489" i="9"/>
  <c r="Q489" i="9" s="1"/>
  <c r="V489" i="9" s="1"/>
  <c r="P493" i="9"/>
  <c r="Q493" i="9" s="1"/>
  <c r="V493" i="9" s="1"/>
  <c r="P497" i="9"/>
  <c r="Q497" i="9" s="1"/>
  <c r="V497" i="9" s="1"/>
  <c r="P501" i="9"/>
  <c r="Q501" i="9" s="1"/>
  <c r="V501" i="9" s="1"/>
  <c r="P505" i="9"/>
  <c r="Q505" i="9" s="1"/>
  <c r="V505" i="9" s="1"/>
  <c r="P509" i="9"/>
  <c r="Q509" i="9" s="1"/>
  <c r="V509" i="9" s="1"/>
  <c r="P513" i="9"/>
  <c r="Q513" i="9" s="1"/>
  <c r="V513" i="9" s="1"/>
  <c r="P517" i="9"/>
  <c r="Q517" i="9" s="1"/>
  <c r="V517" i="9" s="1"/>
  <c r="P43" i="9"/>
  <c r="P37" i="9"/>
  <c r="P45" i="9"/>
  <c r="Q45" i="9" s="1"/>
  <c r="P53" i="9"/>
  <c r="Q53" i="9" s="1"/>
  <c r="P29" i="9"/>
  <c r="Q29" i="9" s="1"/>
  <c r="P31" i="9"/>
  <c r="Q31" i="9" s="1"/>
  <c r="P25" i="9"/>
  <c r="Q25" i="9" s="1"/>
  <c r="P27" i="9"/>
  <c r="Q27" i="9" s="1"/>
  <c r="K10" i="10"/>
  <c r="K12" i="10"/>
  <c r="I12" i="9"/>
  <c r="I10" i="9"/>
  <c r="H20" i="3"/>
  <c r="AR75" i="2"/>
  <c r="AR74" i="2"/>
  <c r="AR73" i="2"/>
  <c r="AR72" i="2"/>
  <c r="AR71" i="2"/>
  <c r="AR70" i="2"/>
  <c r="AR69" i="2"/>
  <c r="AR68" i="2"/>
  <c r="AR67" i="2"/>
  <c r="AR66" i="2"/>
  <c r="AR65" i="2"/>
  <c r="AR64" i="2"/>
  <c r="AR63" i="2"/>
  <c r="AR62" i="2"/>
  <c r="AR61" i="2"/>
  <c r="AR60" i="2"/>
  <c r="AR59" i="2"/>
  <c r="AR58" i="2"/>
  <c r="AR57" i="2"/>
  <c r="AR56" i="2"/>
  <c r="AR55" i="2"/>
  <c r="AR54" i="2"/>
  <c r="AR53" i="2"/>
  <c r="AR52" i="2"/>
  <c r="AR51" i="2"/>
  <c r="AR50" i="2"/>
  <c r="AR49" i="2"/>
  <c r="AT75" i="2"/>
  <c r="AT74" i="2"/>
  <c r="AT73" i="2"/>
  <c r="AT72" i="2"/>
  <c r="AT71" i="2"/>
  <c r="AT70" i="2"/>
  <c r="AT69" i="2"/>
  <c r="AT68" i="2"/>
  <c r="AT67" i="2"/>
  <c r="AT66" i="2"/>
  <c r="AT65" i="2"/>
  <c r="AT64" i="2"/>
  <c r="AT63" i="2"/>
  <c r="AT62" i="2"/>
  <c r="AT61" i="2"/>
  <c r="AT60" i="2"/>
  <c r="AT59" i="2"/>
  <c r="AT58" i="2"/>
  <c r="AT57" i="2"/>
  <c r="AT56" i="2"/>
  <c r="AT55" i="2"/>
  <c r="AT54" i="2"/>
  <c r="AT53" i="2"/>
  <c r="AT52" i="2"/>
  <c r="AT51" i="2"/>
  <c r="AT50" i="2"/>
  <c r="AT49" i="2"/>
  <c r="AS75" i="2"/>
  <c r="AS74" i="2"/>
  <c r="AS73" i="2"/>
  <c r="AS72" i="2"/>
  <c r="AS71" i="2"/>
  <c r="AS70" i="2"/>
  <c r="AS69" i="2"/>
  <c r="AS68" i="2"/>
  <c r="AS67" i="2"/>
  <c r="AS66" i="2"/>
  <c r="AS65" i="2"/>
  <c r="AS64" i="2"/>
  <c r="AS63" i="2"/>
  <c r="AS62" i="2"/>
  <c r="AS61" i="2"/>
  <c r="AS60" i="2"/>
  <c r="AS59" i="2"/>
  <c r="AS50" i="2"/>
  <c r="AS51" i="2"/>
  <c r="AS58" i="2"/>
  <c r="AS57" i="2"/>
  <c r="AS56" i="2"/>
  <c r="AS55" i="2"/>
  <c r="AS54" i="2"/>
  <c r="AS53" i="2"/>
  <c r="AS52" i="2"/>
  <c r="AS49" i="2"/>
  <c r="U24" i="9"/>
  <c r="U25" i="9"/>
  <c r="U26" i="9"/>
  <c r="U27" i="9"/>
  <c r="U28" i="9"/>
  <c r="U29" i="9"/>
  <c r="U30" i="9"/>
  <c r="U31" i="9"/>
  <c r="U32" i="9"/>
  <c r="U33" i="9"/>
  <c r="U34" i="9"/>
  <c r="U35" i="9"/>
  <c r="U36" i="9"/>
  <c r="U37" i="9"/>
  <c r="U38" i="9"/>
  <c r="U39" i="9"/>
  <c r="U40" i="9"/>
  <c r="U41" i="9"/>
  <c r="U42" i="9"/>
  <c r="U43" i="9"/>
  <c r="U44" i="9"/>
  <c r="U45" i="9"/>
  <c r="U46" i="9"/>
  <c r="U47" i="9"/>
  <c r="U48" i="9"/>
  <c r="U49" i="9"/>
  <c r="U50" i="9"/>
  <c r="U51" i="9"/>
  <c r="U52" i="9"/>
  <c r="U53" i="9"/>
  <c r="U54" i="9"/>
  <c r="U55" i="9"/>
  <c r="U56" i="9"/>
  <c r="U57" i="9"/>
  <c r="U58" i="9"/>
  <c r="U60" i="9"/>
  <c r="U61" i="9"/>
  <c r="U62" i="9"/>
  <c r="U63" i="9"/>
  <c r="U64" i="9"/>
  <c r="U65" i="9"/>
  <c r="U66" i="9"/>
  <c r="U67" i="9"/>
  <c r="U68" i="9"/>
  <c r="U69" i="9"/>
  <c r="U70" i="9"/>
  <c r="U71" i="9"/>
  <c r="U72" i="9"/>
  <c r="U73" i="9"/>
  <c r="U74" i="9"/>
  <c r="U75" i="9"/>
  <c r="U76" i="9"/>
  <c r="U77" i="9"/>
  <c r="U78" i="9"/>
  <c r="U79" i="9"/>
  <c r="U80" i="9"/>
  <c r="U81" i="9"/>
  <c r="U82" i="9"/>
  <c r="U83" i="9"/>
  <c r="U84" i="9"/>
  <c r="U85" i="9"/>
  <c r="U86" i="9"/>
  <c r="U87" i="9"/>
  <c r="U88" i="9"/>
  <c r="U89" i="9"/>
  <c r="U90" i="9"/>
  <c r="U91" i="9"/>
  <c r="U92" i="9"/>
  <c r="U93" i="9"/>
  <c r="U94" i="9"/>
  <c r="U95" i="9"/>
  <c r="U96" i="9"/>
  <c r="U97" i="9"/>
  <c r="U98" i="9"/>
  <c r="U99" i="9"/>
  <c r="U100" i="9"/>
  <c r="U101" i="9"/>
  <c r="U102" i="9"/>
  <c r="U103" i="9"/>
  <c r="U104" i="9"/>
  <c r="U105" i="9"/>
  <c r="U106" i="9"/>
  <c r="U107" i="9"/>
  <c r="U108" i="9"/>
  <c r="U109" i="9"/>
  <c r="U110" i="9"/>
  <c r="U111" i="9"/>
  <c r="U112" i="9"/>
  <c r="U113" i="9"/>
  <c r="U114" i="9"/>
  <c r="U115" i="9"/>
  <c r="U116" i="9"/>
  <c r="U117" i="9"/>
  <c r="U118" i="9"/>
  <c r="U119" i="9"/>
  <c r="U120" i="9"/>
  <c r="U121" i="9"/>
  <c r="U122" i="9"/>
  <c r="U123" i="9"/>
  <c r="U124" i="9"/>
  <c r="U125" i="9"/>
  <c r="U126" i="9"/>
  <c r="U127" i="9"/>
  <c r="U128" i="9"/>
  <c r="U129" i="9"/>
  <c r="U130" i="9"/>
  <c r="U131" i="9"/>
  <c r="U132" i="9"/>
  <c r="U133" i="9"/>
  <c r="U134" i="9"/>
  <c r="U135" i="9"/>
  <c r="U136" i="9"/>
  <c r="U137" i="9"/>
  <c r="U138" i="9"/>
  <c r="U139" i="9"/>
  <c r="U140" i="9"/>
  <c r="U141" i="9"/>
  <c r="U142" i="9"/>
  <c r="U143" i="9"/>
  <c r="U144" i="9"/>
  <c r="U145" i="9"/>
  <c r="U146" i="9"/>
  <c r="U147" i="9"/>
  <c r="U148" i="9"/>
  <c r="U149" i="9"/>
  <c r="U150" i="9"/>
  <c r="U151" i="9"/>
  <c r="U152" i="9"/>
  <c r="U153" i="9"/>
  <c r="U154" i="9"/>
  <c r="U155" i="9"/>
  <c r="U156" i="9"/>
  <c r="U157" i="9"/>
  <c r="U158" i="9"/>
  <c r="U159" i="9"/>
  <c r="U160" i="9"/>
  <c r="U161" i="9"/>
  <c r="U162" i="9"/>
  <c r="U163" i="9"/>
  <c r="U164" i="9"/>
  <c r="U165" i="9"/>
  <c r="U166" i="9"/>
  <c r="U167" i="9"/>
  <c r="U168" i="9"/>
  <c r="U169" i="9"/>
  <c r="U170" i="9"/>
  <c r="U171" i="9"/>
  <c r="U172" i="9"/>
  <c r="U173" i="9"/>
  <c r="U174" i="9"/>
  <c r="U175" i="9"/>
  <c r="U176" i="9"/>
  <c r="U177" i="9"/>
  <c r="U178" i="9"/>
  <c r="U179" i="9"/>
  <c r="U180" i="9"/>
  <c r="U181" i="9"/>
  <c r="U182" i="9"/>
  <c r="U183" i="9"/>
  <c r="U184" i="9"/>
  <c r="U185" i="9"/>
  <c r="U186" i="9"/>
  <c r="U187" i="9"/>
  <c r="U188" i="9"/>
  <c r="U189" i="9"/>
  <c r="U190" i="9"/>
  <c r="U191" i="9"/>
  <c r="U192" i="9"/>
  <c r="U193" i="9"/>
  <c r="U194" i="9"/>
  <c r="U195" i="9"/>
  <c r="U196" i="9"/>
  <c r="U197" i="9"/>
  <c r="U198" i="9"/>
  <c r="U199" i="9"/>
  <c r="U200" i="9"/>
  <c r="U201" i="9"/>
  <c r="U202" i="9"/>
  <c r="U203" i="9"/>
  <c r="U204" i="9"/>
  <c r="U205" i="9"/>
  <c r="U206" i="9"/>
  <c r="U207" i="9"/>
  <c r="U208" i="9"/>
  <c r="U209" i="9"/>
  <c r="U210" i="9"/>
  <c r="U211" i="9"/>
  <c r="U212" i="9"/>
  <c r="U213" i="9"/>
  <c r="U214" i="9"/>
  <c r="U215" i="9"/>
  <c r="U216" i="9"/>
  <c r="U217" i="9"/>
  <c r="U218" i="9"/>
  <c r="U219" i="9"/>
  <c r="U220" i="9"/>
  <c r="U221" i="9"/>
  <c r="U222" i="9"/>
  <c r="U223" i="9"/>
  <c r="U224" i="9"/>
  <c r="U225" i="9"/>
  <c r="U226" i="9"/>
  <c r="U227" i="9"/>
  <c r="U228" i="9"/>
  <c r="U229" i="9"/>
  <c r="U230" i="9"/>
  <c r="U231" i="9"/>
  <c r="U232" i="9"/>
  <c r="U233" i="9"/>
  <c r="U234" i="9"/>
  <c r="U235" i="9"/>
  <c r="U236" i="9"/>
  <c r="U237" i="9"/>
  <c r="U238" i="9"/>
  <c r="U239" i="9"/>
  <c r="U240" i="9"/>
  <c r="U241" i="9"/>
  <c r="U242" i="9"/>
  <c r="U243" i="9"/>
  <c r="U244" i="9"/>
  <c r="U245" i="9"/>
  <c r="U246" i="9"/>
  <c r="U247" i="9"/>
  <c r="U248" i="9"/>
  <c r="U249" i="9"/>
  <c r="U250" i="9"/>
  <c r="U251" i="9"/>
  <c r="U252" i="9"/>
  <c r="U253" i="9"/>
  <c r="U254" i="9"/>
  <c r="U255" i="9"/>
  <c r="U256" i="9"/>
  <c r="U257" i="9"/>
  <c r="U258" i="9"/>
  <c r="U259" i="9"/>
  <c r="U260" i="9"/>
  <c r="U261" i="9"/>
  <c r="U262" i="9"/>
  <c r="U263" i="9"/>
  <c r="U264" i="9"/>
  <c r="U265" i="9"/>
  <c r="U266" i="9"/>
  <c r="U267" i="9"/>
  <c r="U268" i="9"/>
  <c r="U269" i="9"/>
  <c r="U270" i="9"/>
  <c r="U271" i="9"/>
  <c r="U272" i="9"/>
  <c r="U273" i="9"/>
  <c r="U274" i="9"/>
  <c r="U275" i="9"/>
  <c r="U276" i="9"/>
  <c r="U277" i="9"/>
  <c r="U278" i="9"/>
  <c r="U279" i="9"/>
  <c r="U280" i="9"/>
  <c r="U281" i="9"/>
  <c r="U282" i="9"/>
  <c r="U283" i="9"/>
  <c r="U284" i="9"/>
  <c r="U285" i="9"/>
  <c r="U286" i="9"/>
  <c r="U287" i="9"/>
  <c r="U288" i="9"/>
  <c r="U289" i="9"/>
  <c r="U290" i="9"/>
  <c r="U291" i="9"/>
  <c r="U292" i="9"/>
  <c r="U293" i="9"/>
  <c r="U294" i="9"/>
  <c r="U295" i="9"/>
  <c r="U296" i="9"/>
  <c r="U297" i="9"/>
  <c r="U298" i="9"/>
  <c r="U299" i="9"/>
  <c r="U300" i="9"/>
  <c r="U301" i="9"/>
  <c r="U302" i="9"/>
  <c r="U303" i="9"/>
  <c r="U304" i="9"/>
  <c r="U305" i="9"/>
  <c r="U306" i="9"/>
  <c r="U307" i="9"/>
  <c r="U308" i="9"/>
  <c r="U309" i="9"/>
  <c r="U310" i="9"/>
  <c r="U311" i="9"/>
  <c r="U312" i="9"/>
  <c r="U313" i="9"/>
  <c r="U314" i="9"/>
  <c r="U315" i="9"/>
  <c r="U316" i="9"/>
  <c r="U317" i="9"/>
  <c r="U318" i="9"/>
  <c r="U319" i="9"/>
  <c r="U320" i="9"/>
  <c r="U321" i="9"/>
  <c r="U322" i="9"/>
  <c r="U323" i="9"/>
  <c r="U324" i="9"/>
  <c r="U325" i="9"/>
  <c r="U326" i="9"/>
  <c r="U327" i="9"/>
  <c r="U328" i="9"/>
  <c r="U329" i="9"/>
  <c r="U330" i="9"/>
  <c r="U331" i="9"/>
  <c r="U332" i="9"/>
  <c r="U333" i="9"/>
  <c r="U334" i="9"/>
  <c r="U335" i="9"/>
  <c r="U336" i="9"/>
  <c r="U337" i="9"/>
  <c r="U338" i="9"/>
  <c r="U339" i="9"/>
  <c r="U340" i="9"/>
  <c r="U341" i="9"/>
  <c r="U342" i="9"/>
  <c r="U343" i="9"/>
  <c r="U344" i="9"/>
  <c r="U345" i="9"/>
  <c r="U346" i="9"/>
  <c r="U347" i="9"/>
  <c r="U348" i="9"/>
  <c r="U349" i="9"/>
  <c r="U350" i="9"/>
  <c r="U351" i="9"/>
  <c r="U352" i="9"/>
  <c r="U353" i="9"/>
  <c r="U354" i="9"/>
  <c r="U355" i="9"/>
  <c r="U356" i="9"/>
  <c r="U357" i="9"/>
  <c r="U358" i="9"/>
  <c r="U359" i="9"/>
  <c r="U360" i="9"/>
  <c r="U361" i="9"/>
  <c r="U362" i="9"/>
  <c r="U363" i="9"/>
  <c r="U364" i="9"/>
  <c r="U365" i="9"/>
  <c r="U366" i="9"/>
  <c r="U367" i="9"/>
  <c r="U368" i="9"/>
  <c r="U369" i="9"/>
  <c r="U370" i="9"/>
  <c r="U371" i="9"/>
  <c r="U372" i="9"/>
  <c r="U373" i="9"/>
  <c r="U374" i="9"/>
  <c r="U375" i="9"/>
  <c r="U376" i="9"/>
  <c r="U377" i="9"/>
  <c r="U378" i="9"/>
  <c r="U379" i="9"/>
  <c r="U380" i="9"/>
  <c r="U381" i="9"/>
  <c r="U382" i="9"/>
  <c r="U383" i="9"/>
  <c r="U384" i="9"/>
  <c r="U385" i="9"/>
  <c r="U386" i="9"/>
  <c r="U387" i="9"/>
  <c r="U388" i="9"/>
  <c r="U389" i="9"/>
  <c r="U390" i="9"/>
  <c r="U391" i="9"/>
  <c r="U392" i="9"/>
  <c r="U393" i="9"/>
  <c r="U394" i="9"/>
  <c r="U395" i="9"/>
  <c r="U396" i="9"/>
  <c r="U397" i="9"/>
  <c r="U398" i="9"/>
  <c r="U399" i="9"/>
  <c r="U400" i="9"/>
  <c r="U401" i="9"/>
  <c r="U402" i="9"/>
  <c r="U403" i="9"/>
  <c r="U404" i="9"/>
  <c r="U405" i="9"/>
  <c r="U406" i="9"/>
  <c r="U407" i="9"/>
  <c r="U408" i="9"/>
  <c r="U409" i="9"/>
  <c r="U410" i="9"/>
  <c r="U411" i="9"/>
  <c r="U412" i="9"/>
  <c r="U413" i="9"/>
  <c r="U414" i="9"/>
  <c r="U415" i="9"/>
  <c r="U416" i="9"/>
  <c r="U417" i="9"/>
  <c r="U418" i="9"/>
  <c r="U419" i="9"/>
  <c r="U420" i="9"/>
  <c r="U421" i="9"/>
  <c r="U422" i="9"/>
  <c r="U423" i="9"/>
  <c r="U424" i="9"/>
  <c r="U425" i="9"/>
  <c r="U426" i="9"/>
  <c r="U427" i="9"/>
  <c r="U428" i="9"/>
  <c r="U429" i="9"/>
  <c r="U430" i="9"/>
  <c r="U431" i="9"/>
  <c r="U432" i="9"/>
  <c r="U433" i="9"/>
  <c r="U434" i="9"/>
  <c r="U435" i="9"/>
  <c r="U436" i="9"/>
  <c r="U437" i="9"/>
  <c r="U438" i="9"/>
  <c r="U439" i="9"/>
  <c r="U440" i="9"/>
  <c r="U441" i="9"/>
  <c r="U442" i="9"/>
  <c r="U443" i="9"/>
  <c r="U444" i="9"/>
  <c r="U445" i="9"/>
  <c r="U446" i="9"/>
  <c r="U447" i="9"/>
  <c r="U448" i="9"/>
  <c r="U449" i="9"/>
  <c r="U450" i="9"/>
  <c r="U451" i="9"/>
  <c r="U452" i="9"/>
  <c r="U453" i="9"/>
  <c r="U454" i="9"/>
  <c r="U455" i="9"/>
  <c r="U456" i="9"/>
  <c r="U457" i="9"/>
  <c r="U458" i="9"/>
  <c r="U459" i="9"/>
  <c r="U460" i="9"/>
  <c r="U461" i="9"/>
  <c r="U462" i="9"/>
  <c r="U463" i="9"/>
  <c r="U464" i="9"/>
  <c r="U465" i="9"/>
  <c r="U466" i="9"/>
  <c r="U467" i="9"/>
  <c r="U468" i="9"/>
  <c r="U469" i="9"/>
  <c r="U470" i="9"/>
  <c r="U471" i="9"/>
  <c r="U472" i="9"/>
  <c r="U473" i="9"/>
  <c r="U474" i="9"/>
  <c r="U475" i="9"/>
  <c r="U476" i="9"/>
  <c r="U477" i="9"/>
  <c r="U478" i="9"/>
  <c r="U479" i="9"/>
  <c r="U480" i="9"/>
  <c r="U481" i="9"/>
  <c r="U482" i="9"/>
  <c r="U483" i="9"/>
  <c r="U484" i="9"/>
  <c r="U485" i="9"/>
  <c r="U486" i="9"/>
  <c r="U487" i="9"/>
  <c r="U488" i="9"/>
  <c r="U489" i="9"/>
  <c r="U490" i="9"/>
  <c r="U491" i="9"/>
  <c r="U492" i="9"/>
  <c r="U493" i="9"/>
  <c r="U494" i="9"/>
  <c r="U495" i="9"/>
  <c r="U496" i="9"/>
  <c r="U497" i="9"/>
  <c r="U498" i="9"/>
  <c r="U499" i="9"/>
  <c r="U500" i="9"/>
  <c r="U501" i="9"/>
  <c r="U502" i="9"/>
  <c r="U503" i="9"/>
  <c r="U504" i="9"/>
  <c r="U505" i="9"/>
  <c r="U506" i="9"/>
  <c r="U507" i="9"/>
  <c r="U508" i="9"/>
  <c r="U509" i="9"/>
  <c r="U510" i="9"/>
  <c r="U511" i="9"/>
  <c r="U512" i="9"/>
  <c r="U513" i="9"/>
  <c r="U514" i="9"/>
  <c r="U515" i="9"/>
  <c r="U516" i="9"/>
  <c r="U517" i="9"/>
  <c r="U518" i="9"/>
  <c r="S24" i="9"/>
  <c r="S25" i="9"/>
  <c r="S26" i="9"/>
  <c r="S27" i="9"/>
  <c r="S28" i="9"/>
  <c r="S29" i="9"/>
  <c r="S30" i="9"/>
  <c r="S31" i="9"/>
  <c r="S32" i="9"/>
  <c r="S33" i="9"/>
  <c r="S34" i="9"/>
  <c r="S35" i="9"/>
  <c r="S36" i="9"/>
  <c r="S37" i="9"/>
  <c r="S38" i="9"/>
  <c r="S39" i="9"/>
  <c r="S40" i="9"/>
  <c r="S41" i="9"/>
  <c r="S42" i="9"/>
  <c r="S43" i="9"/>
  <c r="S44" i="9"/>
  <c r="S45" i="9"/>
  <c r="S46" i="9"/>
  <c r="S47" i="9"/>
  <c r="S48" i="9"/>
  <c r="S49" i="9"/>
  <c r="S50" i="9"/>
  <c r="S51" i="9"/>
  <c r="S52" i="9"/>
  <c r="S53" i="9"/>
  <c r="S54" i="9"/>
  <c r="S55" i="9"/>
  <c r="S56" i="9"/>
  <c r="S57" i="9"/>
  <c r="S58" i="9"/>
  <c r="S60" i="9"/>
  <c r="S61" i="9"/>
  <c r="S62" i="9"/>
  <c r="S63" i="9"/>
  <c r="S64" i="9"/>
  <c r="S65" i="9"/>
  <c r="S66" i="9"/>
  <c r="S67" i="9"/>
  <c r="S68" i="9"/>
  <c r="S69" i="9"/>
  <c r="S70" i="9"/>
  <c r="S71" i="9"/>
  <c r="S72" i="9"/>
  <c r="S73" i="9"/>
  <c r="S74" i="9"/>
  <c r="S75" i="9"/>
  <c r="S76" i="9"/>
  <c r="S77" i="9"/>
  <c r="S78" i="9"/>
  <c r="S79" i="9"/>
  <c r="S80" i="9"/>
  <c r="S81" i="9"/>
  <c r="S82" i="9"/>
  <c r="S83" i="9"/>
  <c r="S84" i="9"/>
  <c r="S85" i="9"/>
  <c r="S86" i="9"/>
  <c r="S87" i="9"/>
  <c r="S88" i="9"/>
  <c r="S89" i="9"/>
  <c r="S90" i="9"/>
  <c r="S91" i="9"/>
  <c r="S92" i="9"/>
  <c r="S93" i="9"/>
  <c r="S94" i="9"/>
  <c r="S95" i="9"/>
  <c r="S96" i="9"/>
  <c r="S97" i="9"/>
  <c r="S98" i="9"/>
  <c r="S99" i="9"/>
  <c r="S100" i="9"/>
  <c r="S101" i="9"/>
  <c r="S102" i="9"/>
  <c r="S103" i="9"/>
  <c r="S104" i="9"/>
  <c r="S105" i="9"/>
  <c r="S106" i="9"/>
  <c r="S107" i="9"/>
  <c r="S108" i="9"/>
  <c r="S109" i="9"/>
  <c r="S110" i="9"/>
  <c r="S111" i="9"/>
  <c r="S112" i="9"/>
  <c r="S113" i="9"/>
  <c r="S114" i="9"/>
  <c r="S115" i="9"/>
  <c r="S116" i="9"/>
  <c r="S117" i="9"/>
  <c r="S118" i="9"/>
  <c r="S119" i="9"/>
  <c r="S120" i="9"/>
  <c r="S121" i="9"/>
  <c r="S122" i="9"/>
  <c r="S123" i="9"/>
  <c r="S124" i="9"/>
  <c r="S125" i="9"/>
  <c r="S126" i="9"/>
  <c r="S127" i="9"/>
  <c r="S128" i="9"/>
  <c r="S129" i="9"/>
  <c r="S130" i="9"/>
  <c r="S131" i="9"/>
  <c r="S132" i="9"/>
  <c r="S133" i="9"/>
  <c r="S134" i="9"/>
  <c r="S135" i="9"/>
  <c r="S136" i="9"/>
  <c r="S137" i="9"/>
  <c r="S138" i="9"/>
  <c r="S139" i="9"/>
  <c r="S140" i="9"/>
  <c r="S141" i="9"/>
  <c r="S142" i="9"/>
  <c r="S143" i="9"/>
  <c r="S144" i="9"/>
  <c r="S145" i="9"/>
  <c r="S146" i="9"/>
  <c r="S147" i="9"/>
  <c r="S148" i="9"/>
  <c r="S149" i="9"/>
  <c r="S150" i="9"/>
  <c r="S151" i="9"/>
  <c r="S152" i="9"/>
  <c r="S153" i="9"/>
  <c r="S154" i="9"/>
  <c r="S155" i="9"/>
  <c r="S156" i="9"/>
  <c r="S157" i="9"/>
  <c r="S158" i="9"/>
  <c r="S159" i="9"/>
  <c r="S160" i="9"/>
  <c r="S161" i="9"/>
  <c r="S162" i="9"/>
  <c r="S163" i="9"/>
  <c r="S164" i="9"/>
  <c r="S165" i="9"/>
  <c r="S166" i="9"/>
  <c r="S167" i="9"/>
  <c r="S168" i="9"/>
  <c r="S169" i="9"/>
  <c r="S170" i="9"/>
  <c r="S171" i="9"/>
  <c r="S172" i="9"/>
  <c r="S173" i="9"/>
  <c r="S174" i="9"/>
  <c r="S175" i="9"/>
  <c r="S176" i="9"/>
  <c r="S177" i="9"/>
  <c r="S178" i="9"/>
  <c r="S179" i="9"/>
  <c r="S180" i="9"/>
  <c r="S181" i="9"/>
  <c r="S182" i="9"/>
  <c r="S183" i="9"/>
  <c r="S184" i="9"/>
  <c r="S185" i="9"/>
  <c r="S186" i="9"/>
  <c r="S187" i="9"/>
  <c r="S188" i="9"/>
  <c r="S189" i="9"/>
  <c r="S190" i="9"/>
  <c r="S191" i="9"/>
  <c r="S192" i="9"/>
  <c r="S193" i="9"/>
  <c r="S194" i="9"/>
  <c r="S195" i="9"/>
  <c r="S196" i="9"/>
  <c r="S197" i="9"/>
  <c r="S198" i="9"/>
  <c r="S199" i="9"/>
  <c r="S200" i="9"/>
  <c r="S201" i="9"/>
  <c r="S202" i="9"/>
  <c r="S203" i="9"/>
  <c r="S204" i="9"/>
  <c r="S205" i="9"/>
  <c r="S206" i="9"/>
  <c r="S207" i="9"/>
  <c r="S208" i="9"/>
  <c r="S209" i="9"/>
  <c r="S210" i="9"/>
  <c r="S211" i="9"/>
  <c r="S212" i="9"/>
  <c r="S213" i="9"/>
  <c r="S214" i="9"/>
  <c r="S215" i="9"/>
  <c r="S216" i="9"/>
  <c r="S217" i="9"/>
  <c r="S218" i="9"/>
  <c r="S219" i="9"/>
  <c r="S220" i="9"/>
  <c r="S221" i="9"/>
  <c r="S222" i="9"/>
  <c r="S223" i="9"/>
  <c r="S224" i="9"/>
  <c r="S225" i="9"/>
  <c r="S226" i="9"/>
  <c r="S227" i="9"/>
  <c r="S228" i="9"/>
  <c r="S229" i="9"/>
  <c r="S230" i="9"/>
  <c r="S231" i="9"/>
  <c r="S232" i="9"/>
  <c r="S233" i="9"/>
  <c r="S234" i="9"/>
  <c r="S235" i="9"/>
  <c r="S236" i="9"/>
  <c r="S237" i="9"/>
  <c r="S238" i="9"/>
  <c r="S239" i="9"/>
  <c r="S240" i="9"/>
  <c r="S241" i="9"/>
  <c r="S242" i="9"/>
  <c r="S243" i="9"/>
  <c r="S244" i="9"/>
  <c r="S245" i="9"/>
  <c r="S246" i="9"/>
  <c r="S247" i="9"/>
  <c r="S248" i="9"/>
  <c r="S249" i="9"/>
  <c r="S250" i="9"/>
  <c r="S251" i="9"/>
  <c r="S252" i="9"/>
  <c r="S253" i="9"/>
  <c r="S254" i="9"/>
  <c r="S255" i="9"/>
  <c r="S256" i="9"/>
  <c r="S257" i="9"/>
  <c r="S258" i="9"/>
  <c r="S259" i="9"/>
  <c r="S260" i="9"/>
  <c r="S261" i="9"/>
  <c r="S262" i="9"/>
  <c r="S263" i="9"/>
  <c r="S264" i="9"/>
  <c r="S265" i="9"/>
  <c r="S266" i="9"/>
  <c r="S267" i="9"/>
  <c r="S268" i="9"/>
  <c r="S269" i="9"/>
  <c r="S270" i="9"/>
  <c r="S271" i="9"/>
  <c r="S272" i="9"/>
  <c r="S273" i="9"/>
  <c r="S274" i="9"/>
  <c r="S275" i="9"/>
  <c r="S276" i="9"/>
  <c r="S277" i="9"/>
  <c r="S278" i="9"/>
  <c r="S279" i="9"/>
  <c r="S280" i="9"/>
  <c r="S281" i="9"/>
  <c r="S282" i="9"/>
  <c r="S283" i="9"/>
  <c r="S284" i="9"/>
  <c r="S285" i="9"/>
  <c r="S286" i="9"/>
  <c r="S287" i="9"/>
  <c r="S288" i="9"/>
  <c r="S289" i="9"/>
  <c r="S290" i="9"/>
  <c r="S291" i="9"/>
  <c r="S292" i="9"/>
  <c r="S293" i="9"/>
  <c r="S294" i="9"/>
  <c r="S295" i="9"/>
  <c r="S296" i="9"/>
  <c r="S297" i="9"/>
  <c r="S298" i="9"/>
  <c r="S299" i="9"/>
  <c r="S300" i="9"/>
  <c r="S301" i="9"/>
  <c r="S302" i="9"/>
  <c r="S303" i="9"/>
  <c r="S304" i="9"/>
  <c r="S305" i="9"/>
  <c r="S306" i="9"/>
  <c r="S307" i="9"/>
  <c r="S308" i="9"/>
  <c r="S309" i="9"/>
  <c r="S310" i="9"/>
  <c r="S311" i="9"/>
  <c r="S312" i="9"/>
  <c r="S313" i="9"/>
  <c r="S314" i="9"/>
  <c r="S315" i="9"/>
  <c r="S316" i="9"/>
  <c r="S317" i="9"/>
  <c r="S318" i="9"/>
  <c r="S319" i="9"/>
  <c r="S320" i="9"/>
  <c r="S321" i="9"/>
  <c r="S322" i="9"/>
  <c r="S323" i="9"/>
  <c r="S324" i="9"/>
  <c r="S325" i="9"/>
  <c r="S326" i="9"/>
  <c r="S327" i="9"/>
  <c r="S328" i="9"/>
  <c r="S329" i="9"/>
  <c r="S330" i="9"/>
  <c r="S331" i="9"/>
  <c r="S332" i="9"/>
  <c r="S333" i="9"/>
  <c r="S334" i="9"/>
  <c r="S335" i="9"/>
  <c r="S336" i="9"/>
  <c r="S337" i="9"/>
  <c r="S338" i="9"/>
  <c r="S339" i="9"/>
  <c r="S340" i="9"/>
  <c r="S341" i="9"/>
  <c r="S342" i="9"/>
  <c r="S343" i="9"/>
  <c r="S344" i="9"/>
  <c r="S345" i="9"/>
  <c r="S346" i="9"/>
  <c r="S347" i="9"/>
  <c r="S348" i="9"/>
  <c r="S349" i="9"/>
  <c r="S350" i="9"/>
  <c r="S351" i="9"/>
  <c r="S352" i="9"/>
  <c r="S353" i="9"/>
  <c r="S354" i="9"/>
  <c r="S355" i="9"/>
  <c r="S356" i="9"/>
  <c r="S357" i="9"/>
  <c r="S358" i="9"/>
  <c r="S359" i="9"/>
  <c r="S360" i="9"/>
  <c r="S361" i="9"/>
  <c r="S362" i="9"/>
  <c r="S363" i="9"/>
  <c r="S364" i="9"/>
  <c r="S365" i="9"/>
  <c r="S366" i="9"/>
  <c r="S367" i="9"/>
  <c r="S368" i="9"/>
  <c r="S369" i="9"/>
  <c r="S370" i="9"/>
  <c r="S371" i="9"/>
  <c r="S372" i="9"/>
  <c r="S373" i="9"/>
  <c r="S374" i="9"/>
  <c r="S375" i="9"/>
  <c r="S376" i="9"/>
  <c r="S377" i="9"/>
  <c r="S378" i="9"/>
  <c r="S379" i="9"/>
  <c r="S380" i="9"/>
  <c r="S381" i="9"/>
  <c r="S382" i="9"/>
  <c r="S383" i="9"/>
  <c r="S384" i="9"/>
  <c r="S385" i="9"/>
  <c r="S386" i="9"/>
  <c r="S387" i="9"/>
  <c r="S388" i="9"/>
  <c r="S389" i="9"/>
  <c r="S390" i="9"/>
  <c r="S391" i="9"/>
  <c r="S392" i="9"/>
  <c r="S393" i="9"/>
  <c r="S394" i="9"/>
  <c r="S395" i="9"/>
  <c r="S396" i="9"/>
  <c r="S397" i="9"/>
  <c r="S398" i="9"/>
  <c r="S399" i="9"/>
  <c r="S400" i="9"/>
  <c r="S401" i="9"/>
  <c r="S402" i="9"/>
  <c r="S403" i="9"/>
  <c r="S404" i="9"/>
  <c r="S405" i="9"/>
  <c r="S406" i="9"/>
  <c r="S407" i="9"/>
  <c r="S408" i="9"/>
  <c r="S409" i="9"/>
  <c r="S410" i="9"/>
  <c r="S411" i="9"/>
  <c r="S412" i="9"/>
  <c r="S413" i="9"/>
  <c r="S414" i="9"/>
  <c r="S415" i="9"/>
  <c r="S416" i="9"/>
  <c r="S417" i="9"/>
  <c r="S418" i="9"/>
  <c r="S419" i="9"/>
  <c r="S420" i="9"/>
  <c r="S421" i="9"/>
  <c r="S422" i="9"/>
  <c r="S423" i="9"/>
  <c r="S424" i="9"/>
  <c r="S425" i="9"/>
  <c r="S426" i="9"/>
  <c r="S427" i="9"/>
  <c r="S428" i="9"/>
  <c r="S429" i="9"/>
  <c r="S430" i="9"/>
  <c r="S431" i="9"/>
  <c r="S432" i="9"/>
  <c r="S433" i="9"/>
  <c r="S434" i="9"/>
  <c r="S435" i="9"/>
  <c r="S436" i="9"/>
  <c r="S437" i="9"/>
  <c r="S438" i="9"/>
  <c r="S439" i="9"/>
  <c r="S440" i="9"/>
  <c r="S441" i="9"/>
  <c r="S442" i="9"/>
  <c r="S443" i="9"/>
  <c r="S444" i="9"/>
  <c r="S445" i="9"/>
  <c r="S446" i="9"/>
  <c r="S447" i="9"/>
  <c r="S448" i="9"/>
  <c r="S449" i="9"/>
  <c r="S450" i="9"/>
  <c r="S451" i="9"/>
  <c r="S452" i="9"/>
  <c r="S453" i="9"/>
  <c r="S454" i="9"/>
  <c r="S455" i="9"/>
  <c r="S456" i="9"/>
  <c r="S457" i="9"/>
  <c r="S458" i="9"/>
  <c r="S459" i="9"/>
  <c r="S460" i="9"/>
  <c r="S461" i="9"/>
  <c r="S462" i="9"/>
  <c r="S463" i="9"/>
  <c r="S464" i="9"/>
  <c r="S465" i="9"/>
  <c r="S466" i="9"/>
  <c r="S467" i="9"/>
  <c r="S468" i="9"/>
  <c r="S469" i="9"/>
  <c r="S470" i="9"/>
  <c r="S471" i="9"/>
  <c r="S472" i="9"/>
  <c r="S473" i="9"/>
  <c r="S474" i="9"/>
  <c r="S475" i="9"/>
  <c r="S476" i="9"/>
  <c r="S477" i="9"/>
  <c r="S478" i="9"/>
  <c r="S479" i="9"/>
  <c r="S480" i="9"/>
  <c r="S481" i="9"/>
  <c r="S482" i="9"/>
  <c r="S483" i="9"/>
  <c r="S484" i="9"/>
  <c r="S485" i="9"/>
  <c r="S486" i="9"/>
  <c r="S487" i="9"/>
  <c r="S488" i="9"/>
  <c r="S489" i="9"/>
  <c r="S490" i="9"/>
  <c r="S491" i="9"/>
  <c r="S492" i="9"/>
  <c r="S493" i="9"/>
  <c r="S494" i="9"/>
  <c r="S495" i="9"/>
  <c r="S496" i="9"/>
  <c r="S497" i="9"/>
  <c r="S498" i="9"/>
  <c r="S499" i="9"/>
  <c r="S500" i="9"/>
  <c r="S501" i="9"/>
  <c r="S502" i="9"/>
  <c r="S503" i="9"/>
  <c r="S504" i="9"/>
  <c r="S505" i="9"/>
  <c r="S506" i="9"/>
  <c r="S507" i="9"/>
  <c r="S508" i="9"/>
  <c r="S509" i="9"/>
  <c r="S510" i="9"/>
  <c r="S511" i="9"/>
  <c r="S512" i="9"/>
  <c r="S513" i="9"/>
  <c r="S514" i="9"/>
  <c r="S515" i="9"/>
  <c r="S516" i="9"/>
  <c r="S517" i="9"/>
  <c r="S518" i="9"/>
  <c r="V251" i="9"/>
  <c r="V359" i="9"/>
  <c r="V363" i="9"/>
  <c r="V391" i="9"/>
  <c r="V407" i="9"/>
  <c r="V423" i="9"/>
  <c r="V427" i="9"/>
  <c r="V439" i="9"/>
  <c r="V443" i="9"/>
  <c r="V455" i="9"/>
  <c r="V471" i="9"/>
  <c r="AL40" i="1"/>
  <c r="AL39" i="1"/>
  <c r="AL38" i="1"/>
  <c r="AL37" i="1"/>
  <c r="AL36" i="1"/>
  <c r="AL35" i="1"/>
  <c r="AL34" i="1"/>
  <c r="AL33" i="1"/>
  <c r="AL32" i="1"/>
  <c r="AL31" i="1"/>
  <c r="AL30" i="1"/>
  <c r="AL29" i="1"/>
  <c r="V27" i="9"/>
  <c r="Q37" i="9"/>
  <c r="V37" i="9" s="1"/>
  <c r="Q35" i="9"/>
  <c r="V35" i="9" s="1"/>
  <c r="Q57" i="9"/>
  <c r="V57" i="9" s="1"/>
  <c r="Q62" i="9"/>
  <c r="V62" i="9" s="1"/>
  <c r="Q43" i="9"/>
  <c r="V43" i="9" s="1"/>
  <c r="AW28" i="3"/>
  <c r="AW29" i="3"/>
  <c r="AW26" i="3"/>
  <c r="V31" i="9"/>
  <c r="L23" i="3"/>
  <c r="L24" i="3"/>
  <c r="L25" i="3"/>
  <c r="L27" i="3"/>
  <c r="L28" i="3"/>
  <c r="L29" i="3"/>
  <c r="H19" i="3"/>
  <c r="H21" i="3"/>
  <c r="H23" i="3"/>
  <c r="H24" i="3"/>
  <c r="H25" i="3"/>
  <c r="H27" i="3"/>
  <c r="H28" i="3"/>
  <c r="H29" i="3"/>
  <c r="H18" i="3"/>
  <c r="N29" i="3"/>
  <c r="AF29" i="3" s="1"/>
  <c r="N28" i="3"/>
  <c r="N27" i="3"/>
  <c r="AX27" i="3" s="1"/>
  <c r="N26" i="3"/>
  <c r="AF26" i="3" s="1"/>
  <c r="N25" i="3"/>
  <c r="AF25" i="3" s="1"/>
  <c r="N24" i="3"/>
  <c r="L31" i="12"/>
  <c r="L45" i="12"/>
  <c r="L32" i="12"/>
  <c r="L47" i="12"/>
  <c r="L40" i="12"/>
  <c r="L54" i="12"/>
  <c r="L58" i="12"/>
  <c r="L48" i="12"/>
  <c r="L62" i="12"/>
  <c r="L51" i="12"/>
  <c r="L59" i="12"/>
  <c r="L35" i="12"/>
  <c r="L49" i="12"/>
  <c r="L36" i="12"/>
  <c r="L64" i="12"/>
  <c r="L63" i="12"/>
  <c r="L37" i="12"/>
  <c r="L44" i="12"/>
  <c r="L56" i="12"/>
  <c r="L33" i="12"/>
  <c r="L46" i="12"/>
  <c r="L52" i="12"/>
  <c r="L57" i="12"/>
  <c r="L34" i="12"/>
  <c r="L39" i="12"/>
  <c r="L55" i="12"/>
  <c r="L53" i="12"/>
  <c r="L50" i="12"/>
  <c r="L60" i="12"/>
  <c r="L43" i="12"/>
  <c r="L41" i="12"/>
  <c r="L42" i="12"/>
  <c r="L30" i="12"/>
  <c r="L38" i="12"/>
  <c r="L61" i="12"/>
  <c r="L65" i="12"/>
  <c r="L66" i="12"/>
  <c r="AF28" i="3"/>
  <c r="R62" i="12"/>
  <c r="R54" i="12"/>
  <c r="R46" i="12"/>
  <c r="R30" i="12"/>
  <c r="R65" i="12"/>
  <c r="R57" i="12"/>
  <c r="R49" i="12"/>
  <c r="R41" i="12"/>
  <c r="R33" i="12"/>
  <c r="R44" i="12"/>
  <c r="R60" i="12"/>
  <c r="R52" i="12"/>
  <c r="R40" i="12"/>
  <c r="R59" i="12"/>
  <c r="R51" i="12"/>
  <c r="R43" i="12"/>
  <c r="R35" i="12"/>
  <c r="R34" i="12"/>
  <c r="R66" i="12"/>
  <c r="R58" i="12"/>
  <c r="R50" i="12"/>
  <c r="R38" i="12"/>
  <c r="R61" i="12"/>
  <c r="R53" i="12"/>
  <c r="R45" i="12"/>
  <c r="R37" i="12"/>
  <c r="R36" i="12"/>
  <c r="R64" i="12"/>
  <c r="R56" i="12"/>
  <c r="R48" i="12"/>
  <c r="R32" i="12"/>
  <c r="R63" i="12"/>
  <c r="R55" i="12"/>
  <c r="R47" i="12"/>
  <c r="R39" i="12"/>
  <c r="R31" i="12"/>
  <c r="R42" i="12"/>
  <c r="J12" i="4"/>
  <c r="J11" i="4"/>
  <c r="J10" i="4"/>
  <c r="J9" i="4"/>
  <c r="J8" i="4"/>
  <c r="K9" i="4"/>
  <c r="K10" i="4"/>
  <c r="K11" i="4"/>
  <c r="K12" i="4"/>
  <c r="K13" i="4"/>
  <c r="K8" i="4"/>
  <c r="F18" i="12"/>
  <c r="AI27" i="3"/>
  <c r="AI26" i="3"/>
  <c r="AI23" i="3"/>
  <c r="AI25" i="3"/>
  <c r="AI19" i="3"/>
  <c r="AI28" i="3"/>
  <c r="AI24" i="3"/>
  <c r="AI29" i="3"/>
  <c r="AI21" i="3"/>
  <c r="AI22" i="3"/>
  <c r="F26" i="3" l="1"/>
  <c r="R26" i="3" s="1"/>
  <c r="P66" i="9"/>
  <c r="Q66" i="9" s="1"/>
  <c r="V66" i="9" s="1"/>
  <c r="P68" i="9"/>
  <c r="Q68" i="9" s="1"/>
  <c r="V68" i="9" s="1"/>
  <c r="P70" i="9"/>
  <c r="Q70" i="9" s="1"/>
  <c r="V70" i="9" s="1"/>
  <c r="P72" i="9"/>
  <c r="Q72" i="9" s="1"/>
  <c r="V72" i="9" s="1"/>
  <c r="P76" i="9"/>
  <c r="Q76" i="9" s="1"/>
  <c r="V76" i="9" s="1"/>
  <c r="P80" i="9"/>
  <c r="Q80" i="9" s="1"/>
  <c r="V80" i="9" s="1"/>
  <c r="P84" i="9"/>
  <c r="Q84" i="9" s="1"/>
  <c r="V84" i="9" s="1"/>
  <c r="P88" i="9"/>
  <c r="Q88" i="9" s="1"/>
  <c r="V88" i="9" s="1"/>
  <c r="P92" i="9"/>
  <c r="Q92" i="9" s="1"/>
  <c r="V92" i="9" s="1"/>
  <c r="P96" i="9"/>
  <c r="Q96" i="9" s="1"/>
  <c r="V96" i="9" s="1"/>
  <c r="P100" i="9"/>
  <c r="Q100" i="9" s="1"/>
  <c r="V100" i="9" s="1"/>
  <c r="P104" i="9"/>
  <c r="Q104" i="9" s="1"/>
  <c r="V104" i="9" s="1"/>
  <c r="P108" i="9"/>
  <c r="Q108" i="9" s="1"/>
  <c r="V108" i="9" s="1"/>
  <c r="P112" i="9"/>
  <c r="Q112" i="9" s="1"/>
  <c r="V112" i="9" s="1"/>
  <c r="P116" i="9"/>
  <c r="Q116" i="9" s="1"/>
  <c r="V116" i="9" s="1"/>
  <c r="P120" i="9"/>
  <c r="Q120" i="9" s="1"/>
  <c r="V120" i="9" s="1"/>
  <c r="P124" i="9"/>
  <c r="Q124" i="9" s="1"/>
  <c r="V124" i="9" s="1"/>
  <c r="P128" i="9"/>
  <c r="Q128" i="9" s="1"/>
  <c r="V128" i="9" s="1"/>
  <c r="P132" i="9"/>
  <c r="Q132" i="9" s="1"/>
  <c r="V132" i="9" s="1"/>
  <c r="P136" i="9"/>
  <c r="Q136" i="9" s="1"/>
  <c r="V136" i="9" s="1"/>
  <c r="P140" i="9"/>
  <c r="Q140" i="9" s="1"/>
  <c r="V140" i="9" s="1"/>
  <c r="P144" i="9"/>
  <c r="Q144" i="9" s="1"/>
  <c r="V144" i="9" s="1"/>
  <c r="P148" i="9"/>
  <c r="Q148" i="9" s="1"/>
  <c r="V148" i="9" s="1"/>
  <c r="P152" i="9"/>
  <c r="Q152" i="9" s="1"/>
  <c r="V152" i="9" s="1"/>
  <c r="P156" i="9"/>
  <c r="Q156" i="9" s="1"/>
  <c r="V156" i="9" s="1"/>
  <c r="P160" i="9"/>
  <c r="Q160" i="9" s="1"/>
  <c r="V160" i="9" s="1"/>
  <c r="P164" i="9"/>
  <c r="Q164" i="9" s="1"/>
  <c r="V164" i="9" s="1"/>
  <c r="P168" i="9"/>
  <c r="Q168" i="9" s="1"/>
  <c r="V168" i="9" s="1"/>
  <c r="P172" i="9"/>
  <c r="Q172" i="9" s="1"/>
  <c r="V172" i="9" s="1"/>
  <c r="AB30" i="1"/>
  <c r="N19" i="3" s="1"/>
  <c r="F19" i="3"/>
  <c r="R19" i="3" s="1"/>
  <c r="F29" i="3"/>
  <c r="AB29" i="3" s="1"/>
  <c r="AD29" i="3" s="1"/>
  <c r="F29" i="12"/>
  <c r="P176" i="9"/>
  <c r="Q176" i="9" s="1"/>
  <c r="V176" i="9" s="1"/>
  <c r="P180" i="9"/>
  <c r="Q180" i="9" s="1"/>
  <c r="V180" i="9" s="1"/>
  <c r="P184" i="9"/>
  <c r="Q184" i="9" s="1"/>
  <c r="V184" i="9" s="1"/>
  <c r="P188" i="9"/>
  <c r="Q188" i="9" s="1"/>
  <c r="V188" i="9" s="1"/>
  <c r="P192" i="9"/>
  <c r="Q192" i="9" s="1"/>
  <c r="V192" i="9" s="1"/>
  <c r="P196" i="9"/>
  <c r="Q196" i="9" s="1"/>
  <c r="V196" i="9" s="1"/>
  <c r="P200" i="9"/>
  <c r="Q200" i="9" s="1"/>
  <c r="V200" i="9" s="1"/>
  <c r="P204" i="9"/>
  <c r="Q204" i="9" s="1"/>
  <c r="V204" i="9" s="1"/>
  <c r="P208" i="9"/>
  <c r="Q208" i="9" s="1"/>
  <c r="V208" i="9" s="1"/>
  <c r="P212" i="9"/>
  <c r="Q212" i="9" s="1"/>
  <c r="V212" i="9" s="1"/>
  <c r="P216" i="9"/>
  <c r="Q216" i="9" s="1"/>
  <c r="V216" i="9" s="1"/>
  <c r="P220" i="9"/>
  <c r="Q220" i="9" s="1"/>
  <c r="V220" i="9" s="1"/>
  <c r="P224" i="9"/>
  <c r="Q224" i="9" s="1"/>
  <c r="V224" i="9" s="1"/>
  <c r="P228" i="9"/>
  <c r="Q228" i="9" s="1"/>
  <c r="V228" i="9" s="1"/>
  <c r="P232" i="9"/>
  <c r="Q232" i="9" s="1"/>
  <c r="V232" i="9" s="1"/>
  <c r="P236" i="9"/>
  <c r="Q236" i="9" s="1"/>
  <c r="V236" i="9" s="1"/>
  <c r="P240" i="9"/>
  <c r="Q240" i="9" s="1"/>
  <c r="V240" i="9" s="1"/>
  <c r="P244" i="9"/>
  <c r="Q244" i="9" s="1"/>
  <c r="V244" i="9" s="1"/>
  <c r="P248" i="9"/>
  <c r="Q248" i="9" s="1"/>
  <c r="V248" i="9" s="1"/>
  <c r="P252" i="9"/>
  <c r="Q252" i="9" s="1"/>
  <c r="V252" i="9" s="1"/>
  <c r="P256" i="9"/>
  <c r="Q256" i="9" s="1"/>
  <c r="V256" i="9" s="1"/>
  <c r="P260" i="9"/>
  <c r="Q260" i="9" s="1"/>
  <c r="V260" i="9" s="1"/>
  <c r="P264" i="9"/>
  <c r="Q264" i="9" s="1"/>
  <c r="V264" i="9" s="1"/>
  <c r="P268" i="9"/>
  <c r="Q268" i="9" s="1"/>
  <c r="V268" i="9" s="1"/>
  <c r="P272" i="9"/>
  <c r="Q272" i="9" s="1"/>
  <c r="V272" i="9" s="1"/>
  <c r="P276" i="9"/>
  <c r="Q276" i="9" s="1"/>
  <c r="V276" i="9" s="1"/>
  <c r="P280" i="9"/>
  <c r="Q280" i="9" s="1"/>
  <c r="V280" i="9" s="1"/>
  <c r="P284" i="9"/>
  <c r="Q284" i="9" s="1"/>
  <c r="V284" i="9" s="1"/>
  <c r="P288" i="9"/>
  <c r="Q288" i="9" s="1"/>
  <c r="V288" i="9" s="1"/>
  <c r="P292" i="9"/>
  <c r="Q292" i="9" s="1"/>
  <c r="V292" i="9" s="1"/>
  <c r="P296" i="9"/>
  <c r="Q296" i="9" s="1"/>
  <c r="V296" i="9" s="1"/>
  <c r="P300" i="9"/>
  <c r="Q300" i="9" s="1"/>
  <c r="V300" i="9" s="1"/>
  <c r="P304" i="9"/>
  <c r="Q304" i="9" s="1"/>
  <c r="V304" i="9" s="1"/>
  <c r="P308" i="9"/>
  <c r="Q308" i="9" s="1"/>
  <c r="V308" i="9" s="1"/>
  <c r="P312" i="9"/>
  <c r="Q312" i="9" s="1"/>
  <c r="V312" i="9" s="1"/>
  <c r="P316" i="9"/>
  <c r="Q316" i="9" s="1"/>
  <c r="V316" i="9" s="1"/>
  <c r="P320" i="9"/>
  <c r="Q320" i="9" s="1"/>
  <c r="V320" i="9" s="1"/>
  <c r="P324" i="9"/>
  <c r="Q324" i="9" s="1"/>
  <c r="V324" i="9" s="1"/>
  <c r="P328" i="9"/>
  <c r="Q328" i="9" s="1"/>
  <c r="V328" i="9" s="1"/>
  <c r="P334" i="9"/>
  <c r="Q334" i="9" s="1"/>
  <c r="V334" i="9" s="1"/>
  <c r="P338" i="9"/>
  <c r="Q338" i="9" s="1"/>
  <c r="V338" i="9" s="1"/>
  <c r="P342" i="9"/>
  <c r="Q342" i="9" s="1"/>
  <c r="V342" i="9" s="1"/>
  <c r="P346" i="9"/>
  <c r="Q346" i="9" s="1"/>
  <c r="V346" i="9" s="1"/>
  <c r="P350" i="9"/>
  <c r="Q350" i="9" s="1"/>
  <c r="V350" i="9" s="1"/>
  <c r="P352" i="9"/>
  <c r="Q352" i="9" s="1"/>
  <c r="V352" i="9" s="1"/>
  <c r="P354" i="9"/>
  <c r="Q354" i="9" s="1"/>
  <c r="V354" i="9" s="1"/>
  <c r="P356" i="9"/>
  <c r="Q356" i="9" s="1"/>
  <c r="V356" i="9" s="1"/>
  <c r="P358" i="9"/>
  <c r="Q358" i="9" s="1"/>
  <c r="V358" i="9" s="1"/>
  <c r="P360" i="9"/>
  <c r="Q360" i="9" s="1"/>
  <c r="V360" i="9" s="1"/>
  <c r="P362" i="9"/>
  <c r="Q362" i="9" s="1"/>
  <c r="V362" i="9" s="1"/>
  <c r="P364" i="9"/>
  <c r="Q364" i="9" s="1"/>
  <c r="V364" i="9" s="1"/>
  <c r="P366" i="9"/>
  <c r="Q366" i="9" s="1"/>
  <c r="V366" i="9" s="1"/>
  <c r="P368" i="9"/>
  <c r="Q368" i="9" s="1"/>
  <c r="V368" i="9" s="1"/>
  <c r="P372" i="9"/>
  <c r="Q372" i="9" s="1"/>
  <c r="V372" i="9" s="1"/>
  <c r="P374" i="9"/>
  <c r="Q374" i="9" s="1"/>
  <c r="V374" i="9" s="1"/>
  <c r="P376" i="9"/>
  <c r="Q376" i="9" s="1"/>
  <c r="V376" i="9" s="1"/>
  <c r="P378" i="9"/>
  <c r="Q378" i="9" s="1"/>
  <c r="V378" i="9" s="1"/>
  <c r="P380" i="9"/>
  <c r="Q380" i="9" s="1"/>
  <c r="V380" i="9" s="1"/>
  <c r="P382" i="9"/>
  <c r="Q382" i="9" s="1"/>
  <c r="V382" i="9" s="1"/>
  <c r="P384" i="9"/>
  <c r="Q384" i="9" s="1"/>
  <c r="V384" i="9" s="1"/>
  <c r="P386" i="9"/>
  <c r="Q386" i="9" s="1"/>
  <c r="V386" i="9" s="1"/>
  <c r="P388" i="9"/>
  <c r="Q388" i="9" s="1"/>
  <c r="V388" i="9" s="1"/>
  <c r="P390" i="9"/>
  <c r="Q390" i="9" s="1"/>
  <c r="V390" i="9" s="1"/>
  <c r="P392" i="9"/>
  <c r="Q392" i="9" s="1"/>
  <c r="V392" i="9" s="1"/>
  <c r="P394" i="9"/>
  <c r="Q394" i="9" s="1"/>
  <c r="V394" i="9" s="1"/>
  <c r="P396" i="9"/>
  <c r="Q396" i="9" s="1"/>
  <c r="V396" i="9" s="1"/>
  <c r="P398" i="9"/>
  <c r="Q398" i="9" s="1"/>
  <c r="V398" i="9" s="1"/>
  <c r="P400" i="9"/>
  <c r="Q400" i="9" s="1"/>
  <c r="V400" i="9" s="1"/>
  <c r="P404" i="9"/>
  <c r="Q404" i="9" s="1"/>
  <c r="V404" i="9" s="1"/>
  <c r="P406" i="9"/>
  <c r="Q406" i="9" s="1"/>
  <c r="V406" i="9" s="1"/>
  <c r="P408" i="9"/>
  <c r="Q408" i="9" s="1"/>
  <c r="V408" i="9" s="1"/>
  <c r="P410" i="9"/>
  <c r="Q410" i="9" s="1"/>
  <c r="V410" i="9" s="1"/>
  <c r="P412" i="9"/>
  <c r="Q412" i="9" s="1"/>
  <c r="V412" i="9" s="1"/>
  <c r="P414" i="9"/>
  <c r="Q414" i="9" s="1"/>
  <c r="V414" i="9" s="1"/>
  <c r="P416" i="9"/>
  <c r="Q416" i="9" s="1"/>
  <c r="V416" i="9" s="1"/>
  <c r="P418" i="9"/>
  <c r="Q418" i="9" s="1"/>
  <c r="V418" i="9" s="1"/>
  <c r="P422" i="9"/>
  <c r="Q422" i="9" s="1"/>
  <c r="V422" i="9" s="1"/>
  <c r="P426" i="9"/>
  <c r="Q426" i="9" s="1"/>
  <c r="V426" i="9" s="1"/>
  <c r="P430" i="9"/>
  <c r="Q430" i="9" s="1"/>
  <c r="V430" i="9" s="1"/>
  <c r="P434" i="9"/>
  <c r="Q434" i="9" s="1"/>
  <c r="V434" i="9" s="1"/>
  <c r="P438" i="9"/>
  <c r="Q438" i="9" s="1"/>
  <c r="V438" i="9" s="1"/>
  <c r="P442" i="9"/>
  <c r="Q442" i="9" s="1"/>
  <c r="V442" i="9" s="1"/>
  <c r="V40" i="9"/>
  <c r="V54" i="9"/>
  <c r="AY29" i="3"/>
  <c r="V51" i="9"/>
  <c r="P446" i="9"/>
  <c r="Q446" i="9" s="1"/>
  <c r="V446" i="9" s="1"/>
  <c r="P450" i="9"/>
  <c r="Q450" i="9" s="1"/>
  <c r="V450" i="9" s="1"/>
  <c r="P454" i="9"/>
  <c r="Q454" i="9" s="1"/>
  <c r="V454" i="9" s="1"/>
  <c r="P458" i="9"/>
  <c r="Q458" i="9" s="1"/>
  <c r="V458" i="9" s="1"/>
  <c r="P462" i="9"/>
  <c r="Q462" i="9" s="1"/>
  <c r="V462" i="9" s="1"/>
  <c r="P470" i="9"/>
  <c r="Q470" i="9" s="1"/>
  <c r="V470" i="9" s="1"/>
  <c r="P474" i="9"/>
  <c r="Q474" i="9" s="1"/>
  <c r="V474" i="9" s="1"/>
  <c r="P478" i="9"/>
  <c r="Q478" i="9" s="1"/>
  <c r="V478" i="9" s="1"/>
  <c r="P482" i="9"/>
  <c r="Q482" i="9" s="1"/>
  <c r="V482" i="9" s="1"/>
  <c r="P486" i="9"/>
  <c r="Q486" i="9" s="1"/>
  <c r="V486" i="9" s="1"/>
  <c r="P490" i="9"/>
  <c r="Q490" i="9" s="1"/>
  <c r="V490" i="9" s="1"/>
  <c r="P494" i="9"/>
  <c r="Q494" i="9" s="1"/>
  <c r="V494" i="9" s="1"/>
  <c r="P502" i="9"/>
  <c r="Q502" i="9" s="1"/>
  <c r="V502" i="9" s="1"/>
  <c r="P506" i="9"/>
  <c r="Q506" i="9" s="1"/>
  <c r="V506" i="9" s="1"/>
  <c r="P510" i="9"/>
  <c r="Q510" i="9" s="1"/>
  <c r="V510" i="9" s="1"/>
  <c r="P514" i="9"/>
  <c r="Q514" i="9" s="1"/>
  <c r="V514" i="9" s="1"/>
  <c r="P518" i="9"/>
  <c r="Q518" i="9" s="1"/>
  <c r="V518" i="9" s="1"/>
  <c r="P73" i="9"/>
  <c r="Q73" i="9" s="1"/>
  <c r="V73" i="9" s="1"/>
  <c r="P77" i="9"/>
  <c r="Q77" i="9" s="1"/>
  <c r="V77" i="9" s="1"/>
  <c r="P81" i="9"/>
  <c r="Q81" i="9" s="1"/>
  <c r="V81" i="9" s="1"/>
  <c r="P85" i="9"/>
  <c r="Q85" i="9" s="1"/>
  <c r="V85" i="9" s="1"/>
  <c r="P89" i="9"/>
  <c r="Q89" i="9" s="1"/>
  <c r="V89" i="9" s="1"/>
  <c r="P93" i="9"/>
  <c r="Q93" i="9" s="1"/>
  <c r="V93" i="9" s="1"/>
  <c r="P97" i="9"/>
  <c r="Q97" i="9" s="1"/>
  <c r="V97" i="9" s="1"/>
  <c r="P101" i="9"/>
  <c r="Q101" i="9" s="1"/>
  <c r="V101" i="9" s="1"/>
  <c r="P105" i="9"/>
  <c r="Q105" i="9" s="1"/>
  <c r="V105" i="9" s="1"/>
  <c r="P109" i="9"/>
  <c r="Q109" i="9" s="1"/>
  <c r="V109" i="9" s="1"/>
  <c r="P113" i="9"/>
  <c r="Q113" i="9" s="1"/>
  <c r="V113" i="9" s="1"/>
  <c r="P117" i="9"/>
  <c r="Q117" i="9" s="1"/>
  <c r="V117" i="9" s="1"/>
  <c r="P121" i="9"/>
  <c r="Q121" i="9" s="1"/>
  <c r="V121" i="9" s="1"/>
  <c r="P125" i="9"/>
  <c r="Q125" i="9" s="1"/>
  <c r="V125" i="9" s="1"/>
  <c r="P129" i="9"/>
  <c r="Q129" i="9" s="1"/>
  <c r="V129" i="9" s="1"/>
  <c r="P133" i="9"/>
  <c r="Q133" i="9" s="1"/>
  <c r="V133" i="9" s="1"/>
  <c r="P137" i="9"/>
  <c r="Q137" i="9" s="1"/>
  <c r="V137" i="9" s="1"/>
  <c r="P141" i="9"/>
  <c r="Q141" i="9" s="1"/>
  <c r="V141" i="9" s="1"/>
  <c r="P145" i="9"/>
  <c r="Q145" i="9" s="1"/>
  <c r="V145" i="9" s="1"/>
  <c r="P149" i="9"/>
  <c r="Q149" i="9" s="1"/>
  <c r="V149" i="9" s="1"/>
  <c r="P153" i="9"/>
  <c r="Q153" i="9" s="1"/>
  <c r="V153" i="9" s="1"/>
  <c r="P157" i="9"/>
  <c r="Q157" i="9" s="1"/>
  <c r="V157" i="9" s="1"/>
  <c r="P161" i="9"/>
  <c r="Q161" i="9" s="1"/>
  <c r="V161" i="9" s="1"/>
  <c r="P165" i="9"/>
  <c r="Q165" i="9" s="1"/>
  <c r="V165" i="9" s="1"/>
  <c r="P169" i="9"/>
  <c r="Q169" i="9" s="1"/>
  <c r="V169" i="9" s="1"/>
  <c r="P173" i="9"/>
  <c r="Q173" i="9" s="1"/>
  <c r="V173" i="9" s="1"/>
  <c r="P177" i="9"/>
  <c r="Q177" i="9" s="1"/>
  <c r="V177" i="9" s="1"/>
  <c r="P181" i="9"/>
  <c r="Q181" i="9" s="1"/>
  <c r="V181" i="9" s="1"/>
  <c r="P185" i="9"/>
  <c r="Q185" i="9" s="1"/>
  <c r="V185" i="9" s="1"/>
  <c r="P189" i="9"/>
  <c r="Q189" i="9" s="1"/>
  <c r="V189" i="9" s="1"/>
  <c r="P193" i="9"/>
  <c r="Q193" i="9" s="1"/>
  <c r="V193" i="9" s="1"/>
  <c r="P197" i="9"/>
  <c r="Q197" i="9" s="1"/>
  <c r="V197" i="9" s="1"/>
  <c r="P201" i="9"/>
  <c r="Q201" i="9" s="1"/>
  <c r="V201" i="9" s="1"/>
  <c r="P205" i="9"/>
  <c r="Q205" i="9" s="1"/>
  <c r="V205" i="9" s="1"/>
  <c r="Z29" i="3"/>
  <c r="F24" i="12"/>
  <c r="F24" i="3"/>
  <c r="AY24" i="3" s="1"/>
  <c r="AY28" i="3"/>
  <c r="V48" i="9"/>
  <c r="V55" i="9"/>
  <c r="AF27" i="3"/>
  <c r="V53" i="9"/>
  <c r="V38" i="9"/>
  <c r="V46" i="9"/>
  <c r="P75" i="9"/>
  <c r="Q75" i="9" s="1"/>
  <c r="V75" i="9" s="1"/>
  <c r="P79" i="9"/>
  <c r="Q79" i="9" s="1"/>
  <c r="V79" i="9" s="1"/>
  <c r="P87" i="9"/>
  <c r="Q87" i="9" s="1"/>
  <c r="V87" i="9" s="1"/>
  <c r="P95" i="9"/>
  <c r="Q95" i="9" s="1"/>
  <c r="V95" i="9" s="1"/>
  <c r="P103" i="9"/>
  <c r="Q103" i="9" s="1"/>
  <c r="V103" i="9" s="1"/>
  <c r="P111" i="9"/>
  <c r="Q111" i="9" s="1"/>
  <c r="V111" i="9" s="1"/>
  <c r="P119" i="9"/>
  <c r="Q119" i="9" s="1"/>
  <c r="V119" i="9" s="1"/>
  <c r="P127" i="9"/>
  <c r="Q127" i="9" s="1"/>
  <c r="V127" i="9" s="1"/>
  <c r="P135" i="9"/>
  <c r="Q135" i="9" s="1"/>
  <c r="V135" i="9" s="1"/>
  <c r="P143" i="9"/>
  <c r="Q143" i="9" s="1"/>
  <c r="V143" i="9" s="1"/>
  <c r="P151" i="9"/>
  <c r="Q151" i="9" s="1"/>
  <c r="V151" i="9" s="1"/>
  <c r="P159" i="9"/>
  <c r="Q159" i="9" s="1"/>
  <c r="V159" i="9" s="1"/>
  <c r="P167" i="9"/>
  <c r="Q167" i="9" s="1"/>
  <c r="V167" i="9" s="1"/>
  <c r="P175" i="9"/>
  <c r="Q175" i="9" s="1"/>
  <c r="V175" i="9" s="1"/>
  <c r="P183" i="9"/>
  <c r="Q183" i="9" s="1"/>
  <c r="V183" i="9" s="1"/>
  <c r="P191" i="9"/>
  <c r="Q191" i="9" s="1"/>
  <c r="V191" i="9" s="1"/>
  <c r="P199" i="9"/>
  <c r="Q199" i="9" s="1"/>
  <c r="V199" i="9" s="1"/>
  <c r="P207" i="9"/>
  <c r="Q207" i="9" s="1"/>
  <c r="V207" i="9" s="1"/>
  <c r="P215" i="9"/>
  <c r="Q215" i="9" s="1"/>
  <c r="V215" i="9" s="1"/>
  <c r="P223" i="9"/>
  <c r="Q223" i="9" s="1"/>
  <c r="V223" i="9" s="1"/>
  <c r="P231" i="9"/>
  <c r="Q231" i="9" s="1"/>
  <c r="V231" i="9" s="1"/>
  <c r="P239" i="9"/>
  <c r="Q239" i="9" s="1"/>
  <c r="V239" i="9" s="1"/>
  <c r="P247" i="9"/>
  <c r="Q247" i="9" s="1"/>
  <c r="V247" i="9" s="1"/>
  <c r="P255" i="9"/>
  <c r="Q255" i="9" s="1"/>
  <c r="V255" i="9" s="1"/>
  <c r="P259" i="9"/>
  <c r="Q259" i="9" s="1"/>
  <c r="V259" i="9" s="1"/>
  <c r="P263" i="9"/>
  <c r="Q263" i="9" s="1"/>
  <c r="V263" i="9" s="1"/>
  <c r="P267" i="9"/>
  <c r="Q267" i="9" s="1"/>
  <c r="V267" i="9" s="1"/>
  <c r="P271" i="9"/>
  <c r="Q271" i="9" s="1"/>
  <c r="V271" i="9" s="1"/>
  <c r="P275" i="9"/>
  <c r="Q275" i="9" s="1"/>
  <c r="V275" i="9" s="1"/>
  <c r="P279" i="9"/>
  <c r="Q279" i="9" s="1"/>
  <c r="V279" i="9" s="1"/>
  <c r="P283" i="9"/>
  <c r="Q283" i="9" s="1"/>
  <c r="V283" i="9" s="1"/>
  <c r="P287" i="9"/>
  <c r="Q287" i="9" s="1"/>
  <c r="V287" i="9" s="1"/>
  <c r="P291" i="9"/>
  <c r="Q291" i="9" s="1"/>
  <c r="V291" i="9" s="1"/>
  <c r="P295" i="9"/>
  <c r="Q295" i="9" s="1"/>
  <c r="V295" i="9" s="1"/>
  <c r="P299" i="9"/>
  <c r="Q299" i="9" s="1"/>
  <c r="V299" i="9" s="1"/>
  <c r="P303" i="9"/>
  <c r="Q303" i="9" s="1"/>
  <c r="V303" i="9" s="1"/>
  <c r="P307" i="9"/>
  <c r="Q307" i="9" s="1"/>
  <c r="V307" i="9" s="1"/>
  <c r="P311" i="9"/>
  <c r="Q311" i="9" s="1"/>
  <c r="V311" i="9" s="1"/>
  <c r="P315" i="9"/>
  <c r="Q315" i="9" s="1"/>
  <c r="V315" i="9" s="1"/>
  <c r="P319" i="9"/>
  <c r="Q319" i="9" s="1"/>
  <c r="V319" i="9" s="1"/>
  <c r="P323" i="9"/>
  <c r="Q323" i="9" s="1"/>
  <c r="V323" i="9" s="1"/>
  <c r="P327" i="9"/>
  <c r="Q327" i="9" s="1"/>
  <c r="V327" i="9" s="1"/>
  <c r="P331" i="9"/>
  <c r="Q331" i="9" s="1"/>
  <c r="V331" i="9" s="1"/>
  <c r="P335" i="9"/>
  <c r="Q335" i="9" s="1"/>
  <c r="V335" i="9" s="1"/>
  <c r="P339" i="9"/>
  <c r="Q339" i="9" s="1"/>
  <c r="V339" i="9" s="1"/>
  <c r="P483" i="9"/>
  <c r="Q483" i="9" s="1"/>
  <c r="V483" i="9" s="1"/>
  <c r="P487" i="9"/>
  <c r="Q487" i="9" s="1"/>
  <c r="V487" i="9" s="1"/>
  <c r="P491" i="9"/>
  <c r="Q491" i="9" s="1"/>
  <c r="V491" i="9" s="1"/>
  <c r="P495" i="9"/>
  <c r="Q495" i="9" s="1"/>
  <c r="V495" i="9" s="1"/>
  <c r="P499" i="9"/>
  <c r="Q499" i="9" s="1"/>
  <c r="V499" i="9" s="1"/>
  <c r="P503" i="9"/>
  <c r="Q503" i="9" s="1"/>
  <c r="V503" i="9" s="1"/>
  <c r="P507" i="9"/>
  <c r="Q507" i="9" s="1"/>
  <c r="V507" i="9" s="1"/>
  <c r="P511" i="9"/>
  <c r="Q511" i="9" s="1"/>
  <c r="V511" i="9" s="1"/>
  <c r="P515" i="9"/>
  <c r="Q515" i="9" s="1"/>
  <c r="V515" i="9" s="1"/>
  <c r="P420" i="9"/>
  <c r="Q420" i="9" s="1"/>
  <c r="V420" i="9" s="1"/>
  <c r="P424" i="9"/>
  <c r="Q424" i="9" s="1"/>
  <c r="V424" i="9" s="1"/>
  <c r="P428" i="9"/>
  <c r="Q428" i="9" s="1"/>
  <c r="V428" i="9" s="1"/>
  <c r="P432" i="9"/>
  <c r="Q432" i="9" s="1"/>
  <c r="V432" i="9" s="1"/>
  <c r="P436" i="9"/>
  <c r="Q436" i="9" s="1"/>
  <c r="V436" i="9" s="1"/>
  <c r="P440" i="9"/>
  <c r="Q440" i="9" s="1"/>
  <c r="V440" i="9" s="1"/>
  <c r="P444" i="9"/>
  <c r="Q444" i="9" s="1"/>
  <c r="V444" i="9" s="1"/>
  <c r="P448" i="9"/>
  <c r="Q448" i="9" s="1"/>
  <c r="V448" i="9" s="1"/>
  <c r="P452" i="9"/>
  <c r="Q452" i="9" s="1"/>
  <c r="V452" i="9" s="1"/>
  <c r="P456" i="9"/>
  <c r="Q456" i="9" s="1"/>
  <c r="V456" i="9" s="1"/>
  <c r="P460" i="9"/>
  <c r="Q460" i="9" s="1"/>
  <c r="V460" i="9" s="1"/>
  <c r="P464" i="9"/>
  <c r="Q464" i="9" s="1"/>
  <c r="V464" i="9" s="1"/>
  <c r="P468" i="9"/>
  <c r="Q468" i="9" s="1"/>
  <c r="V468" i="9" s="1"/>
  <c r="P472" i="9"/>
  <c r="Q472" i="9" s="1"/>
  <c r="V472" i="9" s="1"/>
  <c r="P476" i="9"/>
  <c r="Q476" i="9" s="1"/>
  <c r="V476" i="9" s="1"/>
  <c r="P480" i="9"/>
  <c r="Q480" i="9" s="1"/>
  <c r="V480" i="9" s="1"/>
  <c r="P484" i="9"/>
  <c r="Q484" i="9" s="1"/>
  <c r="V484" i="9" s="1"/>
  <c r="P488" i="9"/>
  <c r="Q488" i="9" s="1"/>
  <c r="V488" i="9" s="1"/>
  <c r="P492" i="9"/>
  <c r="Q492" i="9" s="1"/>
  <c r="V492" i="9" s="1"/>
  <c r="P496" i="9"/>
  <c r="Q496" i="9" s="1"/>
  <c r="V496" i="9" s="1"/>
  <c r="P500" i="9"/>
  <c r="Q500" i="9" s="1"/>
  <c r="V500" i="9" s="1"/>
  <c r="P504" i="9"/>
  <c r="Q504" i="9" s="1"/>
  <c r="V504" i="9" s="1"/>
  <c r="P508" i="9"/>
  <c r="Q508" i="9" s="1"/>
  <c r="V508" i="9" s="1"/>
  <c r="P512" i="9"/>
  <c r="Q512" i="9" s="1"/>
  <c r="V512" i="9" s="1"/>
  <c r="P516" i="9"/>
  <c r="Q516" i="9" s="1"/>
  <c r="V516" i="9" s="1"/>
  <c r="P65" i="9"/>
  <c r="Q65" i="9" s="1"/>
  <c r="V65" i="9" s="1"/>
  <c r="P209" i="9"/>
  <c r="Q209" i="9" s="1"/>
  <c r="V209" i="9" s="1"/>
  <c r="P213" i="9"/>
  <c r="Q213" i="9" s="1"/>
  <c r="V213" i="9" s="1"/>
  <c r="P217" i="9"/>
  <c r="Q217" i="9" s="1"/>
  <c r="V217" i="9" s="1"/>
  <c r="P221" i="9"/>
  <c r="Q221" i="9" s="1"/>
  <c r="V221" i="9" s="1"/>
  <c r="P225" i="9"/>
  <c r="Q225" i="9" s="1"/>
  <c r="V225" i="9" s="1"/>
  <c r="P229" i="9"/>
  <c r="Q229" i="9" s="1"/>
  <c r="V229" i="9" s="1"/>
  <c r="P233" i="9"/>
  <c r="Q233" i="9" s="1"/>
  <c r="V233" i="9" s="1"/>
  <c r="P237" i="9"/>
  <c r="Q237" i="9" s="1"/>
  <c r="V237" i="9" s="1"/>
  <c r="P241" i="9"/>
  <c r="Q241" i="9" s="1"/>
  <c r="V241" i="9" s="1"/>
  <c r="P245" i="9"/>
  <c r="Q245" i="9" s="1"/>
  <c r="V245" i="9" s="1"/>
  <c r="P249" i="9"/>
  <c r="Q249" i="9" s="1"/>
  <c r="V249" i="9" s="1"/>
  <c r="P253" i="9"/>
  <c r="Q253" i="9" s="1"/>
  <c r="V253" i="9" s="1"/>
  <c r="P261" i="9"/>
  <c r="Q261" i="9" s="1"/>
  <c r="V261" i="9" s="1"/>
  <c r="P269" i="9"/>
  <c r="Q269" i="9" s="1"/>
  <c r="V269" i="9" s="1"/>
  <c r="P277" i="9"/>
  <c r="Q277" i="9" s="1"/>
  <c r="V277" i="9" s="1"/>
  <c r="P285" i="9"/>
  <c r="Q285" i="9" s="1"/>
  <c r="V285" i="9" s="1"/>
  <c r="P293" i="9"/>
  <c r="Q293" i="9" s="1"/>
  <c r="V293" i="9" s="1"/>
  <c r="P301" i="9"/>
  <c r="Q301" i="9" s="1"/>
  <c r="V301" i="9" s="1"/>
  <c r="P309" i="9"/>
  <c r="Q309" i="9" s="1"/>
  <c r="V309" i="9" s="1"/>
  <c r="P317" i="9"/>
  <c r="Q317" i="9" s="1"/>
  <c r="V317" i="9" s="1"/>
  <c r="P325" i="9"/>
  <c r="Q325" i="9" s="1"/>
  <c r="V325" i="9" s="1"/>
  <c r="P333" i="9"/>
  <c r="Q333" i="9" s="1"/>
  <c r="V333" i="9" s="1"/>
  <c r="P341" i="9"/>
  <c r="Q341" i="9" s="1"/>
  <c r="V341" i="9" s="1"/>
  <c r="P345" i="9"/>
  <c r="Q345" i="9" s="1"/>
  <c r="V345" i="9" s="1"/>
  <c r="P349" i="9"/>
  <c r="Q349" i="9" s="1"/>
  <c r="V349" i="9" s="1"/>
  <c r="P353" i="9"/>
  <c r="Q353" i="9" s="1"/>
  <c r="V353" i="9" s="1"/>
  <c r="P357" i="9"/>
  <c r="Q357" i="9" s="1"/>
  <c r="V357" i="9" s="1"/>
  <c r="P361" i="9"/>
  <c r="Q361" i="9" s="1"/>
  <c r="V361" i="9" s="1"/>
  <c r="P365" i="9"/>
  <c r="Q365" i="9" s="1"/>
  <c r="V365" i="9" s="1"/>
  <c r="P369" i="9"/>
  <c r="Q369" i="9" s="1"/>
  <c r="V369" i="9" s="1"/>
  <c r="P373" i="9"/>
  <c r="Q373" i="9" s="1"/>
  <c r="V373" i="9" s="1"/>
  <c r="P377" i="9"/>
  <c r="Q377" i="9" s="1"/>
  <c r="V377" i="9" s="1"/>
  <c r="P381" i="9"/>
  <c r="Q381" i="9" s="1"/>
  <c r="V381" i="9" s="1"/>
  <c r="P385" i="9"/>
  <c r="Q385" i="9" s="1"/>
  <c r="V385" i="9" s="1"/>
  <c r="P389" i="9"/>
  <c r="Q389" i="9" s="1"/>
  <c r="V389" i="9" s="1"/>
  <c r="P393" i="9"/>
  <c r="Q393" i="9" s="1"/>
  <c r="V393" i="9" s="1"/>
  <c r="P397" i="9"/>
  <c r="Q397" i="9" s="1"/>
  <c r="V397" i="9" s="1"/>
  <c r="P401" i="9"/>
  <c r="Q401" i="9" s="1"/>
  <c r="V401" i="9" s="1"/>
  <c r="P405" i="9"/>
  <c r="Q405" i="9" s="1"/>
  <c r="V405" i="9" s="1"/>
  <c r="P409" i="9"/>
  <c r="Q409" i="9" s="1"/>
  <c r="V409" i="9" s="1"/>
  <c r="P413" i="9"/>
  <c r="Q413" i="9" s="1"/>
  <c r="V413" i="9" s="1"/>
  <c r="P417" i="9"/>
  <c r="Q417" i="9" s="1"/>
  <c r="V417" i="9" s="1"/>
  <c r="P421" i="9"/>
  <c r="Q421" i="9" s="1"/>
  <c r="V421" i="9" s="1"/>
  <c r="P425" i="9"/>
  <c r="Q425" i="9" s="1"/>
  <c r="V425" i="9" s="1"/>
  <c r="P429" i="9"/>
  <c r="Q429" i="9" s="1"/>
  <c r="V429" i="9" s="1"/>
  <c r="P433" i="9"/>
  <c r="Q433" i="9" s="1"/>
  <c r="V433" i="9" s="1"/>
  <c r="P437" i="9"/>
  <c r="Q437" i="9" s="1"/>
  <c r="V437" i="9" s="1"/>
  <c r="P441" i="9"/>
  <c r="Q441" i="9" s="1"/>
  <c r="V441" i="9" s="1"/>
  <c r="P445" i="9"/>
  <c r="Q445" i="9" s="1"/>
  <c r="V445" i="9" s="1"/>
  <c r="P449" i="9"/>
  <c r="Q449" i="9" s="1"/>
  <c r="V449" i="9" s="1"/>
  <c r="P453" i="9"/>
  <c r="Q453" i="9" s="1"/>
  <c r="V453" i="9" s="1"/>
  <c r="P457" i="9"/>
  <c r="Q457" i="9" s="1"/>
  <c r="V457" i="9" s="1"/>
  <c r="P461" i="9"/>
  <c r="Q461" i="9" s="1"/>
  <c r="V461" i="9" s="1"/>
  <c r="P465" i="9"/>
  <c r="Q465" i="9" s="1"/>
  <c r="V465" i="9" s="1"/>
  <c r="P469" i="9"/>
  <c r="Q469" i="9" s="1"/>
  <c r="V469" i="9" s="1"/>
  <c r="P473" i="9"/>
  <c r="Q473" i="9" s="1"/>
  <c r="V473" i="9" s="1"/>
  <c r="P477" i="9"/>
  <c r="Q477" i="9" s="1"/>
  <c r="V477" i="9" s="1"/>
  <c r="P481" i="9"/>
  <c r="Q481" i="9" s="1"/>
  <c r="V481" i="9" s="1"/>
  <c r="AW27" i="3"/>
  <c r="V45" i="9"/>
  <c r="P60" i="9"/>
  <c r="Q60" i="9" s="1"/>
  <c r="V60" i="9" s="1"/>
  <c r="P64" i="9"/>
  <c r="Q64" i="9" s="1"/>
  <c r="V64" i="9" s="1"/>
  <c r="AY26" i="3"/>
  <c r="V26" i="9"/>
  <c r="V36" i="9"/>
  <c r="V42" i="9"/>
  <c r="V24" i="9"/>
  <c r="V34" i="9"/>
  <c r="V52" i="9"/>
  <c r="V30" i="9"/>
  <c r="P67" i="9"/>
  <c r="Q67" i="9" s="1"/>
  <c r="V67" i="9" s="1"/>
  <c r="P69" i="9"/>
  <c r="Q69" i="9" s="1"/>
  <c r="V69" i="9" s="1"/>
  <c r="P71" i="9"/>
  <c r="Q71" i="9" s="1"/>
  <c r="V71" i="9" s="1"/>
  <c r="P18" i="9"/>
  <c r="Q18" i="9" s="1"/>
  <c r="P74" i="9"/>
  <c r="Q74" i="9" s="1"/>
  <c r="V74" i="9" s="1"/>
  <c r="P78" i="9"/>
  <c r="Q78" i="9" s="1"/>
  <c r="V78" i="9" s="1"/>
  <c r="P82" i="9"/>
  <c r="Q82" i="9" s="1"/>
  <c r="V82" i="9" s="1"/>
  <c r="P86" i="9"/>
  <c r="Q86" i="9" s="1"/>
  <c r="V86" i="9" s="1"/>
  <c r="P90" i="9"/>
  <c r="Q90" i="9" s="1"/>
  <c r="V90" i="9" s="1"/>
  <c r="P94" i="9"/>
  <c r="Q94" i="9" s="1"/>
  <c r="V94" i="9" s="1"/>
  <c r="P98" i="9"/>
  <c r="Q98" i="9" s="1"/>
  <c r="V98" i="9" s="1"/>
  <c r="P102" i="9"/>
  <c r="Q102" i="9" s="1"/>
  <c r="V102" i="9" s="1"/>
  <c r="P106" i="9"/>
  <c r="Q106" i="9" s="1"/>
  <c r="V106" i="9" s="1"/>
  <c r="P110" i="9"/>
  <c r="Q110" i="9" s="1"/>
  <c r="V110" i="9" s="1"/>
  <c r="P114" i="9"/>
  <c r="Q114" i="9" s="1"/>
  <c r="V114" i="9" s="1"/>
  <c r="P118" i="9"/>
  <c r="Q118" i="9" s="1"/>
  <c r="V118" i="9" s="1"/>
  <c r="P122" i="9"/>
  <c r="Q122" i="9" s="1"/>
  <c r="V122" i="9" s="1"/>
  <c r="P126" i="9"/>
  <c r="Q126" i="9" s="1"/>
  <c r="V126" i="9" s="1"/>
  <c r="P130" i="9"/>
  <c r="Q130" i="9" s="1"/>
  <c r="V130" i="9" s="1"/>
  <c r="P134" i="9"/>
  <c r="Q134" i="9" s="1"/>
  <c r="V134" i="9" s="1"/>
  <c r="P138" i="9"/>
  <c r="Q138" i="9" s="1"/>
  <c r="V138" i="9" s="1"/>
  <c r="P142" i="9"/>
  <c r="Q142" i="9" s="1"/>
  <c r="V142" i="9" s="1"/>
  <c r="P146" i="9"/>
  <c r="Q146" i="9" s="1"/>
  <c r="V146" i="9" s="1"/>
  <c r="P150" i="9"/>
  <c r="Q150" i="9" s="1"/>
  <c r="V150" i="9" s="1"/>
  <c r="P154" i="9"/>
  <c r="Q154" i="9" s="1"/>
  <c r="V154" i="9" s="1"/>
  <c r="P158" i="9"/>
  <c r="Q158" i="9" s="1"/>
  <c r="V158" i="9" s="1"/>
  <c r="P162" i="9"/>
  <c r="Q162" i="9" s="1"/>
  <c r="V162" i="9" s="1"/>
  <c r="P166" i="9"/>
  <c r="Q166" i="9" s="1"/>
  <c r="V166" i="9" s="1"/>
  <c r="P170" i="9"/>
  <c r="Q170" i="9" s="1"/>
  <c r="V170" i="9" s="1"/>
  <c r="P174" i="9"/>
  <c r="Q174" i="9" s="1"/>
  <c r="V174" i="9" s="1"/>
  <c r="P178" i="9"/>
  <c r="Q178" i="9" s="1"/>
  <c r="V178" i="9" s="1"/>
  <c r="P182" i="9"/>
  <c r="Q182" i="9" s="1"/>
  <c r="V182" i="9" s="1"/>
  <c r="P186" i="9"/>
  <c r="Q186" i="9" s="1"/>
  <c r="V186" i="9" s="1"/>
  <c r="P190" i="9"/>
  <c r="Q190" i="9" s="1"/>
  <c r="V190" i="9" s="1"/>
  <c r="P194" i="9"/>
  <c r="Q194" i="9" s="1"/>
  <c r="V194" i="9" s="1"/>
  <c r="P198" i="9"/>
  <c r="Q198" i="9" s="1"/>
  <c r="V198" i="9" s="1"/>
  <c r="P202" i="9"/>
  <c r="Q202" i="9" s="1"/>
  <c r="V202" i="9" s="1"/>
  <c r="P206" i="9"/>
  <c r="Q206" i="9" s="1"/>
  <c r="V206" i="9" s="1"/>
  <c r="P210" i="9"/>
  <c r="Q210" i="9" s="1"/>
  <c r="V210" i="9" s="1"/>
  <c r="P214" i="9"/>
  <c r="Q214" i="9" s="1"/>
  <c r="V214" i="9" s="1"/>
  <c r="P218" i="9"/>
  <c r="Q218" i="9" s="1"/>
  <c r="V218" i="9" s="1"/>
  <c r="P222" i="9"/>
  <c r="Q222" i="9" s="1"/>
  <c r="V222" i="9" s="1"/>
  <c r="P226" i="9"/>
  <c r="Q226" i="9" s="1"/>
  <c r="V226" i="9" s="1"/>
  <c r="P230" i="9"/>
  <c r="Q230" i="9" s="1"/>
  <c r="V230" i="9" s="1"/>
  <c r="P234" i="9"/>
  <c r="Q234" i="9" s="1"/>
  <c r="V234" i="9" s="1"/>
  <c r="P238" i="9"/>
  <c r="Q238" i="9" s="1"/>
  <c r="V238" i="9" s="1"/>
  <c r="P242" i="9"/>
  <c r="Q242" i="9" s="1"/>
  <c r="V242" i="9" s="1"/>
  <c r="P246" i="9"/>
  <c r="Q246" i="9" s="1"/>
  <c r="V246" i="9" s="1"/>
  <c r="P250" i="9"/>
  <c r="Q250" i="9" s="1"/>
  <c r="V250" i="9" s="1"/>
  <c r="P254" i="9"/>
  <c r="Q254" i="9" s="1"/>
  <c r="V254" i="9" s="1"/>
  <c r="P258" i="9"/>
  <c r="Q258" i="9" s="1"/>
  <c r="V258" i="9" s="1"/>
  <c r="P262" i="9"/>
  <c r="Q262" i="9" s="1"/>
  <c r="V262" i="9" s="1"/>
  <c r="P266" i="9"/>
  <c r="Q266" i="9" s="1"/>
  <c r="V266" i="9" s="1"/>
  <c r="P270" i="9"/>
  <c r="Q270" i="9" s="1"/>
  <c r="V270" i="9" s="1"/>
  <c r="P274" i="9"/>
  <c r="Q274" i="9" s="1"/>
  <c r="V274" i="9" s="1"/>
  <c r="P278" i="9"/>
  <c r="Q278" i="9" s="1"/>
  <c r="V278" i="9" s="1"/>
  <c r="P282" i="9"/>
  <c r="Q282" i="9" s="1"/>
  <c r="V282" i="9" s="1"/>
  <c r="P286" i="9"/>
  <c r="Q286" i="9" s="1"/>
  <c r="V286" i="9" s="1"/>
  <c r="P290" i="9"/>
  <c r="Q290" i="9" s="1"/>
  <c r="V290" i="9" s="1"/>
  <c r="P294" i="9"/>
  <c r="Q294" i="9" s="1"/>
  <c r="V294" i="9" s="1"/>
  <c r="P298" i="9"/>
  <c r="Q298" i="9" s="1"/>
  <c r="V298" i="9" s="1"/>
  <c r="P302" i="9"/>
  <c r="Q302" i="9" s="1"/>
  <c r="V302" i="9" s="1"/>
  <c r="P306" i="9"/>
  <c r="Q306" i="9" s="1"/>
  <c r="V306" i="9" s="1"/>
  <c r="P310" i="9"/>
  <c r="Q310" i="9" s="1"/>
  <c r="V310" i="9" s="1"/>
  <c r="P314" i="9"/>
  <c r="Q314" i="9" s="1"/>
  <c r="V314" i="9" s="1"/>
  <c r="P318" i="9"/>
  <c r="Q318" i="9" s="1"/>
  <c r="V318" i="9" s="1"/>
  <c r="P322" i="9"/>
  <c r="Q322" i="9" s="1"/>
  <c r="V322" i="9" s="1"/>
  <c r="P326" i="9"/>
  <c r="Q326" i="9" s="1"/>
  <c r="V326" i="9" s="1"/>
  <c r="P330" i="9"/>
  <c r="Q330" i="9" s="1"/>
  <c r="V330" i="9" s="1"/>
  <c r="P332" i="9"/>
  <c r="Q332" i="9" s="1"/>
  <c r="V332" i="9" s="1"/>
  <c r="P336" i="9"/>
  <c r="Q336" i="9" s="1"/>
  <c r="V336" i="9" s="1"/>
  <c r="P340" i="9"/>
  <c r="Q340" i="9" s="1"/>
  <c r="V340" i="9" s="1"/>
  <c r="P344" i="9"/>
  <c r="Q344" i="9" s="1"/>
  <c r="V344" i="9" s="1"/>
  <c r="P348" i="9"/>
  <c r="Q348" i="9" s="1"/>
  <c r="V348" i="9" s="1"/>
  <c r="AX29" i="3"/>
  <c r="V44" i="9"/>
  <c r="AB32" i="1"/>
  <c r="N21" i="3" s="1"/>
  <c r="F21" i="3"/>
  <c r="AB34" i="1"/>
  <c r="N23" i="3" s="1"/>
  <c r="AK23" i="3" s="1"/>
  <c r="AM23" i="3" s="1"/>
  <c r="F23" i="12"/>
  <c r="F25" i="3"/>
  <c r="AY25" i="3" s="1"/>
  <c r="F25" i="12"/>
  <c r="P33" i="9"/>
  <c r="Q33" i="9" s="1"/>
  <c r="V33" i="9" s="1"/>
  <c r="P39" i="9"/>
  <c r="Q39" i="9" s="1"/>
  <c r="V39" i="9" s="1"/>
  <c r="P47" i="9"/>
  <c r="Q47" i="9" s="1"/>
  <c r="V47" i="9" s="1"/>
  <c r="P59" i="9"/>
  <c r="Q59" i="9" s="1"/>
  <c r="V59" i="9" s="1"/>
  <c r="AK25" i="3" s="1"/>
  <c r="AM25" i="3" s="1"/>
  <c r="P23" i="9"/>
  <c r="Q23" i="9" s="1"/>
  <c r="V23" i="9" s="1"/>
  <c r="P22" i="9"/>
  <c r="Q22" i="9" s="1"/>
  <c r="P21" i="9"/>
  <c r="Q21" i="9" s="1"/>
  <c r="P20" i="9"/>
  <c r="Q20" i="9" s="1"/>
  <c r="V20" i="9" s="1"/>
  <c r="F19" i="12"/>
  <c r="Z19" i="3"/>
  <c r="AB19" i="3" s="1"/>
  <c r="AD19" i="3" s="1"/>
  <c r="AE19" i="3" s="1"/>
  <c r="Z23" i="3"/>
  <c r="AB23" i="3" s="1"/>
  <c r="AD23" i="3" s="1"/>
  <c r="AE23" i="3" s="1"/>
  <c r="AX25" i="3"/>
  <c r="V50" i="9"/>
  <c r="AK29" i="3"/>
  <c r="AM29" i="3" s="1"/>
  <c r="AO29" i="3" s="1"/>
  <c r="V25" i="9"/>
  <c r="R29" i="3"/>
  <c r="AG29" i="3" s="1"/>
  <c r="AF24" i="3"/>
  <c r="AX24" i="3"/>
  <c r="AX28" i="3"/>
  <c r="AK28" i="3"/>
  <c r="AM28" i="3" s="1"/>
  <c r="R28" i="12" s="1"/>
  <c r="AK24" i="3"/>
  <c r="AM24" i="3" s="1"/>
  <c r="R24" i="12" s="1"/>
  <c r="AX26" i="3"/>
  <c r="V29" i="9"/>
  <c r="P41" i="9"/>
  <c r="Q41" i="9" s="1"/>
  <c r="V41" i="9" s="1"/>
  <c r="P49" i="9"/>
  <c r="Q49" i="9" s="1"/>
  <c r="V49" i="9" s="1"/>
  <c r="P19" i="9"/>
  <c r="Q19" i="9" s="1"/>
  <c r="V19" i="9" s="1"/>
  <c r="V28" i="9"/>
  <c r="V32" i="9"/>
  <c r="Z26" i="3"/>
  <c r="AB26" i="3"/>
  <c r="AD26" i="3" s="1"/>
  <c r="AG26" i="3" s="1"/>
  <c r="AO24" i="3"/>
  <c r="AF19" i="3"/>
  <c r="AX19" i="3"/>
  <c r="AK27" i="3"/>
  <c r="AM27" i="3" s="1"/>
  <c r="AX23" i="3"/>
  <c r="V21" i="9"/>
  <c r="AB31" i="1"/>
  <c r="N20" i="3" s="1"/>
  <c r="F20" i="12"/>
  <c r="F20" i="3"/>
  <c r="F18" i="3"/>
  <c r="AB29" i="1"/>
  <c r="V22" i="9"/>
  <c r="V18" i="9"/>
  <c r="R28" i="3"/>
  <c r="AB28" i="3"/>
  <c r="AD28" i="3" s="1"/>
  <c r="Z28" i="3"/>
  <c r="AB24" i="3"/>
  <c r="AD24" i="3" s="1"/>
  <c r="R24" i="3"/>
  <c r="Z24" i="3"/>
  <c r="AB33" i="1"/>
  <c r="N22" i="3" s="1"/>
  <c r="F22" i="3"/>
  <c r="F27" i="3"/>
  <c r="F27" i="12"/>
  <c r="L25" i="12"/>
  <c r="L27" i="12"/>
  <c r="L22" i="12"/>
  <c r="L24" i="12"/>
  <c r="L29" i="12"/>
  <c r="L23" i="12"/>
  <c r="L28" i="12"/>
  <c r="L21" i="12"/>
  <c r="L26" i="12"/>
  <c r="L19" i="12"/>
  <c r="AI20" i="3"/>
  <c r="R29" i="12" l="1"/>
  <c r="AK26" i="3"/>
  <c r="AM26" i="3" s="1"/>
  <c r="R26" i="12" s="1"/>
  <c r="AG24" i="3"/>
  <c r="Z25" i="3"/>
  <c r="AK19" i="3"/>
  <c r="AM19" i="3" s="1"/>
  <c r="AO26" i="3"/>
  <c r="AO25" i="3"/>
  <c r="R25" i="12"/>
  <c r="AO23" i="3"/>
  <c r="R23" i="12"/>
  <c r="AU23" i="3"/>
  <c r="AX21" i="3"/>
  <c r="AF21" i="3"/>
  <c r="R25" i="3"/>
  <c r="AB25" i="3"/>
  <c r="AD25" i="3" s="1"/>
  <c r="AF23" i="3"/>
  <c r="AO28" i="3"/>
  <c r="AK21" i="3"/>
  <c r="AM21" i="3" s="1"/>
  <c r="R21" i="3"/>
  <c r="Z21" i="3"/>
  <c r="AB21" i="3" s="1"/>
  <c r="AD21" i="3" s="1"/>
  <c r="AV21" i="3" s="1"/>
  <c r="L20" i="12"/>
  <c r="AG19" i="3"/>
  <c r="AG28" i="3"/>
  <c r="AO19" i="3"/>
  <c r="R19" i="12"/>
  <c r="AU19" i="3"/>
  <c r="AV19" i="3"/>
  <c r="AO21" i="3"/>
  <c r="AX22" i="3"/>
  <c r="AF22" i="3"/>
  <c r="AK22" i="3"/>
  <c r="AM22" i="3" s="1"/>
  <c r="AG25" i="3"/>
  <c r="R18" i="3"/>
  <c r="Z18" i="3"/>
  <c r="AB18" i="3" s="1"/>
  <c r="AD18" i="3" s="1"/>
  <c r="R20" i="3"/>
  <c r="Z20" i="3"/>
  <c r="AB20" i="3" s="1"/>
  <c r="AD20" i="3" s="1"/>
  <c r="AG23" i="3"/>
  <c r="AB27" i="3"/>
  <c r="AD27" i="3" s="1"/>
  <c r="Z27" i="3"/>
  <c r="R27" i="3"/>
  <c r="AY27" i="3"/>
  <c r="Z22" i="3"/>
  <c r="AB22" i="3" s="1"/>
  <c r="AD22" i="3" s="1"/>
  <c r="R22" i="3"/>
  <c r="G18" i="9"/>
  <c r="G19" i="9"/>
  <c r="G20" i="9"/>
  <c r="G22" i="9"/>
  <c r="G21" i="9"/>
  <c r="G23" i="9"/>
  <c r="G304" i="9"/>
  <c r="G101" i="9"/>
  <c r="G281" i="9"/>
  <c r="G466" i="9"/>
  <c r="G30" i="9"/>
  <c r="G491" i="9"/>
  <c r="G126" i="9"/>
  <c r="G501" i="9"/>
  <c r="G478" i="9"/>
  <c r="G75" i="9"/>
  <c r="G176" i="9"/>
  <c r="G485" i="9"/>
  <c r="G476" i="9"/>
  <c r="G362" i="9"/>
  <c r="G25" i="9"/>
  <c r="G41" i="9"/>
  <c r="G192" i="9"/>
  <c r="G420" i="9"/>
  <c r="G430" i="9"/>
  <c r="G512" i="9"/>
  <c r="G175" i="9"/>
  <c r="G399" i="9"/>
  <c r="G484" i="9"/>
  <c r="G358" i="9"/>
  <c r="G356" i="9"/>
  <c r="G198" i="9"/>
  <c r="G271" i="9"/>
  <c r="G471" i="9"/>
  <c r="G272" i="9"/>
  <c r="G142" i="9"/>
  <c r="G436" i="9"/>
  <c r="G87" i="9"/>
  <c r="G294" i="9"/>
  <c r="G361" i="9"/>
  <c r="G209" i="9"/>
  <c r="G370" i="9"/>
  <c r="G104" i="9"/>
  <c r="G398" i="9"/>
  <c r="G228" i="9"/>
  <c r="G55" i="9"/>
  <c r="G291" i="9"/>
  <c r="G424" i="9"/>
  <c r="G325" i="9"/>
  <c r="G114" i="9"/>
  <c r="G518" i="9"/>
  <c r="G463" i="9"/>
  <c r="G56" i="9"/>
  <c r="G488" i="9"/>
  <c r="G440" i="9"/>
  <c r="G158" i="9"/>
  <c r="G449" i="9"/>
  <c r="G146" i="9"/>
  <c r="G339" i="9"/>
  <c r="G93" i="9"/>
  <c r="G441" i="9"/>
  <c r="G465" i="9"/>
  <c r="G133" i="9"/>
  <c r="G241" i="9"/>
  <c r="G37" i="9"/>
  <c r="G72" i="9"/>
  <c r="G100" i="9"/>
  <c r="G211" i="9"/>
  <c r="G182" i="9"/>
  <c r="G138" i="9"/>
  <c r="G253" i="9"/>
  <c r="G287" i="9"/>
  <c r="G52" i="9"/>
  <c r="G204" i="9"/>
  <c r="G237" i="9"/>
  <c r="G412" i="9"/>
  <c r="G97" i="9"/>
  <c r="G167" i="9"/>
  <c r="G203" i="9"/>
  <c r="G31" i="9"/>
  <c r="G92" i="9"/>
  <c r="G116" i="9"/>
  <c r="G480" i="9"/>
  <c r="G40" i="9"/>
  <c r="G460" i="9"/>
  <c r="G71" i="9"/>
  <c r="G59" i="9"/>
  <c r="G375" i="9"/>
  <c r="G423" i="9"/>
  <c r="G278" i="9"/>
  <c r="G331" i="9"/>
  <c r="G200" i="9"/>
  <c r="G275" i="9"/>
  <c r="G353" i="9"/>
  <c r="G337" i="9"/>
  <c r="G159" i="9"/>
  <c r="G144" i="9"/>
  <c r="G193" i="9"/>
  <c r="G131" i="9"/>
  <c r="G448" i="9"/>
  <c r="G191" i="9"/>
  <c r="G208" i="9"/>
  <c r="G514" i="9"/>
  <c r="G64" i="9"/>
  <c r="G189" i="9"/>
  <c r="G497" i="9"/>
  <c r="G201" i="9"/>
  <c r="G504" i="9"/>
  <c r="G109" i="9"/>
  <c r="G279" i="9"/>
  <c r="G492" i="9"/>
  <c r="G256" i="9"/>
  <c r="G490" i="9"/>
  <c r="G318" i="9"/>
  <c r="G225" i="9"/>
  <c r="G382" i="9"/>
  <c r="G422" i="9"/>
  <c r="G84" i="9"/>
  <c r="G511" i="9"/>
  <c r="G309" i="9"/>
  <c r="G207" i="9"/>
  <c r="G461" i="9"/>
  <c r="G475" i="9"/>
  <c r="G102" i="9"/>
  <c r="G113" i="9"/>
  <c r="G377" i="9"/>
  <c r="G443" i="9"/>
  <c r="G265" i="9"/>
  <c r="G258" i="9"/>
  <c r="G62" i="9"/>
  <c r="G54" i="9"/>
  <c r="G149" i="9"/>
  <c r="G29" i="9"/>
  <c r="G188" i="9"/>
  <c r="G445" i="9"/>
  <c r="G148" i="9"/>
  <c r="G165" i="9"/>
  <c r="G127" i="9"/>
  <c r="G369" i="9"/>
  <c r="G60" i="9"/>
  <c r="G63" i="9"/>
  <c r="G455" i="9"/>
  <c r="G242" i="9"/>
  <c r="N18" i="3"/>
  <c r="G477" i="9"/>
  <c r="G221" i="9"/>
  <c r="G343" i="9"/>
  <c r="G164" i="9"/>
  <c r="G77" i="9"/>
  <c r="G300" i="9"/>
  <c r="G66" i="9"/>
  <c r="G454" i="9"/>
  <c r="G91" i="9"/>
  <c r="G69" i="9"/>
  <c r="G457" i="9"/>
  <c r="G402" i="9"/>
  <c r="G264" i="9"/>
  <c r="G505" i="9"/>
  <c r="G224" i="9"/>
  <c r="G363" i="9"/>
  <c r="G124" i="9"/>
  <c r="G140" i="9"/>
  <c r="G496" i="9"/>
  <c r="G372" i="9"/>
  <c r="G68" i="9"/>
  <c r="G257" i="9"/>
  <c r="G314" i="9"/>
  <c r="G438" i="9"/>
  <c r="G179" i="9"/>
  <c r="G425" i="9"/>
  <c r="G395" i="9"/>
  <c r="G401" i="9"/>
  <c r="G439" i="9"/>
  <c r="G413" i="9"/>
  <c r="G390" i="9"/>
  <c r="G42" i="9"/>
  <c r="G121" i="9"/>
  <c r="G160" i="9"/>
  <c r="G387" i="9"/>
  <c r="G274" i="9"/>
  <c r="G263" i="9"/>
  <c r="G326" i="9"/>
  <c r="G400" i="9"/>
  <c r="G141" i="9"/>
  <c r="G348" i="9"/>
  <c r="G388" i="9"/>
  <c r="G262" i="9"/>
  <c r="G249" i="9"/>
  <c r="G429" i="9"/>
  <c r="G452" i="9"/>
  <c r="G106" i="9"/>
  <c r="G442" i="9"/>
  <c r="G450" i="9"/>
  <c r="G67" i="9"/>
  <c r="G118" i="9"/>
  <c r="G507" i="9"/>
  <c r="G407" i="9"/>
  <c r="G174" i="9"/>
  <c r="G252" i="9"/>
  <c r="G151" i="9"/>
  <c r="G486" i="9"/>
  <c r="G499" i="9"/>
  <c r="G416" i="9"/>
  <c r="G409" i="9"/>
  <c r="G315" i="9"/>
  <c r="G305" i="9"/>
  <c r="G230" i="9"/>
  <c r="G347" i="9"/>
  <c r="G394" i="9"/>
  <c r="G415" i="9"/>
  <c r="G231" i="9"/>
  <c r="G428" i="9"/>
  <c r="G451" i="9"/>
  <c r="G48" i="9"/>
  <c r="G171" i="9"/>
  <c r="G227" i="9"/>
  <c r="G386" i="9"/>
  <c r="G150" i="9"/>
  <c r="G417" i="9"/>
  <c r="G312" i="9"/>
  <c r="G245" i="9"/>
  <c r="G28" i="9"/>
  <c r="G50" i="9"/>
  <c r="G292" i="9"/>
  <c r="G456" i="9"/>
  <c r="G44" i="9"/>
  <c r="G297" i="9"/>
  <c r="G280" i="9"/>
  <c r="G342" i="9"/>
  <c r="G459" i="9"/>
  <c r="G354" i="9"/>
  <c r="G282" i="9"/>
  <c r="G132" i="9"/>
  <c r="G129" i="9"/>
  <c r="G389" i="9"/>
  <c r="G261" i="9"/>
  <c r="G474" i="9"/>
  <c r="G458" i="9"/>
  <c r="G172" i="9"/>
  <c r="G152" i="9"/>
  <c r="G153" i="9"/>
  <c r="G145" i="9"/>
  <c r="G351" i="9"/>
  <c r="G500" i="9"/>
  <c r="G79" i="9"/>
  <c r="G205" i="9"/>
  <c r="G134" i="9"/>
  <c r="G317" i="9"/>
  <c r="G268" i="9"/>
  <c r="G217" i="9"/>
  <c r="G212" i="9"/>
  <c r="G177" i="9"/>
  <c r="G487" i="9"/>
  <c r="G330" i="9"/>
  <c r="G494" i="9"/>
  <c r="G33" i="9"/>
  <c r="G251" i="9"/>
  <c r="G34" i="9"/>
  <c r="G419" i="9"/>
  <c r="G185" i="9"/>
  <c r="G296" i="9"/>
  <c r="G229" i="9"/>
  <c r="G147" i="9"/>
  <c r="G508" i="9"/>
  <c r="G58" i="9"/>
  <c r="G81" i="9"/>
  <c r="G266" i="9"/>
  <c r="G329" i="9"/>
  <c r="G364" i="9"/>
  <c r="G123" i="9"/>
  <c r="G94" i="9"/>
  <c r="G178" i="9"/>
  <c r="G432" i="9"/>
  <c r="G376" i="9"/>
  <c r="G89" i="9"/>
  <c r="G378" i="9"/>
  <c r="G418" i="9"/>
  <c r="G130" i="9"/>
  <c r="G349" i="9"/>
  <c r="G403" i="9"/>
  <c r="G464" i="9"/>
  <c r="G503" i="9"/>
  <c r="G85" i="9"/>
  <c r="G467" i="9"/>
  <c r="G112" i="9"/>
  <c r="G350" i="9"/>
  <c r="G39" i="9"/>
  <c r="G393" i="9"/>
  <c r="G352" i="9"/>
  <c r="G105" i="9"/>
  <c r="G125" i="9"/>
  <c r="G495" i="9"/>
  <c r="G516" i="9"/>
  <c r="G136" i="9"/>
  <c r="G139" i="9"/>
  <c r="G502" i="9"/>
  <c r="G316" i="9"/>
  <c r="G320" i="9"/>
  <c r="G324" i="9"/>
  <c r="G120" i="9"/>
  <c r="G161" i="9"/>
  <c r="G51" i="9"/>
  <c r="G345" i="9"/>
  <c r="G483" i="9"/>
  <c r="G219" i="9"/>
  <c r="G82" i="9"/>
  <c r="G276" i="9"/>
  <c r="G99" i="9"/>
  <c r="G255" i="9"/>
  <c r="G365" i="9"/>
  <c r="G328" i="9"/>
  <c r="G479" i="9"/>
  <c r="G406" i="9"/>
  <c r="G371" i="9"/>
  <c r="G298" i="9"/>
  <c r="G194" i="9"/>
  <c r="G340" i="9"/>
  <c r="G240" i="9"/>
  <c r="G202" i="9"/>
  <c r="G166" i="9"/>
  <c r="G360" i="9"/>
  <c r="G61" i="9"/>
  <c r="G195" i="9"/>
  <c r="G332" i="9"/>
  <c r="G248" i="9"/>
  <c r="G267" i="9"/>
  <c r="G306" i="9"/>
  <c r="G181" i="9"/>
  <c r="G427" i="9"/>
  <c r="G381" i="9"/>
  <c r="G65" i="9"/>
  <c r="G254" i="9"/>
  <c r="G45" i="9"/>
  <c r="G462" i="9"/>
  <c r="G433" i="9"/>
  <c r="G137" i="9"/>
  <c r="G319" i="9"/>
  <c r="G247" i="9"/>
  <c r="G183" i="9"/>
  <c r="G220" i="9"/>
  <c r="G122" i="9"/>
  <c r="G103" i="9"/>
  <c r="G186" i="9"/>
  <c r="G218" i="9"/>
  <c r="G321" i="9"/>
  <c r="G53" i="9"/>
  <c r="G26" i="9"/>
  <c r="G380" i="9"/>
  <c r="G27" i="9"/>
  <c r="G154" i="9"/>
  <c r="G509" i="9"/>
  <c r="G515" i="9"/>
  <c r="G334" i="9"/>
  <c r="G117" i="9"/>
  <c r="G246" i="9"/>
  <c r="G481" i="9"/>
  <c r="G24" i="9"/>
  <c r="G199" i="9"/>
  <c r="G405" i="9"/>
  <c r="G107" i="9"/>
  <c r="G157" i="9"/>
  <c r="G215" i="9"/>
  <c r="G115" i="9"/>
  <c r="G273" i="9"/>
  <c r="G223" i="9"/>
  <c r="G243" i="9"/>
  <c r="G396" i="9"/>
  <c r="G284" i="9"/>
  <c r="G169" i="9"/>
  <c r="G163" i="9"/>
  <c r="G238" i="9"/>
  <c r="G510" i="9"/>
  <c r="G482" i="9"/>
  <c r="G168" i="9"/>
  <c r="G250" i="9"/>
  <c r="G468" i="9"/>
  <c r="G434" i="9"/>
  <c r="G187" i="9"/>
  <c r="G236" i="9"/>
  <c r="G206" i="9"/>
  <c r="G341" i="9"/>
  <c r="G197" i="9"/>
  <c r="G49" i="9"/>
  <c r="G327" i="9"/>
  <c r="G47" i="9"/>
  <c r="G135" i="9"/>
  <c r="G232" i="9"/>
  <c r="G83" i="9"/>
  <c r="G498" i="9"/>
  <c r="G214" i="9"/>
  <c r="G310" i="9"/>
  <c r="G70" i="9"/>
  <c r="G323" i="9"/>
  <c r="G446" i="9"/>
  <c r="G239" i="9"/>
  <c r="G213" i="9"/>
  <c r="G366" i="9"/>
  <c r="G290" i="9"/>
  <c r="G226" i="9"/>
  <c r="G86" i="9"/>
  <c r="G301" i="9"/>
  <c r="G435" i="9"/>
  <c r="G46" i="9"/>
  <c r="G32" i="9"/>
  <c r="G244" i="9"/>
  <c r="G384" i="9"/>
  <c r="G196" i="9"/>
  <c r="G222" i="9"/>
  <c r="G74" i="9"/>
  <c r="G303" i="9"/>
  <c r="G359" i="9"/>
  <c r="G184" i="9"/>
  <c r="G426" i="9"/>
  <c r="G128" i="9"/>
  <c r="G110" i="9"/>
  <c r="G447" i="9"/>
  <c r="G392" i="9"/>
  <c r="G437" i="9"/>
  <c r="G143" i="9"/>
  <c r="G299" i="9"/>
  <c r="G235" i="9"/>
  <c r="G36" i="9"/>
  <c r="G216" i="9"/>
  <c r="G355" i="9"/>
  <c r="G493" i="9"/>
  <c r="G391" i="9"/>
  <c r="G344" i="9"/>
  <c r="G173" i="9"/>
  <c r="G35" i="9"/>
  <c r="G373" i="9"/>
  <c r="G431" i="9"/>
  <c r="G111" i="9"/>
  <c r="G408" i="9"/>
  <c r="G414" i="9"/>
  <c r="G156" i="9"/>
  <c r="G295" i="9"/>
  <c r="G269" i="9"/>
  <c r="G374" i="9"/>
  <c r="G270" i="9"/>
  <c r="G80" i="9"/>
  <c r="G368" i="9"/>
  <c r="G506" i="9"/>
  <c r="G38" i="9"/>
  <c r="G336" i="9"/>
  <c r="G155" i="9"/>
  <c r="G308" i="9"/>
  <c r="G346" i="9"/>
  <c r="G57" i="9"/>
  <c r="G285" i="9"/>
  <c r="G302" i="9"/>
  <c r="G180" i="9"/>
  <c r="G293" i="9"/>
  <c r="G210" i="9"/>
  <c r="G162" i="9"/>
  <c r="G289" i="9"/>
  <c r="G88" i="9"/>
  <c r="G473" i="9"/>
  <c r="G517" i="9"/>
  <c r="G311" i="9"/>
  <c r="G73" i="9"/>
  <c r="G76" i="9"/>
  <c r="G444" i="9"/>
  <c r="G90" i="9"/>
  <c r="G95" i="9"/>
  <c r="G233" i="9"/>
  <c r="G397" i="9"/>
  <c r="G470" i="9"/>
  <c r="G313" i="9"/>
  <c r="G108" i="9"/>
  <c r="G385" i="9"/>
  <c r="G513" i="9"/>
  <c r="G190" i="9"/>
  <c r="G411" i="9"/>
  <c r="G78" i="9"/>
  <c r="G260" i="9"/>
  <c r="G410" i="9"/>
  <c r="G453" i="9"/>
  <c r="G234" i="9"/>
  <c r="G283" i="9"/>
  <c r="G43" i="9"/>
  <c r="G404" i="9"/>
  <c r="G472" i="9"/>
  <c r="G307" i="9"/>
  <c r="G383" i="9"/>
  <c r="G119" i="9"/>
  <c r="G335" i="9"/>
  <c r="G489" i="9"/>
  <c r="G277" i="9"/>
  <c r="G357" i="9"/>
  <c r="G469" i="9"/>
  <c r="G379" i="9"/>
  <c r="G170" i="9"/>
  <c r="G96" i="9"/>
  <c r="G322" i="9"/>
  <c r="G333" i="9"/>
  <c r="G367" i="9"/>
  <c r="G98" i="9"/>
  <c r="G286" i="9"/>
  <c r="G338" i="9"/>
  <c r="G288" i="9"/>
  <c r="G421" i="9"/>
  <c r="G259" i="9"/>
  <c r="AF20" i="3"/>
  <c r="AK20" i="3"/>
  <c r="AM20" i="3" s="1"/>
  <c r="AX20" i="3"/>
  <c r="AO27" i="3"/>
  <c r="R27" i="12"/>
  <c r="AV23" i="3"/>
  <c r="AW23" i="3" s="1"/>
  <c r="K33" i="10"/>
  <c r="J26" i="10"/>
  <c r="J25" i="10"/>
  <c r="M24" i="10"/>
  <c r="J23" i="10"/>
  <c r="K22" i="10"/>
  <c r="I25" i="10"/>
  <c r="K36" i="10"/>
  <c r="L23" i="10"/>
  <c r="J22" i="10"/>
  <c r="M25" i="10"/>
  <c r="M26" i="10"/>
  <c r="J24" i="10"/>
  <c r="K35" i="10"/>
  <c r="I34" i="10"/>
  <c r="I23" i="10"/>
  <c r="K25" i="10"/>
  <c r="AI18" i="3"/>
  <c r="J32" i="10"/>
  <c r="L22" i="10"/>
  <c r="M22" i="10"/>
  <c r="I32" i="10"/>
  <c r="I26" i="10"/>
  <c r="M23" i="10"/>
  <c r="J36" i="10"/>
  <c r="L25" i="10"/>
  <c r="J33" i="10"/>
  <c r="L24" i="10"/>
  <c r="K23" i="10"/>
  <c r="I33" i="10"/>
  <c r="L26" i="10"/>
  <c r="I35" i="10"/>
  <c r="K34" i="10"/>
  <c r="K24" i="10"/>
  <c r="J34" i="10"/>
  <c r="I24" i="10"/>
  <c r="I22" i="10"/>
  <c r="I36" i="10"/>
  <c r="K26" i="10"/>
  <c r="K32" i="10"/>
  <c r="J35" i="10"/>
  <c r="AU21" i="3" l="1"/>
  <c r="AG27" i="3"/>
  <c r="AY23" i="3"/>
  <c r="AW19" i="3"/>
  <c r="AY19" i="3"/>
  <c r="R21" i="12"/>
  <c r="AE21" i="3"/>
  <c r="AG21" i="3"/>
  <c r="L18" i="12"/>
  <c r="AG22" i="3"/>
  <c r="AG18" i="3"/>
  <c r="AY21" i="3"/>
  <c r="AW21" i="3"/>
  <c r="AE20" i="3"/>
  <c r="AG20" i="3"/>
  <c r="AE18" i="3"/>
  <c r="AU20" i="3"/>
  <c r="AO20" i="3"/>
  <c r="R20" i="12"/>
  <c r="AV20" i="3"/>
  <c r="AK18" i="3"/>
  <c r="AM18" i="3" s="1"/>
  <c r="AF18" i="3"/>
  <c r="AX18" i="3"/>
  <c r="AO22" i="3"/>
  <c r="AU22" i="3"/>
  <c r="AV22" i="3"/>
  <c r="R22" i="12"/>
  <c r="AE22" i="3"/>
  <c r="AU18" i="3" l="1"/>
  <c r="AO18" i="3"/>
  <c r="R18" i="12"/>
  <c r="AV18" i="3"/>
  <c r="AW20" i="3"/>
  <c r="AY20" i="3"/>
  <c r="AW22" i="3"/>
  <c r="AY22" i="3"/>
  <c r="AW18" i="3" l="1"/>
  <c r="AY18" i="3"/>
  <c r="W26" i="10"/>
  <c r="V22" i="10"/>
  <c r="S24" i="10"/>
  <c r="T24" i="10"/>
  <c r="V23" i="10"/>
  <c r="U32" i="10"/>
  <c r="W25" i="10"/>
  <c r="V25" i="10"/>
  <c r="S35" i="10"/>
  <c r="U23" i="10"/>
  <c r="U22" i="10"/>
  <c r="U24" i="10"/>
  <c r="S33" i="10"/>
  <c r="T22" i="10"/>
  <c r="T34" i="10"/>
  <c r="U26" i="10"/>
  <c r="S34" i="10"/>
  <c r="T23" i="10"/>
  <c r="W24" i="10"/>
  <c r="U35" i="10"/>
  <c r="S23" i="10"/>
  <c r="S22" i="10"/>
  <c r="T25" i="10"/>
  <c r="T35" i="10"/>
  <c r="T32" i="10"/>
  <c r="S32" i="10"/>
  <c r="T26" i="10"/>
  <c r="T33" i="10"/>
  <c r="U34" i="10"/>
  <c r="W23" i="10"/>
  <c r="V24" i="10"/>
  <c r="S36" i="10"/>
  <c r="W22" i="10"/>
  <c r="V26" i="10"/>
  <c r="U33" i="10"/>
  <c r="T36" i="10"/>
  <c r="S26" i="10"/>
  <c r="S25" i="10"/>
  <c r="U25" i="10"/>
  <c r="U36"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Fredy Geobany Zea Rodriguez</author>
    <author>usuario</author>
    <author>Sandra Garcia Martinez</author>
    <author>Runner warrior</author>
  </authors>
  <commentList>
    <comment ref="K14" authorId="0" shapeId="0" xr:uid="{00000000-0006-0000-0000-000001000000}">
      <text>
        <r>
          <rPr>
            <b/>
            <sz val="9"/>
            <color indexed="81"/>
            <rFont val="Tahoma"/>
            <family val="2"/>
          </rPr>
          <t>Fecha: Formato DD/MM/AAAA</t>
        </r>
      </text>
    </comment>
    <comment ref="K27" authorId="1" shapeId="0" xr:uid="{00000000-0006-0000-0000-000002000000}">
      <text>
        <r>
          <rPr>
            <sz val="9"/>
            <color indexed="81"/>
            <rFont val="Tahoma"/>
            <family val="2"/>
          </rPr>
          <t xml:space="preserve">
CAMPO AUTOMATICO  que corresponde al Objetivo del  proceso analizado.
</t>
        </r>
      </text>
    </comment>
    <comment ref="M27" authorId="1" shapeId="0" xr:uid="{00000000-0006-0000-0000-000003000000}">
      <text>
        <r>
          <rPr>
            <sz val="9"/>
            <color indexed="81"/>
            <rFont val="Tahoma"/>
            <family val="2"/>
          </rPr>
          <t xml:space="preserve">
Describa los agentes generadores, medios o circunstacias que pueden ocasionar  el riesgo a  identificar. 
Seleccione del listado que aparece en la hoja "Listado de Causas". En caso de identificar otra, escribala en color rojo para que sea incluida.</t>
        </r>
      </text>
    </comment>
    <comment ref="O27" authorId="0" shapeId="0" xr:uid="{00000000-0006-0000-0000-000004000000}">
      <text>
        <r>
          <rPr>
            <b/>
            <sz val="9"/>
            <color indexed="81"/>
            <rFont val="Tahoma"/>
            <family val="2"/>
          </rPr>
          <t>Mencione el evento que podria presentarse y obstaculizar el normal desarrollo de la gestión en la entidad y afectar el logro de objetivos operativos o institucionales y que responde  a las causas identificadas.</t>
        </r>
      </text>
    </comment>
    <comment ref="Q27" authorId="2" shapeId="0" xr:uid="{00000000-0006-0000-0000-000005000000}">
      <text>
        <r>
          <rPr>
            <b/>
            <sz val="9"/>
            <color indexed="81"/>
            <rFont val="Tahoma"/>
            <family val="2"/>
          </rPr>
          <t>Describa brevemente la manera como se presenta el
riesgo</t>
        </r>
      </text>
    </comment>
    <comment ref="AB27" authorId="3" shapeId="0" xr:uid="{00000000-0006-0000-0000-000006000000}">
      <text>
        <r>
          <rPr>
            <sz val="9"/>
            <color indexed="81"/>
            <rFont val="Tahoma"/>
            <family val="2"/>
          </rPr>
          <t xml:space="preserve">
CAMPO AUTOMATICO 
NO DILIGENCIAR
</t>
        </r>
        <r>
          <rPr>
            <sz val="8"/>
            <color indexed="81"/>
            <rFont val="Tahoma"/>
            <family val="2"/>
          </rPr>
          <t xml:space="preserve">El codigo se establece con las 2 primeras letras del proceso y un numero consecutivo que va en orden
</t>
        </r>
      </text>
    </comment>
    <comment ref="AD27" authorId="2" shapeId="0" xr:uid="{00000000-0006-0000-0000-000007000000}">
      <text>
        <r>
          <rPr>
            <sz val="9"/>
            <color indexed="81"/>
            <rFont val="Tahoma"/>
            <family val="2"/>
          </rPr>
          <t xml:space="preserve">Escriba las consecuencias de lo que puede ocurrir al materializarse el riesgo. 
Seleccione del listado que se encuentra en la hoja </t>
        </r>
        <r>
          <rPr>
            <b/>
            <u/>
            <sz val="9"/>
            <color indexed="81"/>
            <rFont val="Tahoma"/>
            <family val="2"/>
          </rPr>
          <t>"Listado de Consecuencias"</t>
        </r>
        <r>
          <rPr>
            <sz val="9"/>
            <color indexed="81"/>
            <rFont val="Tahoma"/>
            <family val="2"/>
          </rPr>
          <t xml:space="preserve">. En caso de identificar otra, escribala en color rojo para que sea incluida.
Tenga en cuentan que </t>
        </r>
        <r>
          <rPr>
            <sz val="8"/>
            <color indexed="81"/>
            <rFont val="Tahoma"/>
            <family val="2"/>
          </rPr>
          <t>generalmente se dan sobre las personas o los bienes materiales o inmateriales con incidencias importantes tales como daños físicos y fallecimiento, sanciones, pérdidas económicas, de información, de bienes, de imagen, de credibilidad y de confianza, interrupción del servicio y daño ambiental.</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Runner warrior</author>
    <author>usuario</author>
  </authors>
  <commentList>
    <comment ref="F16" authorId="0" shapeId="0" xr:uid="{00000000-0006-0000-0300-000001000000}">
      <text>
        <r>
          <rPr>
            <b/>
            <sz val="9"/>
            <color indexed="81"/>
            <rFont val="Tahoma"/>
            <family val="2"/>
          </rPr>
          <t xml:space="preserve">
CAMPO AUTOMATICO
NO DILIGENCIAR</t>
        </r>
      </text>
    </comment>
    <comment ref="H16" authorId="0" shapeId="0" xr:uid="{00000000-0006-0000-0300-000002000000}">
      <text>
        <r>
          <rPr>
            <b/>
            <sz val="9"/>
            <color indexed="81"/>
            <rFont val="Tahoma"/>
            <family val="2"/>
          </rPr>
          <t xml:space="preserve">
CAMPO AUTOMATICO
NO DILIGENCIAR</t>
        </r>
      </text>
    </comment>
    <comment ref="L16" authorId="0" shapeId="0" xr:uid="{00000000-0006-0000-0300-000003000000}">
      <text>
        <r>
          <rPr>
            <b/>
            <sz val="9"/>
            <color indexed="81"/>
            <rFont val="Tahoma"/>
            <family val="2"/>
          </rPr>
          <t xml:space="preserve">
CAMPO AUTOMATICO
NO DILIGENCIAR</t>
        </r>
      </text>
    </comment>
    <comment ref="N16" authorId="0" shapeId="0" xr:uid="{00000000-0006-0000-0300-000004000000}">
      <text>
        <r>
          <rPr>
            <b/>
            <sz val="9"/>
            <color indexed="81"/>
            <rFont val="Tahoma"/>
            <family val="2"/>
          </rPr>
          <t xml:space="preserve">
CAMPO AUTOMATICO
NO DILIGENCIAR</t>
        </r>
      </text>
    </comment>
    <comment ref="AI16" authorId="1" shapeId="0" xr:uid="{00000000-0006-0000-0300-000005000000}">
      <text>
        <r>
          <rPr>
            <b/>
            <sz val="9"/>
            <color indexed="81"/>
            <rFont val="Tahoma"/>
            <family val="2"/>
          </rPr>
          <t xml:space="preserve"> DILIGENCIAR PREVIAMENTE  LA HOJA DE CONTROLES  (2a) 
CAMPO AUTOMATICO
NO DILIGENCIAR</t>
        </r>
      </text>
    </comment>
    <comment ref="AK16" authorId="0" shapeId="0" xr:uid="{00000000-0006-0000-0300-000006000000}">
      <text>
        <r>
          <rPr>
            <b/>
            <sz val="9"/>
            <color indexed="81"/>
            <rFont val="Tahoma"/>
            <family val="2"/>
          </rPr>
          <t xml:space="preserve">
CAMPO AUTOMATICO
NO DILIGENCIAR</t>
        </r>
      </text>
    </comment>
    <comment ref="AM16" authorId="0" shapeId="0" xr:uid="{00000000-0006-0000-0300-000007000000}">
      <text>
        <r>
          <rPr>
            <b/>
            <sz val="9"/>
            <color indexed="81"/>
            <rFont val="Tahoma"/>
            <family val="2"/>
          </rPr>
          <t xml:space="preserve">
CAMPO AUTOMATICO
NO DILIGENCIAR</t>
        </r>
      </text>
    </comment>
    <comment ref="AO16" authorId="0" shapeId="0" xr:uid="{00000000-0006-0000-0300-000008000000}">
      <text>
        <r>
          <rPr>
            <sz val="9"/>
            <color indexed="81"/>
            <rFont val="Tahoma"/>
            <family val="2"/>
          </rPr>
          <t xml:space="preserve">
</t>
        </r>
        <r>
          <rPr>
            <b/>
            <sz val="9"/>
            <color indexed="81"/>
            <rFont val="Tahoma"/>
            <family val="2"/>
          </rPr>
          <t>CAMPO AUTOMATICO
NO DILIGENCIAR</t>
        </r>
        <r>
          <rPr>
            <sz val="9"/>
            <color indexed="81"/>
            <rFont val="Tahoma"/>
            <family val="2"/>
          </rPr>
          <t xml:space="preserve">
</t>
        </r>
      </text>
    </comment>
    <comment ref="AQ16" authorId="0" shapeId="0" xr:uid="{00000000-0006-0000-0300-000009000000}">
      <text>
        <r>
          <rPr>
            <b/>
            <sz val="9"/>
            <color indexed="81"/>
            <rFont val="Tahoma"/>
            <family val="2"/>
          </rPr>
          <t>Defina si  el conjunto de controles reduce la probabilidad de ocurrencia del riesgo (mitiga las causas)</t>
        </r>
      </text>
    </comment>
    <comment ref="AS16" authorId="0" shapeId="0" xr:uid="{00000000-0006-0000-0300-00000A000000}">
      <text>
        <r>
          <rPr>
            <b/>
            <sz val="9"/>
            <color indexed="81"/>
            <rFont val="Tahoma"/>
            <family val="2"/>
          </rPr>
          <t xml:space="preserve">
Defina si  el conjunto de controles reduce el impacto del riesgo (mitiga las consecuencias)</t>
        </r>
      </text>
    </comment>
    <comment ref="AW16" authorId="0" shapeId="0" xr:uid="{00000000-0006-0000-0300-00000B000000}">
      <text>
        <r>
          <rPr>
            <b/>
            <sz val="9"/>
            <color indexed="81"/>
            <rFont val="Tahoma"/>
            <family val="2"/>
          </rPr>
          <t xml:space="preserve">
CAMPO AUTOMATICO
NO DILIGENCIAR</t>
        </r>
        <r>
          <rPr>
            <sz val="9"/>
            <color indexed="81"/>
            <rFont val="Tahoma"/>
            <family val="2"/>
          </rPr>
          <t xml:space="preserve">
</t>
        </r>
      </text>
    </comment>
    <comment ref="P17" authorId="1" shapeId="0" xr:uid="{00000000-0006-0000-0300-00000C000000}">
      <text>
        <r>
          <rPr>
            <b/>
            <sz val="9"/>
            <color indexed="81"/>
            <rFont val="Tahoma"/>
            <family val="2"/>
          </rPr>
          <t xml:space="preserve">
</t>
        </r>
        <r>
          <rPr>
            <sz val="9"/>
            <color indexed="81"/>
            <rFont val="Tahoma"/>
            <family val="2"/>
          </rPr>
          <t xml:space="preserve">
Establezca la frecuencia con la cual se podría materializar el riesgo en un período determinado, según las siguientes condiciones:
</t>
        </r>
        <r>
          <rPr>
            <b/>
            <sz val="9"/>
            <color indexed="81"/>
            <rFont val="Tahoma"/>
            <family val="2"/>
          </rPr>
          <t>-Casi seguro</t>
        </r>
        <r>
          <rPr>
            <sz val="9"/>
            <color indexed="81"/>
            <rFont val="Tahoma"/>
            <family val="2"/>
          </rPr>
          <t xml:space="preserve">: Se espera que ocurra en la mayoría de las circunstancias, puede ocurrir más de 1 vez al año.
</t>
        </r>
        <r>
          <rPr>
            <b/>
            <sz val="9"/>
            <color indexed="81"/>
            <rFont val="Tahoma"/>
            <family val="2"/>
          </rPr>
          <t>-Probable:</t>
        </r>
        <r>
          <rPr>
            <sz val="9"/>
            <color indexed="81"/>
            <rFont val="Tahoma"/>
            <family val="2"/>
          </rPr>
          <t xml:space="preserve"> Probablemente ocurrirá en la mayoría de las circunstancias, puede ocurrir al menoz 1 vez en el último año.
</t>
        </r>
        <r>
          <rPr>
            <b/>
            <sz val="9"/>
            <color indexed="81"/>
            <rFont val="Tahoma"/>
            <family val="2"/>
          </rPr>
          <t>-Posible:</t>
        </r>
        <r>
          <rPr>
            <sz val="9"/>
            <color indexed="81"/>
            <rFont val="Tahoma"/>
            <family val="2"/>
          </rPr>
          <t xml:space="preserve">  Es posible que ocurra en algún momento, puede ocurrir al menos 1 vez en los últimos 2 años.
</t>
        </r>
        <r>
          <rPr>
            <b/>
            <sz val="9"/>
            <color indexed="81"/>
            <rFont val="Tahoma"/>
            <family val="2"/>
          </rPr>
          <t>-Improbable:</t>
        </r>
        <r>
          <rPr>
            <sz val="9"/>
            <color indexed="81"/>
            <rFont val="Tahoma"/>
            <family val="2"/>
          </rPr>
          <t xml:space="preserve"> Podría ocurrir en algún momento, puede ocurrir al menos 1 vez en los últimos 5 años.
</t>
        </r>
        <r>
          <rPr>
            <b/>
            <sz val="9"/>
            <color indexed="81"/>
            <rFont val="Tahoma"/>
            <family val="2"/>
          </rPr>
          <t>-Rara Vez:</t>
        </r>
        <r>
          <rPr>
            <sz val="9"/>
            <color indexed="81"/>
            <rFont val="Tahoma"/>
            <family val="2"/>
          </rPr>
          <t xml:space="preserve"> Puede ocurrir en circunstancias excepcionales, no se ha presentado en los últimos 5 años.
</t>
        </r>
      </text>
    </comment>
    <comment ref="S17" authorId="0" shapeId="0" xr:uid="{00000000-0006-0000-0300-00000D000000}">
      <text>
        <r>
          <rPr>
            <sz val="9"/>
            <color indexed="81"/>
            <rFont val="Tahoma"/>
            <family val="2"/>
          </rPr>
          <t xml:space="preserve">
Marque las afirmaciones que apliquen según su análisis, para establecer el impacto del riesgo.</t>
        </r>
      </text>
    </comment>
    <comment ref="AB17" authorId="1" shapeId="0" xr:uid="{00000000-0006-0000-0300-00000E000000}">
      <text>
        <r>
          <rPr>
            <b/>
            <sz val="9"/>
            <color indexed="81"/>
            <rFont val="Tahoma"/>
            <family val="2"/>
          </rPr>
          <t>CAMPO AUTOMÁTICO.</t>
        </r>
        <r>
          <rPr>
            <sz val="9"/>
            <color indexed="81"/>
            <rFont val="Tahoma"/>
            <family val="2"/>
          </rPr>
          <t xml:space="preserve">
 Se refiere al nivel de criticidad del daño o consecuencia que le acarrearía el riesgo al proceso en el evento de materializarse.</t>
        </r>
      </text>
    </comment>
    <comment ref="AE17" authorId="0" shapeId="0" xr:uid="{00000000-0006-0000-0300-00000F000000}">
      <text>
        <r>
          <rPr>
            <b/>
            <sz val="9"/>
            <color indexed="81"/>
            <rFont val="Tahoma"/>
            <family val="2"/>
          </rPr>
          <t xml:space="preserve">
CAMPO AUTOMATICO
NO DILIGENCIAR</t>
        </r>
        <r>
          <rPr>
            <sz val="9"/>
            <color indexed="81"/>
            <rFont val="Tahoma"/>
            <family val="2"/>
          </rPr>
          <t xml:space="preserve">
</t>
        </r>
      </text>
    </comment>
    <comment ref="BA17" authorId="0" shapeId="0" xr:uid="{00000000-0006-0000-0300-000010000000}">
      <text>
        <r>
          <rPr>
            <b/>
            <sz val="9"/>
            <color indexed="81"/>
            <rFont val="Tahoma"/>
            <family val="2"/>
          </rPr>
          <t xml:space="preserve">
Mencione brevemente los nuevos controles que se deben implementar para mitigar el riesgo.</t>
        </r>
      </text>
    </comment>
    <comment ref="BC17" authorId="0" shapeId="0" xr:uid="{00000000-0006-0000-0300-000011000000}">
      <text>
        <r>
          <rPr>
            <b/>
            <sz val="9"/>
            <color indexed="81"/>
            <rFont val="Tahoma"/>
            <family val="2"/>
          </rPr>
          <t xml:space="preserve">
Relacione la(s) acción(es) para la implementación de  nuevos controles o ajustes a los existentes.</t>
        </r>
      </text>
    </comment>
    <comment ref="BE17" authorId="0" shapeId="0" xr:uid="{00000000-0006-0000-0300-000012000000}">
      <text>
        <r>
          <rPr>
            <sz val="9"/>
            <color indexed="81"/>
            <rFont val="Tahoma"/>
            <family val="2"/>
          </rPr>
          <t xml:space="preserve">
Escriba la fecha en la que inicia la accion relacionada en el campo anterior
</t>
        </r>
      </text>
    </comment>
    <comment ref="BI17" authorId="0" shapeId="0" xr:uid="{00000000-0006-0000-0300-000013000000}">
      <text>
        <r>
          <rPr>
            <sz val="9"/>
            <color indexed="81"/>
            <rFont val="Tahoma"/>
            <family val="2"/>
          </rPr>
          <t xml:space="preserve">
Escriba el cargo del funcionario que lidera la acción descrita.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Runner warrior</author>
  </authors>
  <commentList>
    <comment ref="F17" authorId="0" shapeId="0" xr:uid="{00000000-0006-0000-0400-000001000000}">
      <text>
        <r>
          <rPr>
            <b/>
            <sz val="9"/>
            <color indexed="81"/>
            <rFont val="Tahoma"/>
            <family val="2"/>
          </rPr>
          <t xml:space="preserve">
Seleccione el código del riesgo que fue identificado.</t>
        </r>
        <r>
          <rPr>
            <sz val="9"/>
            <color indexed="81"/>
            <rFont val="Tahoma"/>
            <family val="2"/>
          </rPr>
          <t xml:space="preserve">
</t>
        </r>
      </text>
    </comment>
    <comment ref="G17" authorId="0" shapeId="0" xr:uid="{00000000-0006-0000-0400-000002000000}">
      <text>
        <r>
          <rPr>
            <b/>
            <sz val="9"/>
            <color indexed="81"/>
            <rFont val="Tahoma"/>
            <family val="2"/>
          </rPr>
          <t xml:space="preserve">
CAMPO AUTOMATICO
NO DILIGENCIAR</t>
        </r>
        <r>
          <rPr>
            <sz val="9"/>
            <color indexed="81"/>
            <rFont val="Tahoma"/>
            <family val="2"/>
          </rPr>
          <t xml:space="preserve">
</t>
        </r>
      </text>
    </comment>
    <comment ref="H17" authorId="0" shapeId="0" xr:uid="{00000000-0006-0000-0400-000003000000}">
      <text>
        <r>
          <rPr>
            <b/>
            <sz val="9"/>
            <color indexed="81"/>
            <rFont val="Tahoma"/>
            <family val="2"/>
          </rPr>
          <t xml:space="preserve">
</t>
        </r>
        <r>
          <rPr>
            <sz val="9"/>
            <color indexed="81"/>
            <rFont val="Tahoma"/>
            <family val="2"/>
          </rPr>
          <t xml:space="preserve">Mencione </t>
        </r>
        <r>
          <rPr>
            <b/>
            <u/>
            <sz val="9"/>
            <color indexed="81"/>
            <rFont val="Tahoma"/>
            <family val="2"/>
          </rPr>
          <t>brevemente</t>
        </r>
        <r>
          <rPr>
            <u/>
            <sz val="9"/>
            <color indexed="81"/>
            <rFont val="Tahoma"/>
            <family val="2"/>
          </rPr>
          <t xml:space="preserve"> </t>
        </r>
        <r>
          <rPr>
            <sz val="9"/>
            <color indexed="81"/>
            <rFont val="Tahoma"/>
            <family val="2"/>
          </rPr>
          <t>la actividad o elemento de control existente para mitigar el riesgo.</t>
        </r>
      </text>
    </comment>
    <comment ref="I17" authorId="0" shapeId="0" xr:uid="{00000000-0006-0000-0400-000004000000}">
      <text>
        <r>
          <rPr>
            <sz val="8"/>
            <color indexed="81"/>
            <rFont val="Tahoma"/>
            <family val="2"/>
          </rPr>
          <t xml:space="preserve">
Mencione el cargo responsable de ejecutar la actividad o elemento de control en el proceso. 
Tener en cuenta los siguientes criterios:
• Funciones de control asignadas al responsable de la ejecución de las actividades, debidamente documentadas.
• Segregación de funciones, es decir, si quién opera el control es un funcionario diferente a quien elabora, evalúa el control y aprueba los resultados.
• Si el  responsable asignado cuenta con el conocimiento adecuado para ejecutar el control.
• Conveniencia en los conocimientos del responsable de ejecutar el control.</t>
        </r>
      </text>
    </comment>
    <comment ref="J17" authorId="0" shapeId="0" xr:uid="{00000000-0006-0000-0400-000005000000}">
      <text>
        <r>
          <rPr>
            <sz val="8"/>
            <color indexed="81"/>
            <rFont val="Tahoma"/>
            <family val="2"/>
          </rPr>
          <t xml:space="preserve">
Mencione la periodicidad con la cual se aplica el control. La frecuencia debe estar definida de acuerdo a la periodicidad con la cual se realiza el control, de tal manera que éste cubra la actividad el total de veces que ésta se repita en el proceso.
</t>
        </r>
      </text>
    </comment>
    <comment ref="K17" authorId="0" shapeId="0" xr:uid="{00000000-0006-0000-0400-000006000000}">
      <text>
        <r>
          <rPr>
            <sz val="8"/>
            <color indexed="81"/>
            <rFont val="Tahoma"/>
            <family val="2"/>
          </rPr>
          <t>Clasifique de acuerdo al momento en el cual se activa o ejecuta el control en el proceso. Esta clasificación permite determinar en qué casos los controles establecidos pueden reducir el impacto o la probabilidad de un riesgo identificado.</t>
        </r>
      </text>
    </comment>
    <comment ref="L17" authorId="0" shapeId="0" xr:uid="{00000000-0006-0000-0400-000007000000}">
      <text>
        <r>
          <rPr>
            <sz val="8"/>
            <color indexed="81"/>
            <rFont val="Tahoma"/>
            <family val="2"/>
          </rPr>
          <t xml:space="preserve">Establezca cómo se ejecuta el control.  La clase del control puede ser:
</t>
        </r>
        <r>
          <rPr>
            <b/>
            <sz val="8"/>
            <color indexed="81"/>
            <rFont val="Tahoma"/>
            <family val="2"/>
          </rPr>
          <t>-Automático:</t>
        </r>
        <r>
          <rPr>
            <sz val="8"/>
            <color indexed="81"/>
            <rFont val="Tahoma"/>
            <family val="2"/>
          </rPr>
          <t xml:space="preserve"> ejecutado directamente por el sistema de información sin solicitar instrucción por parte del responsable de la actividad. Se ejecutan tan pronto se presenta la actividad a ejecutar.
</t>
        </r>
        <r>
          <rPr>
            <b/>
            <sz val="8"/>
            <color indexed="81"/>
            <rFont val="Tahoma"/>
            <family val="2"/>
          </rPr>
          <t>-Semi- Automático:</t>
        </r>
        <r>
          <rPr>
            <sz val="8"/>
            <color indexed="81"/>
            <rFont val="Tahoma"/>
            <family val="2"/>
          </rPr>
          <t xml:space="preserve"> es ejecutado por el sistema previa instrucción dada por el funcionario encargado del control. Su ejecución depende de la orden dada al sistema.
</t>
        </r>
        <r>
          <rPr>
            <b/>
            <sz val="8"/>
            <color indexed="81"/>
            <rFont val="Tahoma"/>
            <family val="2"/>
          </rPr>
          <t>-Manual</t>
        </r>
        <r>
          <rPr>
            <sz val="8"/>
            <color indexed="81"/>
            <rFont val="Tahoma"/>
            <family val="2"/>
          </rPr>
          <t xml:space="preserve">:Realizado directamente por el responsable del control. Si bien en su ejecución pueden usarse ayudas del sistema, su aplicación no es ejecutada por éste. 
</t>
        </r>
      </text>
    </comment>
    <comment ref="M17" authorId="0" shapeId="0" xr:uid="{00000000-0006-0000-0400-000008000000}">
      <text>
        <r>
          <rPr>
            <sz val="8"/>
            <color indexed="81"/>
            <rFont val="Tahoma"/>
            <family val="2"/>
          </rPr>
          <t xml:space="preserve">Mencione si el control esta documentado osea que existe una actividad documentada en un procedimiento establecida como control o  se menciona dentro de las políticas operativas como control. </t>
        </r>
      </text>
    </comment>
    <comment ref="N17" authorId="0" shapeId="0" xr:uid="{00000000-0006-0000-0400-000009000000}">
      <text>
        <r>
          <rPr>
            <b/>
            <sz val="9"/>
            <color indexed="81"/>
            <rFont val="Tahoma"/>
            <family val="2"/>
          </rPr>
          <t xml:space="preserve">
CAMPO AUTOMATICO
NO DILIGENCIAR
</t>
        </r>
      </text>
    </comment>
    <comment ref="O17" authorId="0" shapeId="0" xr:uid="{00000000-0006-0000-0400-00000A000000}">
      <text>
        <r>
          <rPr>
            <b/>
            <sz val="9"/>
            <color indexed="81"/>
            <rFont val="Tahoma"/>
            <family val="2"/>
          </rPr>
          <t xml:space="preserve">
CAMPO AUTOMATICO
NO DILIGENCIAR</t>
        </r>
        <r>
          <rPr>
            <sz val="9"/>
            <color indexed="81"/>
            <rFont val="Tahoma"/>
            <family val="2"/>
          </rPr>
          <t xml:space="preserve">
</t>
        </r>
      </text>
    </comment>
    <comment ref="Q17" authorId="0" shapeId="0" xr:uid="{00000000-0006-0000-0400-00000B000000}">
      <text>
        <r>
          <rPr>
            <b/>
            <sz val="9"/>
            <color indexed="81"/>
            <rFont val="Tahoma"/>
            <family val="2"/>
          </rPr>
          <t xml:space="preserve">
CAMPO AUTOMATICO
NO DILIGENCIAR</t>
        </r>
        <r>
          <rPr>
            <sz val="9"/>
            <color indexed="81"/>
            <rFont val="Tahoma"/>
            <family val="2"/>
          </rPr>
          <t xml:space="preserve">
</t>
        </r>
      </text>
    </comment>
    <comment ref="R17" authorId="0" shapeId="0" xr:uid="{00000000-0006-0000-0400-00000C000000}">
      <text>
        <r>
          <rPr>
            <sz val="9"/>
            <color indexed="81"/>
            <rFont val="Tahoma"/>
            <family val="2"/>
          </rPr>
          <t xml:space="preserve">Evalue el nivel de cumplimiento de la ejecución del control, de acuerdo con los criterios establecidos en el diseño.
</t>
        </r>
      </text>
    </comment>
    <comment ref="S17" authorId="0" shapeId="0" xr:uid="{00000000-0006-0000-0400-00000D000000}">
      <text>
        <r>
          <rPr>
            <sz val="9"/>
            <color indexed="81"/>
            <rFont val="Tahoma"/>
            <family val="2"/>
          </rPr>
          <t xml:space="preserve">
</t>
        </r>
        <r>
          <rPr>
            <b/>
            <sz val="9"/>
            <color indexed="81"/>
            <rFont val="Tahoma"/>
            <family val="2"/>
          </rPr>
          <t xml:space="preserve">
CAMPO AUTOMATICO 
NO DILIGENCIAR</t>
        </r>
      </text>
    </comment>
    <comment ref="T17" authorId="0" shapeId="0" xr:uid="{00000000-0006-0000-0400-00000E000000}">
      <text>
        <r>
          <rPr>
            <b/>
            <sz val="9"/>
            <color indexed="81"/>
            <rFont val="Tahoma"/>
            <family val="2"/>
          </rPr>
          <t xml:space="preserve">
</t>
        </r>
        <r>
          <rPr>
            <b/>
            <sz val="8"/>
            <color indexed="81"/>
            <rFont val="Tahoma"/>
            <family val="2"/>
          </rPr>
          <t>Evalue y seleccione el</t>
        </r>
        <r>
          <rPr>
            <b/>
            <sz val="9"/>
            <color indexed="81"/>
            <rFont val="Tahoma"/>
            <family val="2"/>
          </rPr>
          <t xml:space="preserve"> </t>
        </r>
        <r>
          <rPr>
            <b/>
            <sz val="8"/>
            <color indexed="81"/>
            <rFont val="Tahoma"/>
            <family val="2"/>
          </rPr>
          <t>grado de efectividad del control para mitigar el riesgo. A mayor efectividad,  se reduce la probabilidad de ocurrencia.</t>
        </r>
      </text>
    </comment>
    <comment ref="U17" authorId="0" shapeId="0" xr:uid="{00000000-0006-0000-0400-00000F000000}">
      <text>
        <r>
          <rPr>
            <b/>
            <sz val="9"/>
            <color indexed="81"/>
            <rFont val="Tahoma"/>
            <family val="2"/>
          </rPr>
          <t xml:space="preserve">
CAMPO AUTOMATICO
NO DILIGENCIAR</t>
        </r>
        <r>
          <rPr>
            <sz val="9"/>
            <color indexed="81"/>
            <rFont val="Tahoma"/>
            <family val="2"/>
          </rPr>
          <t xml:space="preserve">
</t>
        </r>
      </text>
    </comment>
    <comment ref="V17" authorId="0" shapeId="0" xr:uid="{00000000-0006-0000-0400-000010000000}">
      <text>
        <r>
          <rPr>
            <sz val="9"/>
            <color indexed="81"/>
            <rFont val="Tahoma"/>
            <family val="2"/>
          </rPr>
          <t xml:space="preserve">CAMPO AUTOMATICO 
NO DILIGENCIAR.
Resultado promedio de la evaluacion integral del control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Jose Horacio Gonzalez Roa</author>
  </authors>
  <commentList>
    <comment ref="AU48" authorId="0" shapeId="0" xr:uid="{00000000-0006-0000-0700-000001000000}">
      <text>
        <r>
          <rPr>
            <b/>
            <sz val="9"/>
            <color indexed="81"/>
            <rFont val="Tahoma"/>
            <family val="2"/>
          </rPr>
          <t>Jose Horacio Gonzalez Roa:</t>
        </r>
        <r>
          <rPr>
            <sz val="9"/>
            <color indexed="81"/>
            <rFont val="Tahoma"/>
            <family val="2"/>
          </rPr>
          <t xml:space="preserve">
Diseño 25%, Ejecución 25% y Efectividad 50%</t>
        </r>
      </text>
    </comment>
  </commentList>
</comments>
</file>

<file path=xl/sharedStrings.xml><?xml version="1.0" encoding="utf-8"?>
<sst xmlns="http://schemas.openxmlformats.org/spreadsheetml/2006/main" count="3572" uniqueCount="1895">
  <si>
    <t>SEDE</t>
  </si>
  <si>
    <t>REGIONAL</t>
  </si>
  <si>
    <t>Bogota</t>
  </si>
  <si>
    <t>PROCESO</t>
  </si>
  <si>
    <t>-</t>
  </si>
  <si>
    <t>PROBABILIDAD</t>
  </si>
  <si>
    <t>IMPACTO</t>
  </si>
  <si>
    <t>Probable B 4</t>
  </si>
  <si>
    <t>LIGERAMENTE DAÑINO
(Insignificante) 1</t>
  </si>
  <si>
    <t>MODERADO 4</t>
  </si>
  <si>
    <t>CRITERIOS</t>
  </si>
  <si>
    <t>Los controles existen , no son efectivos</t>
  </si>
  <si>
    <t>RESPONSABLE</t>
  </si>
  <si>
    <t>SEDE_NACIONAL</t>
  </si>
  <si>
    <t>AMAZONAS</t>
  </si>
  <si>
    <t>ANTIOQUIA</t>
  </si>
  <si>
    <t>ARAUCA</t>
  </si>
  <si>
    <t>ATLANTICO</t>
  </si>
  <si>
    <t>BOGOTÁ</t>
  </si>
  <si>
    <t>BOLÍVAR</t>
  </si>
  <si>
    <t>BOYACÁ</t>
  </si>
  <si>
    <t>CALDAS</t>
  </si>
  <si>
    <t>CAQUETÁ</t>
  </si>
  <si>
    <t>CASANARE</t>
  </si>
  <si>
    <t>CAUCA</t>
  </si>
  <si>
    <t>CESAR</t>
  </si>
  <si>
    <t>CHOCO</t>
  </si>
  <si>
    <t>CÓRDOBA</t>
  </si>
  <si>
    <t>CUNDINAMARCA</t>
  </si>
  <si>
    <t>GUAINIA</t>
  </si>
  <si>
    <t>GUAVIARE</t>
  </si>
  <si>
    <t>HUILA</t>
  </si>
  <si>
    <t>MAGDALENA</t>
  </si>
  <si>
    <t>META</t>
  </si>
  <si>
    <t>NARIÑO</t>
  </si>
  <si>
    <t>N_SANTANDER</t>
  </si>
  <si>
    <t>PUTUMAYO</t>
  </si>
  <si>
    <t>QUINDIO</t>
  </si>
  <si>
    <t>RISARALDA</t>
  </si>
  <si>
    <t>SANTANDER</t>
  </si>
  <si>
    <t>SUCRE</t>
  </si>
  <si>
    <t>TOLIMA</t>
  </si>
  <si>
    <t>VALLE</t>
  </si>
  <si>
    <t>VAUPES</t>
  </si>
  <si>
    <t>VICHADA</t>
  </si>
  <si>
    <t>Direccionamiento Estratégico</t>
  </si>
  <si>
    <t>R. AMAZONAS</t>
  </si>
  <si>
    <t>R. ANTIOQUIA</t>
  </si>
  <si>
    <t>R. ARAUCA</t>
  </si>
  <si>
    <t>R. ATLANTICO</t>
  </si>
  <si>
    <t>R. BOGOTÁ</t>
  </si>
  <si>
    <t>R. BOLÍVAR</t>
  </si>
  <si>
    <t>R. BOYACÁ</t>
  </si>
  <si>
    <t>CZ CALDAS</t>
  </si>
  <si>
    <t>R. CAQUETÁ</t>
  </si>
  <si>
    <t>CZ CASANARE</t>
  </si>
  <si>
    <t>R. CAUCA</t>
  </si>
  <si>
    <t>R. CESAR</t>
  </si>
  <si>
    <t>R. CHOCO</t>
  </si>
  <si>
    <t>R. CÓRDOBA</t>
  </si>
  <si>
    <t>R. CUNDINAMARCA</t>
  </si>
  <si>
    <t>R. GUAINIA</t>
  </si>
  <si>
    <t>R. GUAVIARE</t>
  </si>
  <si>
    <t>R. HUILA</t>
  </si>
  <si>
    <t>R. LA GUAJIRA</t>
  </si>
  <si>
    <t>R. MAGDALENA</t>
  </si>
  <si>
    <t>R. META</t>
  </si>
  <si>
    <t>R. NARIÑO</t>
  </si>
  <si>
    <t>R. NORTE DE SANTANDER</t>
  </si>
  <si>
    <t>R. PUTUMAYO</t>
  </si>
  <si>
    <t>R. QUINDIO</t>
  </si>
  <si>
    <t>R. RISARALDA</t>
  </si>
  <si>
    <t>R. SAN ANDRES</t>
  </si>
  <si>
    <t>R. SANTANDER</t>
  </si>
  <si>
    <t>R. SUCRE</t>
  </si>
  <si>
    <t>R. TOLIMA</t>
  </si>
  <si>
    <t>R. VALLE</t>
  </si>
  <si>
    <t>R. VAUPES</t>
  </si>
  <si>
    <t>R. VICHADA</t>
  </si>
  <si>
    <t>Mejoramiento Contínuo</t>
  </si>
  <si>
    <t>CZ AMAZONAS</t>
  </si>
  <si>
    <t>CZ NORORIENTAL</t>
  </si>
  <si>
    <t>CZ ARAUCA</t>
  </si>
  <si>
    <t>CZ NORTE CENTRO HISTORICO</t>
  </si>
  <si>
    <t>CZ USAQUEN</t>
  </si>
  <si>
    <t>CZ HISTORICO Y DEL CARIBE NORTE</t>
  </si>
  <si>
    <t xml:space="preserve">CZ TUNJA 1 </t>
  </si>
  <si>
    <t xml:space="preserve">CZ MANIZALES 2 </t>
  </si>
  <si>
    <t>CZ FLORENCIA 1</t>
  </si>
  <si>
    <t>CZ YOPAL</t>
  </si>
  <si>
    <t>CZ POPAYAN</t>
  </si>
  <si>
    <t>CZ VALLEDUPAR 2</t>
  </si>
  <si>
    <t>CZ QUIBDO</t>
  </si>
  <si>
    <t>CZ MONTERIA 1</t>
  </si>
  <si>
    <t>CZ SOACHA</t>
  </si>
  <si>
    <t>CZ NEIVA</t>
  </si>
  <si>
    <t xml:space="preserve">CZ RIOHACHA 1 </t>
  </si>
  <si>
    <t>CZ SUR</t>
  </si>
  <si>
    <t>CZ VILLAVICENCIO 1</t>
  </si>
  <si>
    <t>CZ PASTO 1</t>
  </si>
  <si>
    <t>CZ CUCUTA 3</t>
  </si>
  <si>
    <t>CZ MOCOA</t>
  </si>
  <si>
    <t>CZ ARMENIA NORTE</t>
  </si>
  <si>
    <t>CZ PEREIRA</t>
  </si>
  <si>
    <t>CZ LOS ALMENDROS</t>
  </si>
  <si>
    <t>CZ BUCARAMANGA NORTE</t>
  </si>
  <si>
    <t>CZ  BOSTON</t>
  </si>
  <si>
    <t>CZ IBAGUE</t>
  </si>
  <si>
    <t>Coordinación y Articulación del Sistema Nacional de Bienestar Familiar</t>
  </si>
  <si>
    <t>CAIVAS</t>
  </si>
  <si>
    <t xml:space="preserve">CZ NOROCCIDENTAL </t>
  </si>
  <si>
    <t>CZ SARAVENA</t>
  </si>
  <si>
    <t>CZ SUR OCCIDENTE</t>
  </si>
  <si>
    <t>CZ SANTAFE</t>
  </si>
  <si>
    <t>CZ DE LA VIRGEN Y TURISTICO</t>
  </si>
  <si>
    <t xml:space="preserve">CZ TUNJA 2 </t>
  </si>
  <si>
    <t xml:space="preserve">CZ MANIZALES 1  </t>
  </si>
  <si>
    <t>CZ FLORENCIA 2</t>
  </si>
  <si>
    <t>CZ PAZ DE ARIPORO</t>
  </si>
  <si>
    <t xml:space="preserve">CZ POPAYAN - CENTRO </t>
  </si>
  <si>
    <t>CZ VALLEDUPAR 1</t>
  </si>
  <si>
    <t>CZ ISTMINA</t>
  </si>
  <si>
    <t>CZ CERETE</t>
  </si>
  <si>
    <t>CZ ZIPAQUIRA</t>
  </si>
  <si>
    <t>CZ GAITANA</t>
  </si>
  <si>
    <t xml:space="preserve">CZ RIOHACHA 2 </t>
  </si>
  <si>
    <t>CZ NORTE</t>
  </si>
  <si>
    <t xml:space="preserve">CZ VILLAVICENCIO 2 </t>
  </si>
  <si>
    <t>CZ PASTO 2</t>
  </si>
  <si>
    <t>CZ CUCUTA 1</t>
  </si>
  <si>
    <t>CZ PUERTO ASIS</t>
  </si>
  <si>
    <t>CZ ARMENIA SUR</t>
  </si>
  <si>
    <t>CZ SANTA ROSA DE CABAL</t>
  </si>
  <si>
    <t>CZ BUCARAMANGA SUR</t>
  </si>
  <si>
    <t>CZ JORDAN</t>
  </si>
  <si>
    <t>CZ LADERA</t>
  </si>
  <si>
    <t>Gestión para la atención integral a la Primera Infancia</t>
  </si>
  <si>
    <t>CESPA</t>
  </si>
  <si>
    <t>CZ SURORIENTAL</t>
  </si>
  <si>
    <t>CZ TAME</t>
  </si>
  <si>
    <t>CZ BARANOA</t>
  </si>
  <si>
    <t>CZ SAN CRISTOBAL SUR</t>
  </si>
  <si>
    <t>CZ INDUSTRIAL DE LA BAHIA</t>
  </si>
  <si>
    <t>CZ SOGAMOSO</t>
  </si>
  <si>
    <t>CZ L NORTE</t>
  </si>
  <si>
    <t>CZ BELEN DE LOS ANDAQUIES</t>
  </si>
  <si>
    <t>CZ VILLANUEVA</t>
  </si>
  <si>
    <t>CZ INDIGENA</t>
  </si>
  <si>
    <t>CZ CHIRIGUANA</t>
  </si>
  <si>
    <t>CZ BAHIA SOLANO</t>
  </si>
  <si>
    <t>CZ PLANETA RICA</t>
  </si>
  <si>
    <t>CZ UBATE</t>
  </si>
  <si>
    <t>CZ GARZON</t>
  </si>
  <si>
    <t>CZ FONSECA</t>
  </si>
  <si>
    <t>CZ DEL RIO</t>
  </si>
  <si>
    <t>CZ GRANADA</t>
  </si>
  <si>
    <t>CZ TUMACO</t>
  </si>
  <si>
    <t>CZ CUCUTA 2</t>
  </si>
  <si>
    <t>CZ LA HORMIGA</t>
  </si>
  <si>
    <t>CZ CALARCA</t>
  </si>
  <si>
    <t>CZ DOS QUEBRADAS</t>
  </si>
  <si>
    <t>CZ CARLOS LLERAS RESTREPO</t>
  </si>
  <si>
    <t>CZ SINCELEJO</t>
  </si>
  <si>
    <t>CZ GALAN</t>
  </si>
  <si>
    <t>CZ CALI -CENTRO</t>
  </si>
  <si>
    <t>Gestión para la promoción y prevención para la protección integral de la niñez y adolescencia</t>
  </si>
  <si>
    <t xml:space="preserve">CZ ABURRA NORTE </t>
  </si>
  <si>
    <t>CZ SABANALARGA</t>
  </si>
  <si>
    <t>CZ USME</t>
  </si>
  <si>
    <t>CZ TURBACO</t>
  </si>
  <si>
    <t>CZ DUITAMA</t>
  </si>
  <si>
    <t>CZ ORIENTE</t>
  </si>
  <si>
    <t>CZ PUERTO RICO</t>
  </si>
  <si>
    <t>CZ SUR – EL BORDO</t>
  </si>
  <si>
    <t>CZ AGUACHICA</t>
  </si>
  <si>
    <t>CZ RIOSUCIO</t>
  </si>
  <si>
    <t>CZ TIERRA ALTA</t>
  </si>
  <si>
    <t>CZ PACHO</t>
  </si>
  <si>
    <t>CZ PITALITO</t>
  </si>
  <si>
    <t>CZ MANAURE</t>
  </si>
  <si>
    <t>CZ CIENAGA</t>
  </si>
  <si>
    <t>CZ ACACIAS</t>
  </si>
  <si>
    <t>CZ IPIALES</t>
  </si>
  <si>
    <t>CZ PAMPLONA</t>
  </si>
  <si>
    <t>CZ SIBUNDOY</t>
  </si>
  <si>
    <t>CZ LA VIRGINIA</t>
  </si>
  <si>
    <t>CZ YARIGUIES</t>
  </si>
  <si>
    <t>CZ LA MOJANA</t>
  </si>
  <si>
    <t>CZ LIBANO</t>
  </si>
  <si>
    <t>Gestión para la atención de las familias y comunidades</t>
  </si>
  <si>
    <t xml:space="preserve">CZ ABURRA SUR </t>
  </si>
  <si>
    <t>CZ SABANAGRANDE</t>
  </si>
  <si>
    <t>CZ TUNJUELITO</t>
  </si>
  <si>
    <t>CZ EL CARMEN DE BOLIVAR</t>
  </si>
  <si>
    <t>CZ CHIQUINQUIRA</t>
  </si>
  <si>
    <t>CZ OCCIDENTE</t>
  </si>
  <si>
    <t>CESPAS</t>
  </si>
  <si>
    <t>CZ NORTE – SANTANDER DE QUILICHAO</t>
  </si>
  <si>
    <t>CZ CODAZZI</t>
  </si>
  <si>
    <t>CZ TADO</t>
  </si>
  <si>
    <t>CZ MONTELIBANO</t>
  </si>
  <si>
    <t>CZ VILLETA</t>
  </si>
  <si>
    <t>CZ LA PLATA</t>
  </si>
  <si>
    <t>CZ  MAICAO</t>
  </si>
  <si>
    <t>CZ FUNDACION</t>
  </si>
  <si>
    <t>CZ PUERTO LOPEZ</t>
  </si>
  <si>
    <t>CZ TUQUERRES</t>
  </si>
  <si>
    <t>CZ OCAÑA</t>
  </si>
  <si>
    <t>CZ BELEN DE UMBRIA</t>
  </si>
  <si>
    <t>CZ SAN GIL</t>
  </si>
  <si>
    <t>CZ LERIDA</t>
  </si>
  <si>
    <t>Gestión para la Nutrición</t>
  </si>
  <si>
    <t xml:space="preserve">CZ BAJO CAUCA </t>
  </si>
  <si>
    <t>CZ HIPODROMO</t>
  </si>
  <si>
    <t>CZ BOSA 1</t>
  </si>
  <si>
    <t>CZ MAGANGUE</t>
  </si>
  <si>
    <t>CZ GARAGOA</t>
  </si>
  <si>
    <t>CZ SURORIENTE</t>
  </si>
  <si>
    <t xml:space="preserve">CZ MACIZO COLOMBIANO - BOLIVAR </t>
  </si>
  <si>
    <t>CZ LORICA</t>
  </si>
  <si>
    <t>CZ FACATATIVA</t>
  </si>
  <si>
    <t>CZ PLATO</t>
  </si>
  <si>
    <t>CZ LA UNION</t>
  </si>
  <si>
    <t>CZ TIBU</t>
  </si>
  <si>
    <t>CZ SOCORRO</t>
  </si>
  <si>
    <t>CZ HONDA</t>
  </si>
  <si>
    <t>CZ JAMUNDI</t>
  </si>
  <si>
    <t>Gestión para la Protección</t>
  </si>
  <si>
    <t xml:space="preserve">CZ LA MESETA </t>
  </si>
  <si>
    <t>CZ SUR ORIENTE</t>
  </si>
  <si>
    <t>CZ MOMPOX</t>
  </si>
  <si>
    <t>CZ PUERTO BOYACA</t>
  </si>
  <si>
    <t xml:space="preserve">CZ COSTA PACIFICA – GUAPI </t>
  </si>
  <si>
    <t>CZ SAHAGUN</t>
  </si>
  <si>
    <t>CZ FUSAGASUGÁ</t>
  </si>
  <si>
    <t>CZ EL BANCO</t>
  </si>
  <si>
    <t>CZ BARBACOAS</t>
  </si>
  <si>
    <t>CZ VÉLEZ</t>
  </si>
  <si>
    <t>CZ ESPINAL</t>
  </si>
  <si>
    <t>CZ YUMBO</t>
  </si>
  <si>
    <t>Gestión Restablecimiento de Derechos</t>
  </si>
  <si>
    <t xml:space="preserve">CZ MAGDALENA MEDIO </t>
  </si>
  <si>
    <t>CZ KENNEDY</t>
  </si>
  <si>
    <t>CZ SIMITI</t>
  </si>
  <si>
    <t>CZ SOATA</t>
  </si>
  <si>
    <t>CZ SAN ANDRES DE SOTAVENTO</t>
  </si>
  <si>
    <t>CZ CAQUEZA</t>
  </si>
  <si>
    <t>CZ SANTA ANA</t>
  </si>
  <si>
    <t>CZ REMOLINO</t>
  </si>
  <si>
    <t>CZ MALAGA</t>
  </si>
  <si>
    <t>CZ CHAPARRAL</t>
  </si>
  <si>
    <t>CZPALMIRA</t>
  </si>
  <si>
    <t>Gestión de Adopciones</t>
  </si>
  <si>
    <t xml:space="preserve">CZ OCCIDENTE </t>
  </si>
  <si>
    <t>CZ FONTIBON</t>
  </si>
  <si>
    <t>CZ EL COCUY</t>
  </si>
  <si>
    <t>CZ GACHETÁ</t>
  </si>
  <si>
    <t xml:space="preserve">CZ LA FLORESTA </t>
  </si>
  <si>
    <t>CZ PURIFICACION</t>
  </si>
  <si>
    <t>CZ BUGA</t>
  </si>
  <si>
    <t>Gestión de Responsabilidad Penal</t>
  </si>
  <si>
    <t xml:space="preserve">CZ OCCIDENTE MEDIO </t>
  </si>
  <si>
    <t>CZ ENGATIVA</t>
  </si>
  <si>
    <t>CZ MIRAFLORES</t>
  </si>
  <si>
    <t>CZ GIRARDOT</t>
  </si>
  <si>
    <t xml:space="preserve">CZ LUIS CARLOS GALAN SARMIENTO </t>
  </si>
  <si>
    <t>CZ TULUA</t>
  </si>
  <si>
    <t>Gestión Soporte</t>
  </si>
  <si>
    <t xml:space="preserve">CZ ORIENTE </t>
  </si>
  <si>
    <t>CZ SUBA</t>
  </si>
  <si>
    <t>CZ MONIQUIRA</t>
  </si>
  <si>
    <t>CZ CHOCONTA</t>
  </si>
  <si>
    <t>CZ SEVILLA</t>
  </si>
  <si>
    <t>Gestión Humana</t>
  </si>
  <si>
    <t xml:space="preserve">CZ PORCE NUS </t>
  </si>
  <si>
    <t>CZ BARRIOS UNIDOS</t>
  </si>
  <si>
    <t>CZ OTANCHE</t>
  </si>
  <si>
    <t>CZ LA MESA</t>
  </si>
  <si>
    <t>CZ ROLDANILLO</t>
  </si>
  <si>
    <t>Gestión Financiera</t>
  </si>
  <si>
    <t xml:space="preserve">CZ SUROESTE </t>
  </si>
  <si>
    <t>CZ MARTIRES</t>
  </si>
  <si>
    <t>CZ SAN JUAN DE RIOSECO</t>
  </si>
  <si>
    <t>CZ CARTAGO</t>
  </si>
  <si>
    <t>Gestión Control Interno Disciplinario</t>
  </si>
  <si>
    <t xml:space="preserve">CZ PENDERISCO </t>
  </si>
  <si>
    <t xml:space="preserve">CZ PUENTE ARANDA </t>
  </si>
  <si>
    <t>CZ BUENAVENTURA</t>
  </si>
  <si>
    <t>Gestión Abastecimiento</t>
  </si>
  <si>
    <t xml:space="preserve">CZ URABA </t>
  </si>
  <si>
    <t>CZ RAFAEL URIBE</t>
  </si>
  <si>
    <t>Gestión Administrativa</t>
  </si>
  <si>
    <t xml:space="preserve">CZ ORIENTE MEDIO </t>
  </si>
  <si>
    <t>CZ CIUDAD BOLIVAR</t>
  </si>
  <si>
    <t>Gestión Contratación </t>
  </si>
  <si>
    <t xml:space="preserve">CZ REVIVIR </t>
  </si>
  <si>
    <t>Gestión Tecnológica</t>
  </si>
  <si>
    <t>Gestión Jurídica</t>
  </si>
  <si>
    <t>Gestión Regional</t>
  </si>
  <si>
    <t>Gestión de Cooperación</t>
  </si>
  <si>
    <t>Gestión Servicio y Atención</t>
  </si>
  <si>
    <t>Gestión Servicio a Beneficiarios</t>
  </si>
  <si>
    <t>Gestión de Atención a Peticiones, Quejas, Reclamos y Sugerencias</t>
  </si>
  <si>
    <t>Gestión Comunicaciones</t>
  </si>
  <si>
    <t>Evaluación, Monitoreo y Control de la Gestión</t>
  </si>
  <si>
    <t>Evaluación y Monitoreo de la Gestión</t>
  </si>
  <si>
    <t>Evaluación Independiente</t>
  </si>
  <si>
    <t>Aseguramiento a Estándares</t>
  </si>
  <si>
    <t>Verificación, inspección y control a instituciones que prestan servicio público de Bienestar Familiar</t>
  </si>
  <si>
    <t>Fortalecimiento de Organizaciones prestadoras del Servicio Publico de Bienestar Familiar</t>
  </si>
  <si>
    <t>NACIONAL</t>
  </si>
  <si>
    <t>LA_GUAJIRA</t>
  </si>
  <si>
    <t>SAN_ANDRES</t>
  </si>
  <si>
    <t>OBJETIVO</t>
  </si>
  <si>
    <t>OBJETIVOS</t>
  </si>
  <si>
    <t>FUENTE</t>
  </si>
  <si>
    <t>CONSECUENCIA</t>
  </si>
  <si>
    <t>Talento Humano</t>
  </si>
  <si>
    <t>Recursos</t>
  </si>
  <si>
    <t>Tecnológica</t>
  </si>
  <si>
    <t>Infraestructura Apoyo</t>
  </si>
  <si>
    <t>Eventos Naturales</t>
  </si>
  <si>
    <t>Normatividad</t>
  </si>
  <si>
    <t>Proveedores y Contratistas</t>
  </si>
  <si>
    <t xml:space="preserve">Información </t>
  </si>
  <si>
    <t>Control, Medición y seguimiento</t>
  </si>
  <si>
    <t>CONSECUENCIAS</t>
  </si>
  <si>
    <t>Incumplimientos legales</t>
  </si>
  <si>
    <t>Daños a la integridad Física</t>
  </si>
  <si>
    <t>Llamados de Atención</t>
  </si>
  <si>
    <t>Sanciones</t>
  </si>
  <si>
    <t>Reprocesos</t>
  </si>
  <si>
    <t>CODREG</t>
  </si>
  <si>
    <t>cod reg</t>
  </si>
  <si>
    <t>reg</t>
  </si>
  <si>
    <t>cod cz</t>
  </si>
  <si>
    <t>cz</t>
  </si>
  <si>
    <t>controles</t>
  </si>
  <si>
    <t>Sede</t>
  </si>
  <si>
    <t>Antioquia</t>
  </si>
  <si>
    <t>Atlantico</t>
  </si>
  <si>
    <t>Bolivar</t>
  </si>
  <si>
    <t>Boyaca</t>
  </si>
  <si>
    <t>Caldas</t>
  </si>
  <si>
    <t>Caqueta</t>
  </si>
  <si>
    <t>Cauca</t>
  </si>
  <si>
    <t>Cesar</t>
  </si>
  <si>
    <t>Cordoba</t>
  </si>
  <si>
    <t>Cundinamarca</t>
  </si>
  <si>
    <t>Choco</t>
  </si>
  <si>
    <t>Huila</t>
  </si>
  <si>
    <t>La Guajira</t>
  </si>
  <si>
    <t>Magdalena</t>
  </si>
  <si>
    <t>Meta</t>
  </si>
  <si>
    <t>Nariño</t>
  </si>
  <si>
    <t>Norte Santander</t>
  </si>
  <si>
    <t>Quindio</t>
  </si>
  <si>
    <t>Risaralda</t>
  </si>
  <si>
    <t>Santander</t>
  </si>
  <si>
    <t>Sucre</t>
  </si>
  <si>
    <t>Tolima</t>
  </si>
  <si>
    <t>Valle</t>
  </si>
  <si>
    <t>Arauca</t>
  </si>
  <si>
    <t>Casanare</t>
  </si>
  <si>
    <t>Putumayo</t>
  </si>
  <si>
    <t>San Andres</t>
  </si>
  <si>
    <t>Amazonas</t>
  </si>
  <si>
    <t>Guainia</t>
  </si>
  <si>
    <t>Guaviare</t>
  </si>
  <si>
    <t>Vaupes</t>
  </si>
  <si>
    <t>Vichada</t>
  </si>
  <si>
    <t>Sede Direccion General</t>
  </si>
  <si>
    <t>0500</t>
  </si>
  <si>
    <t>Sede Regional</t>
  </si>
  <si>
    <t>AntioquiaSede Regional</t>
  </si>
  <si>
    <t>Raro-E 1</t>
  </si>
  <si>
    <t>Los controles son efectivos y están documentados</t>
  </si>
  <si>
    <t>0501</t>
  </si>
  <si>
    <t>CZ Integral Nororiental</t>
  </si>
  <si>
    <t>AntioquiaCZ Integral Nororiental</t>
  </si>
  <si>
    <t>BAJA
(Improbable) D 2</t>
  </si>
  <si>
    <t>Menor 2</t>
  </si>
  <si>
    <t>Los controles existen, son efectivos pero no están documentados</t>
  </si>
  <si>
    <t>Regional</t>
  </si>
  <si>
    <t>CZ Norte Centro Historico</t>
  </si>
  <si>
    <t>CZ Ciudad Bolivar</t>
  </si>
  <si>
    <t>CZ Historico y del Caribe Norte</t>
  </si>
  <si>
    <t>CZ Tunja 1</t>
  </si>
  <si>
    <t>CZ Manizales 1</t>
  </si>
  <si>
    <t>CZ Florencia 1</t>
  </si>
  <si>
    <t>CZ Popayan</t>
  </si>
  <si>
    <t>CZ Valledupar 1</t>
  </si>
  <si>
    <t>CZ 1 Monteria</t>
  </si>
  <si>
    <t>CZ Soacha</t>
  </si>
  <si>
    <t>CZ Quibdo</t>
  </si>
  <si>
    <t>CZ Neiva</t>
  </si>
  <si>
    <t>CZ Riohacha 1</t>
  </si>
  <si>
    <t>CZ Santa Marta Sur</t>
  </si>
  <si>
    <t>CZ Villavicencio 1</t>
  </si>
  <si>
    <t>CZ Pasto 1</t>
  </si>
  <si>
    <t>CZ Cucuta 1</t>
  </si>
  <si>
    <t>CZ Armenia Sur</t>
  </si>
  <si>
    <t>CZ Pereira</t>
  </si>
  <si>
    <t>CZ Bucaramanga Norte</t>
  </si>
  <si>
    <t>CZ Boston</t>
  </si>
  <si>
    <t>CZ Jordan</t>
  </si>
  <si>
    <t>CZ Suroriental</t>
  </si>
  <si>
    <t>CZ Arauca</t>
  </si>
  <si>
    <t>CZ Yopal</t>
  </si>
  <si>
    <t>CZ Mocoa</t>
  </si>
  <si>
    <t>CZ los Almendros</t>
  </si>
  <si>
    <t>CZ</t>
  </si>
  <si>
    <t>0502</t>
  </si>
  <si>
    <t>CZ Integral Noroccidental</t>
  </si>
  <si>
    <t>AntioquiaCZ Integral Noroccidental</t>
  </si>
  <si>
    <t>MEDIA
(Moderado) C 3</t>
  </si>
  <si>
    <t>Moderado 3</t>
  </si>
  <si>
    <t>CZ Suroccidente</t>
  </si>
  <si>
    <t>CZ Tunjuelito</t>
  </si>
  <si>
    <t>CZ de la Virgen y Turistico</t>
  </si>
  <si>
    <t>CZ Tunja 2</t>
  </si>
  <si>
    <t>CZ Manizales 2</t>
  </si>
  <si>
    <t>CZ Florencia 2</t>
  </si>
  <si>
    <t>CZ Centro</t>
  </si>
  <si>
    <t>CZ Valledupar 2</t>
  </si>
  <si>
    <t>CZ Cerete</t>
  </si>
  <si>
    <t>CZ Zipaquira</t>
  </si>
  <si>
    <t>CZ Istmina</t>
  </si>
  <si>
    <t>CZ Garzon</t>
  </si>
  <si>
    <t>CZ Riohacha 2</t>
  </si>
  <si>
    <t>CZ Santa Marta Norte</t>
  </si>
  <si>
    <t>CZ Villavicencio 2</t>
  </si>
  <si>
    <t>CZ Pasto 2</t>
  </si>
  <si>
    <t>CZ Cucuta 2</t>
  </si>
  <si>
    <t>CZ Armenia Norte</t>
  </si>
  <si>
    <t>CZ La Virginia</t>
  </si>
  <si>
    <t>CZ Bucaramanga Sur</t>
  </si>
  <si>
    <t>CZ Norte</t>
  </si>
  <si>
    <t>CZ Galan</t>
  </si>
  <si>
    <t>CZ Nororiental</t>
  </si>
  <si>
    <t>CZ Saravena</t>
  </si>
  <si>
    <t>CZ Paz de Ariporo</t>
  </si>
  <si>
    <t>CZ Sibundoy</t>
  </si>
  <si>
    <t>0504</t>
  </si>
  <si>
    <t>CZ Integral Sur Oriental</t>
  </si>
  <si>
    <t>AntioquiaCZ Integral Sur Oriental</t>
  </si>
  <si>
    <t>DAÑINO
(Mayor) 4</t>
  </si>
  <si>
    <t>No existen controles</t>
  </si>
  <si>
    <t>CZ Baranoa</t>
  </si>
  <si>
    <t>CZ Usme</t>
  </si>
  <si>
    <t>CZ Industrial de la Bahia</t>
  </si>
  <si>
    <t>CZ Sogamoso</t>
  </si>
  <si>
    <t>CZ Occidente</t>
  </si>
  <si>
    <t>CZ Puerto Rico</t>
  </si>
  <si>
    <t>CZ Indigena</t>
  </si>
  <si>
    <t>CZ Chiriguana</t>
  </si>
  <si>
    <t>CZ Planetarica</t>
  </si>
  <si>
    <t>CZ Choconta</t>
  </si>
  <si>
    <t>CZ Bahia Solano</t>
  </si>
  <si>
    <t>CZ La Plata</t>
  </si>
  <si>
    <t>CZ Fonseca</t>
  </si>
  <si>
    <t>CZ Del Rio</t>
  </si>
  <si>
    <t>CZ Granada</t>
  </si>
  <si>
    <t>CZ Tumaco</t>
  </si>
  <si>
    <t>CZ Cucuta 3</t>
  </si>
  <si>
    <t>CZ Calarca</t>
  </si>
  <si>
    <t>CZ Dos Quebradas</t>
  </si>
  <si>
    <t>CZ Carlos Lleras Restrepo</t>
  </si>
  <si>
    <t>CZ Sincelejo</t>
  </si>
  <si>
    <t>CZ Ibague</t>
  </si>
  <si>
    <t>CZ Ladera</t>
  </si>
  <si>
    <t>CZ Tame</t>
  </si>
  <si>
    <t>CZ Villanueva</t>
  </si>
  <si>
    <t>CZ Puerto Asis</t>
  </si>
  <si>
    <t>0505</t>
  </si>
  <si>
    <t>CZ Aburra Norte</t>
  </si>
  <si>
    <t>AntioquiaCZ Aburra Norte</t>
  </si>
  <si>
    <t>ALTA
 (Casi certeza) A 5</t>
  </si>
  <si>
    <t>EXTREMADAMENTE DAÑINO
(Catastrófico) 5</t>
  </si>
  <si>
    <t>CZ Sabanalarga</t>
  </si>
  <si>
    <t>CZ San Cristobal Sur</t>
  </si>
  <si>
    <t>CZ Turbaco</t>
  </si>
  <si>
    <t>CZ Duitama</t>
  </si>
  <si>
    <t>CZ Oriente</t>
  </si>
  <si>
    <t>CZ Belen de los Andaquies</t>
  </si>
  <si>
    <t>CZ Sur</t>
  </si>
  <si>
    <t>CZ Aguachica</t>
  </si>
  <si>
    <t>CZ Tierralta</t>
  </si>
  <si>
    <t>CZ Pacho</t>
  </si>
  <si>
    <t>CZ Riosucio</t>
  </si>
  <si>
    <t>CZ Pitalito</t>
  </si>
  <si>
    <t>CZ Manaure</t>
  </si>
  <si>
    <t>CZ Cienaga</t>
  </si>
  <si>
    <t>CZ Acacias</t>
  </si>
  <si>
    <t>CZ Ipiales</t>
  </si>
  <si>
    <t>CZ Ocaña</t>
  </si>
  <si>
    <t>CZ Belen de Umbria</t>
  </si>
  <si>
    <t>CZ Luis Carlos Galán Sarmiento</t>
  </si>
  <si>
    <t>CZ La Mojana</t>
  </si>
  <si>
    <t>CZ Libano</t>
  </si>
  <si>
    <t>CZ La Hormiga</t>
  </si>
  <si>
    <t>0506</t>
  </si>
  <si>
    <t>CZ Aburra Sur</t>
  </si>
  <si>
    <t>AntioquiaCZ Aburra Sur</t>
  </si>
  <si>
    <t>CZ Sabanagrande</t>
  </si>
  <si>
    <t>CZ Kennedy</t>
  </si>
  <si>
    <t>CZ El Carmen de Bolivar</t>
  </si>
  <si>
    <t>CZ Chiquinquira</t>
  </si>
  <si>
    <t>CZ Agustin Codazzi</t>
  </si>
  <si>
    <t>CZ Montelibano</t>
  </si>
  <si>
    <t>CZ Villeta</t>
  </si>
  <si>
    <t>CZ Tado</t>
  </si>
  <si>
    <t>CZ La Gaitana</t>
  </si>
  <si>
    <t>CZ Maicao</t>
  </si>
  <si>
    <t>CZ Fundación</t>
  </si>
  <si>
    <t>CZ Puerto Lopez</t>
  </si>
  <si>
    <t>CZ Tuquerres</t>
  </si>
  <si>
    <t>CZ Pamplona</t>
  </si>
  <si>
    <t>CZ Santa Rosa de Cabal</t>
  </si>
  <si>
    <t>CZ Yariquies</t>
  </si>
  <si>
    <t>CZ Lerida</t>
  </si>
  <si>
    <t>0507</t>
  </si>
  <si>
    <t>CZ Bajo Cauca</t>
  </si>
  <si>
    <t>AntioquiaCZ Bajo Cauca</t>
  </si>
  <si>
    <t>CZ Hipodromo</t>
  </si>
  <si>
    <t>CZ Revivir</t>
  </si>
  <si>
    <t>CZ Magangue</t>
  </si>
  <si>
    <t>CZ Garagoa</t>
  </si>
  <si>
    <t>CZ Sur Oriente</t>
  </si>
  <si>
    <t>CZ Macizo Colombiano</t>
  </si>
  <si>
    <t>CZ Lorica</t>
  </si>
  <si>
    <t>CZ Facatativa</t>
  </si>
  <si>
    <t>CZ Plato</t>
  </si>
  <si>
    <t>CZ La Union</t>
  </si>
  <si>
    <t>CZ Tibu</t>
  </si>
  <si>
    <t>CZ La Floresta</t>
  </si>
  <si>
    <t>CZ Honda</t>
  </si>
  <si>
    <t>CZ Jamundi</t>
  </si>
  <si>
    <t>0508</t>
  </si>
  <si>
    <t>CZ La Meseta</t>
  </si>
  <si>
    <t>AntioquiaCZ La Meseta</t>
  </si>
  <si>
    <t>CZ Suroriente</t>
  </si>
  <si>
    <t>CZ Puente Aranda</t>
  </si>
  <si>
    <t>CZ Mompox</t>
  </si>
  <si>
    <t>CZ Puerto Boyaca</t>
  </si>
  <si>
    <t>CZ Costa Pacifica</t>
  </si>
  <si>
    <t>CZ Sahagun</t>
  </si>
  <si>
    <t>CZ Fusagasuga</t>
  </si>
  <si>
    <t>CZ El Banco</t>
  </si>
  <si>
    <t>CZ Barbacoas</t>
  </si>
  <si>
    <t>CZ San Gil</t>
  </si>
  <si>
    <t>CZ Espinal</t>
  </si>
  <si>
    <t>CZ Yumbo</t>
  </si>
  <si>
    <t>0509</t>
  </si>
  <si>
    <t>CZ Magdalena Medio</t>
  </si>
  <si>
    <t>AntioquiaCZ Magdalena Medio</t>
  </si>
  <si>
    <t>CZ Bosa</t>
  </si>
  <si>
    <t>CZ Simiti</t>
  </si>
  <si>
    <t>CZ Soata</t>
  </si>
  <si>
    <t>CZ San Andres de Sotavento</t>
  </si>
  <si>
    <t>CZ Caqueza</t>
  </si>
  <si>
    <t>CZ Santa Ana</t>
  </si>
  <si>
    <t>CZ Remolino</t>
  </si>
  <si>
    <t>CZ Socorro</t>
  </si>
  <si>
    <t>CZ Chaparral</t>
  </si>
  <si>
    <t>CZ Palmira</t>
  </si>
  <si>
    <t>0510</t>
  </si>
  <si>
    <t>AntioquiaCZ Occidente</t>
  </si>
  <si>
    <t>CZ Rafael Uribe</t>
  </si>
  <si>
    <t>CZ El Cocuy</t>
  </si>
  <si>
    <t>CZ Gacheta</t>
  </si>
  <si>
    <t>CZ Velez</t>
  </si>
  <si>
    <t>CZ Purificacion</t>
  </si>
  <si>
    <t>CZ Buga</t>
  </si>
  <si>
    <t>0511</t>
  </si>
  <si>
    <t>CZ Occidente Medio</t>
  </si>
  <si>
    <t>AntioquiaCZ Occidente Medio</t>
  </si>
  <si>
    <t>CZ Santa Fe</t>
  </si>
  <si>
    <t>CZ Miraflores</t>
  </si>
  <si>
    <t>CZ Girardot</t>
  </si>
  <si>
    <t>CZ Malaga</t>
  </si>
  <si>
    <t>CZ Melgar</t>
  </si>
  <si>
    <t>CZ Tulua</t>
  </si>
  <si>
    <t>0512</t>
  </si>
  <si>
    <t>AntioquiaCZ Oriente</t>
  </si>
  <si>
    <t>CZ Fontibon</t>
  </si>
  <si>
    <t>CZ Moniquira</t>
  </si>
  <si>
    <t>CZ La Mesa</t>
  </si>
  <si>
    <t>CZ Sevilla</t>
  </si>
  <si>
    <t>0513</t>
  </si>
  <si>
    <t>CZ Porce Nus</t>
  </si>
  <si>
    <t>AntioquiaCZ Porce Nus</t>
  </si>
  <si>
    <t>CZ Barrios Unidos</t>
  </si>
  <si>
    <t>CZ Otanche</t>
  </si>
  <si>
    <t>CZ Ubate</t>
  </si>
  <si>
    <t>CZ Roldanillo</t>
  </si>
  <si>
    <t>0514</t>
  </si>
  <si>
    <t>CZ Suroeste</t>
  </si>
  <si>
    <t>AntioquiaCZ Suroeste</t>
  </si>
  <si>
    <t>CZ Engativa</t>
  </si>
  <si>
    <t>CZ San Juan de Rioseco</t>
  </si>
  <si>
    <t>CZ Cartago</t>
  </si>
  <si>
    <t>0515</t>
  </si>
  <si>
    <t>CZ Penderisco</t>
  </si>
  <si>
    <t>AntioquiaCZ Penderisco</t>
  </si>
  <si>
    <t>CZ Suba</t>
  </si>
  <si>
    <t>CZ Buenaventura</t>
  </si>
  <si>
    <t>0516</t>
  </si>
  <si>
    <t>CZ Uraba</t>
  </si>
  <si>
    <t>AntioquiaCZ Uraba</t>
  </si>
  <si>
    <t>CZ Usaquen</t>
  </si>
  <si>
    <t>0517</t>
  </si>
  <si>
    <t>CZ Oriente Medio</t>
  </si>
  <si>
    <t>AntioquiaCZ Oriente Medio</t>
  </si>
  <si>
    <t>CZ Martires</t>
  </si>
  <si>
    <t>0800</t>
  </si>
  <si>
    <t>AtlanticoSede Regional</t>
  </si>
  <si>
    <t>Archivo central</t>
  </si>
  <si>
    <t>0801</t>
  </si>
  <si>
    <t>AtlanticoCZ Norte Centro Historico</t>
  </si>
  <si>
    <t>Juzgados</t>
  </si>
  <si>
    <t>0802</t>
  </si>
  <si>
    <t>AtlanticoCZ Suroccidente</t>
  </si>
  <si>
    <t>0803</t>
  </si>
  <si>
    <t>AtlanticoCZ Baranoa</t>
  </si>
  <si>
    <t>0804</t>
  </si>
  <si>
    <t>AtlanticoCZ Sabanalarga</t>
  </si>
  <si>
    <t>0805</t>
  </si>
  <si>
    <t>AtlanticoCZ Sabanagrande</t>
  </si>
  <si>
    <t>0806</t>
  </si>
  <si>
    <t>AtlanticoCZ Hipodromo</t>
  </si>
  <si>
    <t>BAJO-TRIVIAL 1</t>
  </si>
  <si>
    <t>BAJO-ACEPTABLE 2</t>
  </si>
  <si>
    <t>MODERADO 3</t>
  </si>
  <si>
    <t>ALTA-IMPORTANTE 4</t>
  </si>
  <si>
    <t>ALTA-IMPORTANTE 5</t>
  </si>
  <si>
    <t>0807</t>
  </si>
  <si>
    <t>AtlanticoCZ Suroriente</t>
  </si>
  <si>
    <t>BAJO-TRIVIAL 2</t>
  </si>
  <si>
    <t>BAJO-ACEPTABLE 4</t>
  </si>
  <si>
    <t>MODERADO 6</t>
  </si>
  <si>
    <t>ALTA-IMPORTANTE 8</t>
  </si>
  <si>
    <t>EXTREMA-INACEPTABLE 5</t>
  </si>
  <si>
    <t>1100</t>
  </si>
  <si>
    <t>BogotaSede Regional</t>
  </si>
  <si>
    <t>BAJO-TRIVIAL 3</t>
  </si>
  <si>
    <t>ALTA-IMPORTANTE 9</t>
  </si>
  <si>
    <t>EXTREMA-INACEPTABLE 12</t>
  </si>
  <si>
    <t>EXTREMA-INACEPTABLE 15</t>
  </si>
  <si>
    <t>1101</t>
  </si>
  <si>
    <t>BogotaCZ Ciudad Bolivar</t>
  </si>
  <si>
    <t>ALTA-IMPORTANTE 12</t>
  </si>
  <si>
    <t>EXTREMA-INACEPTABLE 16</t>
  </si>
  <si>
    <t>EXTREMA-INACEPTABLE 20</t>
  </si>
  <si>
    <t>1102</t>
  </si>
  <si>
    <t>BogotaCZ Tunjuelito</t>
  </si>
  <si>
    <t>ALTA-IMPORTANTE 10</t>
  </si>
  <si>
    <t>EXTREMA-
INACEPTABLE 15</t>
  </si>
  <si>
    <t>EXTREMA-INACEPTABLE 25</t>
  </si>
  <si>
    <t>1103</t>
  </si>
  <si>
    <t>BogotaCZ Usme</t>
  </si>
  <si>
    <t>1104</t>
  </si>
  <si>
    <t>BogotaCZ San Cristobal Sur</t>
  </si>
  <si>
    <t>1105</t>
  </si>
  <si>
    <t>BogotaCZ Kennedy</t>
  </si>
  <si>
    <t>1106</t>
  </si>
  <si>
    <t>BogotaCZ Revivir</t>
  </si>
  <si>
    <t>1107</t>
  </si>
  <si>
    <t>BogotaCZ Puente Aranda</t>
  </si>
  <si>
    <t>1108</t>
  </si>
  <si>
    <t>BogotaCZ Bosa</t>
  </si>
  <si>
    <t>1109</t>
  </si>
  <si>
    <t>BogotaCZ Rafael Uribe</t>
  </si>
  <si>
    <t>1110</t>
  </si>
  <si>
    <t>BogotaCZ Santa Fe</t>
  </si>
  <si>
    <t>1111</t>
  </si>
  <si>
    <t>BogotaCZ Fontibon</t>
  </si>
  <si>
    <t>1112</t>
  </si>
  <si>
    <t>BogotaCZ Barrios Unidos</t>
  </si>
  <si>
    <t>1113</t>
  </si>
  <si>
    <t>BogotaCZ Engativa</t>
  </si>
  <si>
    <t>1114</t>
  </si>
  <si>
    <t>BogotaCZ Suba</t>
  </si>
  <si>
    <t>1115</t>
  </si>
  <si>
    <t>BogotaCZ Usaquen</t>
  </si>
  <si>
    <t>1116</t>
  </si>
  <si>
    <t>BogotaCZ Martires</t>
  </si>
  <si>
    <t>1300</t>
  </si>
  <si>
    <t>BolivarSede Regional</t>
  </si>
  <si>
    <t>1301</t>
  </si>
  <si>
    <t>BolivarCZ Historico y del Caribe Norte</t>
  </si>
  <si>
    <t>1302</t>
  </si>
  <si>
    <t>BolivarCZ de la Virgen y Turistico</t>
  </si>
  <si>
    <t>1303</t>
  </si>
  <si>
    <t>BolivarCZ Industrial de la Bahia</t>
  </si>
  <si>
    <t>1304</t>
  </si>
  <si>
    <t>BolivarCZ Turbaco</t>
  </si>
  <si>
    <t>1305</t>
  </si>
  <si>
    <t>BolivarCZ El Carmen de Bolivar</t>
  </si>
  <si>
    <t>1306</t>
  </si>
  <si>
    <t>BolivarCZ Magangue</t>
  </si>
  <si>
    <t>Guajira</t>
  </si>
  <si>
    <t>1307</t>
  </si>
  <si>
    <t>BolivarCZ Mompox</t>
  </si>
  <si>
    <t>1308</t>
  </si>
  <si>
    <t>BolivarCZ Simiti</t>
  </si>
  <si>
    <t>1500</t>
  </si>
  <si>
    <t>BoyacaSede Regional</t>
  </si>
  <si>
    <t>1501</t>
  </si>
  <si>
    <t>BoyacaCZ Tunja 1</t>
  </si>
  <si>
    <t>N_Santander</t>
  </si>
  <si>
    <t>1502</t>
  </si>
  <si>
    <t>BoyacaCZ Tunja 2</t>
  </si>
  <si>
    <t>1503</t>
  </si>
  <si>
    <t>BoyacaCZ Sogamoso</t>
  </si>
  <si>
    <t>1504</t>
  </si>
  <si>
    <t>BoyacaCZ Duitama</t>
  </si>
  <si>
    <t>1505</t>
  </si>
  <si>
    <t>BoyacaCZ Chiquinquira</t>
  </si>
  <si>
    <t>1506</t>
  </si>
  <si>
    <t>BoyacaCZ Garagoa</t>
  </si>
  <si>
    <t>1507</t>
  </si>
  <si>
    <t>BoyacaCZ Puerto Boyaca</t>
  </si>
  <si>
    <t>1508</t>
  </si>
  <si>
    <t>BoyacaCZ Soata</t>
  </si>
  <si>
    <t>1509</t>
  </si>
  <si>
    <t>BoyacaCZ El Cocuy</t>
  </si>
  <si>
    <t>1510</t>
  </si>
  <si>
    <t>BoyacaCZ Miraflores</t>
  </si>
  <si>
    <t>1511</t>
  </si>
  <si>
    <t>BoyacaCZ Moniquira</t>
  </si>
  <si>
    <t>S_Andres</t>
  </si>
  <si>
    <t>1512</t>
  </si>
  <si>
    <t>BoyacaCZ Otanche</t>
  </si>
  <si>
    <t>1700</t>
  </si>
  <si>
    <t>CaldasSede Regional</t>
  </si>
  <si>
    <t>1701</t>
  </si>
  <si>
    <t>CaldasCZ Manizales 1</t>
  </si>
  <si>
    <t>1702</t>
  </si>
  <si>
    <t>CaldasCZ Manizales 2</t>
  </si>
  <si>
    <t>1703</t>
  </si>
  <si>
    <t>CaldasCZ Occidente</t>
  </si>
  <si>
    <t>1704</t>
  </si>
  <si>
    <t>CaldasCZ Oriente</t>
  </si>
  <si>
    <t>1705</t>
  </si>
  <si>
    <t>CaldasCZ Norte</t>
  </si>
  <si>
    <t>1706</t>
  </si>
  <si>
    <t>CaldasCZ Sur Oriente</t>
  </si>
  <si>
    <t>1800</t>
  </si>
  <si>
    <t>CaquetaSede Regional</t>
  </si>
  <si>
    <t>1801</t>
  </si>
  <si>
    <t>CaquetaCZ Florencia 1</t>
  </si>
  <si>
    <t>1802</t>
  </si>
  <si>
    <t>CaquetaCZ Florencia 2</t>
  </si>
  <si>
    <t>1803</t>
  </si>
  <si>
    <t>CaquetaCZ Puerto Rico</t>
  </si>
  <si>
    <t>1804</t>
  </si>
  <si>
    <t>CaquetaCZ Belen de los Andaquies</t>
  </si>
  <si>
    <t>1900</t>
  </si>
  <si>
    <t>CaucaSede Regional</t>
  </si>
  <si>
    <t>1901</t>
  </si>
  <si>
    <t>CaucaCZ Popayan</t>
  </si>
  <si>
    <t>1902</t>
  </si>
  <si>
    <t>CaucaCZ Centro</t>
  </si>
  <si>
    <t>1903</t>
  </si>
  <si>
    <t>CaucaCZ Indigena</t>
  </si>
  <si>
    <t>1904</t>
  </si>
  <si>
    <t>CaucaCZ Sur</t>
  </si>
  <si>
    <t>1905</t>
  </si>
  <si>
    <t>CaucaCZ Norte</t>
  </si>
  <si>
    <t>1906</t>
  </si>
  <si>
    <t>CaucaCZ Macizo Colombiano</t>
  </si>
  <si>
    <t>1907</t>
  </si>
  <si>
    <t>CaucaCZ Costa Pacifica</t>
  </si>
  <si>
    <t>2000</t>
  </si>
  <si>
    <t>CesarSede Regional</t>
  </si>
  <si>
    <t>2001</t>
  </si>
  <si>
    <t>CesarCZ Valledupar 1</t>
  </si>
  <si>
    <t>2002</t>
  </si>
  <si>
    <t>CesarCZ Valledupar 2</t>
  </si>
  <si>
    <t>2003</t>
  </si>
  <si>
    <t>CesarCZ Chiriguana</t>
  </si>
  <si>
    <t>2004</t>
  </si>
  <si>
    <t>CesarCZ Aguachica</t>
  </si>
  <si>
    <t>2005</t>
  </si>
  <si>
    <t>CesarCZ Agustin Codazzi</t>
  </si>
  <si>
    <t>2300</t>
  </si>
  <si>
    <t>CordobaSede Regional</t>
  </si>
  <si>
    <t>2301</t>
  </si>
  <si>
    <t>CordobaCZ 1 Monteria</t>
  </si>
  <si>
    <t>2302</t>
  </si>
  <si>
    <t>CordobaCZ Cerete</t>
  </si>
  <si>
    <t>2303</t>
  </si>
  <si>
    <t>CordobaCZ Planetarica</t>
  </si>
  <si>
    <t>2304</t>
  </si>
  <si>
    <t>CordobaCZ Tierralta</t>
  </si>
  <si>
    <t>2305</t>
  </si>
  <si>
    <t>CordobaCZ Montelibano</t>
  </si>
  <si>
    <t>2306</t>
  </si>
  <si>
    <t>CordobaCZ Lorica</t>
  </si>
  <si>
    <t>2307</t>
  </si>
  <si>
    <t>CordobaCZ Sahagun</t>
  </si>
  <si>
    <t>2308</t>
  </si>
  <si>
    <t>CordobaCZ San Andres de Sotavento</t>
  </si>
  <si>
    <t>2500</t>
  </si>
  <si>
    <t>CundinamarcaSede Regional</t>
  </si>
  <si>
    <t>2501</t>
  </si>
  <si>
    <t>CundinamarcaCZ Soacha</t>
  </si>
  <si>
    <t>2502</t>
  </si>
  <si>
    <t>CundinamarcaCZ Zipaquira</t>
  </si>
  <si>
    <t>2503</t>
  </si>
  <si>
    <t>CundinamarcaCZ Choconta</t>
  </si>
  <si>
    <t>2504</t>
  </si>
  <si>
    <t>CundinamarcaCZ Pacho</t>
  </si>
  <si>
    <t>2505</t>
  </si>
  <si>
    <t>CundinamarcaCZ Villeta</t>
  </si>
  <si>
    <t>2506</t>
  </si>
  <si>
    <t>CundinamarcaCZ Facatativa</t>
  </si>
  <si>
    <t>2507</t>
  </si>
  <si>
    <t>CundinamarcaCZ Fusagasuga</t>
  </si>
  <si>
    <t>2508</t>
  </si>
  <si>
    <t>CundinamarcaCZ Caqueza</t>
  </si>
  <si>
    <t>2509</t>
  </si>
  <si>
    <t>CundinamarcaCZ Gacheta</t>
  </si>
  <si>
    <t>2510</t>
  </si>
  <si>
    <t>CundinamarcaCZ Girardot</t>
  </si>
  <si>
    <t>2511</t>
  </si>
  <si>
    <t>CundinamarcaCZ La Mesa</t>
  </si>
  <si>
    <t>2512</t>
  </si>
  <si>
    <t>CundinamarcaCZ Ubate</t>
  </si>
  <si>
    <t>2513</t>
  </si>
  <si>
    <t>CundinamarcaCZ San Juan de Rioseco</t>
  </si>
  <si>
    <t>2700</t>
  </si>
  <si>
    <t>ChocoSede Regional</t>
  </si>
  <si>
    <t>2701</t>
  </si>
  <si>
    <t>ChocoCZ Quibdo</t>
  </si>
  <si>
    <t>2702</t>
  </si>
  <si>
    <t>ChocoCZ Istmina</t>
  </si>
  <si>
    <t>2703</t>
  </si>
  <si>
    <t>ChocoCZ Bahia Solano</t>
  </si>
  <si>
    <t>2704</t>
  </si>
  <si>
    <t>ChocoCZ Riosucio</t>
  </si>
  <si>
    <t>2705</t>
  </si>
  <si>
    <t>ChocoCZ Tado</t>
  </si>
  <si>
    <t>4100</t>
  </si>
  <si>
    <t>HuilaSede Regional</t>
  </si>
  <si>
    <t>4101</t>
  </si>
  <si>
    <t>HuilaCZ Neiva</t>
  </si>
  <si>
    <t>4102</t>
  </si>
  <si>
    <t>HuilaCZ Garzon</t>
  </si>
  <si>
    <t>4103</t>
  </si>
  <si>
    <t>HuilaCZ La Plata</t>
  </si>
  <si>
    <t>4104</t>
  </si>
  <si>
    <t>HuilaCZ Pitalito</t>
  </si>
  <si>
    <t>4105</t>
  </si>
  <si>
    <t>HuilaCZ La Gaitana</t>
  </si>
  <si>
    <t>4400</t>
  </si>
  <si>
    <t>La GuajiraSede Regional</t>
  </si>
  <si>
    <t>4401</t>
  </si>
  <si>
    <t>La GuajiraCZ Riohacha 1</t>
  </si>
  <si>
    <t>4402</t>
  </si>
  <si>
    <t>La GuajiraCZ Riohacha 2</t>
  </si>
  <si>
    <t>4403</t>
  </si>
  <si>
    <t>La GuajiraCZ Fonseca</t>
  </si>
  <si>
    <t>4404</t>
  </si>
  <si>
    <t>La GuajiraCZ Manaure</t>
  </si>
  <si>
    <t>4405</t>
  </si>
  <si>
    <t>La GuajiraCZ Maicao</t>
  </si>
  <si>
    <t>4700</t>
  </si>
  <si>
    <t>MagdalenaSede Regional</t>
  </si>
  <si>
    <t>4701</t>
  </si>
  <si>
    <t>MagdalenaCZ Santa Marta Sur</t>
  </si>
  <si>
    <t>4702</t>
  </si>
  <si>
    <t>MagdalenaCZ Santa Marta Norte</t>
  </si>
  <si>
    <t>4703</t>
  </si>
  <si>
    <t>MagdalenaCZ Del Rio</t>
  </si>
  <si>
    <t>4704</t>
  </si>
  <si>
    <t>MagdalenaCZ Cienaga</t>
  </si>
  <si>
    <t>4705</t>
  </si>
  <si>
    <t>MagdalenaCZ Fundación</t>
  </si>
  <si>
    <t>4706</t>
  </si>
  <si>
    <t>MagdalenaCZ Plato</t>
  </si>
  <si>
    <t>4707</t>
  </si>
  <si>
    <t>MagdalenaCZ El Banco</t>
  </si>
  <si>
    <t>4708</t>
  </si>
  <si>
    <t>MagdalenaCZ Santa Ana</t>
  </si>
  <si>
    <t>5000</t>
  </si>
  <si>
    <t>MetaSede Regional</t>
  </si>
  <si>
    <t>5001</t>
  </si>
  <si>
    <t>MetaCZ Villavicencio 1</t>
  </si>
  <si>
    <t>5002</t>
  </si>
  <si>
    <t>MetaCZ Villavicencio 2</t>
  </si>
  <si>
    <t>5003</t>
  </si>
  <si>
    <t>MetaCZ Granada</t>
  </si>
  <si>
    <t>5004</t>
  </si>
  <si>
    <t>MetaCZ Acacias</t>
  </si>
  <si>
    <t>5005</t>
  </si>
  <si>
    <t>MetaCZ Puerto Lopez</t>
  </si>
  <si>
    <t>5200</t>
  </si>
  <si>
    <t>NariñoSede Regional</t>
  </si>
  <si>
    <t>5201</t>
  </si>
  <si>
    <t>NariñoCZ Pasto 1</t>
  </si>
  <si>
    <t>5202</t>
  </si>
  <si>
    <t>NariñoCZ Pasto 2</t>
  </si>
  <si>
    <t>5203</t>
  </si>
  <si>
    <t>NariñoCZ Tumaco</t>
  </si>
  <si>
    <t>5204</t>
  </si>
  <si>
    <t>NariñoCZ Ipiales</t>
  </si>
  <si>
    <t>5205</t>
  </si>
  <si>
    <t>NariñoCZ Tuquerres</t>
  </si>
  <si>
    <t>5206</t>
  </si>
  <si>
    <t>NariñoCZ La Union</t>
  </si>
  <si>
    <t>5207</t>
  </si>
  <si>
    <t>NariñoCZ Barbacoas</t>
  </si>
  <si>
    <t>5208</t>
  </si>
  <si>
    <t>NariñoCZ Remolino</t>
  </si>
  <si>
    <t>5400</t>
  </si>
  <si>
    <t>Norte SantanderSede Regional</t>
  </si>
  <si>
    <t>5401</t>
  </si>
  <si>
    <t>Norte SantanderCZ Cucuta 1</t>
  </si>
  <si>
    <t>5402</t>
  </si>
  <si>
    <t>Norte SantanderCZ Cucuta 2</t>
  </si>
  <si>
    <t>5403</t>
  </si>
  <si>
    <t>Norte SantanderCZ Cucuta 3</t>
  </si>
  <si>
    <t>5404</t>
  </si>
  <si>
    <t>Norte SantanderCZ Ocaña</t>
  </si>
  <si>
    <t>5405</t>
  </si>
  <si>
    <t>Norte SantanderCZ Pamplona</t>
  </si>
  <si>
    <t>5406</t>
  </si>
  <si>
    <t>Norte SantanderCZ Tibu</t>
  </si>
  <si>
    <t>6300</t>
  </si>
  <si>
    <t>QuindioSede Regional</t>
  </si>
  <si>
    <t>6301</t>
  </si>
  <si>
    <t>QuindioCZ Armenia Sur</t>
  </si>
  <si>
    <t>6302</t>
  </si>
  <si>
    <t>QuindioCZ Armenia Norte</t>
  </si>
  <si>
    <t>6303</t>
  </si>
  <si>
    <t>QuindioCZ Calarca</t>
  </si>
  <si>
    <t>6600</t>
  </si>
  <si>
    <t>RisaraldaSede Regional</t>
  </si>
  <si>
    <t>6601</t>
  </si>
  <si>
    <t>RisaraldaCZ Pereira</t>
  </si>
  <si>
    <t>6602</t>
  </si>
  <si>
    <t>RisaraldaCZ La Virginia</t>
  </si>
  <si>
    <t>6603</t>
  </si>
  <si>
    <t>RisaraldaCZ Dos Quebradas</t>
  </si>
  <si>
    <t>6604</t>
  </si>
  <si>
    <t>RisaraldaCZ Belen de Umbria</t>
  </si>
  <si>
    <t>6605</t>
  </si>
  <si>
    <t>RisaraldaCZ Santa Rosa de Cabal</t>
  </si>
  <si>
    <t>6800</t>
  </si>
  <si>
    <t>SantanderSede Regional</t>
  </si>
  <si>
    <t>6801</t>
  </si>
  <si>
    <t>SantanderCZ Bucaramanga Norte</t>
  </si>
  <si>
    <t>6802</t>
  </si>
  <si>
    <t>SantanderCZ Bucaramanga Sur</t>
  </si>
  <si>
    <t>6803</t>
  </si>
  <si>
    <t>SantanderCZ Carlos Lleras Restrepo</t>
  </si>
  <si>
    <t>6804</t>
  </si>
  <si>
    <t>SantanderCZ Luis Carlos Galán Sarmiento</t>
  </si>
  <si>
    <t>6805</t>
  </si>
  <si>
    <t>SantanderCZ Yariquies</t>
  </si>
  <si>
    <t>6806</t>
  </si>
  <si>
    <t>SantanderCZ La Floresta</t>
  </si>
  <si>
    <t>6807</t>
  </si>
  <si>
    <t>SantanderCZ San Gil</t>
  </si>
  <si>
    <t>6808</t>
  </si>
  <si>
    <t>SantanderCZ Socorro</t>
  </si>
  <si>
    <t>6809</t>
  </si>
  <si>
    <t>SantanderCZ Velez</t>
  </si>
  <si>
    <t>6810</t>
  </si>
  <si>
    <t>SantanderCZ Malaga</t>
  </si>
  <si>
    <t>7000</t>
  </si>
  <si>
    <t>SucreSede Regional</t>
  </si>
  <si>
    <t>7001</t>
  </si>
  <si>
    <t>SucreCZ Boston</t>
  </si>
  <si>
    <t>7002</t>
  </si>
  <si>
    <t>SucreCZ Norte</t>
  </si>
  <si>
    <t>7003</t>
  </si>
  <si>
    <t>SucreCZ Sincelejo</t>
  </si>
  <si>
    <t>7004</t>
  </si>
  <si>
    <t>SucreCZ La Mojana</t>
  </si>
  <si>
    <t>7300</t>
  </si>
  <si>
    <t>TolimaSede Regional</t>
  </si>
  <si>
    <t>7301</t>
  </si>
  <si>
    <t>TolimaCZ Jordan</t>
  </si>
  <si>
    <t>7302</t>
  </si>
  <si>
    <t>TolimaCZ Galan</t>
  </si>
  <si>
    <t>7303</t>
  </si>
  <si>
    <t>TolimaCZ Ibague</t>
  </si>
  <si>
    <t>7304</t>
  </si>
  <si>
    <t>TolimaCZ Libano</t>
  </si>
  <si>
    <t>7305</t>
  </si>
  <si>
    <t>TolimaCZ Lerida</t>
  </si>
  <si>
    <t>7306</t>
  </si>
  <si>
    <t>TolimaCZ Honda</t>
  </si>
  <si>
    <t>7307</t>
  </si>
  <si>
    <t>TolimaCZ Espinal</t>
  </si>
  <si>
    <t>7308</t>
  </si>
  <si>
    <t>TolimaCZ Chaparral</t>
  </si>
  <si>
    <t>7309</t>
  </si>
  <si>
    <t>TolimaCZ Purificacion</t>
  </si>
  <si>
    <t>7312</t>
  </si>
  <si>
    <t>TolimaCZ Melgar</t>
  </si>
  <si>
    <t>7600</t>
  </si>
  <si>
    <t>ValleSede Regional</t>
  </si>
  <si>
    <t>7601</t>
  </si>
  <si>
    <t>ValleCZ Suroriental</t>
  </si>
  <si>
    <t>7602</t>
  </si>
  <si>
    <t>ValleCZ Nororiental</t>
  </si>
  <si>
    <t>7603</t>
  </si>
  <si>
    <t>ValleCZ Ladera</t>
  </si>
  <si>
    <t>7604</t>
  </si>
  <si>
    <t>ValleCZ Centro</t>
  </si>
  <si>
    <t>7605</t>
  </si>
  <si>
    <t>ValleCZ Sur</t>
  </si>
  <si>
    <t>7606</t>
  </si>
  <si>
    <t>ValleCZ Jamundi</t>
  </si>
  <si>
    <t>7607</t>
  </si>
  <si>
    <t>ValleCZ Yumbo</t>
  </si>
  <si>
    <t>7608</t>
  </si>
  <si>
    <t>ValleCZ Palmira</t>
  </si>
  <si>
    <t>7609</t>
  </si>
  <si>
    <t>ValleCZ Buga</t>
  </si>
  <si>
    <t>7610</t>
  </si>
  <si>
    <t>ValleCZ Tulua</t>
  </si>
  <si>
    <t>7611</t>
  </si>
  <si>
    <t>ValleCZ Sevilla</t>
  </si>
  <si>
    <t>7612</t>
  </si>
  <si>
    <t>ValleCZ Roldanillo</t>
  </si>
  <si>
    <t>7613</t>
  </si>
  <si>
    <t>ValleCZ Cartago</t>
  </si>
  <si>
    <t>7614</t>
  </si>
  <si>
    <t>ValleCZ Buenaventura</t>
  </si>
  <si>
    <t>8100</t>
  </si>
  <si>
    <t>AraucaSede Regional</t>
  </si>
  <si>
    <t>8101</t>
  </si>
  <si>
    <t>AraucaCZ Arauca</t>
  </si>
  <si>
    <t>8102</t>
  </si>
  <si>
    <t>AraucaCZ Saravena</t>
  </si>
  <si>
    <t>8103</t>
  </si>
  <si>
    <t>AraucaCZ Tame</t>
  </si>
  <si>
    <t>8500</t>
  </si>
  <si>
    <t>CasanareSede Regional</t>
  </si>
  <si>
    <t>8501</t>
  </si>
  <si>
    <t>CasanareCZ Yopal</t>
  </si>
  <si>
    <t>8502</t>
  </si>
  <si>
    <t>CasanareCZ Paz de Ariporo</t>
  </si>
  <si>
    <t>8503</t>
  </si>
  <si>
    <t>CasanareCZ Villanueva</t>
  </si>
  <si>
    <t>8600</t>
  </si>
  <si>
    <t>PutumayoSede Regional</t>
  </si>
  <si>
    <t>8601</t>
  </si>
  <si>
    <t>PutumayoCZ Mocoa</t>
  </si>
  <si>
    <t>8602</t>
  </si>
  <si>
    <t>PutumayoCZ Sibundoy</t>
  </si>
  <si>
    <t>8603</t>
  </si>
  <si>
    <t>PutumayoCZ Puerto Asis</t>
  </si>
  <si>
    <t>8604</t>
  </si>
  <si>
    <t>PutumayoCZ La Hormiga</t>
  </si>
  <si>
    <t>8800</t>
  </si>
  <si>
    <t>San AndresSede Regional</t>
  </si>
  <si>
    <t>8801</t>
  </si>
  <si>
    <t>San AndresCZ los Almendros</t>
  </si>
  <si>
    <t>9100</t>
  </si>
  <si>
    <t>AmazonasSede Regional</t>
  </si>
  <si>
    <t>9101</t>
  </si>
  <si>
    <t>AmazonasCZ</t>
  </si>
  <si>
    <t>9400</t>
  </si>
  <si>
    <t>GuainiaSede Regional</t>
  </si>
  <si>
    <t>9401</t>
  </si>
  <si>
    <t>GuainiaCZ</t>
  </si>
  <si>
    <t>9500</t>
  </si>
  <si>
    <t>GuaviareSede Regional</t>
  </si>
  <si>
    <t>9501</t>
  </si>
  <si>
    <t>GuaviareCZ</t>
  </si>
  <si>
    <t>9700</t>
  </si>
  <si>
    <t>VaupesSede Regional</t>
  </si>
  <si>
    <t>9701</t>
  </si>
  <si>
    <t>VaupesCZ</t>
  </si>
  <si>
    <t>9900</t>
  </si>
  <si>
    <t>VichadaSede Regional</t>
  </si>
  <si>
    <t>9901</t>
  </si>
  <si>
    <t>VichadaCZ</t>
  </si>
  <si>
    <t>Columna1</t>
  </si>
  <si>
    <t>CONTROL</t>
  </si>
  <si>
    <t>Raro</t>
  </si>
  <si>
    <t>Improbable</t>
  </si>
  <si>
    <t>Moderado</t>
  </si>
  <si>
    <t xml:space="preserve">Probable </t>
  </si>
  <si>
    <t>Casi certeza</t>
  </si>
  <si>
    <t xml:space="preserve">LIGERAMENTE DAÑINO
</t>
  </si>
  <si>
    <t xml:space="preserve">Menor </t>
  </si>
  <si>
    <t xml:space="preserve">Moderado </t>
  </si>
  <si>
    <t xml:space="preserve">DAÑINO
</t>
  </si>
  <si>
    <t>EXTREMADAMENTE DAÑINO</t>
  </si>
  <si>
    <t>IMPROBABLE</t>
  </si>
  <si>
    <t xml:space="preserve">MENOR </t>
  </si>
  <si>
    <t>MODERADO</t>
  </si>
  <si>
    <t xml:space="preserve">MODERADO </t>
  </si>
  <si>
    <t xml:space="preserve">PROBABLE </t>
  </si>
  <si>
    <t>LIGERAMENTE DAÑINO</t>
  </si>
  <si>
    <t>MENOR</t>
  </si>
  <si>
    <t>DAÑINO</t>
  </si>
  <si>
    <t>CONTROL_PROBABILIDAD</t>
  </si>
  <si>
    <t>CONTROL_IMPACTO</t>
  </si>
  <si>
    <t xml:space="preserve">ANEXOS </t>
  </si>
  <si>
    <t>A.5. POLÍTICA DE LA SEGURIDAD DE LA INFORMACIÓN.</t>
  </si>
  <si>
    <t>A.5.1. Orientación de la Dirección para la Gestión de la Seguridad de la Información.</t>
  </si>
  <si>
    <t>A.5.1.1. Políticas para la Seguridad de la Información.</t>
  </si>
  <si>
    <t xml:space="preserve">A.5.1.2. Revisión de las Políticas para seguridad de la información. </t>
  </si>
  <si>
    <t>A.6. ORGANIZACIÓN DE LA SEGURIDAD DE LA INFORMACIÓN.</t>
  </si>
  <si>
    <t>A.6.1. Organización Interna.</t>
  </si>
  <si>
    <t>A.6.1.1. Seguridad de la Información Roles y Responsabilidades.</t>
  </si>
  <si>
    <t>A.6.1.2. Separación de deberes.</t>
  </si>
  <si>
    <t>A.6.1.3. Contacto con las autoridades.</t>
  </si>
  <si>
    <t>A.6.1.4. Contacto con grupos de interés especial.</t>
  </si>
  <si>
    <t>A.6.1.5. Seguridad de la información en Gestión de Proyectos.</t>
  </si>
  <si>
    <t>A.6.2. Dispositivos Móviles y Teletrabajo.</t>
  </si>
  <si>
    <t>A.6.2.1. Política para dispositivos móviles.</t>
  </si>
  <si>
    <t xml:space="preserve">A.6.2.2. Teletrabajo. </t>
  </si>
  <si>
    <t>A.7. SEGURIDAD DE LOS RECURSOS HUMANOS.</t>
  </si>
  <si>
    <t xml:space="preserve">A.7.1. Antes de asumir el empleo.  </t>
  </si>
  <si>
    <t>A.7.1.1. Selección.</t>
  </si>
  <si>
    <t>A.7.1.2. Términos y condiciones del empleo.</t>
  </si>
  <si>
    <t>A.7.2. Durante la ejecución del empleo.</t>
  </si>
  <si>
    <t>A.7.2.1. Responsabilidades de la Dirección.</t>
  </si>
  <si>
    <t>A.7.2.2. Toma de conciencia, educación y formación de la Seguridad de la Información.</t>
  </si>
  <si>
    <t>A.7.2.3. Proceso disciplinario.</t>
  </si>
  <si>
    <t>A.7.3. Terminación y cambio de empleo.</t>
  </si>
  <si>
    <t xml:space="preserve">A.7.3.1. Terminación o cambio de responsabilidades de empleo. </t>
  </si>
  <si>
    <t>A.8. GESTIÓN DE ACTIVOS.</t>
  </si>
  <si>
    <t>A.8.1. Responsabilidad por los Activos.</t>
  </si>
  <si>
    <t>A.8.1.1. Inventario de Activos.</t>
  </si>
  <si>
    <t>A.8.1.2. Propiedad de los activos.</t>
  </si>
  <si>
    <t>A.8.1.3. Uso Aceptable de los Activos.</t>
  </si>
  <si>
    <t>A.8.1.4. Devolución de Activos.</t>
  </si>
  <si>
    <t>A.8.2. Clasificación de la Información.</t>
  </si>
  <si>
    <t>A.8.2.1. Clasificación de la Información.</t>
  </si>
  <si>
    <t>A.8.2.2. Etiquetado de la Información.</t>
  </si>
  <si>
    <t>A.8.2.3. Manejo de Activos.</t>
  </si>
  <si>
    <t>A.8.3. Manejo de medios de soporte.</t>
  </si>
  <si>
    <t>A.8.3.1. Gestión de medios de Soporte Removibles.</t>
  </si>
  <si>
    <t>A.8.3.2. Disposición de los medios de soporte.</t>
  </si>
  <si>
    <t xml:space="preserve">A.8.3.3. Transferencia de medios de soporte físicos. </t>
  </si>
  <si>
    <t>A.9. CONTROL DE ACCESO.</t>
  </si>
  <si>
    <t>A.9.1. Requisitos del Negocio para Control de Acceso.</t>
  </si>
  <si>
    <t>A.9.1.1. Política de Control de Acceso.</t>
  </si>
  <si>
    <t>A.9.1.2. Acceso a redes y a servicios en red.</t>
  </si>
  <si>
    <t xml:space="preserve">A.9.2. Gestión de Acceso de Usuarios.  </t>
  </si>
  <si>
    <t>A.9.2.1. Registro y cancelación del registro de usuarios.</t>
  </si>
  <si>
    <t>A.9.2.2. Suministro de acceso de usuarios.</t>
  </si>
  <si>
    <t>A.9.2.3. Gestión de derechos de acceso privilegiado.</t>
  </si>
  <si>
    <t>A.9.2.4. Gestión de información de autenticación secreta de usuarios.</t>
  </si>
  <si>
    <t>A.9.2.5. Revisión de los derechos de acceso de usuarios.</t>
  </si>
  <si>
    <t>A.9.2.6. Cancelación o ajuste de los derechos de acceso.</t>
  </si>
  <si>
    <t>A.9.3. Responsabilidades de los usuarios.</t>
  </si>
  <si>
    <t>A.9.3.1.Uso de información secreta.</t>
  </si>
  <si>
    <t>A.9.4. Control de Acceso a Sistemas y Aplicaciones.</t>
  </si>
  <si>
    <t>A.9.4.1. Restricción de acceso a información.</t>
  </si>
  <si>
    <t>A.9.4.2. Procedimiento de Conexión Segura.</t>
  </si>
  <si>
    <t>A.9.4.3. Sistema de Gestión de Contraseñas.</t>
  </si>
  <si>
    <t>A.9.4.4. Uso de programas utilitarios privilegiados.</t>
  </si>
  <si>
    <t xml:space="preserve">A.9.4.5. Control de Acceso a Códigos Fuente de Programas. </t>
  </si>
  <si>
    <t>A.10. CRIPTOGRAFÍA</t>
  </si>
  <si>
    <t>A.10.1. Controles Criptográficos.</t>
  </si>
  <si>
    <t>A.10.1.1. Política sobre el uso de controles Criptográficos.</t>
  </si>
  <si>
    <t>A.10.1.2. Gestión de Claves.</t>
  </si>
  <si>
    <t xml:space="preserve">A.11. SEGURIDAD FÍSICA Y DEL ENTORNO </t>
  </si>
  <si>
    <t xml:space="preserve">A.11.1. Áreas Seguras.  </t>
  </si>
  <si>
    <t>A.11.1.1. Perímetro de Seguridad Física.</t>
  </si>
  <si>
    <t>A.11.1.2. Controles Físicos de entrada.</t>
  </si>
  <si>
    <t>A.11.1.3. Seguridad de oficinas, salones e instalaciones.</t>
  </si>
  <si>
    <t>A.11.1.4. Protección contra amenazas externas y ambientales.</t>
  </si>
  <si>
    <t>A.11.1.5. Trabajo en áreas seguras.</t>
  </si>
  <si>
    <t>A.11.1.6. Áreas de despacho y carga.</t>
  </si>
  <si>
    <t>A.11.2. Equipos.</t>
  </si>
  <si>
    <t>A.11.2.1. Ubicación y protección de los equipos.</t>
  </si>
  <si>
    <t>A.11.2.2. Servicios Públicos de soporte.</t>
  </si>
  <si>
    <t>A.11.2.3. Seguridad del cableado.</t>
  </si>
  <si>
    <t>A.11.2.4. Mantenimiento de equipos.</t>
  </si>
  <si>
    <t xml:space="preserve">A.11.2.5. Retiro de Activos.  </t>
  </si>
  <si>
    <t>A.11.2.6. Seguridad de equipos y activos fuera del predio.</t>
  </si>
  <si>
    <t>A.11.2.7. Disposición segura o reutilización de equipos.</t>
  </si>
  <si>
    <t>A.11.2.8. Equipos sin supervisión de los usuarios.</t>
  </si>
  <si>
    <t xml:space="preserve">A.11.2.9. Política de escritorio limpio y pantalla limpia. </t>
  </si>
  <si>
    <t>A.12. SEGURIDAD DE LAS OPERACIONES.</t>
  </si>
  <si>
    <t>A.12.1. Procedimientos operacionales y responsabilidades.</t>
  </si>
  <si>
    <t>A.12.1.1. Procedimientos de operación documentadas.</t>
  </si>
  <si>
    <t>A.12.1.2. Gestión de Cambios.</t>
  </si>
  <si>
    <t>A.12.1.3. Gestión de Capacidad.</t>
  </si>
  <si>
    <t>A.12.1.4. Separación de los ambientes de desarrollo, ensayo y operación.</t>
  </si>
  <si>
    <t>A.12.2. Protección contra códigos maliciosos.</t>
  </si>
  <si>
    <t>A.12.2.1. Controles contra códigos maliciosos.</t>
  </si>
  <si>
    <t>A.12.3. Copias de Respaldo.</t>
  </si>
  <si>
    <t>A.12.3.1. Copias de respaldo de la información.</t>
  </si>
  <si>
    <t>A.12.4. Registro y Seguimiento.</t>
  </si>
  <si>
    <t>A.12.4.1. Registro de eventos.</t>
  </si>
  <si>
    <t>A.12.4.2. Protección de la información de registro.</t>
  </si>
  <si>
    <t>A.12.4.3. Registros del administrador y del operador.</t>
  </si>
  <si>
    <t>A.12.4.4. Sincronización de relojes.</t>
  </si>
  <si>
    <t>A.12.5. Control de Software Operacional.</t>
  </si>
  <si>
    <t>A.12.5.1. Instalación de software en sistemas operativos.</t>
  </si>
  <si>
    <t>A.12.6. Gestión de vulnerabilidad técnica.</t>
  </si>
  <si>
    <t>A.12.6.1. Gestión de las vulnerabilidades técnicas.</t>
  </si>
  <si>
    <t>A.12.6.2. Restricciones sobre la instalación de Software.</t>
  </si>
  <si>
    <t>A.12.7. Consideraciones sobre auditorías de sistemas de información.</t>
  </si>
  <si>
    <t>A.12.7.1. Controles sobre auditorías de Sistemas de Información.</t>
  </si>
  <si>
    <t>A.13. SEGURIDAD DE LAS COMUNICACIONES.</t>
  </si>
  <si>
    <t>A.13.1.1. Controles de redes.</t>
  </si>
  <si>
    <t xml:space="preserve">A.13.1. Gestión de Seguridad de Redes.  </t>
  </si>
  <si>
    <t>A.13.1.2. Seguridad de los servicios de red.</t>
  </si>
  <si>
    <t>A.13.1.3. Separación en las redes.</t>
  </si>
  <si>
    <t>A.13.2. Transferencia de información.</t>
  </si>
  <si>
    <t>A.13.2.1. Políticas y procedimientos de transferencia de información.</t>
  </si>
  <si>
    <t>A.13.2.2. Acuerdos sobre transferencia de información.</t>
  </si>
  <si>
    <t>A.13.2.3. Mensajes electrónicos.</t>
  </si>
  <si>
    <t>A.13.2.4. Acuerdos de confidencialidad o de no divulgación.</t>
  </si>
  <si>
    <t>A.14. Adquisición, desarrollo y mantenimiento de sistemas.</t>
  </si>
  <si>
    <t>A.14.1. Requisitos de seguridad de los sistemas de información.</t>
  </si>
  <si>
    <t>A.14.1.2. Seguridad de servicios de las aplicaciones en redes públicas.</t>
  </si>
  <si>
    <t>A.14.1.3. Protección de transacciones de servicios de aplicaciones.</t>
  </si>
  <si>
    <t>A.14.2. Seguridad en los procesos de desarrollo y de soporte.</t>
  </si>
  <si>
    <t>A.14.2.1. Política de desarrollo seguro.</t>
  </si>
  <si>
    <t>A.14.2.2. Procedimiento de control de cambios en sistemas.</t>
  </si>
  <si>
    <t>A.14.2.3. Revisión técnica de aplicaciones después de cambios en la plataforma de operaciones. A.14.2.4. Restricciones sobre los cambios de paquetes de software.</t>
  </si>
  <si>
    <t xml:space="preserve">A.14.2.5. Principios de construcción de sistemas de seguros. </t>
  </si>
  <si>
    <t>A.14.2.6. Ambiente de desarrollo seguro.</t>
  </si>
  <si>
    <t>A.14.2.7. Desarrollo contratado externamente.</t>
  </si>
  <si>
    <t>A.14.2.8. Pruebas de seguridad de sistemas.</t>
  </si>
  <si>
    <t>A.14.2.9. Pruebas de aceptación de sistemas.</t>
  </si>
  <si>
    <t>A.14.3. Datos de ensayo.</t>
  </si>
  <si>
    <t>A.14.3.1. Protección de datos de ensayo.</t>
  </si>
  <si>
    <t xml:space="preserve">A.15. RELACIONES CON LOS PROVEEDORES. </t>
  </si>
  <si>
    <t>A.15.1. Seguridad de la información en las relaciones con los proveedores.</t>
  </si>
  <si>
    <t>A.15.1.1. Política de seguridad de la información para las relaciones con proveedores.</t>
  </si>
  <si>
    <t>A.15.1.2. Tratamiento de la seguridad dentro de los acuerdos con proveedores.</t>
  </si>
  <si>
    <t>A.15.1.3. Cadena de suministro de tecnología de información y comunicación.</t>
  </si>
  <si>
    <t>A.15.2. Gestión de la prestación de servicios de proveedores.</t>
  </si>
  <si>
    <t>A.15.2.1. Seguimiento y revisión de los servicios de los proveedores.</t>
  </si>
  <si>
    <t xml:space="preserve">A.15.2.2. Gestión de cambios a los servicios de los proveedores. </t>
  </si>
  <si>
    <t>A.16. GESTIÓN DE INCIDENTES DE SEGURIDAD DE LA INFORMACIÓN.</t>
  </si>
  <si>
    <t>A.16.1. Gestión de incidentes y mejoras en la seguridad de la información.</t>
  </si>
  <si>
    <t>A.16.1.1. Responsabilidades y procedimientos.</t>
  </si>
  <si>
    <t>A.16.1.2. Informe de eventos de seguridad de la información.</t>
  </si>
  <si>
    <t>A.16.1.3. Informe de debilidades de seguridad de la información.</t>
  </si>
  <si>
    <t>A.16.1.4. Evaluación de eventos de seguridad de la información y decisiones sobre ellos.</t>
  </si>
  <si>
    <t>A.16.1.5. Respuesta a incidentes de seguridad de la información.</t>
  </si>
  <si>
    <t>A.16.1.6. Aprendizaje obtenido de los incidentes de seguridad de la información.</t>
  </si>
  <si>
    <t xml:space="preserve">A.16.1.7. Recolección de evidencia. </t>
  </si>
  <si>
    <t xml:space="preserve">A.17. ASPECTOS DE SEGURIDAD DE LA INFORMACIÓN DE LA GESTIÓN DE LA CONTINUIDAD DE NEGOCIO. </t>
  </si>
  <si>
    <t>A.17.1. Continuidad de seguridad de la información</t>
  </si>
  <si>
    <t>A.17.1.1. Planificación de la continuidad de la seguridad de la información.</t>
  </si>
  <si>
    <t>A.17.1.2. Implementación de la continuidad de la seguridad de la información.</t>
  </si>
  <si>
    <t>A.17.1.3. Verificación, revisión y evaluación de la continuidad de la seguridad de la información. A.17.2. Redundancia</t>
  </si>
  <si>
    <t xml:space="preserve">A.17.2.1. Disponibilidad de instalaciones de procesamiento de información. </t>
  </si>
  <si>
    <t>A.18. CUMPLIMIENTO.</t>
  </si>
  <si>
    <t>A.18.1. Cumplimiento de requisitos legales y contractuales.</t>
  </si>
  <si>
    <t>A.18.1.1. Identificación de los requisitos de legislación y contractuales aplicables.</t>
  </si>
  <si>
    <t>A.18.1.2. Derechos de Propiedad Intelectual.</t>
  </si>
  <si>
    <t>A.18.1.3. Protección de registros.</t>
  </si>
  <si>
    <t>A.18.1.4. Privacidad y protección de la información identificable personalmente.</t>
  </si>
  <si>
    <t>A.18.1.5. Reglamentación de Controles Criptográficos.</t>
  </si>
  <si>
    <t>A.18.2. Revisiones de seguridad de la información</t>
  </si>
  <si>
    <t>A.18.2.1. Revisión independiente de la seguridad de la información.</t>
  </si>
  <si>
    <t>A.18.2.2. Cumplimiento con las políticas y normas de seguridad.</t>
  </si>
  <si>
    <t>A.18.2.3. Revisión del Cumplimiento Técnico.</t>
  </si>
  <si>
    <t>Interrupción de la Operación o del Servicio</t>
  </si>
  <si>
    <t xml:space="preserve">Lesiones o Fallecimientos </t>
  </si>
  <si>
    <t>FECHA
 IDENTIFICACIÓN:</t>
  </si>
  <si>
    <t>Pérdida de Credibilidad</t>
  </si>
  <si>
    <t>Pérdidas Financieras</t>
  </si>
  <si>
    <t>EJE</t>
  </si>
  <si>
    <t>Eje de Calidad</t>
  </si>
  <si>
    <t>CAUSA</t>
  </si>
  <si>
    <t>RIESGO</t>
  </si>
  <si>
    <t>DESCRIPCION DEL RIESGO</t>
  </si>
  <si>
    <t>INSTITUTO COLOMBIANO DE BIENESTAR FAMILIAR HOJA DILIGENCIAMIENTO MATRIZ DE RIESGO - EJE CALIDAD</t>
  </si>
  <si>
    <t>NIVEL RIESGO</t>
  </si>
  <si>
    <t>RIESGO INHERENTE</t>
  </si>
  <si>
    <t>DESCRIPCION DE CONTROLES EXISTENTES</t>
  </si>
  <si>
    <t>ZONA_RIESGOS</t>
  </si>
  <si>
    <t>ACCIONES</t>
  </si>
  <si>
    <t>FECHA TERMINACION</t>
  </si>
  <si>
    <t>FECHA INICIO</t>
  </si>
  <si>
    <t>FECHA VALORACIÓN ANTERIOR</t>
  </si>
  <si>
    <t>FECHA VALORACIÓN ACTUAL</t>
  </si>
  <si>
    <t>CONTEXTO INTERNO</t>
  </si>
  <si>
    <t>CONTEXTO EXTERNO</t>
  </si>
  <si>
    <t>Inobservancia de los derechos niños, niñas y adolescentes</t>
  </si>
  <si>
    <t xml:space="preserve">Vulneracion de derechos de los niños, niñas y adolescentes </t>
  </si>
  <si>
    <t xml:space="preserve">Amenaza de los derechos de los niños, niñas y adolescentes </t>
  </si>
  <si>
    <t xml:space="preserve">Vulneración de los derechos de las familias </t>
  </si>
  <si>
    <t xml:space="preserve">Peculado </t>
  </si>
  <si>
    <t xml:space="preserve">Perdida de Credibilidad </t>
  </si>
  <si>
    <t xml:space="preserve">Inoportunidad en prestación del servicio </t>
  </si>
  <si>
    <t xml:space="preserve">Peculado por Apropiación </t>
  </si>
  <si>
    <t xml:space="preserve">Sanciones legales </t>
  </si>
  <si>
    <t xml:space="preserve">Sanciones fiscales  </t>
  </si>
  <si>
    <t xml:space="preserve">Fallos manipulados </t>
  </si>
  <si>
    <t xml:space="preserve">Incumplimiento de fallos judiciales </t>
  </si>
  <si>
    <t xml:space="preserve">No prestación del servicio </t>
  </si>
  <si>
    <t xml:space="preserve">Incumplimientos legales </t>
  </si>
  <si>
    <t xml:space="preserve">Motines, asonadas y evasiones </t>
  </si>
  <si>
    <t xml:space="preserve">Afectación del Clima laboral </t>
  </si>
  <si>
    <t>CODIGO</t>
  </si>
  <si>
    <t xml:space="preserve">Control básico </t>
  </si>
  <si>
    <t>El control existe , no es efectivo</t>
  </si>
  <si>
    <t>El control existen, son efectivos pero no están documentados</t>
  </si>
  <si>
    <t>DISMINUYE PROBABILIDAD</t>
  </si>
  <si>
    <t>DISMINUYE IMPACTO</t>
  </si>
  <si>
    <t>SOLIDEZ DE LOS CONTROLES</t>
  </si>
  <si>
    <t>DESCRIPCION DEL CONTROL</t>
  </si>
  <si>
    <t>¿EL CONJUNTO DE CONTROLES DISMINUYE LA PROBABILIDAD?</t>
  </si>
  <si>
    <t>¿EL CONJUNTO DE CONTROLES DISMINUYE EL IMPACTO?</t>
  </si>
  <si>
    <t>RIESGO RESIDUAL</t>
  </si>
  <si>
    <t>NUEVOS CONTROLES POR IMPLEMENTAR</t>
  </si>
  <si>
    <t xml:space="preserve">Comunicación estratégica </t>
  </si>
  <si>
    <t xml:space="preserve">Coordinación y articulación del SNBF y agentes  </t>
  </si>
  <si>
    <t>Articular y fortalecer  los agentes SNBF y promover alianzas para la atención y protección integral de NNA y familias.</t>
  </si>
  <si>
    <t xml:space="preserve">Direccionamiento Estratégico </t>
  </si>
  <si>
    <t>Orientar a la entidad  en la  definición, formulación y evaluación de políticas, planes, programas, lineamientos,  y proyectos para lograr el cumplimiento de la misión institucional y responsabilidades asignadas al Instituto.</t>
  </si>
  <si>
    <t>Evaluación y monitoreo  de la gestión</t>
  </si>
  <si>
    <t>Contribuir a la toma de decisiones y la mejora continua de la Entidad a partir del seguimiento, control y evaluación de  gestión institucional.</t>
  </si>
  <si>
    <t>Gestión de la tecnología e información</t>
  </si>
  <si>
    <t xml:space="preserve">Gestión de talento humano </t>
  </si>
  <si>
    <t xml:space="preserve">Gestión financiera </t>
  </si>
  <si>
    <t>Liderar el manejo eficiente de los recursos financieros, el seguimiento y control del recaudo, presupuesto, tesorería y contabilidad.</t>
  </si>
  <si>
    <t xml:space="preserve">Gestión jurídica </t>
  </si>
  <si>
    <t>Asesorar  jurídicamente los asuntos de carácter administrativo,  misional, realizar el cobro coactivo y ejercer la defensa judicial, administrativa y extrajudicial del ICBF, para garantizar el efectivo cumplimiento de los objetivos de la entidad.</t>
  </si>
  <si>
    <t>Inspección vigilancia y control.</t>
  </si>
  <si>
    <t xml:space="preserve">Mejora e Innovación </t>
  </si>
  <si>
    <t>Incrementar la eficacia, eficiencia y efectividad de la gestión y la excelencia en la prestación de los servicios del ICBF con un enfoque de gestión por procesos y orientado al resultado de  los objetivos institucionales.</t>
  </si>
  <si>
    <t xml:space="preserve">Promoción y prevención </t>
  </si>
  <si>
    <t>Liderar el diseño y desarrollo de las estrategias, programas y modalidades dirigidas a niños, niñas, adolescentes, familias y comunidades para la  promoción de derechos y la prevención de vulneraciones en el marco de un enfoque integral.</t>
  </si>
  <si>
    <t xml:space="preserve">Protección </t>
  </si>
  <si>
    <t>Liderar el diseño y desarrollo de  estrategias, programas y modalidades para asegurar actuaciones  oportunas  y con calidad, que restablezcan los derechos de los niños, las niñas  y los adolescentes en situación de inobservancia, amenaza o vulneración.</t>
  </si>
  <si>
    <t>Relación con el ciudadano</t>
  </si>
  <si>
    <t xml:space="preserve">Servicios administrativos </t>
  </si>
  <si>
    <t>NO APLICA</t>
  </si>
  <si>
    <t>ID_PROCESO</t>
  </si>
  <si>
    <t>AB</t>
  </si>
  <si>
    <t>CE</t>
  </si>
  <si>
    <t>CA</t>
  </si>
  <si>
    <t>DE</t>
  </si>
  <si>
    <t>EM</t>
  </si>
  <si>
    <t>GT</t>
  </si>
  <si>
    <t>TH</t>
  </si>
  <si>
    <t>GF</t>
  </si>
  <si>
    <t>GJ</t>
  </si>
  <si>
    <t>IV</t>
  </si>
  <si>
    <t>MI</t>
  </si>
  <si>
    <t>PP</t>
  </si>
  <si>
    <t>PR</t>
  </si>
  <si>
    <t>RC</t>
  </si>
  <si>
    <t>SA</t>
  </si>
  <si>
    <t>LISTADO DE CONSECUENCIAS</t>
  </si>
  <si>
    <t>Carencia de perfiles para el cargo</t>
  </si>
  <si>
    <t>TALENTO HUMANO</t>
  </si>
  <si>
    <t>Inadecuados perfiles para el cargo</t>
  </si>
  <si>
    <t>Carencia de las competencias requeridas para desarrollar la actividad</t>
  </si>
  <si>
    <t>Desconocimiento del proceso. actividad o procedimiento</t>
  </si>
  <si>
    <t>Falta de actividades de capacitación</t>
  </si>
  <si>
    <t>Inadecuadas actividades de capacitación</t>
  </si>
  <si>
    <t>Falta de actividades de sensibilización</t>
  </si>
  <si>
    <t>Inadecuadas actividades de sensibilización</t>
  </si>
  <si>
    <t>Falta de inducción y/o entrenamiento</t>
  </si>
  <si>
    <t>Inadecuada inducción y/o entrenamiento</t>
  </si>
  <si>
    <t>Falta de experiencia y agilidad en el trabajo</t>
  </si>
  <si>
    <t>Negligencia y/o descuido</t>
  </si>
  <si>
    <t>Intereses personales</t>
  </si>
  <si>
    <t>Intereses políticos</t>
  </si>
  <si>
    <t>Incumplimiento en el cubrimiento de vacantes</t>
  </si>
  <si>
    <t>Falta de oportunidad en el cubrimiento de vacantes</t>
  </si>
  <si>
    <t>Falta de personal para gestionar el proceso</t>
  </si>
  <si>
    <t>Falta de objetividad e independencia en el trabajo</t>
  </si>
  <si>
    <t>Deficiencias en el proceso de selección</t>
  </si>
  <si>
    <t>Exceso de confianza</t>
  </si>
  <si>
    <t>Falta de apoyo a nivel directivo</t>
  </si>
  <si>
    <t>Falta de compromiso</t>
  </si>
  <si>
    <t>Falta de prevención y cuidado</t>
  </si>
  <si>
    <t>Falta de claridad en la asignación de roles y responsabilidades</t>
  </si>
  <si>
    <t>Fallas en el proceso de selección</t>
  </si>
  <si>
    <t>Inexistencia de evaluación del desempeños</t>
  </si>
  <si>
    <t>Deficiencias en la comunicación de la alta dirección con los colaboradores[1]</t>
  </si>
  <si>
    <t>Carencia de participación de los colaboradores en los procesos. procedimientos o actividades</t>
  </si>
  <si>
    <t>Falta de planeación</t>
  </si>
  <si>
    <t>Inadecuada distribución de cargas laborales</t>
  </si>
  <si>
    <t>Inadecuada distribución de cargos</t>
  </si>
  <si>
    <t>Falta de definición oficial de funciones asignadas a los cargos</t>
  </si>
  <si>
    <t>Inadecuada definición de funciones asignadas a los cargos</t>
  </si>
  <si>
    <t>Falta de coordinación entre la estructura organizacional y el modelo de operación</t>
  </si>
  <si>
    <t>Desactualización de la estructura organizacional</t>
  </si>
  <si>
    <t>Concentración de funciones</t>
  </si>
  <si>
    <t>Carencia de lineamientos de acción general (políticas y directrices institucionales)</t>
  </si>
  <si>
    <t>Falta claridad en los lineamientos directivos</t>
  </si>
  <si>
    <t>Inadecuados lineamientos (políticas y directrices institucionales)</t>
  </si>
  <si>
    <t>Desconocimiento del nivel directivo del negocio y los requerimientos del mismo</t>
  </si>
  <si>
    <t>Desconocimiento del nivel directivo del contexto externo de la organización</t>
  </si>
  <si>
    <t>Resistencia al cambio o baja tolerancia a tomar riesgos</t>
  </si>
  <si>
    <t>Carencia de una metodología, herramientas y/o medios para desarrollar el proceso</t>
  </si>
  <si>
    <t>Desconocimiento de las metodologías, herramientas y/o medios aplicados</t>
  </si>
  <si>
    <t>Falta de capacitación en las nuevas metodologías, herramientas y/o medios</t>
  </si>
  <si>
    <t>Inadecuada selección de metodologías, herramientas y/o medios de trabajo</t>
  </si>
  <si>
    <t>Falta de estandarización del proceso</t>
  </si>
  <si>
    <t>Falta de comunicación de los procedimientos</t>
  </si>
  <si>
    <t>Deficiencias en el diseño del proceso</t>
  </si>
  <si>
    <t>Desactualización de los procesos</t>
  </si>
  <si>
    <t>Falta de coordinación entre los procesos</t>
  </si>
  <si>
    <t>Falta de coordinación entre quienes desarrollan el proceso</t>
  </si>
  <si>
    <t>Carencia de políticas para el proceso</t>
  </si>
  <si>
    <t>Desconocimiento de las políticas del proceso</t>
  </si>
  <si>
    <t>Desconocimiento de las necesidades y requerimientos básicos de los clientes</t>
  </si>
  <si>
    <t>Falta de planeación de las actividades o tareas</t>
  </si>
  <si>
    <t>Inadecuada planeación de las actividades o tareas</t>
  </si>
  <si>
    <t>Inadecuada organización de prioridades</t>
  </si>
  <si>
    <t>Concurrencia de actividades simultáneas</t>
  </si>
  <si>
    <t>Desconocimiento de los factores internos, condiciones y necesidades de la empresa</t>
  </si>
  <si>
    <t>Fallas en los controles de calidad</t>
  </si>
  <si>
    <t>Fallas en las medidas de seguridad</t>
  </si>
  <si>
    <t>Incumplimiento de controles diseñados</t>
  </si>
  <si>
    <t>Inadecuada selección de contratistas y proveedores</t>
  </si>
  <si>
    <t>PROVEEDORES Y CONTRATISTAS</t>
  </si>
  <si>
    <t>Dependencia de un proveedor</t>
  </si>
  <si>
    <t>Carencia de parámetros adecuados en la celebración de convenios</t>
  </si>
  <si>
    <t>Inadecuada gestión de los contratos</t>
  </si>
  <si>
    <t>Carencia de interventoría de los servicios o productos recibidos</t>
  </si>
  <si>
    <t>Ausencia de mecanismos que garanticen el cumplimiento de los compromisos adquiridos por parte de los proveedores</t>
  </si>
  <si>
    <t>Carencia de recursos humanos</t>
  </si>
  <si>
    <t xml:space="preserve">RECURSOS </t>
  </si>
  <si>
    <t>Carencia de recursos tecnológicos</t>
  </si>
  <si>
    <t>Carencia de recursos económicos</t>
  </si>
  <si>
    <t>Carencia de recursos logísticos</t>
  </si>
  <si>
    <t>Carencia de materiales</t>
  </si>
  <si>
    <t>Inadecuada asignación de recursos humanos</t>
  </si>
  <si>
    <t xml:space="preserve">Inadecuada asignación de recursos tecnológicos </t>
  </si>
  <si>
    <t>Inadecuada asignación de recursos económicos</t>
  </si>
  <si>
    <t>Inadecuada asignación de recursos logísticos</t>
  </si>
  <si>
    <t>Inadecuada asignación de materiales</t>
  </si>
  <si>
    <t>Falta de planeación en la solicitud de recursos humanos</t>
  </si>
  <si>
    <t>Falta de planeación en la solicitud de recursos tecnológicos</t>
  </si>
  <si>
    <t>Falta de planeación en la solicitud de recursos económicos</t>
  </si>
  <si>
    <t>Falta de planeación en la solicitud de recursos logísticos</t>
  </si>
  <si>
    <t>Falta de planeación en la solicitud de materiales</t>
  </si>
  <si>
    <t>Disminución de la disponibilidad presupuestal</t>
  </si>
  <si>
    <t>Falta de aprovechamiento de los recursos disponibles</t>
  </si>
  <si>
    <t>Mal uso de les recursos</t>
  </si>
  <si>
    <t>Falta de confiabilidad en la información</t>
  </si>
  <si>
    <t>INFORMACIÓN</t>
  </si>
  <si>
    <t>Falta de claridad en la información</t>
  </si>
  <si>
    <t>Falta de precisión en la información</t>
  </si>
  <si>
    <t>Falta de oportunidad en la entrega de la información</t>
  </si>
  <si>
    <t>Desconocimiento de las responsabilidades en el manejo de información</t>
  </si>
  <si>
    <t>Desactualización de la información</t>
  </si>
  <si>
    <t>Fallas en el canal de distribución de la información</t>
  </si>
  <si>
    <t>Deficiencias en el diseño de seguridad</t>
  </si>
  <si>
    <t>CONTROL, MEDICIÓN Y SEGUIMIENTO</t>
  </si>
  <si>
    <t>No aplicación de las medidas de seguridad establecidas</t>
  </si>
  <si>
    <t>Carencia de parámetros de medición</t>
  </si>
  <si>
    <t>Falta de claridad y efectividad en los parámetros de medición</t>
  </si>
  <si>
    <t>Falta de análisis de los resultados de las mediciones</t>
  </si>
  <si>
    <t>Carencia de actividades de revisión y verificación por parte de una persona independiente</t>
  </si>
  <si>
    <t>Manipulación de pruebas y/o resultados</t>
  </si>
  <si>
    <t>Falta de supervisión</t>
  </si>
  <si>
    <t>Fallas en las actividades de revisión</t>
  </si>
  <si>
    <t>Desconocimiento de la normatividad legal vigente</t>
  </si>
  <si>
    <t>NORMATIVIDAD</t>
  </si>
  <si>
    <t>Inadecuada interpretación de la normatividad legal vigente</t>
  </si>
  <si>
    <t>Desactualización de la normatividad legal vigente</t>
  </si>
  <si>
    <t>Incumplimiento de la normatividad legal vigente</t>
  </si>
  <si>
    <t>Dificultad para adaptarse a la normatividad legal vigente</t>
  </si>
  <si>
    <t>Falta o inadecuada asesoría jurídica</t>
  </si>
  <si>
    <t>Incumplimiento de los derechos de propiedad intelectual y licenciamiento</t>
  </si>
  <si>
    <t>Obsolescencia tecnológica</t>
  </si>
  <si>
    <t>TECNOLOGÍA</t>
  </si>
  <si>
    <t>Desactualización tecnológica</t>
  </si>
  <si>
    <t>Dificultad para responder a los avances tecnológicos acelerados</t>
  </si>
  <si>
    <t>Inadecuado soporte tecnológico</t>
  </si>
  <si>
    <t>Inadecuada plataforma tecnológica</t>
  </si>
  <si>
    <t>Fallas en la plataforma tecnológica</t>
  </si>
  <si>
    <t>Carencia de mantenimiento preventivo</t>
  </si>
  <si>
    <t>Fallas en el mantenimiento preventivo</t>
  </si>
  <si>
    <t>Inundaciones naturales</t>
  </si>
  <si>
    <t>EVENTOS NATURALES</t>
  </si>
  <si>
    <t>Incendio forestales</t>
  </si>
  <si>
    <t>Terremotos</t>
  </si>
  <si>
    <t>Tornados</t>
  </si>
  <si>
    <t>Avalanchas</t>
  </si>
  <si>
    <t>Granizo</t>
  </si>
  <si>
    <t>Sequia</t>
  </si>
  <si>
    <t>Huracanes</t>
  </si>
  <si>
    <t>Ventisca</t>
  </si>
  <si>
    <t>tormenta eléctrica</t>
  </si>
  <si>
    <t>ola de calor</t>
  </si>
  <si>
    <t>Erupción volcánica</t>
  </si>
  <si>
    <t>Tsunami</t>
  </si>
  <si>
    <t xml:space="preserve">enfermedades (Pandemias y Epidemias) </t>
  </si>
  <si>
    <t>Daño UPS</t>
  </si>
  <si>
    <t>INFRAESTRUCTURA DE APOYO</t>
  </si>
  <si>
    <t>Daño Planta Eléctrica</t>
  </si>
  <si>
    <t>Daño Tuberías</t>
  </si>
  <si>
    <t>Daño Infraestructura física</t>
  </si>
  <si>
    <t>Goteras</t>
  </si>
  <si>
    <t xml:space="preserve">Humedad no controlada </t>
  </si>
  <si>
    <t>LISTADO DE CAUSAS</t>
  </si>
  <si>
    <t>FRECUENCIA</t>
  </si>
  <si>
    <t>ID RIESGO</t>
  </si>
  <si>
    <t>¿El control tiene Asignado Responsable?</t>
  </si>
  <si>
    <t>Si</t>
  </si>
  <si>
    <t>No</t>
  </si>
  <si>
    <t>Tipo de Control</t>
  </si>
  <si>
    <t>Preventivo</t>
  </si>
  <si>
    <t>Detectivo</t>
  </si>
  <si>
    <t>Naturaleza del Control</t>
  </si>
  <si>
    <t>Automático</t>
  </si>
  <si>
    <t>Semiautomático</t>
  </si>
  <si>
    <t>Manual</t>
  </si>
  <si>
    <t>Frecuencia</t>
  </si>
  <si>
    <t>No Establecida</t>
  </si>
  <si>
    <t>Documentado</t>
  </si>
  <si>
    <t>SELECCION</t>
  </si>
  <si>
    <t>CALIFICACION</t>
  </si>
  <si>
    <t>VALOR EVALUACION DISENO</t>
  </si>
  <si>
    <t>DISENO DEL CONTROL</t>
  </si>
  <si>
    <t>EJECUCION DEL CONTROL</t>
  </si>
  <si>
    <t>Ejecución</t>
  </si>
  <si>
    <t>EFECTIVIDAD DEL CONTROL</t>
  </si>
  <si>
    <t>Efectividad</t>
  </si>
  <si>
    <t>FUERTE</t>
  </si>
  <si>
    <t>DÉBIL</t>
  </si>
  <si>
    <t>EL CONTROL TIENE ASIGNADO RESPONSABLE</t>
  </si>
  <si>
    <t>EL CONTROL ESTA DOCUMENTADO</t>
  </si>
  <si>
    <t>CRITERIOS DE EVALUACION DE LA EFECTIVIDAD</t>
  </si>
  <si>
    <t>RESULTADO EVALUACION DE LA EJECUCION</t>
  </si>
  <si>
    <t>RESULTADO EVALUACION DE LA EFECTIVIDAD</t>
  </si>
  <si>
    <t>Criterios de Calificación</t>
  </si>
  <si>
    <t>Calificación</t>
  </si>
  <si>
    <t>ADECUADO</t>
  </si>
  <si>
    <t>SUSCEPTIBLE A MEJORAR</t>
  </si>
  <si>
    <t>INADECUADO</t>
  </si>
  <si>
    <t>CALIFICACION FINAL DE CADA CONTROL</t>
  </si>
  <si>
    <t>CALIFICACION DEL CONJUNTO DE CONTROLES</t>
  </si>
  <si>
    <t>SI</t>
  </si>
  <si>
    <t>NO</t>
  </si>
  <si>
    <t>DISM. IMPACTO</t>
  </si>
  <si>
    <t>DISM. PROB</t>
  </si>
  <si>
    <t>ID NIVEL RIESGO</t>
  </si>
  <si>
    <t>5. MAPAS DE RIESGO</t>
  </si>
  <si>
    <t>INSIGNIFICANTE</t>
  </si>
  <si>
    <t>MAYOR</t>
  </si>
  <si>
    <t>CATASTROFICO</t>
  </si>
  <si>
    <t>RESPONSABLE DEL CONTROL (CARGO)</t>
  </si>
  <si>
    <t>Cuando se requiera</t>
  </si>
  <si>
    <t>Varias veces al día</t>
  </si>
  <si>
    <t>Diaria</t>
  </si>
  <si>
    <t>Semanal</t>
  </si>
  <si>
    <t>Mensual</t>
  </si>
  <si>
    <t>Semestral</t>
  </si>
  <si>
    <t>Anual</t>
  </si>
  <si>
    <t>FRECUENCIA DE EJECUCION DEL CONTROL</t>
  </si>
  <si>
    <t>Establecida</t>
  </si>
  <si>
    <t>DESCRIPCION SOLIDEZ DE LOS CONTROLES</t>
  </si>
  <si>
    <t>El conjunto de controles mitiga el riesgo asociado y no requieren de acciones adicionales para su tratamiento.</t>
  </si>
  <si>
    <t>El conjunto de controles mitiga parcialmente el riesgo asociado. Para su tratamiento se requiere tomar acciones adicionales, las cuales serán incluidas en el Plan de tratamiento de riesgos.</t>
  </si>
  <si>
    <t>El conjunto de controles no mitiga el riesgo asociado. Se requiere estudiar la viabilidad de estos controles y tomar acciones correctivas a fin de tratar adecuadamente el riesgo, o implementar nuevos controles</t>
  </si>
  <si>
    <t>% DE CUMPLIMIENTO DE LA EJECUCION DEL CONTROL</t>
  </si>
  <si>
    <t>Desactualización o Inestabilidad del sistema integrado de gestión - SIGE</t>
  </si>
  <si>
    <t>Entidad  no competitiva</t>
  </si>
  <si>
    <t>Fallas sistemicas en la prestación del servicio</t>
  </si>
  <si>
    <t xml:space="preserve">Incumplimiento de metas estrategicas  </t>
  </si>
  <si>
    <t>Incumplimiento de requisitos internos de mejoramiento.</t>
  </si>
  <si>
    <t xml:space="preserve">Información inexacta </t>
  </si>
  <si>
    <t>Innovación nula.</t>
  </si>
  <si>
    <t>inoportunidad en la gestion de los procesos</t>
  </si>
  <si>
    <t>No cumplimiento de la estrategia institucional</t>
  </si>
  <si>
    <t>Organización no orientada a procesos ni focalizada al cliente.</t>
  </si>
  <si>
    <t>Pérdida de apropiación de los conceptos y herramientas del SIGE</t>
  </si>
  <si>
    <t xml:space="preserve">Perdida de compentencia para la liquidación de contratos </t>
  </si>
  <si>
    <t xml:space="preserve">Perdida de Imagen  y reputación </t>
  </si>
  <si>
    <t>Perdida de información</t>
  </si>
  <si>
    <t xml:space="preserve">Perdida de la Certificación en Normas voluntarias </t>
  </si>
  <si>
    <t xml:space="preserve">Perdida del conocimiento Institucional </t>
  </si>
  <si>
    <t>Servicio no conforme</t>
  </si>
  <si>
    <t>Sobrecostos</t>
  </si>
  <si>
    <t>Violación al debido proceso</t>
  </si>
  <si>
    <t>VERIFICACION RIESGO DE CORRUPCION</t>
  </si>
  <si>
    <t>Eje de Calidad (Corrupción)</t>
  </si>
  <si>
    <t>Correctivo</t>
  </si>
  <si>
    <t>ES RIESGO CORRUPCION</t>
  </si>
  <si>
    <t>MAPA DE RIESGOS DE CORRUPCIÓN</t>
  </si>
  <si>
    <t>CRONOGRAMA MRC</t>
  </si>
  <si>
    <t>ELABORACIÓN</t>
  </si>
  <si>
    <t>PUBLICACIÓN</t>
  </si>
  <si>
    <t>EFECTIVIDAD DE LOS CONTROLES</t>
  </si>
  <si>
    <t>ACCIONES ADELANTADAS</t>
  </si>
  <si>
    <t>OBSERVACIONES</t>
  </si>
  <si>
    <t>Responsable:</t>
  </si>
  <si>
    <t>DETERMINACIÓN DE IMPACTO</t>
  </si>
  <si>
    <t>Orientar la gestión de las Tecnologías de la Información y las Comunicaciones – TIC - articulada con la estrategia de negocio, generando valor en el marco de las políticas y lineamientos establecidos por la autoridad competente.</t>
  </si>
  <si>
    <t>Gestionar, administrar y controlar los recursos, bienes y servicios de apoyo para la institución.</t>
  </si>
  <si>
    <t>Implementar las políticas y normas del talento humana para la vinculación, desarrollo y retiro de los funcionarios con el fin de que la entidad alcance las metas estratégicas</t>
  </si>
  <si>
    <t>Asesorar, diseñar e implementar estrategias de comunicación para la movilidad y pedagogía social en la promoción de la garantía de derechos de las niñas, niños, adolescentes y las familias, así como divulgar la gestión del ICBF y posicionar su imagen.</t>
  </si>
  <si>
    <t>Realizar inspección vigilancia y control de la prestación del servicio público de Bienestar Familiar para determinar las condiciones de cumplimiento de la normativa vigente de acuerdo a la modalidad de servicio prestado.</t>
  </si>
  <si>
    <t>Acercar el ICBF a la ciudadanía, facilitando el acceso a la información y a los servicios, promoviendo el control social y la participación ciudadana y, administrar y custodiar los archivos institucionales.</t>
  </si>
  <si>
    <t>DIRECCIONAMIENTO, PROCESOS</t>
  </si>
  <si>
    <t xml:space="preserve">Vulnerabilidad Informática </t>
  </si>
  <si>
    <t>UBICACIÓN</t>
  </si>
  <si>
    <t>SEGUIMIENTO MAPA DE RIESGOS DE CORRUPCIÓN (PARA USO EXCLUSIVO DE LA OFICINA DE CONTROL INTERNO)</t>
  </si>
  <si>
    <t xml:space="preserve">Documentado </t>
  </si>
  <si>
    <t>No Documentado</t>
  </si>
  <si>
    <t>PROCESO DONDE OCURRE EL RIESGO</t>
  </si>
  <si>
    <t>Evaluación  y Monitoreo de la Gestión.</t>
  </si>
  <si>
    <t>Gestión Atención a Peticiones, Quejas, Reclamos y Sugerencias.</t>
  </si>
  <si>
    <t>Gestión Contratación</t>
  </si>
  <si>
    <t>Gestión Control Interno Disciplinario.</t>
  </si>
  <si>
    <t>Gestión Coordinación y Articulación de la Gestión Territorial</t>
  </si>
  <si>
    <t>Gestión Coordinación y Articulación del Sistema Nacional de Bienestar Familiar</t>
  </si>
  <si>
    <t xml:space="preserve">Gestión de Cooperación </t>
  </si>
  <si>
    <t>Gestión de Recursos Tecnológicos</t>
  </si>
  <si>
    <t>Gestión Familia, Población y Comunidad.</t>
  </si>
  <si>
    <t>Gestión Información y Tecnología</t>
  </si>
  <si>
    <t>Gestión Logística y Abastecimiento</t>
  </si>
  <si>
    <t>Gestión Medios y Prensa</t>
  </si>
  <si>
    <t>Gestión para la Niñez y Adolescencia</t>
  </si>
  <si>
    <t>Gestión Responsabilidad Penal</t>
  </si>
  <si>
    <t>Gestión Supervisión Técnica</t>
  </si>
  <si>
    <t>Mejoramiento Continuo</t>
  </si>
  <si>
    <t>Gestión Adopciones</t>
  </si>
  <si>
    <t>Sede Nacional</t>
  </si>
  <si>
    <t>Centro Zonal</t>
  </si>
  <si>
    <t>APLICA EN EL NIVEL</t>
  </si>
  <si>
    <t>Formular el marco estratégico para orientar todas las políticas, planes, programas, proyectos y actuaciones de la Entidad.</t>
  </si>
  <si>
    <t>Realizar el Monitoreo, Evaluación y Control a la Gestión Institucional, con el fin de generar insumos para la adecuada toma de decisiones que permita el mejoramiento de los procesos.</t>
  </si>
  <si>
    <t>Verificar y evaluar que los controles asociados a las operaciones y actuaciones del ICBF, se ejecuten de acuerdo a los requisitos establecidos en las normas constitucionales y legales vigentes, modelo de gestión y políticas trazadas por la Dirección General, con el fin de aportar al mejoramiento continuo de los procesos institucionales</t>
  </si>
  <si>
    <t>Planear, gestionar, ejecutar, coordinar y controlar los recursos, bienes y servicios de apoyo, para garantizar el cumplimiento de la misión institucional.</t>
  </si>
  <si>
    <t>Restablecer el derecho a crecer en el seno de una familia a los Niños, Niñas y Adolescentes declarados adoptables</t>
  </si>
  <si>
    <t>MPM5.P2</t>
  </si>
  <si>
    <t>MPEV1.P1</t>
  </si>
  <si>
    <t>MPEV1.P2</t>
  </si>
  <si>
    <t>MPA1.P5</t>
  </si>
  <si>
    <t xml:space="preserve">Adelantar las acciones para garantizar la atención de las peticiones, quejas, reclamos y sugerencias en oportunidad, promoviendo la participación ciudadana y el control social.
</t>
  </si>
  <si>
    <t>MPA5.P2</t>
  </si>
  <si>
    <t>Gestión para la Atención Integral a la Primera Infancia</t>
  </si>
  <si>
    <t>Articular políticas y líneas de Acción para la Atención Integral a los niños y niñas menores de 5 años en los territorios, diseñando e implementando programas, lineamientos, estándares y rutas que incidan en la garantía de los derechos de la Primera Infancia de acuerdo a las características socioculturales del país y la normatividad vigente en corresponsabilidad con la familia, la comunidad y el Sistema Nacional de Bienestar Familiar</t>
  </si>
  <si>
    <t xml:space="preserve">MPM.01 </t>
  </si>
  <si>
    <t>MPA7</t>
  </si>
  <si>
    <t>Diseñar y dirigir la estrategia de comunicaciones institucionales del ICBF, de acuerdo con sus objetivos y políticas generales, para contribuir en el afianzamiento de la cultura interna y fortalecer la imagen de la institución ante sus públicos de interés, haciendo una buena gestión que refuerce la confianza, credibilidad y posicionamiento, coadyuvando así al desarrollo integral de las nuevas generaciones</t>
  </si>
  <si>
    <t>Brindar soporte jurídico contractual a la Sede de la Dirección General y Regionales para apoyar la contratación de los servicios, bienes y obra pública requeridos, de manera eficaz y oportuna para asegurar la continua y eficiente prestación de los servicios dando cumplimiento a la misión institucional.</t>
  </si>
  <si>
    <t>MPA1.P6</t>
  </si>
  <si>
    <t xml:space="preserve"> Ejercer la acción disciplinaria a través del debido proceso frente a las conductas de los Servidores y ex Servidores Púbicos del ICBF</t>
  </si>
  <si>
    <t>MPA1.P3</t>
  </si>
  <si>
    <t>Articular y fortalecer a los agentes del Sistema Nacional de Bienestar Familiar para la protección integral de Niños, Niñas, adolescentes y familias en la gestión de las políticas públicas con enfoque diferencial en todo el territorio nacional.</t>
  </si>
  <si>
    <t>MPE3</t>
  </si>
  <si>
    <t>Incorporar, administrar y desarrollar integralmente el talento humano a través de los Programas de Capacitación, Bienestar social, Salud Ocupacional, para mejorar continuamente la productividad, la gestión de los procesos del ICBF.</t>
  </si>
  <si>
    <t>MPA1.P1</t>
  </si>
  <si>
    <t>Planear, ejecutar, verificar y mejorar la evaluación de la calidad de los servicios misionales del ICBF</t>
  </si>
  <si>
    <t>Evaluación de la Calidad  de los Servicios Misionales del ICBF</t>
  </si>
  <si>
    <t>MPEV2P1</t>
  </si>
  <si>
    <t xml:space="preserve">Promover desde el marco de la Seguridad Alimentaria y nutricional el desarrollo integral de la primera infancia, la niñez, adolescencia y la familia colombiana Mediante acciones de articulación y coordinación intra e interinstitucional, territorial e internacional
</t>
  </si>
  <si>
    <t>MPM4</t>
  </si>
  <si>
    <t>Verificar la situación de ejercicio de derechos de los adolescentes con procesos de Responsabilidad Penal para garantizar su restablecimiento en el marco de la justicia restaurativa, y en cumplimiento de la finalidad pedagógica, específica y diferenciada del sistema, de acuerdo a los postulados del libro segundo de la Ley 1098 de 2006.</t>
  </si>
  <si>
    <t>MPM5.P3</t>
  </si>
  <si>
    <t>Restablecer los derechos de los niños, niñas y adolescentes cuando se encuentren amenazados, inobservados o vulnerados a través de las actuaciones adelantadas por parte de las autoridades administrativas para el reconocimiento y ejercicio de sus derechos (Artículo 50 de la Ley 1098).</t>
  </si>
  <si>
    <t>MPM5.P1</t>
  </si>
  <si>
    <t>RARA VEZ</t>
  </si>
  <si>
    <t>POSIBLE</t>
  </si>
  <si>
    <t>CASI SEGURO</t>
  </si>
  <si>
    <t>CONTEXTO DEL PROCESO</t>
  </si>
  <si>
    <t>CONTEXTO</t>
  </si>
  <si>
    <t>1. IDENTIFICACIÓN DEL RIESGO</t>
  </si>
  <si>
    <t>FINANCIEROS: Presupuesto de funcionamiento, recursos de inversión, infraestructura, capacidad instalada.</t>
  </si>
  <si>
    <t>PERSONAL: Competencia del personal, disponibilidad del personal, seguridad y salud ocupacional.</t>
  </si>
  <si>
    <t>PROCESOS: Capacidad, diseño, ejecución, proveedores, entradas, salidas, gestión del conocimiento.</t>
  </si>
  <si>
    <t>TECNOLOGÍA: Integridad de datos, disponibilidad de datos y sistemas, desarrollo, producción, mantenimiento de sistemas de información.</t>
  </si>
  <si>
    <t>ESTRATÉGICOS: Direccionamiento estratégico, planeación institucional,
liderazgo, trabajo en equipo.</t>
  </si>
  <si>
    <t>COMUNICACIÓN INTERNA: Canales utilizados y su efectividad, flujo de la información necesaria para el desarrollo de las operaciones.</t>
  </si>
  <si>
    <t>FACTORES DE CONTEXTO INTERNO</t>
  </si>
  <si>
    <t>FACTORES DE CONTEXTO EXTERNO</t>
  </si>
  <si>
    <t>ECONÓMICOS: Disponibilidad de capital, liquidez, mercados financieros, desempleo, competencia.</t>
  </si>
  <si>
    <t>POLÍTICOS: Cambios de gobierno, legislación, políticas públicas, regulación.</t>
  </si>
  <si>
    <t>SOCIALES: Demografía, responsabilidad social, orden público.</t>
  </si>
  <si>
    <t>TECNOLÓGICOS: Avances en tecnología, acceso a sistemas de información externos, gobierno en línea.</t>
  </si>
  <si>
    <t>MEDIOAMBIENTALES: Emisiones y residuos, energía, catástrofes naturales,
desarrollo sostenible.</t>
  </si>
  <si>
    <t>COMUNICACIÓN EXTERNA: Mecanismos utilizados para entrar en contacto con
los usuarios o ciudadanos, canales establecidos para que el mismo se
comunique con la entidad.</t>
  </si>
  <si>
    <t>VALOR IMPACTOP</t>
  </si>
  <si>
    <t>VALOR IMPACTOProceso</t>
  </si>
  <si>
    <t>VALOR IMPACTOImagen</t>
  </si>
  <si>
    <t>VALOR IMPACTORecursos</t>
  </si>
  <si>
    <t>VALOR IMPACTOInformación</t>
  </si>
  <si>
    <t>VALOR IMPACTOSanción</t>
  </si>
  <si>
    <t>El control mitiga levemente el riesgo asociado.</t>
  </si>
  <si>
    <t>El control mitiga moderadamente el riesgo asociado.</t>
  </si>
  <si>
    <t>El control mitiga fuertemente el riesgo asociado.</t>
  </si>
  <si>
    <t>2. ANALISIS DE RIESGO INHERENTE</t>
  </si>
  <si>
    <t>3. EVALUACION DE LOS CONTROLES</t>
  </si>
  <si>
    <t>4. TRATAMIENTO DEL RIESGO</t>
  </si>
  <si>
    <t>5. CONTROL Y REVISION</t>
  </si>
  <si>
    <t>3. HOJA DE CONTROLES</t>
  </si>
  <si>
    <t>3.1 DESCRIPCIÓN DE CONTROLES EXISTENTES</t>
  </si>
  <si>
    <t>3.2 EVALUACION DE LA EJECUCION DE CONTROLES EXISTENTES</t>
  </si>
  <si>
    <t>3.3 EVALUACION DE LA EFECTIVIDAD DE CONTROLES EXISTENTES</t>
  </si>
  <si>
    <t>LISTA RIESGOS</t>
  </si>
  <si>
    <t>Imagen</t>
  </si>
  <si>
    <t>Estratégico</t>
  </si>
  <si>
    <t>Operativo</t>
  </si>
  <si>
    <t>Financiero</t>
  </si>
  <si>
    <t>Cumplimiento</t>
  </si>
  <si>
    <t>Tecnología</t>
  </si>
  <si>
    <t>Corrupción</t>
  </si>
  <si>
    <t>TIPO DE RIESGO</t>
  </si>
  <si>
    <t>RESULTADO EVALUACIÓN DEL DISEÑO DEL CONTROL</t>
  </si>
  <si>
    <t xml:space="preserve">CLASE DE CONTROL </t>
  </si>
  <si>
    <t>NATURALEZA DEL CONTROL</t>
  </si>
  <si>
    <t>CREER</t>
  </si>
  <si>
    <t>CAIVAS 1</t>
  </si>
  <si>
    <t>CAIVAS 2</t>
  </si>
  <si>
    <t>CAIVAS 3</t>
  </si>
  <si>
    <t>CESPA 1</t>
  </si>
  <si>
    <t>CESPA 2</t>
  </si>
  <si>
    <t>CESPA 3</t>
  </si>
  <si>
    <t>BAJA 5</t>
  </si>
  <si>
    <t>BAJA 10</t>
  </si>
  <si>
    <t>MODERADA 20</t>
  </si>
  <si>
    <t>MODERADA 15</t>
  </si>
  <si>
    <t>MODERADA 25</t>
  </si>
  <si>
    <t>ALTA 30</t>
  </si>
  <si>
    <t>ALTA 40</t>
  </si>
  <si>
    <t>ALTA 50</t>
  </si>
  <si>
    <t>EXTREMA 100</t>
  </si>
  <si>
    <t>EXTREMA 80</t>
  </si>
  <si>
    <t>EXTREMA 60</t>
  </si>
  <si>
    <t>EXTREMA-INACEPTABLE 10</t>
  </si>
  <si>
    <t>REGISTRO O EVIDENCIA</t>
  </si>
  <si>
    <t>MAPA DE  RIESGO INHERENTE EJE DE CALIDAD</t>
  </si>
  <si>
    <t>MAPA DE RIESGO RESIDUAL EJE DE CALIDAD</t>
  </si>
  <si>
    <t>MAPA DE  RIESGO INHERENTE EJE DE CORRUPCIÓN</t>
  </si>
  <si>
    <t>MAPA DE  RIESGO RESIDUAL EJE DE CORRUPCIÓN</t>
  </si>
  <si>
    <t>FUERTE (5)</t>
  </si>
  <si>
    <t>MODERADO (3)</t>
  </si>
  <si>
    <t>DÉBIL (1)</t>
  </si>
  <si>
    <t>EFECTIVO (5)</t>
  </si>
  <si>
    <t>MODERADAMENTE EFECTIVO (3)</t>
  </si>
  <si>
    <t>POCO EFECTIVO (1)</t>
  </si>
  <si>
    <t>DISEÑO</t>
  </si>
  <si>
    <t>EJECUCIÓN</t>
  </si>
  <si>
    <t>EFECTIVIDAD</t>
  </si>
  <si>
    <t>SOLIDEZ DEL CONTROL</t>
  </si>
  <si>
    <t>Se ejecuta el control cumpliendo, todos los criterios definidos en el diseño. (100%)</t>
  </si>
  <si>
    <t>Se ejecuta el control, cumpliendo algunos criterios definidos en el diseño. (66%)</t>
  </si>
  <si>
    <t>Se ejecuta el control, cumpliendo pocos de los criterios definidos en el diseño. (33%)</t>
  </si>
  <si>
    <t>CATASTRÓFICO</t>
  </si>
  <si>
    <t>Trimestral</t>
  </si>
  <si>
    <t>No hay acción u omisión._x000D_
No hay uso del poder._x000D_
No hay desviación de la gestión de lo público._x000D_
No hay beneficio particular._x000D_
_x000D_
NO ES UN RIESGO DE CORRUPCIÓN</t>
  </si>
  <si>
    <t>Celebración y legalización de contratos sin el cumplimiento de requisitos.</t>
  </si>
  <si>
    <t>Incumplimiento de los requisitos de orden legal para la celebración de contratos y /o el inicio de su ejecución.</t>
  </si>
  <si>
    <t>Deficiencia en la supervisión de contratos</t>
  </si>
  <si>
    <t>Falencias técnicas, administrativas, financieras y juridicas durante la supervisión de los contratos, desde la legalización hasta la liquidación y cierre financiero del contrato.</t>
  </si>
  <si>
    <t>1. Ausencia o fallas en la formulación del Plan Anual de Adquisiciones de la entidad.
2. Desconocimiento por parte de las áreas tecnicas dell bien o servicio a contratar.
3.  Ausencia de controles, registro y verificacion de Informacion por parte del área técnica y la Direccion de Contratacion en la elaboracion de documentacion previa y en la suscripción del contrato.
4. Desconocimiento de la normatividad en materia de contratacion
5. Procedimientos inexistentes, deficientes o desactualizados. 
6. Ausencia de personal ídoneo que adelante los procesos de contratacion.
7. Falta de unidad de criterios por parte de los profesionales y áreas que adelantan el proceso de seleccion.
8. Proyeccion de requisitos habilitantes y de evaluacion sin conocimiento del bien o servicio a contratar.
9.Fallas en el proceso de evaluación financiera, jurídica y técnica durante la adquisición de bienes y servicios</t>
  </si>
  <si>
    <t>Selección de operadores y/o contratistas no idoneos</t>
  </si>
  <si>
    <t>1.Ausencias y/o fallas de control, registro y verificación de información por parte del área técnica y la Dirección de Contratación en la elaboración de documentación previa.
2.Desconocimiento de la normatividad en materia de adquisición de bienes y servicios.
3. Ausencia y/o deficientes procedimientos para la adquisición de bienes y servicios.
4. Falta de divulgación y socialización de los procedimientos para la adquisición de bienes y servicios.
5. Manipulación de información y documentación del proceso por parte de servidores y colaboradores con intereses particulares.
6.Extralimitación de funciones por parte de servidores públicos y/o colaboradores en la ausencia y/o toma de decisiones.
7.Existencia de tráfico de influencias.</t>
  </si>
  <si>
    <t>Interés indebido en procesos de selección y celebración de contratos (corrupción)</t>
  </si>
  <si>
    <t>Procesos de adquisición de bienes y servicios desarrollados en favor propio o de un tercero en particular, en cualquier modalidad de selección y contratación.</t>
  </si>
  <si>
    <t>Se puede presentar acción u omisión del funcionario o colaborador._x000D_
Se puede presentar uso del poder._x000D_
Se puede presentar desviación de la gestión de lo público._x000D_
Se puede generar un beneficio particular._x000D_
_x000D_
ES UN RIESGO DE CORRUPCIÓN</t>
  </si>
  <si>
    <t>Interés indebido en la  supervisión de contratos (corrupción)</t>
  </si>
  <si>
    <t>Omision o accion por parte de los servidores, supervisores de contratos o apoyos a la supervisión, en búsqueda de beneficios particulares, desde el cumplimiento de requisitos de ejecución hasta la liquidación del contrato o acta de finalización y cierre financiero del mismo</t>
  </si>
  <si>
    <t>1. Incumplimiento de la misión y los objetivos institucionales del ICBF.
2. Afectación total o parcial en la prestación de servicios del ICBF
3. Afectación en la ejecución presupuestal
4. Posibles procesos disciplinarios 
5. Pérdida de la imagen y credibilidad institucional</t>
  </si>
  <si>
    <t>1. Deficiencia en la prestacion de  los servicios misionales y/o de apoyo según sea el caso
2. Desembolso o traspaso de recursos publicos a  terceros sin el cumplimiemto de las obligaciones contractuales.
3. Probabilidad de manipulacion de la informacion por parte de los colaboradores.
4. Procesos sancionatorios fallidos.
5. Pérdida de la imagen y credibilidad institucional
6. Afectación en la ejecución presupuestal y sobrecostos.
7. Intervención de órganos de control.
8. Perdida de competencia para la Liquidacion de contratos</t>
  </si>
  <si>
    <t>1. Afectación total o parcial en la prestación de servicios del ICBF
2. Incumplimiento de la misión y los objetivos institucionales del ICBF.
3. Procesos sancionatorios fallidos.
4. Pérdida de la imagen y credibilidad institucional
5. Afectación en la ejecución presupuestal y sobrecostos.
6.Procesos sancionatorios, disciplinarios, fiscales y penales
7. Dificultades durante la ejecucion y supervision de Contratos.</t>
  </si>
  <si>
    <t>Las categorias afectadas son: _x000D_
-Proceso -Imagen -Intervención _x000D_
_x000D_
Total Categorias: 3</t>
  </si>
  <si>
    <t>Las categorias afectadas son: _x000D_
-Proceso -Imagen -Recursos -Intervención -Información _x000D_
_x000D_
Total Categorias: 5</t>
  </si>
  <si>
    <t>Las categorias afectadas son: _x000D_
-Proceso -Imagen -Recursos -Intervención _x000D_
_x000D_
Total Categorias: 4</t>
  </si>
  <si>
    <t>Las preguntas contestadas afirmativamente fueron: _x000D_
2 - 3 - 4 - 5 - 7 - 10 - 11 - 12 - 13 - 14 - 18_x000D_
_x000D_
Total de preguntas: 11</t>
  </si>
  <si>
    <t>Las preguntas contestadas afirmativamente fueron: _x000D_
2 - 3 - 6 - 7 - 8 - 10 - 11 - 12 - 13 - 14 - 18_x000D_
_x000D_
Total de preguntas: 11</t>
  </si>
  <si>
    <t>AB1</t>
  </si>
  <si>
    <t>AB2</t>
  </si>
  <si>
    <t>AB3</t>
  </si>
  <si>
    <t>AB4</t>
  </si>
  <si>
    <t>AB5+</t>
  </si>
  <si>
    <t>AB6+</t>
  </si>
  <si>
    <t>Seguimiento al Plan Anual de Adquisiciones</t>
  </si>
  <si>
    <t>Indiciadores de ejecución presupuestal reportados en el tablero de control</t>
  </si>
  <si>
    <t>Seguimiento y toma de decisiones frente a la ejecución presupuestal por parte del Consejo Directivo</t>
  </si>
  <si>
    <t>Comité de seguimiento y evaluación del Plan Anual de Adquisiciones</t>
  </si>
  <si>
    <t>Sistema de Información PACCO</t>
  </si>
  <si>
    <t>Seguimiento al cronograma de procesos contractuales de las areas de apoyo en el Comité de Secretaria General</t>
  </si>
  <si>
    <t>Seguimiento y toma de decisiones respecto a la ejecución presupuestal en Comité Directivo</t>
  </si>
  <si>
    <t>Manual de Contratación</t>
  </si>
  <si>
    <t>Comité de Contratación Nivel Nacional</t>
  </si>
  <si>
    <t>Comité de Contratación Nivel Regional</t>
  </si>
  <si>
    <t>Elaboración de estudios previos y estudios de sector y costos</t>
  </si>
  <si>
    <t>Auditorias internas y externas</t>
  </si>
  <si>
    <t>Controles de legalidad de los procesos de adquisición de bienes y servicios</t>
  </si>
  <si>
    <t>Canal de consultas regionales dispuesto para resolver inquietudes jurídicas.</t>
  </si>
  <si>
    <t>Asistencia técnica de las areas misionales a los supervisores de los contratos</t>
  </si>
  <si>
    <t>Aplicación de procedimientos asociados a la Supervisión</t>
  </si>
  <si>
    <t>Comité de Conciliación y Defensa Judicial</t>
  </si>
  <si>
    <t>Banco de Oferentes para algunos programas misionales</t>
  </si>
  <si>
    <t>Capacitaciones a los Supervisores</t>
  </si>
  <si>
    <t>Aplicación de los procedimientos para la correcta y oportuna liquidación de los contratos.</t>
  </si>
  <si>
    <t>Director de Abastecimiento</t>
  </si>
  <si>
    <t>Ordenadores de Gasto y Gerentes de Proyecto</t>
  </si>
  <si>
    <t>Secretario General</t>
  </si>
  <si>
    <t>Director de Planeación y Control de Gestión</t>
  </si>
  <si>
    <t>Director General</t>
  </si>
  <si>
    <t>Director de Contratación</t>
  </si>
  <si>
    <t>Director Regional</t>
  </si>
  <si>
    <t>Directores y Jefes de Área
Director de Abastecimiento
Coordinadores de Grupo en Regionales</t>
  </si>
  <si>
    <t>Jefe de Control Interno</t>
  </si>
  <si>
    <t>Director de Contratación y Coordinadores Jurídicos de las Regionales</t>
  </si>
  <si>
    <t>Colaboradores ICBF</t>
  </si>
  <si>
    <t>Supervisores de Contrato</t>
  </si>
  <si>
    <t>Directores Misionales</t>
  </si>
  <si>
    <t>Jefe de Oficina Asesora Jurídica</t>
  </si>
  <si>
    <t>Director de Gestión Humana</t>
  </si>
  <si>
    <t>Guía de Supervisión</t>
  </si>
  <si>
    <t xml:space="preserve">1. DISEÑO DEL PROCESO._x000D_
2. INTERACCIÓN CON OTROS PROCESOS._x000D_
3. TRANSVERSALIDAD._x000D_
4. PROCEDIMIENTOS ASOCIADOS._x000D_
5. RESPONSABLES DEL PROCESO._x000D_
7. EJECUCIÓN._x000D_
</t>
  </si>
  <si>
    <t>X</t>
  </si>
  <si>
    <t>INSTITUTO COLOMBIANO DE BIENESTAR FAMILIAR</t>
  </si>
  <si>
    <t xml:space="preserve">INSTITUTO COLOMBIANO DE BIENESTAR FAMILIAR </t>
  </si>
  <si>
    <t>Adquirir los bienes y servicios que requiere la Entidad para el cumplimiento de su misión institucional, con criterios de calidad, eficiencia, oportunidad y bajo los parámetros legales establecidos.</t>
  </si>
  <si>
    <t xml:space="preserve">Adquisición de Bienes y Servicios </t>
  </si>
  <si>
    <t>MEJORA E INNOVACIÓN</t>
  </si>
  <si>
    <t>MATRIZ DE RIESGOS DE PROCESOS</t>
  </si>
  <si>
    <t>Clasificación de la Información:
Pública</t>
  </si>
  <si>
    <r>
      <rPr>
        <b/>
        <sz val="12"/>
        <rFont val="Tempus Sans ITC"/>
        <family val="5"/>
      </rPr>
      <t>Antes de imprimir este documento… piense en el medio ambiente!</t>
    </r>
    <r>
      <rPr>
        <sz val="12"/>
        <rFont val="Tempus Sans ITC"/>
        <family val="5"/>
      </rPr>
      <t xml:space="preserve">
</t>
    </r>
    <r>
      <rPr>
        <sz val="7"/>
        <rFont val="Arial"/>
        <family val="2"/>
      </rPr>
      <t>Cualquier copia impresa de este documento se considera como COPIA NO CONTROLADA.</t>
    </r>
  </si>
  <si>
    <t>1. Ausencia o fallas en la formulación del Plan Anual de Adquisiciones de la entidad.
2. Deficiencias o fallas en la construcción de estudios de sector, estudios previos, pliegos de condiciones y estimacion de tiempos en los procesos de seleccion.
3. Falta de oportunidad en la elaboración y entrega de los estudios de sector, estudios previos y pliegos de condiciones
4. Falta de unidad de criterios en materia contractual entre dependencias y Direcciones Regionales.
5.Extralimitacion de funciones por parte de servidores publicos y/o colaboradores en la ausencia y/o toma de decisiones.
6.Falta de personal idóneo para adelantar  la construcción de estudios de sector, estudios previos, pliegos de condiciones (gestión humana).
7.Fallas en el proceso de evaluación financiera, jurídica y técnica durante la adquisición de bienes y servicios.</t>
  </si>
  <si>
    <t xml:space="preserve">
1.1. Memorias y listas de asistencia a  capacitaciones y socializaciones en lo que respecta a la etapa de supervisión de contratos.
2.1. Matriz de seguimiento de contratos y/o convenios en liquidación actualizada.</t>
  </si>
  <si>
    <t>Director de Abastecimiento
Director de Abastecimiento
Director de Abastecimiento
Direccion de Contratacion
Direccion de Contratacion, Direccion de Informacion y Tecnología, Direcciones Regionales, Dependencias del ICBF
Direccion de Contratacion
Director de Abastecimiento</t>
  </si>
  <si>
    <t>1.1 Plan Anual de Adquisiciones publicado en la WEB del ICBF y en el SECOP
1.2 Informes publicados en Intranet ICBF
2.1 Correos electrónicos enviados a los usuaris PACCO de las Regionales y Áreas de la Sede Nacional.
2.2 Correo electrónico PACCORESPONDE, habilitado para recibir inquietudes de Regionales y áreas de la Sede Nacional, y así mismo, brindar asesoría permanentemente. 
3.1 Informes publicados en Intranet ICBF 
3.2 Informes publicados en Intranet ICBF
4.1. Memorias y listas de asistencia a socialización de procedimientos.
5.1. Sistema de gestión y supervisión de contratos implementado.
6.2 Memorias y listas de asistencia de capacitacion .
7.1 Actas de reunión.</t>
  </si>
  <si>
    <t>F1.G3.MI</t>
  </si>
  <si>
    <t xml:space="preserve">
Director de Contratación
Subdirector Técnico de Primera Infancia.</t>
  </si>
  <si>
    <t>1. Incumpliento de los principios de transparencia, economía y selección objetiva de la contratación pública. 
2. Deficiencias en la prestación del servicio y afectación en el cumplimiento de la misión y los objetivos institucionales.
3. Procesos sancionatorios, disciplinarios, fiscales y penales.
4. Pérdida de la imagen y credibilidad institucional
 5. Afectación en la ejecución presupuestal y sobrecostos.</t>
  </si>
  <si>
    <t>1. Desembolso o traspaso de recursos públicos a  terceros sin el cumplimiento de las obligaciones contractuales.
2. Improcedentes procesos sancionatorios.
3. Pérdida de competencia para la liquidación de contratos.
4. Incumpliento de los principios de transparencia, economía y selección objetiva de la contratación pública. 
5. Deficiencias en la prestación del servicio y afectación en el cumplimiento de la misión y los objetivos institucionales.
6. Procesos sancionatorios, disciplinarios, fiscales y penales.
7. Pérdida de la imagen y credibilidad institucional
8. Afectación en la ejecución presupuestal y sobrecostos.</t>
  </si>
  <si>
    <t xml:space="preserve">1. ECONÓMICOS: Disponibilidad de capital, liquidez, mercados financieros, desempleo, competencia._x000D_
2. POLÍTICOS: Cambios de gobierno, legislación, políticas públicas, regulación._x000D_
3. SOCIALES: Demografía, responsabilidad social, orden público._x000D_
4. TECNOLÓGICOS: Avances en tecnología, acceso a sistemas de información_x000D_
externos, gobierno en línea._x000D_
6. COMUNICACIÓN EXTERNA: Mecanismos utilizados para entrar en contacto con los usuarios o ciudadanos, canales establecidos para que el mismo se_x000D_
comunique con la entidad._x000D_
7. ARTICULACIÓN INTERINSTITUCIONAL: Relación con otras entidades del sector, del gobierno, territoriales, ONGs._x000D_
</t>
  </si>
  <si>
    <t xml:space="preserve">1. DISEÑO DEL PROCESO: La integración y articulación de las areas que intervienen en el proceso facilita el cumplimiento del objetivo del mismo.
2. INTERACCIÓN CON OTROS PROCESOS: La interacción con los demás procesos de la entidad permite clarificar y entender las necesidades de adquisición de bienes y servicios de la misma.
3. TRANSVERSALIDAD: El proceso define los lineamientos y directrices en temas de adquisición de bienes y servicios generando unidad de criterios que favorecen el cumplimiento del objetivo del mismo.
4. PROCEDIMIENTOS ASOCIADOS: El proceso cuenta con la documentación que estandariza y facilita la ejecución del proceso. 
5. RESPONSABLES DEL PROCESO: El liderazgo del proceso desde la Secretaria General propicia la debida articulación entre los diferentes procesos y areas funcionales que intervienen en el mismo.
7. EJECUCIÓN: El proceso se ejecuta dando cumplimiento a los lineamientos y directrices establecidos, no obstante se debe fortalecer la planeación para la adquisición oportuna de los bienes y servicios necesarios.
</t>
  </si>
  <si>
    <t>INDICADOR ASOCIADO</t>
  </si>
  <si>
    <t>NUEVO INDICADOR</t>
  </si>
  <si>
    <t>Versión 2</t>
  </si>
  <si>
    <t>Página 1 de 6</t>
  </si>
  <si>
    <t>09/11/2017 - 30/12/2017</t>
  </si>
  <si>
    <t>1. ECONÓMICOS: Las políticas económicas y financieras del Gobierno Nacional afectan el cumplimiento de los planes de las entidades nacionales como las del Instituto Colombiano de Bienestar Familiar toda vez que las metas trazadas cuenta con proyecciones presupuestales, y en caso que existan fluctuaciones en la economía nacional, el presupuesto puede verse afectado y por ende el cumplimiento de las metas del proceso.
2. POLÍTICOS: Normativas y legislación que se expide en temas de contratación, las cuales establecen lineamientos que las entidades públicas deben implementar dentro de su operación.
3. SOCIALES: Los cambios demográficos así como las situaciones de orden público afectan la capacidad requerida de respuesta a los diferentes requerimientos del proceso. 
4. TECNOLÓGICOS: Acceso a los sistemas de información externos que soportan la operación del proceso de adquisición de bienes y servicios para los frentes de contratación y abastecimiento de los mismos.
6. COMUNICACIÓN EXTERNA: Mecanismos que administra el proceso para comunicarse con los invoucrados al momento de la adquirir bienes y/o servicios para la Entidad.
7. ARTICULACIÓN INSTITUCIONAL: Se encuentra enmarcado en los requisitos necesarios a cumplir con las diferentes entidades del Estado en temas de adquisición de bienes y/o servicios.</t>
  </si>
  <si>
    <t xml:space="preserve">1. FINANCIEROS: Presupuesto de funcionamiento, recursos de inversión, infraestructura, capacidad instalada._x000D_
2. TALENTO HUMANO: Competencia del personal, disponibilidad del personal, seguridad y salud ocupacional._x000D_
3. TECNOLOGÍA: Integridad de datos, disponibilidad de datos y sistemas,_x000D_
desarrollo, producción, mantenimiento de sistemas de información._x000D_
4. ESTRATÉGICOS: Direccionamiento estratégico, planeación institucional,_x000D_
liderazgo, trabajo en equipo._x000D_
_x000D_
5. COMUNICACIÓN INTERNA: Canales utilizados y su efectividad, flujo de la información necesaria para el desarrollo de las operaciones._x000D_
6. ESTRUCTURA ORGANIZACIONAL: Organización de las dependencias, grupos de trabajo, definición de funciones, roles y responsabilidades, articulación interna._x000D_
_x000D_
7. CULTURA ORGANIZACIONAL: Creencias, valores, principios, clima organizacional._x000D_
</t>
  </si>
  <si>
    <t>1. FINANCIEROS: Alcanzar la ejecución efectiva de los recursos asignados para el corrrecto funcionamiento del proceso.
2. TALENTO HUMANO: Contar con personal capacitado y actualizado para las actividades propias del proceso, al interior de los diferentes equipos que lo conforman.
3. TECNOLOGÍA: Lograr a través de las diferentes herramientas teconológicas administrar la información relacionada con los involucrados del proceso.
4. ESTRATÉGICOS: Generación de directrices a los diferentes procesos de la Entidad para la adquisición de bienes y/o servicios en materia de contración y abastecimiento de los mismos.
5. COMUNICACIÓN INTERNA: Gestión de los diferentes canales de comunicación internos para informar los resultados relacionados con el proceso.
6. ESTRUCTURA ORGANIZACIONAL: Contar con grupos de trabajo donde las funciones, roles y responsabilidades se encuentren orientados a la obtención de resultados para la adquisición de bienes y/o servicios para la Entidad.
7. CULTURA ORGANIZACIONAL: La entidad cuenta a nivel institucional con el código de etica, principios y valores institucionales (Respeto, Solidaridad, Servicio, Confianza, Honestidad, Compromiso, Igualdad e Equidad).</t>
  </si>
  <si>
    <t>No suscripción de contratos para la Prestacion de Servicios misionales y/o de apoyo.</t>
  </si>
  <si>
    <t xml:space="preserve">La no suscripción de contratos hace referencia a la interrupción de los procesos precontractuales requeridos por las Entidad causando paralización en la prestación del servicio de manera directa o indirecta. </t>
  </si>
  <si>
    <t>PA-54
PA-107</t>
  </si>
  <si>
    <t>1. Incumpliento de los principios de transparencia, economía y selección objetiva de la contratación pública. 
2. Deficiencias en la prestación del servicio y afectación en el cumplimiento de la misión y los objetivos institucionales.
3. Procesos sancionatorios, disciplinarios, fiscales y penales.
4. Pérdida de la imagen y credibilidad institucional
5. Intervención de órganos de control.</t>
  </si>
  <si>
    <t>Revisión cuatrimestral de un porcentaje establecido parar el cumplimiento de los requisitos.</t>
  </si>
  <si>
    <t>Selección y contratación de operadores y/o contratistas  que no cumplen con las condiciones necesarias para la prestación de un servicio.</t>
  </si>
  <si>
    <t>Porcentaje de contrato con procesos sancionatorios.</t>
  </si>
  <si>
    <t>1. Ausencia de controles, registro y verificacion de Informacion por parte del área técnica y la Direccion de Contratacion en la elaboracion de documentacion previa y en la suscripción del contrato.
2. Desconocimiento de la normatividad en materia de contratacion
3. Procedimientos inexistentes, deficientes o desactualizados. 
4. Ausencia de personal ídoneo que adelante los procesos de contratacion.</t>
  </si>
  <si>
    <t>Se puede presentar acción u omisión del funcionario o colaborador._x000D_
No hay uso del poder._x000D_
No hay desviación de la gestión de lo público._x000D_
No hay beneficio particular._x000D_
_x000D_
NO ES UN RIESGO DE CORRUPCIÓN</t>
  </si>
  <si>
    <t>Se va a postular en jornadas futuras.</t>
  </si>
  <si>
    <t>1.Ausencia de personal  para adelantar la supervisión de contratos.
2. Concentración de supervisión de contratos en un solo colaborador.
3. Designación de supervisores y apoyos para la  supervisión no idóneos, para el ejercicio de supervisión de los servicios contratados.
4. Desconocimiento de la normatividad en materia de contratacion
5. Procedimientos inexistentes, deficientes o desactualizados. 
6. Inadecuadas herramientas de gestion, registro y verificacion para la ejecucion de contratos.
7. Deficiencias de caracter juridico, financiero o tecnico, omitidas o trasgredidas durante la etapa precontractual.</t>
  </si>
  <si>
    <t>1.Ausencia de personal  para adelantar la supervisión de contratos.
2. Concentración de supervisión de contratos en un solo colaborador.
3. Designación de supervisores y apoyos para la  supervisión no idóneos, para el ejercicio de supervisión de los servicios contratados.
4. Incumplimiento de la normatividad en materia de adquisición de bienes y servicios
5. Ausencia y/o deficientes procedimientos para la adquisición de bienes y servicios.
6. Falta de divulgación y socialización de los procedimientos para la adquisición de bienes y servicios.
7. Manipulación de información y documentación del proceso por parte de servidores y colaboradores con intereses particulares.
8. Extralimitación de funciones por parte de servidores públicos y/o colaboradores en la ausencia y/o toma de decisiones.
9. Existencia de tráfico de influencias.
10. Inadecuadas herramientas de gestión, registro y verificación de ejecución de contratación.
11. Faltas, ausencias o deficiencias de carácter jurídico, financiero o técnico, omitidas o trasgredidas durante la etapa de ejecución del contrato.
12. Condiciones (económicas, seguridad, amiguismo, etc) que vulneran la objetividad del supervisor.
13. Influencia de terceros en la toma de decisiones por parte de los supervisores del ICBF.</t>
  </si>
  <si>
    <t>Las categorias afectadas son: _x000D_
-Proceso -Recursos -Intervención _x000D_
_x000D_
Total Categorias: 3</t>
  </si>
  <si>
    <t xml:space="preserve">1. Lideres de Proceso , Direccion de Contratacion, Direccion de Informacion y Tecnología, Direcciones Regionales, Dependencias del ICBF
2. 
3. Lideres de Procesos
4. Lider Contractual - Lider Precontractual </t>
  </si>
  <si>
    <t>1. Realizar los correspondientes estudios y validaciones de los posibles socios u operadores por parte del equipo técnico del área que reporte la necesidad contractual.
2. Articular la asistencia técnica a las mesas de trabajo en la Sede Nacional entre la DPI y las Direcciones Regionales, con el fin de desarrollar validaciones conjuntas de los operdores a contratar habilitados en el BNO.
3. Adelantar los comités de contratación para los procesos que correspondan según Manual de Contratación Vigente.
4. Expedir los lineamientos de contratación y socializarlos a las Regionales para su aplicación.
5. Capacitaciones enfocadas a los lineamientos éticos que deberían tener los colaboradores del ICBF (Se solicita apoyo de Gestión Humana para realizar este control).</t>
  </si>
  <si>
    <t xml:space="preserve">1.1 01/02/2018
2.1 01/02/2018
3.1 15/02/2018
</t>
  </si>
  <si>
    <t xml:space="preserve">
1.1.  01/02/2018
2.1.  01/02/2018
2.2.  01/02/2018
2.3.  01/02/2018
2.4.  01/02/2018
</t>
  </si>
  <si>
    <t xml:space="preserve">
1.1.  31/12/2018
2.1.  31/12/2018
2.2.  31/12/2018
2.3.  31/12/2018
2.4.  31/12/2018
</t>
  </si>
  <si>
    <t xml:space="preserve">
1.1. 02/01/2018
1.2.  02/01/2018
1.3. 02/01/2018
2.1.1. 16/01/2017
2.1.2. 16/01/2018
2.1.3. 16/01/2018
2.2.1. 16/01/2018
</t>
  </si>
  <si>
    <t xml:space="preserve">
1.1.  31/12/2018
1.2.  31/12/2018
1.3.  31/12/2018
2.1.1. 31/03/2017
2.1.2. 31/12/2018
2.1.3. 31/12/2018
2.2.1. 31/12/2018
</t>
  </si>
  <si>
    <t>1.1 Analizar la coherencia de la información registrada en el sistema PACCO; como es la fecha de inicio de ejecución, modalidad, tipo de contrato y la disponiblidad de los recursos en el Plan Anual de Adquisiciones, previo a la aprobación por parte de la Dirección General.
1.2 Comunicar a las áreas y regionales donde se observen incosistencias en la programación de los recursos.
2.1 Realizar comparativos de las proyecciones de fechas de inicio en el Plan Anual de Adquisiciones, frente a los compromisos efectivamente registrados en el SIIF Nación.
2.2 Elaborar informes para cada área o regional evidenciando las diferencias encontradas.
2.3 Elaborar informes mensuales de evaluación al Plan Anual de Adquisiciones y publicarlos en INTRANET.
33.1  Socialización de procedimientos.
3.2 Adelantar el seguimiento a las regionales (presencial o virtual) del cumplimiento del proceso y procedimiento Socializada.
4.1 Realizar las actividades correspondientes para la puesta en marcha el sistema de gestión y supervisión de contratos.
4.2 Adelantar el seguimiento a las regionales (presencial o virtual) del cumplimiento del proceso y procedimiento Socializada.
5.1 Programación de capacitaciones en elaboración de fichas técnicas, estudios de sector de mínima cuantía, procesos de contratación, selección y supervisión. 
5.2 Realización de capacitaciones.
6.1.Realizar seguimiento a los compromisos adquiridos en las reuniones con las dependencias líderes de los procesos de contratación, para monitorear los estudios de sector y/o Costos que se requieren para la vigencia.
6.2.Realizar reuniones con las dependencias líderes de los procesos de contratación, para establecer los estudios de sector y/o Costos que se requieren para la vigencia 2019.</t>
  </si>
  <si>
    <t>1.1. 02/01/2018
1.2. 02/01/2018
2.1. 01/03/2018
2.2. 01/03/2018
2.3 01/03/2018
3.1. 01/03/18
3.2. 04/01/18
4.1 01/03/2018
4.1 01/07/2018
5.1 01/02/2018
5.2 15/02/2018
6.1. 01/02/2018
6.2. 01/11/2018</t>
  </si>
  <si>
    <t>1.1. 19/01/2018
1.2. 19/01/2018
2.1. 31/12/18
2.2. 31/12/18
2.3 31/12/2018
3.1. 31/12/18
3.2. 31/12/18
4.1 31/12/2017
4.1 31/12/2017
5.1 30/12/2018
5.2 30/12/2018
6.1. 31/12/2018
6.2. 31/12/2018</t>
  </si>
  <si>
    <t>1. Socialización de los procedimientos de Gestión de contratación levantados en vigencias pasadas.
2. Desarrollo de funcionalidad del sistema de gestión contractual para seguimiento contractual y presupuestal
3. Capacitaciones en temas de procesos de selección y contratación
4. Revisión de muestra cuatrimestalmente aleatoria de los contratos de la Dirección.</t>
  </si>
  <si>
    <t>1.1 Socializaciones de procedimientos.
1.2  Adelantar el seguimiento a las regionales (presencial o virtual) del cumplimiento del proceso y procedimiento Socializada.
2.1 Realizar las actividades correspondientes para la funcionalidad del sistema de gestión contractual SITCO que permita el seguimiento a aspectos contractuales y presupuestales para el seguimiento a los contratos
3.1 Programación de Capacitaciones en procesos de contratación, selección y supervisión. 
3.2 Realización de capacitaciones.
4.1 Revisar los requisitos legales los contratos seleccionados en la muestra
4.2 Emitir un concepto sobre la revisión realizada.</t>
  </si>
  <si>
    <t>1.1 01/02/2018
1.2 01/02/2018
2.1 15/02/2018
3.1 01/02/2018
3.2 15/02/2018
4.1 01/01/2018
4.2 01/01/2018</t>
  </si>
  <si>
    <t>1.1 30/12/2018
1.2 30/12/2018
2.1 31/12/2018
3.1 30/12/2018
3.2 30/12/2018
4.1 30/12/2018
4.2 30/12/2018</t>
  </si>
  <si>
    <t>1. Memorias y listas de asistencia de socializaciones.
2. Documentos que soliciten y establezcan requisitos para implementación de la funcionalidad.
3. Memorias y listas de asistencia de capacitación
4. Concepto emitido de revisión.</t>
  </si>
  <si>
    <t>1. Socialización de los procedimientos de Gestión de contratación levantados en vigencias pasadas.
2. Desarrollo de funcionalidad del sistema de gestión contractual para seguimiento contractual y presupuestal
3. Capacitaciones en temas de procesos de contratación, selección, supervisión, procesos sancionatorios y liquidación de contratos.</t>
  </si>
  <si>
    <t>1.1  Adelantar el seguimiento a las regionales (presencial o virtual) del cumplimiento del proceso y procedimiento Socializada.
2.1 Realizar las actividades correspondientes para la funcionalidad del sistema de gestión contractual SITCO que permita el seguimiento a aspectos contractuales y presupuestales para el seguimiento a los contratos
3.1 Programación de Capacitaciones en procesos de contratación, selección y supervisión. 
3.2 Realización de capacitaciones.</t>
  </si>
  <si>
    <t>1.1 01/02/2018
1.2 01/02/2018
2.1 01/02/2018
3.1 01/02/2018
3.2 15/02/2018
4.1 01/01/2018
4.2 01/01/2018</t>
  </si>
  <si>
    <t>1. Memorias y listas de asistencia de socializaciones.
2. Sistema de gestión y supervisión de contratos implementado.
3. Memorias y listas de asistencia de capacitación
4. Concepto emitido de revisión.</t>
  </si>
  <si>
    <t>1. Socialización de los procedimientos de Gestión de contratación levantados en vigencias pasadas.
2. Capacitaciones en temas de procesos de selección y contratación.
3. Fortalecer la definición y evaluación de requisitos exigidos en los procesos de contratación.</t>
  </si>
  <si>
    <t>1.1  Adelantar el seguimiento a las regionales (presencial o virtual) del cumplimiento del proceso y procedimiento Socializada.
2.1 Programación de Capacitaciones en procesos de contratación, selección y supervisión. 
3.1 Realización de capacitaciones.</t>
  </si>
  <si>
    <t xml:space="preserve">1.1 30/12/2018
2.1 30/12/2018
3.1 30/12/2018
</t>
  </si>
  <si>
    <r>
      <rPr>
        <b/>
        <i/>
        <sz val="10"/>
        <rFont val="Calibri"/>
        <family val="2"/>
        <scheme val="minor"/>
      </rPr>
      <t>1. Acciones Transversales a todos los procesos (Dirección de Contratación):</t>
    </r>
    <r>
      <rPr>
        <sz val="10"/>
        <rFont val="Calibri"/>
        <family val="2"/>
        <scheme val="minor"/>
      </rPr>
      <t xml:space="preserve">
1.1. Convocar a Comité de Contratación para los procesos de selección que aplique.
1.2 Expedir los lineamientos de contratación de aplicación a nivel nacional.
1.3 Socializar los lineamientos de contratación con las Regionales para su aplicación.
</t>
    </r>
    <r>
      <rPr>
        <b/>
        <i/>
        <sz val="10"/>
        <rFont val="Calibri"/>
        <family val="2"/>
        <scheme val="minor"/>
      </rPr>
      <t>2. Acciones  Dirección dePrimera Infancia</t>
    </r>
    <r>
      <rPr>
        <b/>
        <sz val="10"/>
        <rFont val="Calibri"/>
        <family val="2"/>
        <scheme val="minor"/>
      </rPr>
      <t xml:space="preserve">
</t>
    </r>
    <r>
      <rPr>
        <sz val="10"/>
        <rFont val="Calibri"/>
        <family val="2"/>
        <scheme val="minor"/>
      </rPr>
      <t xml:space="preserve">2.1.1. Programar las correspondientes sesiones de trabajo con los socios u operadores con los cuales se pretenda contratar, en los cuales se analicen aspectos relacionados con la propuesta técnica y presupuesto destinado para la financiación del proyecto.
2.1.2. Celebrar dichas sesiones de conformidad al cronograma de contratación programado desde la DPI.
2.1.3. Evidenciar la celebración de las sesiones de trabajo y reportar los resultados obtenidos de las mismas.
2.2.1. Consolidar los resultados de la supervisión realizada por los grupos de la Sede Nacional, Regionales o Centros Zonales.
</t>
    </r>
  </si>
  <si>
    <t xml:space="preserve">
1. Acompañameinto a las actividades de supervisón en regionales
2. Capacitaciones en temas relacionados con la liquidación de contratos de Primera Infancia.
3. Realizar capacitaciones y socializaciones en lo que respecta a la etapa de supervisión de contratos.
4. Capacitaciones enfocadas a los lineamientos éticos que deberían tener los colaboradores del ICBF (Se solicita apoyo de Gestión Humana para realizar este control)</t>
  </si>
  <si>
    <r>
      <rPr>
        <b/>
        <i/>
        <sz val="10"/>
        <rFont val="Calibri"/>
        <family val="2"/>
        <scheme val="minor"/>
      </rPr>
      <t>1. Acciones Transversales a todos los procesos (Direccíón de Contratación):</t>
    </r>
    <r>
      <rPr>
        <sz val="10"/>
        <rFont val="Calibri"/>
        <family val="2"/>
        <scheme val="minor"/>
      </rPr>
      <t xml:space="preserve">
1.1. Realizar capacitaciones a dirigidas a los supervisores de las Direcciones Regionales y dependencias de la Sede de la Dirección General, respecto del ejercicio de supervisión.
</t>
    </r>
    <r>
      <rPr>
        <b/>
        <i/>
        <sz val="10"/>
        <rFont val="Calibri"/>
        <family val="2"/>
        <scheme val="minor"/>
      </rPr>
      <t>2. Acciones Dirección de Primera Infancia</t>
    </r>
    <r>
      <rPr>
        <sz val="10"/>
        <rFont val="Calibri"/>
        <family val="2"/>
        <scheme val="minor"/>
      </rPr>
      <t xml:space="preserve">
2.1. Actualizar la Matriz de seguimiento de los contratos y/o convenios que se encuentran en liquidación.
2.2. Identificar el estado y tiempo para desarrollar la liquidación de los convenios.
2.3. Dar prioridad en el seguimiento a los Contratos/Convenios que son de años anteriores y que cuenten con fechas proximas para la pérdida de competencia de liquidación del mismo.
2.4. Realizar seguimiento a los contratos y/o convenios que se encuentran en liquidación.</t>
    </r>
  </si>
  <si>
    <t xml:space="preserve">
Director de Contratación
Director de Primera Infancia
</t>
  </si>
  <si>
    <t>Versión 3</t>
  </si>
  <si>
    <t>Página 4 de 6</t>
  </si>
  <si>
    <t>MATRIZ DE RIESGOS</t>
  </si>
  <si>
    <t>Página 5 de 6</t>
  </si>
  <si>
    <t>Página 6 de 6</t>
  </si>
  <si>
    <t xml:space="preserve">1. Verificar mensualmente la información registrada de los recursos proyectados a contratar en el Plan Anual de Adquisiciones en el sistema PACCO.
2. Generar alertas de los contratos rezagados en su inicio a los Gerentes de Recurso, através de las evaluaciónes al Plan Anual De Adquisiones.
3. Verificar la información registrada en los diferentes Sistemas de Información.
4. Publicación y socializacion de los procedimientos de Gestion de contratación levantados en vigencias pasadas.
5.Capacitaciones presenciales y virtuales en temas de procesos de selección y contratación (principalmente en temas de construcción de estudios de sector de mínima cuantía, fichas técnicas, estudios previos, pliegos de condiciones)
6. Fortalecer el seguimiento a los Estudios de Sector y Costos que requieren las diferentes dependencias del ICBF con el fin de evitar retrasos en las contrataciones de la Entidad.
</t>
  </si>
  <si>
    <t xml:space="preserve">1. Acciones Transversales a todos los procesos (Dirección de Contratación):
1.1. Convocar a Comité de Contratación para los procesos de selección que aplique.
1.2 Expedir los lineamientos de contratación de aplicación a nivel nacional.
</t>
  </si>
  <si>
    <r>
      <rPr>
        <b/>
        <sz val="10"/>
        <color theme="1"/>
        <rFont val="Calibri"/>
        <family val="2"/>
        <scheme val="minor"/>
      </rPr>
      <t>1,1</t>
    </r>
    <r>
      <rPr>
        <sz val="10"/>
        <color theme="1"/>
        <rFont val="Calibri"/>
        <family val="2"/>
        <scheme val="minor"/>
      </rPr>
      <t xml:space="preserve">En este primer trimestre se realizó 52 comités de contratación y en el mes de diciembre llevamos 9
Sesión 95 4/09/2018 Presencial
Sesión96 3/09/2018 - 4/09/2018 Virtual
Sesión 97 04/09/2018 Virtual
Sesión 98 5/09/2018 Virtual 
Sesión 99 5/09/2018 - 6/09/2018    Virtual
Sesión 100 10/09/2018 Presencial (En espera de observaciones del área)
Sesión 101 6/09/2018 -   7/09/2018 -   Virtual
Sesión 102 7/09/2018 - 10/09/2018   Virtual
Sesión 103 10/09/2018 Virtual 
Sesión 104 12/09/2018 -  13/09/2018   Virtual 
Sesión 105 13/09/2018 Virtual 
Sesión 106 13/09/2018 Virtual 
Sesión 107 14/09/2018 Virtual 
Sesión 108 19/09/2018 Virtual 
Sesión 109 20/09/2018 - 21/09/2018 Virtual 
Sesión 110 25/09/2018 Presencial (En espera de observaciones del área)
Sesión 111 26/09/2018 Presencial (En espera de observaciones del área)
Sesión 112 27/09/2018 - 28/09/2018 Virtual 
Sesión 113 28/09/2018 - 01/10/2018 Virtual 
Sesión 114 Virtual 5/06/2018
Sesión 115 PRESENCIAL 4/10/2018
Sesión 116 VIRTUAL 5/10/2018
Sesión 117 virtual 18/10/2018
Sesión 118 Virtual 18/10/2018
Sesión 119 presencial 23/10/2018
Sesión 120 Virtual 18/10/2018
Sesión 121 Presencia 30/10/2018
Sesión 122 Virtual 26/10/2018
Sesión124Virtual 30/10/2018
Sesión 125 Virtual 31/10/2018  
126 VIRTUAL 1/11/2018
127 VIRTUAL 2/11/2018
128 PRESENCIAL 8/11/2018
129 VIRTUAL 6/11/2018
130 VIRTUAL 8/11/2018
131 PRESENCIAL  13/11/2018
132 PRESENCIAL 20/11/2018
133 VIRTUAL 20/11/2018
134 VIRTUAL 22/11/2018
135 PRESENCIAL 27/11/2018
136 VIRTUAL 29/11/2018
137 VIRTUAL 30/11/2018
138 PRESENCIAL 4/12/2018
139 VIRTUAL 6/12/2018
140 PRESENCIAL 11/12/2018
141 PRESENCIAL 13/12/2018
142 PRESENCIAL 15/12/2018
143 VIRTUAL  15/12/2018
144 VIRTUALL 15/12/2018
145 vIRTUAL 16/12/2018
146 VIRTUAL. 16/12/2018
</t>
    </r>
    <r>
      <rPr>
        <b/>
        <sz val="10"/>
        <color theme="1"/>
        <rFont val="Calibri"/>
        <family val="2"/>
        <scheme val="minor"/>
      </rPr>
      <t>1,2</t>
    </r>
    <r>
      <rPr>
        <sz val="10"/>
        <color theme="1"/>
        <rFont val="Calibri"/>
        <family val="2"/>
        <scheme val="minor"/>
      </rPr>
      <t xml:space="preserve">El día 24 de septiembre se les remite a los directores reglones, directores Jurídicos directores de sede nacional subdirectores jefes de oficina coordinadores y supervisores de contratos memorando donde reitera el procedimiento, requisitos y términos establecidos para el trámite de terminación anticipada y liquidación de mutuo acuerdo de los contratos suscritos con el ICBF.
El día 4 de Diciembre se envía por correo electrónico a los Directores de las regionales y coordinadores jurídico informe de seguimiento de publicación en SECOP
</t>
    </r>
    <r>
      <rPr>
        <b/>
        <sz val="10"/>
        <color theme="1"/>
        <rFont val="Calibri"/>
        <family val="2"/>
        <scheme val="minor"/>
      </rPr>
      <t xml:space="preserve"> 1.3</t>
    </r>
    <r>
      <rPr>
        <sz val="10"/>
        <color theme="1"/>
        <rFont val="Calibri"/>
        <family val="2"/>
        <scheme val="minor"/>
      </rPr>
      <t xml:space="preserve"> Manual de Contratación, es un instrumento de gestión estratégica, que tiene como objetivo primordial, orientar los procesos contractuales que realiza el Instituto Colombiano de Bienestar Familiar, para el cumplimiento de su objetivo misional, en el que se prevén los procedimientos internos, los intervinientes y todos los asuntos inherentes a la gestión contractual, conforme a la normatividad vigente.</t>
    </r>
  </si>
  <si>
    <t xml:space="preserve">2/09/2018 se realiza seguimiento de liquidación a los contratos de la Dirección Administrativa
El 21 de septiembre se realiza capacitación a las regionales sobre liquidación de Órdenes de compra en Colombia compra eficiente. 
El día 24 de septiembre se les remite a los directores reglones, directores Jurídicos directores de sede nacional subdirectores jefes de oficina coordinadores y supervisores de contratos memorando donde reitera el procedimiento, requisitos y términos establecidos para el trámite de terminación anticipada y liquidación de mutuo acuerdo de los contratos suscritos con el ICBF.
El 4 de octubre se remite correo electrónico a la Dirección de protección, comunicándoles los cambios realizados para el trabajo de pares, según las directrices dadas por la Directora de Contratación Encargada. Se propone realizar reunión 8 de octubre.
El 8 de octubre se realiza reunión en la dirección de protección con la finalidad de conocer los AVANCES, DIFICULTADES, LOGROS, ESTRATEGIAS y EQUIPO  que se presentan en el proceso de liquidaciones y/o actas de cierre de contratos en la Dirección de Protección.
El 4 El 4 de octubre se remite correo electrónico a la regional San Andres, comunicándoles los cambios realizados para el trabajo de pares, según las directrices dadas por la Directora de Contratación Encargada. Se propone realizar video conferencia 8 de octubre. Finalmente, no se puede realizar video conferencia, puesto que los tiempos no se pudieron ajustar
 La Dirección de contratación realizo el trabajo de pares. Enfatizando en las regionales Bogotá y del valle. Para apoyo y asesoramiento en temas de liquidación de contratos.
Se realiza consultas especificas a las regionales : Atlántico, San Andres, Sede Nacional, Vaupés, Cesar, Valle, Sucre, Huila y Cundinamarca.
El día 4 de Diciembre se envía por correo electrónico a los Directores de las regionales y coordinadores jurídico informe de seguimiento de publicación en SECOP
El 12 de Diciembre Se envio por medio de correo electronico    con Remisión Minutas contrato aportes DPI a las regionales 
se anexan las minutas de los contratos de aporte correspondientes a los siguientes servicios:
• Mixta (todas las formas de HCB)
• Múltiple, empresarial y jardines sociales.
• Agrupado, tradicional y FAMI
</t>
  </si>
  <si>
    <t xml:space="preserve">1.1 El día 24 de septiembre se les remite a los directores reglones, directores Jurídicos directores de sede nacional subdirectores jefes de oficina coordinadores y supervisores de contratos memorando donde reitera el procedimiento, requisitos y términos establecidos para el trámite de terminación anticipada y liquidación de mutuo acuerdo de los contratos suscritos con el ICBF.
12/09/2018 se realiza seguimiento de liquidación a los contratos de la Dirección Administrativa
Se desarrolla Informe de Seguimiento publicación SECOP 
El informe Se envía a los directores y Coordinadores de las regionales el informe consolidado por medio de correo electrónico, desde el correo de la Dirección de contratación. (Anexo correo de evidencia). el cual se compone por: 
Resumen: Nos muestra estado de cada regional los que se encuentren en Optimo, Parcial y Critico. Dependiendo del resultado que muestre la revisión aleatoria de las publicaciones en SECOP.
• Los contratos publicados en SECOP enero 2018. 
• Contratos anulados 
• Estado 
• observaciones 
Referencia de la obligación.
Observaciones y trámites a seguir  
Recomendaciones
El martes  11  de septiembre de 2018 se envió por correo electrónico a los directores regionales y coordinadores jurídicos el informe de seguimiento de Publicación SECOP con corte a 31 de Juliodel presente año.  
 El lunes 1 de octubre de 2018 se envió por correo electrónico a los directores regionales y coordinadores jurídicos, el informe de seguimiento de Publicación SECOP con corte a 31 de Agosto del presente año.
El miecorles 31 de octubre  de 2018 se envió por correo electrónico a los directores regionales y coordinadores jurídicos, el informe de seguimiento de Publicación SECOP con corte a 30 de septiembre del presente año.
Recomendaciones
El Informe del mes de noviembre se estará desarrollando y enviando entre el 20 y 24 De diciembre. El de mes de diciembre se desarrollará en la mitad de enero del 2019.
El día 4 de Diciembre se envía por correo electrónico a los Directores de las regionales y coordinadores jurídico informe de seguimiento de publicación en SECOP
El 12 de Diciembre Se envio por medio de correo electronico    con Remisión Minutas contrato aportes DPI a las regionales 
se anexan las minutas de los contratos de aporte correspondientes a los siguientes servicios:
• Mixta (todas las formas de HCB)
• Múltiple, empresarial y jardines sociales.
• Agrupado, tradicional y FAMI
La Dirección de contratación realizo el trabajo de pares. Enfatizando en las regionales Bogotá y del valle. Para apoyo y asesoramiento en temas de liquidación de contratos.
Se realiza consultas especificas a las regionales: Atlántico, San Andres, Sede Nacional, Vaupés, Cesar, Valle, Sucre, Huila y Cundinamarca.
2.1-3.1 El 21 de septiembre se realiza capacitación a las regionales sobre liquidación de Órdenes de compra en Colombia compra eficiente. 
</t>
  </si>
  <si>
    <t xml:space="preserve">12/09/2018 se realiza seguimiento de liquidación a los contratos de la Dirección Administrativa
El 21 de septiembre se realiza capacitación a las regionales sobre liquidación de Órdenes de compra en Colombia compra eficiente. 
El día 24 de septiembre se les remite a los directores reglones, directores Jurídicos directores de sede nacional subdirectores jefes de oficina coordinadores y supervisores de contratos memorando donde reitera el procedimiento, requisitos y términos establecidos para el trámite de terminación anticipada y liquidación de mutuo acuerdo de los contratos suscritos con el ICBF.
El 4 de octubre se remite correo electrónico a la Dirección de protección, comunicándoles los cambios realizados para el trabajo de pares, según las directrices dadas por la Directora de Contratación Encargada. Se propone realizar reunión 8 de octubre.
El 4 de octubre se remite correo electrónico a la regional San Andres, comunicándoles los cambios realizados para el trabajo de pares, según las directrices dadas por la Directora de Contratación Encargada. Se propone realizar video conferencia 8 de octubre. Finalmente, no se puede realizar video conferencia, puesto que los tiempos no se pudieron ajustar
El 8 de octubre se realiza reunión en la dirección de protección con la finalidad de conocer los AVANCES, DIFICULTADES, LOGROS, ESTRATEGIAS y EQUIPO  que se presentan en el proceso de liquidaciones y/o actas de cierre de contratos en la Dirección de Protección.
El 8 de Octubre se envía mejorando  dando recomendaciones para escenarios  que pueden surgir del incumplimiento  de las obligaciones de dotación en contrato se aporre.
El 9 de octubre se envía memorando por medio de correo electrónico Directores, subdirectores jefes de oficina de la sede nacional. la planeación de contratos prestación de servicios apoyo a la gestión precisando el proceso para realizar la contratación 
El 11 de octubre se envía memorando por correo electrónico a Subdirector General, Directores, subdirectores jefes de oficina de la sede nacional y Directores Regionales. comunicando los requisitos para documentar y remitir a solicitudes de contratación de prestación de servicios profesionales y de apoyo a la gestión. Vigencia 2019.
29 de octubre se socializa a Directores, subdirectores jefes de oficina de la sede nacional y Directores Regionales la resolución 13088 del 16 de octubre del 2019, el cual modifica la resolución 8818 del 27 de septiembre de 2017 la cual establece los requisitos, perfiles y honorarios para los contratistas del ICBF.
-5: La Dirección de contratación realizo el trabajo de pares. Enfatizando en las regionales Bogotá y del valle. Para apoyo y asesoramiento en temas de liquidación de contratos.
Se realiza consultas especificas a las regionales : Atlántico, San Andres, Sede Nacional, Vaupés, Cesar, Valle, Sucre, Huila y Cundinamarca.
4-5: La Dirección de contratación realizo el trabajo de pares. Enfatizando en las regionales Bogotá y del valle. Para apoyo y asesoramiento en temas de liquidación de contratos.
Se realiza consultas especificas a las regionales : Atlántico, San Andres, Sede Nacional, Vaupés, Cesar, Valle, Sucre, Huila y Cundinamarca.
El día 4 de Diciembre se envía por correo electrónico a los Directores de las regionales y coordinadores jurídico informe de seguimiento de publicación en SECOP
El 12 de Diciembre Se envio por medio de correo electronico    con Remisión Minutas contrato aportes DPI a las regionales
</t>
  </si>
  <si>
    <t xml:space="preserve">12/09/2018 se realiza seguimiento de liquidación a los contratos de la Dirección Administrativa
El 21 de septiembre se realiza capacitación a las regionales sobre liquidación de Órdenes de compra en Colombia compra eficiente. 
El día 24 de septiembre se les remite a los directores reglones, directores Jurídicos directores de sede nacional subdirectores jefes de oficina coordinadores y supervisores de contratos memorando donde reitera el procedimiento, requisitos y términos establecidos para el trámite de terminación anticipada y liquidación de mutuo acuerdo de los contratos suscritos con el ICBF.
El 4 de octubre se remite correo electrónico a la Dirección de protección, comunicándoles los cambios realizados para el trabajo de pares, según las directrices dadas por la Directora de Contratación Encargada. Se propone realizar reunión 8 de octubre.
El 4 de octubre se remite correo electrónico a la regional San Andres, comunicándoles los cambios realizados para el trabajo de pares, según las directrices dadas por la Directora de Contratación Encargada. Se propone realizar video conferencia 8 de octubre. Finalmente, no se puede realizar video conferencia, puesto que los tiempos no se pudieron ajustar
El 8 de octubre se realiza reunión en la dirección de protección con la finalidad de conocer los AVANCES, DIFICULTADES, LOGROS, ESTRATEGIAS y EQUIPO  que se presentan en el proceso de liquidaciones y/o actas de cierre de contratos en la Dirección de Protección.
El 8 de Octubre se envía mejorando  dando recomendaciones para escenarios  que pueden surgir del incumplimiento  de las obligaciones de dotación en contrato se aporre.
El 9 de octubre se envía memorando por medio de correo electrónico Directores, subdirectores jefes de oficina de la sede nacional. la planeación de contratos prestación de servicios apoyo a la gestión precisando el proceso para realizar la contratación 
El 11 de octubre se envía memorando por correo electrónico a Subdirector General, Directores, subdirectores jefes de oficina de la sede nacional y Directores Regionales. comunicando los requisitos para documentar y remitir a solicitudes de contratación de prestación de servicios profesionales y de apoyo a la gestión. Vigencia 2019.
29 de octubre se socializa a Directores, subdirectores jefes de oficina de la sede nacional y Directores Regionales la resolución 13088 del 16 de octubre del 2019, el cual modifica la resolución 8818 del 27 de septiembre de 2017 la cual establece los requisitos, perfiles y honorarios para los contratistas del ICBF.
 La Dirección de contratación realizo el trabajo de pares. Enfatizando en las regionales Bogotá y del valle. Para apoyo y asesoramiento en temas de liquidación de contratos.
Se realiza consultas especificas a las regionales : Atlántico, San Andres, Sede Nacional, Vaupés, Cesar, Valle, Sucre, Huila y Cundinamarca.
 La Dirección de contratación realizo el trabajo de pares. Enfatizando en las regionales Bogotá y del valle. Para apoyo y asesoramiento en temas de liquidación de contratos.
Se realiza consultas especificas a las regionales : Atlántico, San Andres, Sede Nacional, Vaupés, Cesar, Valle, Sucre, Huila y Cundinamarca.
El día 4 de Diciembre se envía por correo electrónico a los Directores de las regionales y coordinadores jurídico informe de seguimiento de publicación en SECOP
El 12 de Diciembre Se envio por medio de correo electronico    con Remisión Minutas contrato aportes DPI a las regionales
</t>
  </si>
  <si>
    <t xml:space="preserve">Periodo a Evaluar: : Septiembre - Diciembre 2018
1.1 y 1.2 Se cumplieron durante el primer cuatrimestre del año.
2.1.Para cada mes se publicó en Intranet los cortes informativos, es decir 4 cortes, donde se muestra la comparación entre los compromisos reportados en el sistema de información PACCO y los realmente registrados en el SIIF Nación. Adicionalmente se enviaron correos de seguimiento a las diferentes áreas de la Sede Nacional y Regionales.
2.2. Se generó la accion correctiva No. 10397  a la Direccion de Protección y la acción preventiva No. 1026 a la Direccion de Contrataciòn, por tener bajos resultados en los informes del indicador PA-107, por la no subsanación de las diferencias evidenciadas por el equipo PACCO.
2.3. Además de los cortes, se publicaron 10 precortes informativos en la ruta de Abastecimiento de INTRANET. 
5.1. y 5.2. No se programaron ni se realizaron capacitaciones para este periodo.
6.1. No aplica esta actividad para este periodo, ya que se cumplieron todos los compromisos al 30 de septiembre de 2018.
6.2. Se enviaron correos electrónicos a los Directores de las diferentes dependencias de la Sede de la Dirección General, remitiendo el cronograma preliminar de estudios de sector o costos vigencia 2019 y se solicitó su verificación y actualización. Adicionalmente se informó, que en caso de ser necesario programar una reunión de aclaraciones, lo solicitaran por ese medio.
DIRECCIÓN DE CONTRATACIÓN 
4-512/09/2018 se realiza seguimiento de liquidación a los contratos de la Dirección Administrativa
El 21 de septiembre se realiza capacitación a las regionales sobre liquidación de Órdenes de compra en Colombia compra eficiente. 
El día 24 de septiembre se les remite a los directores reglones, directores Jurídicos directores de sede nacional subdirectores jefes de oficina coordinadores y supervisores de contratos memorando donde reitera el procedimiento, requisitos y términos establecidos para el trámite de terminación anticipada y liquidación de mutuo acuerdo de los contratos suscritos con el ICBF.
El 4 de octubre se remite correo electrónico a la Dirección de protección, comunicándoles los cambios realizados para el trabajo de pares, según las directrices dadas por la Directora de Contratación Encargada. Se propone realizar reunión 8 de octubre.
El 4 de octubre se remite correo electrónico a la regional San Andres, comunicándoles los cambios realizados para el trabajo de pares, según las directrices dadas por la Directora de Contratación Encargada. Se propone realizar video conferencia 8 de octubre. Finalmente, no se puede realizar video conferencia, puesto que los tiempos no se pudieron ajustar
El 8 de octubre se realiza reunión en la dirección de protección con la finalidad de conocer los AVANCES, DIFICULTADES, LOGROS, ESTRATEGIAS y EQUIPO  que se presentan en el proceso de liquidaciones y/o actas de cierre de contratos en la Dirección de Protección.
El 8 de Octubre se envía mejorando  dando recomendaciones para escenarios  que pueden surgir del incumplimiento  de las obligaciones de dotación en contrato se aporre.
El 9 de octubre se envía memorando por medio de correo electrónico Directores, subdirectores jefes de oficina de la sede nacional. la planeación de contratos prestación de servicios apoyo a la gestión precisando el proceso para realizar la contratación 
El 11 de octubre se envía memorando por correo electrónico a Subdirector General, Directores, subdirectores jefes de oficina de la sede nacional y Directores Regionales. comunicando los requisitos para documentar y remitir a solicitudes de contratación de prestación de servicios profesionales y de apoyo a la gestión. Vigencia 2019.
29 de octubre se socializa a Directores, subdirectores jefes de oficina de la sede nacional y Directores Regionales la resolución 13088 del 16 de octubre del 2019, el cual modifica la resolución 8818 del 27 de septiembre de 2017 la cual establece los requisitos, perfiles y honorarios para los contratistas del ICBF.
 La Dirección de contratación realizo el trabajo de pares. Enfatizando en las regionales Bogotá y del valle. Para apoyo y asesoramiento en temas de liquidación de contratos.
Se realiza consultas especificas a las regionales : Atlántico, San Andres, Sede Nacional, Vaupés, Cesar, Valle, Sucre, Huila y Cundinamarca.
 La Dirección de contratación realizo el trabajo de pares. Enfatizando en las regionales Bogotá y del valle. Para apoyo y asesoramiento en temas de liquidación de contratos.
Se realiza consultas especificas a las regionales : Atlántico, San Andres, Sede Nacional, Vaupés, Cesar, Valle, Sucre, Huila y Cundinamarca.
El día 4 de Diciembre se envía por correo electrónico a los Directores de las regionales y coordinadores jurídico informe de seguimiento de publicación en SECOP
El 12 de Diciembre Se envio por medio de correo electronico    con Remisión Minutas contrato aportes DPI a las regionales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</si>
</sst>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63" x14ac:knownFonts="1">
    <font>
      <sz val="11"/>
      <color theme="1"/>
      <name val="Calibri"/>
      <family val="2"/>
      <scheme val="minor"/>
    </font>
    <font>
      <b/>
      <sz val="11"/>
      <color theme="1"/>
      <name val="Calibri"/>
      <family val="2"/>
      <scheme val="minor"/>
    </font>
    <font>
      <sz val="9"/>
      <color theme="1"/>
      <name val="Calibri"/>
      <family val="2"/>
      <scheme val="minor"/>
    </font>
    <font>
      <sz val="9"/>
      <color theme="0"/>
      <name val="Calibri"/>
      <family val="2"/>
      <scheme val="minor"/>
    </font>
    <font>
      <sz val="9"/>
      <color rgb="FFE7F5D7"/>
      <name val="Calibri"/>
      <family val="2"/>
      <scheme val="minor"/>
    </font>
    <font>
      <sz val="9"/>
      <color rgb="FFFF0000"/>
      <name val="Calibri"/>
      <family val="2"/>
      <scheme val="minor"/>
    </font>
    <font>
      <sz val="12"/>
      <color theme="1"/>
      <name val="Calibri Light"/>
      <family val="2"/>
    </font>
    <font>
      <b/>
      <sz val="9"/>
      <color theme="0"/>
      <name val="Calibri"/>
      <family val="2"/>
      <scheme val="minor"/>
    </font>
    <font>
      <b/>
      <sz val="10"/>
      <color theme="1"/>
      <name val="Calibri"/>
      <family val="2"/>
      <scheme val="minor"/>
    </font>
    <font>
      <b/>
      <sz val="9"/>
      <color rgb="FFE7F5D7"/>
      <name val="Calibri"/>
      <family val="2"/>
      <scheme val="minor"/>
    </font>
    <font>
      <sz val="10"/>
      <color theme="1"/>
      <name val="Calibri"/>
      <family val="2"/>
      <scheme val="minor"/>
    </font>
    <font>
      <sz val="8"/>
      <color theme="1"/>
      <name val="Calibri"/>
      <family val="2"/>
      <scheme val="minor"/>
    </font>
    <font>
      <sz val="9"/>
      <name val="Calibri"/>
      <family val="2"/>
      <scheme val="minor"/>
    </font>
    <font>
      <b/>
      <sz val="9"/>
      <name val="Calibri"/>
      <family val="2"/>
      <scheme val="minor"/>
    </font>
    <font>
      <sz val="8"/>
      <name val="Calibri"/>
      <family val="2"/>
      <scheme val="minor"/>
    </font>
    <font>
      <b/>
      <sz val="14"/>
      <color theme="1"/>
      <name val="Calibri"/>
      <family val="2"/>
      <scheme val="minor"/>
    </font>
    <font>
      <sz val="11"/>
      <name val="Calibri"/>
      <family val="2"/>
      <scheme val="minor"/>
    </font>
    <font>
      <b/>
      <sz val="9"/>
      <name val="Arial"/>
      <family val="2"/>
    </font>
    <font>
      <sz val="9"/>
      <name val="Arial"/>
      <family val="2"/>
    </font>
    <font>
      <b/>
      <sz val="9"/>
      <color theme="1"/>
      <name val="Calibri"/>
      <family val="2"/>
      <scheme val="minor"/>
    </font>
    <font>
      <sz val="10"/>
      <color rgb="FF000000"/>
      <name val="Arial"/>
      <family val="2"/>
    </font>
    <font>
      <b/>
      <sz val="8"/>
      <color theme="1"/>
      <name val="Calibri"/>
      <family val="2"/>
      <scheme val="minor"/>
    </font>
    <font>
      <sz val="10"/>
      <name val="Arial"/>
      <family val="2"/>
    </font>
    <font>
      <sz val="8"/>
      <color theme="0"/>
      <name val="Calibri"/>
      <family val="2"/>
      <scheme val="minor"/>
    </font>
    <font>
      <sz val="8"/>
      <color rgb="FF000000"/>
      <name val="Arial"/>
      <family val="2"/>
    </font>
    <font>
      <b/>
      <sz val="10"/>
      <name val="Calibri"/>
      <family val="2"/>
      <scheme val="minor"/>
    </font>
    <font>
      <sz val="10"/>
      <name val="Calibri"/>
      <family val="2"/>
      <scheme val="minor"/>
    </font>
    <font>
      <b/>
      <u/>
      <sz val="12"/>
      <color theme="1"/>
      <name val="Arial"/>
      <family val="2"/>
    </font>
    <font>
      <sz val="12"/>
      <color theme="1"/>
      <name val="Arial"/>
      <family val="2"/>
    </font>
    <font>
      <b/>
      <sz val="9"/>
      <color indexed="81"/>
      <name val="Tahoma"/>
      <family val="2"/>
    </font>
    <font>
      <u/>
      <sz val="11"/>
      <color theme="10"/>
      <name val="Calibri"/>
      <family val="2"/>
      <scheme val="minor"/>
    </font>
    <font>
      <u/>
      <sz val="11"/>
      <color theme="11"/>
      <name val="Calibri"/>
      <family val="2"/>
      <scheme val="minor"/>
    </font>
    <font>
      <sz val="9"/>
      <color indexed="81"/>
      <name val="Tahoma"/>
      <family val="2"/>
    </font>
    <font>
      <b/>
      <sz val="11"/>
      <name val="Calibri Light"/>
      <family val="2"/>
    </font>
    <font>
      <b/>
      <sz val="10"/>
      <color theme="0"/>
      <name val="Calibri"/>
      <family val="2"/>
      <scheme val="minor"/>
    </font>
    <font>
      <b/>
      <sz val="11"/>
      <name val="Calibri"/>
      <family val="2"/>
      <scheme val="minor"/>
    </font>
    <font>
      <sz val="12"/>
      <color theme="1"/>
      <name val="Calibri"/>
      <family val="2"/>
      <scheme val="minor"/>
    </font>
    <font>
      <sz val="11"/>
      <name val="Arial"/>
      <family val="2"/>
    </font>
    <font>
      <b/>
      <sz val="11"/>
      <color rgb="FF000000"/>
      <name val="Calibri"/>
      <family val="2"/>
    </font>
    <font>
      <sz val="10"/>
      <color rgb="FF000000"/>
      <name val="Calibri"/>
      <family val="2"/>
    </font>
    <font>
      <b/>
      <sz val="9"/>
      <color rgb="FF000000"/>
      <name val="Calibri"/>
      <family val="2"/>
    </font>
    <font>
      <sz val="9"/>
      <color rgb="FF000000"/>
      <name val="Calibri"/>
      <family val="2"/>
    </font>
    <font>
      <b/>
      <u/>
      <sz val="9"/>
      <color rgb="FF000000"/>
      <name val="Calibri"/>
      <family val="2"/>
    </font>
    <font>
      <b/>
      <sz val="8"/>
      <name val="Calibri"/>
      <family val="2"/>
      <scheme val="minor"/>
    </font>
    <font>
      <b/>
      <sz val="11"/>
      <color theme="0"/>
      <name val="Calibri"/>
      <family val="2"/>
      <scheme val="minor"/>
    </font>
    <font>
      <sz val="8"/>
      <color indexed="81"/>
      <name val="Tahoma"/>
      <family val="2"/>
    </font>
    <font>
      <b/>
      <sz val="8"/>
      <color indexed="81"/>
      <name val="Tahoma"/>
      <family val="2"/>
    </font>
    <font>
      <b/>
      <u/>
      <sz val="9"/>
      <color indexed="81"/>
      <name val="Tahoma"/>
      <family val="2"/>
    </font>
    <font>
      <u/>
      <sz val="9"/>
      <color indexed="81"/>
      <name val="Tahoma"/>
      <family val="2"/>
    </font>
    <font>
      <b/>
      <sz val="11"/>
      <name val="Arial"/>
      <family val="2"/>
    </font>
    <font>
      <sz val="10"/>
      <color theme="1"/>
      <name val="Calibri"/>
      <family val="2"/>
      <scheme val="minor"/>
    </font>
    <font>
      <u/>
      <sz val="10"/>
      <color theme="1"/>
      <name val="Calibri"/>
      <family val="2"/>
      <scheme val="minor"/>
    </font>
    <font>
      <sz val="10"/>
      <color theme="1"/>
      <name val="Calibri"/>
      <family val="2"/>
      <scheme val="minor"/>
    </font>
    <font>
      <sz val="10"/>
      <color theme="1"/>
      <name val="Calibri"/>
      <family val="2"/>
      <scheme val="minor"/>
    </font>
    <font>
      <sz val="10"/>
      <color theme="0"/>
      <name val="Calibri"/>
      <family val="2"/>
      <scheme val="minor"/>
    </font>
    <font>
      <sz val="10"/>
      <color rgb="FFE7F5D7"/>
      <name val="Calibri"/>
      <family val="2"/>
      <scheme val="minor"/>
    </font>
    <font>
      <b/>
      <sz val="10"/>
      <color rgb="FFE7F5D7"/>
      <name val="Calibri"/>
      <family val="2"/>
      <scheme val="minor"/>
    </font>
    <font>
      <b/>
      <sz val="10"/>
      <name val="Arial"/>
      <family val="2"/>
    </font>
    <font>
      <sz val="10"/>
      <color theme="0"/>
      <name val="Arial"/>
      <family val="2"/>
    </font>
    <font>
      <sz val="12"/>
      <name val="Tempus Sans ITC"/>
      <family val="5"/>
    </font>
    <font>
      <b/>
      <sz val="12"/>
      <name val="Tempus Sans ITC"/>
      <family val="5"/>
    </font>
    <font>
      <sz val="7"/>
      <name val="Arial"/>
      <family val="2"/>
    </font>
    <font>
      <b/>
      <i/>
      <sz val="10"/>
      <name val="Calibri"/>
      <family val="2"/>
      <scheme val="minor"/>
    </font>
  </fonts>
  <fills count="25">
    <fill>
      <patternFill patternType="none"/>
    </fill>
    <fill>
      <patternFill patternType="gray125"/>
    </fill>
    <fill>
      <patternFill patternType="solid">
        <fgColor rgb="FF5F9127"/>
        <bgColor indexed="64"/>
      </patternFill>
    </fill>
    <fill>
      <patternFill patternType="solid">
        <fgColor theme="0"/>
        <bgColor indexed="64"/>
      </patternFill>
    </fill>
    <fill>
      <patternFill patternType="solid">
        <fgColor rgb="FFE7F5D7"/>
        <bgColor indexed="64"/>
      </patternFill>
    </fill>
    <fill>
      <patternFill patternType="solid">
        <fgColor rgb="FFF6FAF0"/>
        <bgColor indexed="64"/>
      </patternFill>
    </fill>
    <fill>
      <patternFill patternType="solid">
        <fgColor rgb="FF72AF2F"/>
        <bgColor indexed="64"/>
      </patternFill>
    </fill>
    <fill>
      <patternFill patternType="solid">
        <fgColor rgb="FFB2DE82"/>
        <bgColor indexed="64"/>
      </patternFill>
    </fill>
    <fill>
      <patternFill patternType="solid">
        <fgColor rgb="FFFFFF00"/>
        <bgColor indexed="64"/>
      </patternFill>
    </fill>
    <fill>
      <patternFill patternType="solid">
        <fgColor theme="1"/>
        <bgColor indexed="64"/>
      </patternFill>
    </fill>
    <fill>
      <patternFill patternType="solid">
        <fgColor rgb="FFFFC000"/>
        <bgColor indexed="64"/>
      </patternFill>
    </fill>
    <fill>
      <patternFill patternType="solid">
        <fgColor rgb="FF92D050"/>
        <bgColor indexed="64"/>
      </patternFill>
    </fill>
    <fill>
      <patternFill patternType="solid">
        <fgColor rgb="FFFF0000"/>
        <bgColor indexed="64"/>
      </patternFill>
    </fill>
    <fill>
      <patternFill patternType="solid">
        <fgColor theme="9"/>
        <bgColor indexed="64"/>
      </patternFill>
    </fill>
    <fill>
      <patternFill patternType="solid">
        <fgColor theme="4"/>
        <bgColor theme="4"/>
      </patternFill>
    </fill>
    <fill>
      <patternFill patternType="solid">
        <fgColor theme="9" tint="0.39997558519241921"/>
        <bgColor indexed="64"/>
      </patternFill>
    </fill>
    <fill>
      <patternFill patternType="solid">
        <fgColor theme="4" tint="0.79998168889431442"/>
        <bgColor theme="4" tint="0.79998168889431442"/>
      </patternFill>
    </fill>
    <fill>
      <patternFill patternType="solid">
        <fgColor theme="9" tint="0.79998168889431442"/>
        <bgColor indexed="64"/>
      </patternFill>
    </fill>
    <fill>
      <patternFill patternType="solid">
        <fgColor rgb="FFE6EED5"/>
        <bgColor indexed="64"/>
      </patternFill>
    </fill>
    <fill>
      <patternFill patternType="solid">
        <fgColor rgb="FF9BBB59"/>
        <bgColor indexed="64"/>
      </patternFill>
    </fill>
    <fill>
      <patternFill patternType="solid">
        <fgColor rgb="FFEAF1DD"/>
        <bgColor indexed="64"/>
      </patternFill>
    </fill>
    <fill>
      <patternFill patternType="solid">
        <fgColor theme="8" tint="-0.249977111117893"/>
        <bgColor indexed="64"/>
      </patternFill>
    </fill>
    <fill>
      <patternFill patternType="solid">
        <fgColor theme="4" tint="0.39997558519241921"/>
        <bgColor indexed="64"/>
      </patternFill>
    </fill>
    <fill>
      <patternFill patternType="solid">
        <fgColor theme="9" tint="0.59999389629810485"/>
        <bgColor indexed="64"/>
      </patternFill>
    </fill>
    <fill>
      <patternFill patternType="solid">
        <fgColor theme="3"/>
        <bgColor indexed="64"/>
      </patternFill>
    </fill>
  </fills>
  <borders count="98">
    <border>
      <left/>
      <right/>
      <top/>
      <bottom/>
      <diagonal/>
    </border>
    <border>
      <left style="thin">
        <color rgb="FF5F9127"/>
      </left>
      <right style="thin">
        <color rgb="FF5F9127"/>
      </right>
      <top style="thin">
        <color rgb="FF5F9127"/>
      </top>
      <bottom style="thin">
        <color rgb="FF5F9127"/>
      </bottom>
      <diagonal/>
    </border>
    <border>
      <left/>
      <right/>
      <top/>
      <bottom style="hair">
        <color rgb="FF5F9127"/>
      </bottom>
      <diagonal/>
    </border>
    <border>
      <left style="hair">
        <color rgb="FF5F9127"/>
      </left>
      <right/>
      <top/>
      <bottom/>
      <diagonal/>
    </border>
    <border>
      <left/>
      <right style="hair">
        <color rgb="FF5F9127"/>
      </right>
      <top/>
      <bottom/>
      <diagonal/>
    </border>
    <border>
      <left style="hair">
        <color rgb="FF5F9127"/>
      </left>
      <right/>
      <top style="hair">
        <color rgb="FF5F9127"/>
      </top>
      <bottom/>
      <diagonal/>
    </border>
    <border>
      <left/>
      <right/>
      <top style="hair">
        <color rgb="FF5F9127"/>
      </top>
      <bottom/>
      <diagonal/>
    </border>
    <border>
      <left style="hair">
        <color rgb="FF5F9127"/>
      </left>
      <right/>
      <top style="thin">
        <color rgb="FF5F9127"/>
      </top>
      <bottom/>
      <diagonal/>
    </border>
    <border>
      <left style="hair">
        <color rgb="FF72AF2F"/>
      </left>
      <right style="hair">
        <color rgb="FF72AF2F"/>
      </right>
      <top style="hair">
        <color rgb="FF72AF2F"/>
      </top>
      <bottom style="hair">
        <color rgb="FF72AF2F"/>
      </bottom>
      <diagonal/>
    </border>
    <border>
      <left style="thin">
        <color rgb="FF5F9127"/>
      </left>
      <right/>
      <top style="thin">
        <color rgb="FF5F9127"/>
      </top>
      <bottom/>
      <diagonal/>
    </border>
    <border>
      <left/>
      <right style="thin">
        <color rgb="FF5F9127"/>
      </right>
      <top style="thin">
        <color rgb="FF5F9127"/>
      </top>
      <bottom/>
      <diagonal/>
    </border>
    <border>
      <left/>
      <right/>
      <top/>
      <bottom style="thin">
        <color rgb="FF5F9127"/>
      </bottom>
      <diagonal/>
    </border>
    <border>
      <left style="hair">
        <color rgb="FF5F9127"/>
      </left>
      <right style="hair">
        <color rgb="FF5F9127"/>
      </right>
      <top style="hair">
        <color rgb="FF5F9127"/>
      </top>
      <bottom style="hair">
        <color rgb="FF5F9127"/>
      </bottom>
      <diagonal/>
    </border>
    <border>
      <left style="thin">
        <color auto="1"/>
      </left>
      <right style="thin">
        <color auto="1"/>
      </right>
      <top style="thin">
        <color auto="1"/>
      </top>
      <bottom style="thin">
        <color auto="1"/>
      </bottom>
      <diagonal/>
    </border>
    <border>
      <left/>
      <right/>
      <top style="thin">
        <color rgb="FF5F9127"/>
      </top>
      <bottom style="hair">
        <color rgb="FF72AF2F"/>
      </bottom>
      <diagonal/>
    </border>
    <border>
      <left style="hair">
        <color auto="1"/>
      </left>
      <right/>
      <top/>
      <bottom/>
      <diagonal/>
    </border>
    <border>
      <left style="thin">
        <color rgb="FF5F9127"/>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thin">
        <color theme="9" tint="-0.24994659260841701"/>
      </left>
      <right style="thin">
        <color theme="9" tint="-0.24994659260841701"/>
      </right>
      <top style="thin">
        <color theme="9" tint="-0.24994659260841701"/>
      </top>
      <bottom style="thin">
        <color theme="9" tint="-0.24994659260841701"/>
      </bottom>
      <diagonal/>
    </border>
    <border>
      <left style="thin">
        <color theme="9" tint="-0.24994659260841701"/>
      </left>
      <right style="thin">
        <color theme="9" tint="-0.24994659260841701"/>
      </right>
      <top style="thin">
        <color theme="9" tint="-0.24994659260841701"/>
      </top>
      <bottom style="thin">
        <color auto="1"/>
      </bottom>
      <diagonal/>
    </border>
    <border>
      <left style="hair">
        <color theme="9" tint="-0.24994659260841701"/>
      </left>
      <right style="hair">
        <color theme="9" tint="-0.24994659260841701"/>
      </right>
      <top style="hair">
        <color theme="9" tint="-0.24994659260841701"/>
      </top>
      <bottom style="hair">
        <color theme="9" tint="-0.24994659260841701"/>
      </bottom>
      <diagonal/>
    </border>
    <border>
      <left style="thin">
        <color theme="9" tint="-0.24994659260841701"/>
      </left>
      <right style="thin">
        <color theme="9" tint="-0.24994659260841701"/>
      </right>
      <top style="thin">
        <color auto="1"/>
      </top>
      <bottom/>
      <diagonal/>
    </border>
    <border>
      <left/>
      <right style="thin">
        <color rgb="FF5F9127"/>
      </right>
      <top/>
      <bottom/>
      <diagonal/>
    </border>
    <border>
      <left style="hair">
        <color theme="9" tint="-0.24994659260841701"/>
      </left>
      <right/>
      <top style="hair">
        <color theme="9" tint="-0.24994659260841701"/>
      </top>
      <bottom style="hair">
        <color theme="9" tint="-0.24994659260841701"/>
      </bottom>
      <diagonal/>
    </border>
    <border>
      <left/>
      <right style="hair">
        <color theme="9" tint="-0.24994659260841701"/>
      </right>
      <top style="hair">
        <color theme="9" tint="-0.24994659260841701"/>
      </top>
      <bottom style="hair">
        <color theme="9" tint="-0.24994659260841701"/>
      </bottom>
      <diagonal/>
    </border>
    <border>
      <left/>
      <right/>
      <top style="hair">
        <color theme="9" tint="-0.24994659260841701"/>
      </top>
      <bottom style="hair">
        <color theme="9" tint="-0.24994659260841701"/>
      </bottom>
      <diagonal/>
    </border>
    <border>
      <left style="medium">
        <color rgb="FF9BBB59"/>
      </left>
      <right style="medium">
        <color rgb="FF9BBB59"/>
      </right>
      <top style="medium">
        <color rgb="FF9BBB59"/>
      </top>
      <bottom style="thick">
        <color rgb="FF9BBB59"/>
      </bottom>
      <diagonal/>
    </border>
    <border>
      <left/>
      <right style="medium">
        <color rgb="FF9BBB59"/>
      </right>
      <top style="medium">
        <color rgb="FF9BBB59"/>
      </top>
      <bottom style="thick">
        <color rgb="FF9BBB59"/>
      </bottom>
      <diagonal/>
    </border>
    <border>
      <left style="medium">
        <color rgb="FF9BBB59"/>
      </left>
      <right style="medium">
        <color rgb="FF9BBB59"/>
      </right>
      <top/>
      <bottom style="medium">
        <color rgb="FF9BBB59"/>
      </bottom>
      <diagonal/>
    </border>
    <border>
      <left style="medium">
        <color rgb="FF9BBB59"/>
      </left>
      <right style="medium">
        <color rgb="FF9BBB59"/>
      </right>
      <top/>
      <bottom/>
      <diagonal/>
    </border>
    <border>
      <left style="medium">
        <color rgb="FF9BBB59"/>
      </left>
      <right style="medium">
        <color rgb="FF9BBB59"/>
      </right>
      <top style="medium">
        <color rgb="FF9BBB59"/>
      </top>
      <bottom/>
      <diagonal/>
    </border>
    <border>
      <left style="medium">
        <color rgb="FF9BBB59"/>
      </left>
      <right style="medium">
        <color rgb="FF9BBB59"/>
      </right>
      <top style="thick">
        <color rgb="FF9BBB59"/>
      </top>
      <bottom/>
      <diagonal/>
    </border>
    <border>
      <left/>
      <right/>
      <top style="medium">
        <color rgb="FF9BBB59"/>
      </top>
      <bottom style="medium">
        <color rgb="FF9BBB59"/>
      </bottom>
      <diagonal/>
    </border>
    <border>
      <left/>
      <right/>
      <top/>
      <bottom style="medium">
        <color rgb="FFC2D69B"/>
      </bottom>
      <diagonal/>
    </border>
    <border>
      <left/>
      <right style="medium">
        <color rgb="FFC2D69B"/>
      </right>
      <top/>
      <bottom style="medium">
        <color rgb="FFC2D69B"/>
      </bottom>
      <diagonal/>
    </border>
    <border>
      <left style="medium">
        <color rgb="FFC2D69B"/>
      </left>
      <right/>
      <top/>
      <bottom style="medium">
        <color rgb="FFC2D69B"/>
      </bottom>
      <diagonal/>
    </border>
    <border>
      <left style="medium">
        <color rgb="FFC2D69B"/>
      </left>
      <right/>
      <top/>
      <bottom/>
      <diagonal/>
    </border>
    <border>
      <left style="medium">
        <color rgb="FFC2D69B"/>
      </left>
      <right/>
      <top style="medium">
        <color rgb="FFC2D69B"/>
      </top>
      <bottom/>
      <diagonal/>
    </border>
    <border>
      <left style="medium">
        <color rgb="FF9BBB59"/>
      </left>
      <right/>
      <top style="medium">
        <color rgb="FF9BBB59"/>
      </top>
      <bottom style="medium">
        <color rgb="FF9BBB59"/>
      </bottom>
      <diagonal/>
    </border>
    <border>
      <left/>
      <right style="medium">
        <color rgb="FF9BBB59"/>
      </right>
      <top style="medium">
        <color rgb="FF9BBB59"/>
      </top>
      <bottom/>
      <diagonal/>
    </border>
    <border>
      <left/>
      <right style="medium">
        <color rgb="FF9BBB59"/>
      </right>
      <top/>
      <bottom style="medium">
        <color rgb="FFC2D69B"/>
      </bottom>
      <diagonal/>
    </border>
    <border>
      <left/>
      <right/>
      <top style="medium">
        <color rgb="FFC2D69B"/>
      </top>
      <bottom/>
      <diagonal/>
    </border>
    <border>
      <left style="medium">
        <color rgb="FF9BBB59"/>
      </left>
      <right style="medium">
        <color rgb="FF9BBB59"/>
      </right>
      <top style="medium">
        <color rgb="FF9BBB59"/>
      </top>
      <bottom style="medium">
        <color rgb="FF9BBB59"/>
      </bottom>
      <diagonal/>
    </border>
    <border>
      <left style="medium">
        <color rgb="FFC2D69B"/>
      </left>
      <right style="medium">
        <color rgb="FFC2D69B"/>
      </right>
      <top/>
      <bottom style="medium">
        <color rgb="FFC2D69B"/>
      </bottom>
      <diagonal/>
    </border>
    <border>
      <left style="hair">
        <color rgb="FF5F9127"/>
      </left>
      <right style="hair">
        <color rgb="FF5F9127"/>
      </right>
      <top style="thin">
        <color rgb="FF5F9127"/>
      </top>
      <bottom style="hair">
        <color rgb="FF5F9127"/>
      </bottom>
      <diagonal/>
    </border>
    <border>
      <left style="hair">
        <color rgb="FF5F9127"/>
      </left>
      <right/>
      <top style="hair">
        <color rgb="FF5F9127"/>
      </top>
      <bottom style="hair">
        <color rgb="FF5F9127"/>
      </bottom>
      <diagonal/>
    </border>
    <border>
      <left/>
      <right/>
      <top style="hair">
        <color rgb="FF5F9127"/>
      </top>
      <bottom style="hair">
        <color rgb="FF5F9127"/>
      </bottom>
      <diagonal/>
    </border>
    <border>
      <left/>
      <right style="hair">
        <color rgb="FF5F9127"/>
      </right>
      <top style="hair">
        <color rgb="FF5F9127"/>
      </top>
      <bottom style="hair">
        <color rgb="FF5F9127"/>
      </bottom>
      <diagonal/>
    </border>
    <border>
      <left style="hair">
        <color theme="9" tint="-0.24994659260841701"/>
      </left>
      <right style="hair">
        <color theme="9" tint="-0.24994659260841701"/>
      </right>
      <top/>
      <bottom style="hair">
        <color theme="9" tint="-0.24994659260841701"/>
      </bottom>
      <diagonal/>
    </border>
    <border>
      <left style="hair">
        <color rgb="FF5F9127"/>
      </left>
      <right style="hair">
        <color rgb="FF5F9127"/>
      </right>
      <top/>
      <bottom style="hair">
        <color rgb="FF5F9127"/>
      </bottom>
      <diagonal/>
    </border>
    <border>
      <left style="hair">
        <color theme="9" tint="-0.24994659260841701"/>
      </left>
      <right/>
      <top/>
      <bottom style="hair">
        <color theme="9" tint="-0.24994659260841701"/>
      </bottom>
      <diagonal/>
    </border>
    <border>
      <left/>
      <right/>
      <top/>
      <bottom style="hair">
        <color theme="9" tint="-0.24994659260841701"/>
      </bottom>
      <diagonal/>
    </border>
    <border>
      <left/>
      <right style="hair">
        <color theme="9" tint="-0.24994659260841701"/>
      </right>
      <top/>
      <bottom style="hair">
        <color theme="9" tint="-0.24994659260841701"/>
      </bottom>
      <diagonal/>
    </border>
    <border>
      <left style="hair">
        <color theme="9" tint="-0.24994659260841701"/>
      </left>
      <right/>
      <top style="hair">
        <color theme="9" tint="-0.24994659260841701"/>
      </top>
      <bottom/>
      <diagonal/>
    </border>
    <border>
      <left/>
      <right/>
      <top style="hair">
        <color theme="9" tint="-0.24994659260841701"/>
      </top>
      <bottom/>
      <diagonal/>
    </border>
    <border>
      <left/>
      <right style="hair">
        <color theme="9" tint="-0.24994659260841701"/>
      </right>
      <top style="hair">
        <color theme="9" tint="-0.24994659260841701"/>
      </top>
      <bottom/>
      <diagonal/>
    </border>
    <border>
      <left/>
      <right style="medium">
        <color rgb="FF9BBB59"/>
      </right>
      <top style="medium">
        <color rgb="FF9BBB59"/>
      </top>
      <bottom style="medium">
        <color rgb="FF9BBB59"/>
      </bottom>
      <diagonal/>
    </border>
    <border>
      <left style="hair">
        <color theme="9" tint="-0.24994659260841701"/>
      </left>
      <right style="hair">
        <color theme="9" tint="-0.24994659260841701"/>
      </right>
      <top style="hair">
        <color theme="9" tint="-0.24994659260841701"/>
      </top>
      <bottom/>
      <diagonal/>
    </border>
    <border>
      <left style="hair">
        <color theme="9" tint="-0.24994659260841701"/>
      </left>
      <right style="hair">
        <color theme="9" tint="-0.24994659260841701"/>
      </right>
      <top/>
      <bottom/>
      <diagonal/>
    </border>
    <border>
      <left style="hair">
        <color auto="1"/>
      </left>
      <right style="hair">
        <color auto="1"/>
      </right>
      <top/>
      <bottom style="hair">
        <color auto="1"/>
      </bottom>
      <diagonal/>
    </border>
    <border>
      <left style="hair">
        <color auto="1"/>
      </left>
      <right style="hair">
        <color auto="1"/>
      </right>
      <top style="hair">
        <color auto="1"/>
      </top>
      <bottom style="hair">
        <color auto="1"/>
      </bottom>
      <diagonal/>
    </border>
    <border>
      <left style="hair">
        <color theme="9" tint="-0.24994659260841701"/>
      </left>
      <right style="hair">
        <color auto="1"/>
      </right>
      <top/>
      <bottom style="hair">
        <color auto="1"/>
      </bottom>
      <diagonal/>
    </border>
    <border>
      <left style="hair">
        <color auto="1"/>
      </left>
      <right style="hair">
        <color theme="9" tint="-0.24994659260841701"/>
      </right>
      <top/>
      <bottom style="hair">
        <color auto="1"/>
      </bottom>
      <diagonal/>
    </border>
    <border>
      <left/>
      <right style="hair">
        <color theme="9" tint="-0.24994659260841701"/>
      </right>
      <top/>
      <bottom/>
      <diagonal/>
    </border>
    <border>
      <left/>
      <right/>
      <top/>
      <bottom style="thin">
        <color theme="9" tint="-0.24994659260841701"/>
      </bottom>
      <diagonal/>
    </border>
    <border>
      <left style="thin">
        <color theme="4" tint="0.39997558519241921"/>
      </left>
      <right/>
      <top style="thin">
        <color theme="4" tint="0.39997558519241921"/>
      </top>
      <bottom style="thin">
        <color theme="4" tint="0.39997558519241921"/>
      </bottom>
      <diagonal/>
    </border>
    <border>
      <left style="thin">
        <color rgb="FF5F9127"/>
      </left>
      <right/>
      <top style="thin">
        <color theme="0" tint="-0.249977111117893"/>
      </top>
      <bottom/>
      <diagonal/>
    </border>
    <border>
      <left/>
      <right style="thin">
        <color theme="0" tint="-0.249977111117893"/>
      </right>
      <top style="thin">
        <color theme="0" tint="-0.249977111117893"/>
      </top>
      <bottom/>
      <diagonal/>
    </border>
    <border>
      <left/>
      <right style="thin">
        <color theme="0" tint="-0.249977111117893"/>
      </right>
      <top/>
      <bottom/>
      <diagonal/>
    </border>
    <border>
      <left style="thin">
        <color theme="9"/>
      </left>
      <right/>
      <top style="thin">
        <color theme="9"/>
      </top>
      <bottom/>
      <diagonal/>
    </border>
    <border>
      <left/>
      <right style="thin">
        <color theme="9"/>
      </right>
      <top style="thin">
        <color theme="9"/>
      </top>
      <bottom/>
      <diagonal/>
    </border>
    <border>
      <left style="thin">
        <color theme="9"/>
      </left>
      <right/>
      <top/>
      <bottom style="thin">
        <color theme="9"/>
      </bottom>
      <diagonal/>
    </border>
    <border>
      <left/>
      <right style="thin">
        <color theme="9"/>
      </right>
      <top/>
      <bottom style="thin">
        <color theme="9"/>
      </bottom>
      <diagonal/>
    </border>
    <border>
      <left style="thin">
        <color theme="9"/>
      </left>
      <right style="thin">
        <color theme="9"/>
      </right>
      <top style="thin">
        <color theme="9"/>
      </top>
      <bottom/>
      <diagonal/>
    </border>
    <border>
      <left style="thin">
        <color theme="9"/>
      </left>
      <right style="thin">
        <color theme="9"/>
      </right>
      <top/>
      <bottom/>
      <diagonal/>
    </border>
    <border>
      <left style="thin">
        <color theme="9"/>
      </left>
      <right style="thin">
        <color theme="9"/>
      </right>
      <top/>
      <bottom style="thin">
        <color theme="9"/>
      </bottom>
      <diagonal/>
    </border>
    <border>
      <left/>
      <right/>
      <top style="thin">
        <color theme="9"/>
      </top>
      <bottom/>
      <diagonal/>
    </border>
    <border>
      <left/>
      <right/>
      <top/>
      <bottom style="thin">
        <color theme="9"/>
      </bottom>
      <diagonal/>
    </border>
    <border>
      <left/>
      <right style="hair">
        <color auto="1"/>
      </right>
      <top/>
      <bottom/>
      <diagonal/>
    </border>
    <border>
      <left style="thin">
        <color theme="9"/>
      </left>
      <right/>
      <top style="thin">
        <color theme="9"/>
      </top>
      <bottom style="thin">
        <color theme="9"/>
      </bottom>
      <diagonal/>
    </border>
    <border>
      <left/>
      <right/>
      <top style="thin">
        <color theme="9"/>
      </top>
      <bottom style="thin">
        <color theme="9"/>
      </bottom>
      <diagonal/>
    </border>
    <border>
      <left/>
      <right style="thin">
        <color theme="9"/>
      </right>
      <top style="thin">
        <color theme="9"/>
      </top>
      <bottom style="thin">
        <color theme="9"/>
      </bottom>
      <diagonal/>
    </border>
    <border>
      <left/>
      <right style="thin">
        <color theme="9"/>
      </right>
      <top/>
      <bottom/>
      <diagonal/>
    </border>
    <border>
      <left style="thin">
        <color theme="9"/>
      </left>
      <right style="thin">
        <color theme="9"/>
      </right>
      <top style="thin">
        <color theme="9"/>
      </top>
      <bottom style="thin">
        <color theme="9"/>
      </bottom>
      <diagonal/>
    </border>
    <border>
      <left/>
      <right style="thin">
        <color theme="4" tint="0.39997558519241921"/>
      </right>
      <top style="thin">
        <color theme="4" tint="0.39997558519241921"/>
      </top>
      <bottom style="thin">
        <color theme="4" tint="0.39997558519241921"/>
      </bottom>
      <diagonal/>
    </border>
    <border>
      <left style="thin">
        <color indexed="64"/>
      </left>
      <right/>
      <top style="thin">
        <color indexed="64"/>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s>
  <cellStyleXfs count="48">
    <xf numFmtId="0" fontId="0" fillId="0" borderId="0"/>
    <xf numFmtId="0" fontId="22" fillId="0" borderId="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cellStyleXfs>
  <cellXfs count="617">
    <xf numFmtId="0" fontId="0" fillId="0" borderId="0" xfId="0"/>
    <xf numFmtId="0" fontId="2" fillId="2" borderId="0" xfId="0" applyFont="1" applyFill="1" applyAlignment="1">
      <alignment vertical="center"/>
    </xf>
    <xf numFmtId="0" fontId="3" fillId="2" borderId="0" xfId="0" applyFont="1" applyFill="1" applyAlignment="1">
      <alignment vertical="center"/>
    </xf>
    <xf numFmtId="0" fontId="3" fillId="3" borderId="0" xfId="0" applyFont="1" applyFill="1" applyAlignment="1" applyProtection="1">
      <alignment vertical="center"/>
      <protection hidden="1"/>
    </xf>
    <xf numFmtId="0" fontId="2" fillId="3" borderId="0" xfId="0" applyFont="1" applyFill="1" applyAlignment="1">
      <alignment vertical="center"/>
    </xf>
    <xf numFmtId="0" fontId="2" fillId="4" borderId="0" xfId="0" applyFont="1" applyFill="1" applyAlignment="1">
      <alignment vertical="center"/>
    </xf>
    <xf numFmtId="0" fontId="4" fillId="4" borderId="0" xfId="0" applyFont="1" applyFill="1" applyAlignment="1">
      <alignment vertical="center"/>
    </xf>
    <xf numFmtId="0" fontId="2" fillId="3" borderId="0" xfId="0" applyFont="1" applyFill="1" applyAlignment="1" applyProtection="1">
      <alignment vertical="center"/>
      <protection hidden="1"/>
    </xf>
    <xf numFmtId="0" fontId="9" fillId="4" borderId="0" xfId="0" applyFont="1" applyFill="1" applyAlignment="1">
      <alignment vertical="center"/>
    </xf>
    <xf numFmtId="0" fontId="2" fillId="4" borderId="2" xfId="0" applyFont="1" applyFill="1" applyBorder="1" applyAlignment="1">
      <alignment vertical="center"/>
    </xf>
    <xf numFmtId="0" fontId="2" fillId="3" borderId="3" xfId="0" applyFont="1" applyFill="1" applyBorder="1" applyAlignment="1">
      <alignment vertical="center"/>
    </xf>
    <xf numFmtId="0" fontId="2" fillId="3" borderId="5" xfId="0" applyFont="1" applyFill="1" applyBorder="1" applyAlignment="1">
      <alignment vertical="center"/>
    </xf>
    <xf numFmtId="0" fontId="1" fillId="3" borderId="6" xfId="0" applyFont="1" applyFill="1" applyBorder="1" applyAlignment="1">
      <alignment vertical="center"/>
    </xf>
    <xf numFmtId="0" fontId="2" fillId="3" borderId="6" xfId="0" applyFont="1" applyFill="1" applyBorder="1" applyAlignment="1">
      <alignment vertical="center"/>
    </xf>
    <xf numFmtId="0" fontId="3" fillId="3" borderId="0" xfId="0" applyFont="1" applyFill="1" applyAlignment="1">
      <alignment vertical="center"/>
    </xf>
    <xf numFmtId="0" fontId="12" fillId="3" borderId="0" xfId="0" applyFont="1" applyFill="1" applyAlignment="1" applyProtection="1">
      <alignment vertical="center"/>
      <protection hidden="1"/>
    </xf>
    <xf numFmtId="0" fontId="7" fillId="8" borderId="0" xfId="0" applyFont="1" applyFill="1" applyAlignment="1">
      <alignment horizontal="right" vertical="center" indent="1"/>
    </xf>
    <xf numFmtId="0" fontId="8" fillId="0" borderId="0" xfId="0" applyFont="1" applyAlignment="1">
      <alignment horizontal="left"/>
    </xf>
    <xf numFmtId="0" fontId="8" fillId="0" borderId="0" xfId="0" applyFont="1"/>
    <xf numFmtId="0" fontId="10" fillId="0" borderId="0" xfId="0" applyFont="1" applyAlignment="1">
      <alignment horizontal="left"/>
    </xf>
    <xf numFmtId="0" fontId="10" fillId="0" borderId="0" xfId="0" applyFont="1"/>
    <xf numFmtId="0" fontId="0" fillId="0" borderId="0" xfId="0" applyAlignment="1">
      <alignment wrapText="1"/>
    </xf>
    <xf numFmtId="0" fontId="10" fillId="0" borderId="0" xfId="0" applyFont="1" applyAlignment="1">
      <alignment horizontal="right"/>
    </xf>
    <xf numFmtId="0" fontId="15" fillId="0" borderId="0" xfId="0" applyFont="1"/>
    <xf numFmtId="0" fontId="0" fillId="3" borderId="13" xfId="0" applyFill="1" applyBorder="1"/>
    <xf numFmtId="0" fontId="10" fillId="0" borderId="13" xfId="0" applyFont="1" applyBorder="1"/>
    <xf numFmtId="0" fontId="0" fillId="0" borderId="13" xfId="0" applyBorder="1" applyAlignment="1">
      <alignment horizontal="center" vertical="center"/>
    </xf>
    <xf numFmtId="0" fontId="1" fillId="0" borderId="13" xfId="0" applyFont="1" applyBorder="1" applyAlignment="1">
      <alignment horizontal="center" vertical="center"/>
    </xf>
    <xf numFmtId="0" fontId="11" fillId="3" borderId="13" xfId="0" applyFont="1" applyFill="1" applyBorder="1" applyAlignment="1">
      <alignment horizontal="center" vertical="center" wrapText="1"/>
    </xf>
    <xf numFmtId="0" fontId="0" fillId="0" borderId="13" xfId="0" applyBorder="1"/>
    <xf numFmtId="0" fontId="16" fillId="0" borderId="13" xfId="0" applyFont="1" applyBorder="1" applyAlignment="1">
      <alignment vertical="center" wrapText="1"/>
    </xf>
    <xf numFmtId="0" fontId="16" fillId="0" borderId="13" xfId="0" applyFont="1" applyBorder="1" applyAlignment="1">
      <alignment horizontal="left" vertical="center" wrapText="1"/>
    </xf>
    <xf numFmtId="0" fontId="16" fillId="0" borderId="13" xfId="0" applyFont="1" applyBorder="1" applyAlignment="1">
      <alignment horizontal="left" vertical="top" wrapText="1"/>
    </xf>
    <xf numFmtId="0" fontId="8" fillId="9" borderId="0" xfId="0" applyFont="1" applyFill="1"/>
    <xf numFmtId="0" fontId="10" fillId="9" borderId="0" xfId="0" applyFont="1" applyFill="1"/>
    <xf numFmtId="0" fontId="17" fillId="0" borderId="0" xfId="0" applyFont="1" applyAlignment="1">
      <alignment horizontal="justify" vertical="center" wrapText="1"/>
    </xf>
    <xf numFmtId="0" fontId="18" fillId="0" borderId="0" xfId="0" applyFont="1" applyAlignment="1">
      <alignment horizontal="justify" vertical="top" wrapText="1"/>
    </xf>
    <xf numFmtId="0" fontId="20" fillId="0" borderId="0" xfId="0" applyFont="1" applyAlignment="1">
      <alignment horizontal="center" vertical="center" wrapText="1"/>
    </xf>
    <xf numFmtId="0" fontId="21" fillId="0" borderId="0" xfId="0" applyFont="1"/>
    <xf numFmtId="0" fontId="11" fillId="0" borderId="0" xfId="0" applyFont="1"/>
    <xf numFmtId="0" fontId="14" fillId="0" borderId="0" xfId="1" applyFont="1" applyAlignment="1">
      <alignment horizontal="center" vertical="center"/>
    </xf>
    <xf numFmtId="0" fontId="14" fillId="0" borderId="17" xfId="1" applyFont="1" applyBorder="1" applyAlignment="1">
      <alignment horizontal="center" vertical="center"/>
    </xf>
    <xf numFmtId="0" fontId="23" fillId="0" borderId="18" xfId="0" applyFont="1" applyBorder="1"/>
    <xf numFmtId="0" fontId="23" fillId="0" borderId="19" xfId="0" applyFont="1" applyBorder="1"/>
    <xf numFmtId="0" fontId="23" fillId="0" borderId="21" xfId="0" applyFont="1" applyBorder="1"/>
    <xf numFmtId="0" fontId="23" fillId="0" borderId="0" xfId="0" applyFont="1"/>
    <xf numFmtId="0" fontId="14" fillId="11" borderId="0" xfId="1" applyFont="1" applyFill="1" applyAlignment="1">
      <alignment horizontal="center" vertical="center"/>
    </xf>
    <xf numFmtId="0" fontId="14" fillId="8" borderId="0" xfId="1" applyFont="1" applyFill="1" applyAlignment="1">
      <alignment horizontal="center" vertical="center"/>
    </xf>
    <xf numFmtId="0" fontId="14" fillId="10" borderId="0" xfId="1" applyFont="1" applyFill="1" applyAlignment="1">
      <alignment horizontal="center" vertical="center"/>
    </xf>
    <xf numFmtId="0" fontId="14" fillId="10" borderId="17" xfId="1" applyFont="1" applyFill="1" applyBorder="1" applyAlignment="1">
      <alignment horizontal="center" vertical="center"/>
    </xf>
    <xf numFmtId="0" fontId="14" fillId="12" borderId="17" xfId="1" applyFont="1" applyFill="1" applyBorder="1" applyAlignment="1">
      <alignment horizontal="center" vertical="center"/>
    </xf>
    <xf numFmtId="0" fontId="14" fillId="12" borderId="0" xfId="1" applyFont="1" applyFill="1" applyAlignment="1">
      <alignment horizontal="center" vertical="center"/>
    </xf>
    <xf numFmtId="0" fontId="14" fillId="0" borderId="23" xfId="1" applyFont="1" applyBorder="1" applyAlignment="1">
      <alignment horizontal="center" vertical="center"/>
    </xf>
    <xf numFmtId="0" fontId="14" fillId="10" borderId="23" xfId="1" applyFont="1" applyFill="1" applyBorder="1" applyAlignment="1">
      <alignment horizontal="center" vertical="center"/>
    </xf>
    <xf numFmtId="0" fontId="14" fillId="12" borderId="23" xfId="1" applyFont="1" applyFill="1" applyBorder="1" applyAlignment="1">
      <alignment horizontal="center" vertical="center"/>
    </xf>
    <xf numFmtId="0" fontId="14" fillId="12" borderId="24" xfId="1" applyFont="1" applyFill="1" applyBorder="1" applyAlignment="1">
      <alignment horizontal="center" vertical="center"/>
    </xf>
    <xf numFmtId="0" fontId="11" fillId="0" borderId="0" xfId="0" applyFont="1" applyAlignment="1">
      <alignment vertical="center"/>
    </xf>
    <xf numFmtId="0" fontId="24" fillId="0" borderId="0" xfId="0" applyFont="1" applyAlignment="1">
      <alignment horizontal="center" vertical="center" wrapText="1"/>
    </xf>
    <xf numFmtId="0" fontId="2" fillId="2" borderId="0" xfId="0" applyFont="1" applyFill="1" applyAlignment="1">
      <alignment horizontal="center" vertical="center"/>
    </xf>
    <xf numFmtId="0" fontId="2" fillId="4" borderId="0" xfId="0" applyFont="1" applyFill="1" applyAlignment="1">
      <alignment horizontal="center" vertical="center"/>
    </xf>
    <xf numFmtId="0" fontId="14" fillId="0" borderId="0" xfId="1" applyFont="1" applyAlignment="1">
      <alignment horizontal="center" vertical="center" wrapText="1"/>
    </xf>
    <xf numFmtId="0" fontId="14" fillId="0" borderId="17" xfId="1" applyFont="1" applyBorder="1" applyAlignment="1">
      <alignment horizontal="center" vertical="center" wrapText="1"/>
    </xf>
    <xf numFmtId="0" fontId="10" fillId="0" borderId="0" xfId="0" applyFont="1" applyAlignment="1">
      <alignment horizontal="center"/>
    </xf>
    <xf numFmtId="0" fontId="14" fillId="0" borderId="0" xfId="1" applyFont="1" applyAlignment="1">
      <alignment horizontal="left"/>
    </xf>
    <xf numFmtId="0" fontId="14" fillId="0" borderId="0" xfId="1" applyFont="1" applyAlignment="1">
      <alignment horizontal="left" wrapText="1"/>
    </xf>
    <xf numFmtId="0" fontId="8" fillId="0" borderId="0" xfId="0" applyFont="1" applyAlignment="1">
      <alignment horizontal="center"/>
    </xf>
    <xf numFmtId="0" fontId="10" fillId="0" borderId="0" xfId="0" applyFont="1" applyAlignment="1">
      <alignment horizontal="center" vertical="center"/>
    </xf>
    <xf numFmtId="0" fontId="14" fillId="12" borderId="23" xfId="1" applyFont="1" applyFill="1" applyBorder="1" applyAlignment="1">
      <alignment horizontal="center" vertical="center" wrapText="1"/>
    </xf>
    <xf numFmtId="0" fontId="2" fillId="3" borderId="6" xfId="0" applyFont="1" applyFill="1" applyBorder="1" applyAlignment="1">
      <alignment horizontal="center" vertical="center"/>
    </xf>
    <xf numFmtId="0" fontId="10" fillId="0" borderId="12" xfId="0" applyFont="1" applyBorder="1" applyAlignment="1" applyProtection="1">
      <alignment horizontal="center" vertical="center"/>
      <protection locked="0"/>
    </xf>
    <xf numFmtId="0" fontId="19" fillId="2" borderId="0" xfId="0" applyFont="1" applyFill="1" applyAlignment="1">
      <alignment horizontal="center" vertical="center"/>
    </xf>
    <xf numFmtId="0" fontId="19" fillId="3" borderId="0" xfId="0" applyFont="1" applyFill="1" applyAlignment="1">
      <alignment horizontal="center" vertical="center"/>
    </xf>
    <xf numFmtId="0" fontId="19" fillId="4" borderId="0" xfId="0" applyFont="1" applyFill="1" applyAlignment="1">
      <alignment horizontal="center" vertical="center"/>
    </xf>
    <xf numFmtId="0" fontId="7" fillId="3" borderId="0" xfId="0" applyFont="1" applyFill="1" applyAlignment="1">
      <alignment horizontal="center" vertical="center"/>
    </xf>
    <xf numFmtId="0" fontId="7" fillId="3" borderId="0" xfId="0" applyFont="1" applyFill="1" applyAlignment="1" applyProtection="1">
      <alignment horizontal="center" vertical="center"/>
      <protection hidden="1"/>
    </xf>
    <xf numFmtId="0" fontId="13" fillId="3" borderId="0" xfId="0" applyFont="1" applyFill="1" applyAlignment="1" applyProtection="1">
      <alignment horizontal="center" vertical="center"/>
      <protection hidden="1"/>
    </xf>
    <xf numFmtId="0" fontId="25" fillId="9" borderId="0" xfId="0" applyFont="1" applyFill="1"/>
    <xf numFmtId="0" fontId="26" fillId="9" borderId="0" xfId="0" applyFont="1" applyFill="1"/>
    <xf numFmtId="0" fontId="27" fillId="0" borderId="0" xfId="0" applyFont="1" applyAlignment="1">
      <alignment vertical="center"/>
    </xf>
    <xf numFmtId="0" fontId="28" fillId="0" borderId="0" xfId="0" applyFont="1" applyAlignment="1">
      <alignment vertical="center"/>
    </xf>
    <xf numFmtId="15" fontId="2" fillId="3" borderId="0" xfId="0" applyNumberFormat="1" applyFont="1" applyFill="1" applyAlignment="1" applyProtection="1">
      <alignment vertical="center"/>
      <protection locked="0"/>
    </xf>
    <xf numFmtId="0" fontId="34" fillId="14" borderId="25" xfId="0" applyFont="1" applyFill="1" applyBorder="1"/>
    <xf numFmtId="0" fontId="10" fillId="0" borderId="2" xfId="0" applyFont="1" applyBorder="1" applyAlignment="1" applyProtection="1">
      <alignment horizontal="justify" vertical="center"/>
      <protection locked="0"/>
    </xf>
    <xf numFmtId="0" fontId="10" fillId="0" borderId="0" xfId="0" applyFont="1" applyAlignment="1" applyProtection="1">
      <alignment horizontal="justify" vertical="center"/>
      <protection locked="0"/>
    </xf>
    <xf numFmtId="0" fontId="10" fillId="16" borderId="25" xfId="0" applyFont="1" applyFill="1" applyBorder="1" applyAlignment="1">
      <alignment horizontal="left"/>
    </xf>
    <xf numFmtId="0" fontId="10" fillId="0" borderId="25" xfId="0" applyFont="1" applyBorder="1" applyAlignment="1">
      <alignment horizontal="left"/>
    </xf>
    <xf numFmtId="0" fontId="2" fillId="3" borderId="0" xfId="0" applyFont="1" applyFill="1" applyAlignment="1" applyProtection="1">
      <alignment vertical="center"/>
      <protection locked="0"/>
    </xf>
    <xf numFmtId="0" fontId="3" fillId="3" borderId="0" xfId="0" applyFont="1" applyFill="1" applyAlignment="1" applyProtection="1">
      <alignment vertical="center"/>
      <protection locked="0"/>
    </xf>
    <xf numFmtId="0" fontId="2" fillId="0" borderId="0" xfId="0" applyFont="1" applyAlignment="1" applyProtection="1">
      <alignment horizontal="left" vertical="center" wrapText="1" indent="1"/>
      <protection locked="0"/>
    </xf>
    <xf numFmtId="0" fontId="24" fillId="16" borderId="25" xfId="0" applyFont="1" applyFill="1" applyBorder="1" applyAlignment="1">
      <alignment horizontal="center" vertical="center" wrapText="1"/>
    </xf>
    <xf numFmtId="9" fontId="11" fillId="0" borderId="0" xfId="0" applyNumberFormat="1" applyFont="1" applyAlignment="1">
      <alignment horizontal="center" vertical="center"/>
    </xf>
    <xf numFmtId="0" fontId="6" fillId="3" borderId="0" xfId="0" applyFont="1" applyFill="1" applyAlignment="1">
      <alignment vertical="center" wrapText="1"/>
    </xf>
    <xf numFmtId="0" fontId="16" fillId="0" borderId="0" xfId="0" applyFont="1" applyAlignment="1" applyProtection="1">
      <alignment vertical="center" wrapText="1"/>
      <protection locked="0"/>
    </xf>
    <xf numFmtId="0" fontId="16" fillId="0" borderId="0" xfId="0" applyFont="1" applyAlignment="1" applyProtection="1">
      <alignment horizontal="justify" vertical="center" wrapText="1"/>
      <protection locked="0"/>
    </xf>
    <xf numFmtId="0" fontId="37" fillId="0" borderId="0" xfId="0" applyFont="1" applyAlignment="1" applyProtection="1">
      <alignment horizontal="justify" vertical="center" wrapText="1"/>
      <protection locked="0"/>
    </xf>
    <xf numFmtId="0" fontId="37" fillId="0" borderId="0" xfId="0" applyFont="1" applyAlignment="1" applyProtection="1">
      <alignment horizontal="justify" vertical="top" wrapText="1"/>
      <protection locked="0"/>
    </xf>
    <xf numFmtId="0" fontId="2" fillId="0" borderId="0" xfId="0" applyFont="1" applyAlignment="1">
      <alignment vertical="center"/>
    </xf>
    <xf numFmtId="0" fontId="2" fillId="0" borderId="0" xfId="0" applyFont="1" applyAlignment="1" applyProtection="1">
      <alignment vertical="center"/>
      <protection hidden="1"/>
    </xf>
    <xf numFmtId="0" fontId="2" fillId="0" borderId="0" xfId="0" applyFont="1" applyAlignment="1" applyProtection="1">
      <alignment vertical="center"/>
      <protection locked="0"/>
    </xf>
    <xf numFmtId="0" fontId="2" fillId="0" borderId="2" xfId="0" applyFont="1" applyBorder="1" applyAlignment="1" applyProtection="1">
      <alignment horizontal="left" vertical="center" wrapText="1" indent="1"/>
      <protection locked="0"/>
    </xf>
    <xf numFmtId="0" fontId="2" fillId="0" borderId="8" xfId="0" applyFont="1" applyBorder="1" applyAlignment="1" applyProtection="1">
      <alignment horizontal="center" vertical="center"/>
      <protection locked="0"/>
    </xf>
    <xf numFmtId="0" fontId="2" fillId="0" borderId="0" xfId="0" applyFont="1" applyAlignment="1">
      <alignment horizontal="center" vertical="center"/>
    </xf>
    <xf numFmtId="0" fontId="38" fillId="15" borderId="34" xfId="0" applyFont="1" applyFill="1" applyBorder="1" applyAlignment="1">
      <alignment horizontal="center" vertical="center"/>
    </xf>
    <xf numFmtId="0" fontId="39" fillId="17" borderId="36" xfId="0" applyFont="1" applyFill="1" applyBorder="1" applyAlignment="1">
      <alignment horizontal="justify" vertical="center"/>
    </xf>
    <xf numFmtId="0" fontId="0" fillId="0" borderId="0" xfId="0" applyAlignment="1">
      <alignment horizontal="center"/>
    </xf>
    <xf numFmtId="0" fontId="41" fillId="20" borderId="41" xfId="0" applyFont="1" applyFill="1" applyBorder="1" applyAlignment="1">
      <alignment vertical="center"/>
    </xf>
    <xf numFmtId="0" fontId="41" fillId="20" borderId="42" xfId="0" applyFont="1" applyFill="1" applyBorder="1" applyAlignment="1">
      <alignment vertical="center"/>
    </xf>
    <xf numFmtId="0" fontId="41" fillId="0" borderId="42" xfId="0" applyFont="1" applyBorder="1" applyAlignment="1">
      <alignment vertical="center"/>
    </xf>
    <xf numFmtId="0" fontId="40" fillId="0" borderId="45" xfId="0" applyFont="1" applyBorder="1" applyAlignment="1">
      <alignment vertical="center" wrapText="1"/>
    </xf>
    <xf numFmtId="0" fontId="42" fillId="19" borderId="46" xfId="0" applyFont="1" applyFill="1" applyBorder="1" applyAlignment="1">
      <alignment vertical="center" wrapText="1"/>
    </xf>
    <xf numFmtId="0" fontId="42" fillId="19" borderId="47" xfId="0" applyFont="1" applyFill="1" applyBorder="1" applyAlignment="1">
      <alignment vertical="center" wrapText="1"/>
    </xf>
    <xf numFmtId="0" fontId="40" fillId="20" borderId="43" xfId="0" applyFont="1" applyFill="1" applyBorder="1" applyAlignment="1">
      <alignment vertical="center" wrapText="1"/>
    </xf>
    <xf numFmtId="0" fontId="41" fillId="0" borderId="41" xfId="0" applyFont="1" applyBorder="1" applyAlignment="1">
      <alignment vertical="center" wrapText="1"/>
    </xf>
    <xf numFmtId="0" fontId="41" fillId="20" borderId="42" xfId="0" applyFont="1" applyFill="1" applyBorder="1" applyAlignment="1">
      <alignment vertical="center" wrapText="1"/>
    </xf>
    <xf numFmtId="0" fontId="41" fillId="20" borderId="41" xfId="0" applyFont="1" applyFill="1" applyBorder="1" applyAlignment="1">
      <alignment vertical="center" wrapText="1"/>
    </xf>
    <xf numFmtId="0" fontId="42" fillId="19" borderId="40" xfId="0" applyFont="1" applyFill="1" applyBorder="1" applyAlignment="1">
      <alignment vertical="center" wrapText="1"/>
    </xf>
    <xf numFmtId="0" fontId="42" fillId="19" borderId="48" xfId="0" applyFont="1" applyFill="1" applyBorder="1" applyAlignment="1">
      <alignment vertical="center" wrapText="1"/>
    </xf>
    <xf numFmtId="0" fontId="41" fillId="20" borderId="49" xfId="0" applyFont="1" applyFill="1" applyBorder="1" applyAlignment="1">
      <alignment vertical="center" wrapText="1"/>
    </xf>
    <xf numFmtId="0" fontId="40" fillId="20" borderId="45" xfId="0" applyFont="1" applyFill="1" applyBorder="1" applyAlignment="1">
      <alignment vertical="center" wrapText="1"/>
    </xf>
    <xf numFmtId="0" fontId="40" fillId="19" borderId="50" xfId="0" applyFont="1" applyFill="1" applyBorder="1" applyAlignment="1">
      <alignment vertical="center" wrapText="1"/>
    </xf>
    <xf numFmtId="0" fontId="40" fillId="20" borderId="51" xfId="0" applyFont="1" applyFill="1" applyBorder="1" applyAlignment="1">
      <alignment vertical="center" wrapText="1"/>
    </xf>
    <xf numFmtId="0" fontId="40" fillId="0" borderId="51" xfId="0" applyFont="1" applyBorder="1" applyAlignment="1">
      <alignment vertical="center" wrapText="1"/>
    </xf>
    <xf numFmtId="0" fontId="13" fillId="6" borderId="0" xfId="0" applyFont="1" applyFill="1" applyAlignment="1">
      <alignment vertical="center" wrapText="1"/>
    </xf>
    <xf numFmtId="0" fontId="26" fillId="3" borderId="11" xfId="0" applyFont="1" applyFill="1" applyBorder="1" applyAlignment="1">
      <alignment vertical="center" wrapText="1"/>
    </xf>
    <xf numFmtId="0" fontId="7" fillId="6" borderId="9" xfId="0" applyFont="1" applyFill="1" applyBorder="1" applyAlignment="1">
      <alignment horizontal="center" vertical="center"/>
    </xf>
    <xf numFmtId="0" fontId="40" fillId="0" borderId="43" xfId="0" applyFont="1" applyBorder="1" applyAlignment="1">
      <alignment vertical="center" wrapText="1"/>
    </xf>
    <xf numFmtId="0" fontId="2" fillId="0" borderId="12" xfId="0" applyFont="1" applyBorder="1" applyAlignment="1" applyProtection="1">
      <alignment horizontal="center" vertical="center"/>
      <protection locked="0"/>
    </xf>
    <xf numFmtId="0" fontId="10" fillId="0" borderId="28" xfId="0" applyFont="1" applyBorder="1" applyAlignment="1" applyProtection="1">
      <alignment horizontal="justify" vertical="center"/>
      <protection locked="0"/>
    </xf>
    <xf numFmtId="0" fontId="10" fillId="0" borderId="0" xfId="0" applyFont="1" applyAlignment="1">
      <alignment horizontal="justify" vertical="center"/>
    </xf>
    <xf numFmtId="0" fontId="10" fillId="0" borderId="26" xfId="0" applyFont="1" applyBorder="1" applyAlignment="1">
      <alignment horizontal="center" vertical="center" wrapText="1"/>
    </xf>
    <xf numFmtId="0" fontId="10" fillId="0" borderId="28" xfId="0" applyFont="1" applyBorder="1" applyAlignment="1" applyProtection="1">
      <alignment horizontal="justify" vertical="center"/>
      <protection hidden="1"/>
    </xf>
    <xf numFmtId="0" fontId="10" fillId="0" borderId="12" xfId="0" applyFont="1" applyBorder="1" applyAlignment="1" applyProtection="1">
      <alignment horizontal="justify" vertical="center"/>
      <protection locked="0" hidden="1"/>
    </xf>
    <xf numFmtId="0" fontId="10" fillId="0" borderId="12" xfId="0" applyFont="1" applyBorder="1" applyAlignment="1" applyProtection="1">
      <alignment horizontal="justify" vertical="center"/>
      <protection hidden="1"/>
    </xf>
    <xf numFmtId="0" fontId="10" fillId="0" borderId="12" xfId="0" applyFont="1" applyBorder="1" applyAlignment="1" applyProtection="1">
      <alignment horizontal="center" vertical="center" wrapText="1"/>
      <protection hidden="1"/>
    </xf>
    <xf numFmtId="0" fontId="10" fillId="0" borderId="0" xfId="0" applyFont="1" applyProtection="1">
      <protection hidden="1"/>
    </xf>
    <xf numFmtId="0" fontId="2" fillId="2" borderId="0" xfId="0" applyFont="1" applyFill="1" applyAlignment="1" applyProtection="1">
      <alignment vertical="center"/>
      <protection hidden="1"/>
    </xf>
    <xf numFmtId="0" fontId="19" fillId="2" borderId="0" xfId="0" applyFont="1" applyFill="1" applyAlignment="1" applyProtection="1">
      <alignment horizontal="center" vertical="center"/>
      <protection hidden="1"/>
    </xf>
    <xf numFmtId="0" fontId="3" fillId="2" borderId="0" xfId="0" applyFont="1" applyFill="1" applyAlignment="1" applyProtection="1">
      <alignment vertical="center"/>
      <protection hidden="1"/>
    </xf>
    <xf numFmtId="0" fontId="19" fillId="3" borderId="0" xfId="0" applyFont="1" applyFill="1" applyAlignment="1" applyProtection="1">
      <alignment horizontal="center" vertical="center"/>
      <protection hidden="1"/>
    </xf>
    <xf numFmtId="0" fontId="6" fillId="3" borderId="0" xfId="0" applyFont="1" applyFill="1" applyAlignment="1" applyProtection="1">
      <alignment vertical="center" wrapText="1"/>
      <protection hidden="1"/>
    </xf>
    <xf numFmtId="0" fontId="2" fillId="4" borderId="0" xfId="0" applyFont="1" applyFill="1" applyAlignment="1" applyProtection="1">
      <alignment vertical="center"/>
      <protection hidden="1"/>
    </xf>
    <xf numFmtId="0" fontId="19" fillId="4" borderId="0" xfId="0" applyFont="1" applyFill="1" applyAlignment="1" applyProtection="1">
      <alignment horizontal="center" vertical="center"/>
      <protection hidden="1"/>
    </xf>
    <xf numFmtId="0" fontId="4" fillId="4" borderId="0" xfId="0" applyFont="1" applyFill="1" applyAlignment="1" applyProtection="1">
      <alignment vertical="center"/>
      <protection hidden="1"/>
    </xf>
    <xf numFmtId="0" fontId="7" fillId="8" borderId="0" xfId="0" applyFont="1" applyFill="1" applyAlignment="1" applyProtection="1">
      <alignment horizontal="right" vertical="center" indent="1"/>
      <protection hidden="1"/>
    </xf>
    <xf numFmtId="0" fontId="9" fillId="4" borderId="0" xfId="0" applyFont="1" applyFill="1" applyAlignment="1" applyProtection="1">
      <alignment vertical="center"/>
      <protection hidden="1"/>
    </xf>
    <xf numFmtId="0" fontId="2" fillId="3" borderId="5" xfId="0" applyFont="1" applyFill="1" applyBorder="1" applyAlignment="1" applyProtection="1">
      <alignment vertical="center"/>
      <protection hidden="1"/>
    </xf>
    <xf numFmtId="0" fontId="2" fillId="3" borderId="6" xfId="0" applyFont="1" applyFill="1" applyBorder="1" applyAlignment="1" applyProtection="1">
      <alignment vertical="center"/>
      <protection hidden="1"/>
    </xf>
    <xf numFmtId="0" fontId="2" fillId="3" borderId="3" xfId="0" applyFont="1" applyFill="1" applyBorder="1" applyAlignment="1" applyProtection="1">
      <alignment vertical="center"/>
      <protection hidden="1"/>
    </xf>
    <xf numFmtId="0" fontId="1" fillId="3" borderId="0" xfId="0" applyFont="1" applyFill="1" applyAlignment="1" applyProtection="1">
      <alignment vertical="center"/>
      <protection hidden="1"/>
    </xf>
    <xf numFmtId="0" fontId="23" fillId="0" borderId="18" xfId="0" applyFont="1" applyBorder="1" applyProtection="1">
      <protection hidden="1"/>
    </xf>
    <xf numFmtId="0" fontId="23" fillId="0" borderId="19" xfId="0" applyFont="1" applyBorder="1" applyProtection="1">
      <protection hidden="1"/>
    </xf>
    <xf numFmtId="0" fontId="0" fillId="0" borderId="0" xfId="0" applyProtection="1">
      <protection hidden="1"/>
    </xf>
    <xf numFmtId="0" fontId="23" fillId="0" borderId="21" xfId="0" applyFont="1" applyBorder="1" applyProtection="1">
      <protection hidden="1"/>
    </xf>
    <xf numFmtId="0" fontId="23" fillId="0" borderId="0" xfId="0" applyFont="1" applyProtection="1">
      <protection hidden="1"/>
    </xf>
    <xf numFmtId="0" fontId="14" fillId="0" borderId="22" xfId="1" applyFont="1" applyBorder="1" applyAlignment="1" applyProtection="1">
      <alignment horizontal="center" vertical="center" wrapText="1"/>
      <protection hidden="1"/>
    </xf>
    <xf numFmtId="0" fontId="14" fillId="0" borderId="23" xfId="1" applyFont="1" applyBorder="1" applyAlignment="1" applyProtection="1">
      <alignment horizontal="center" vertical="center"/>
      <protection hidden="1"/>
    </xf>
    <xf numFmtId="0" fontId="14" fillId="0" borderId="23" xfId="1" applyFont="1" applyBorder="1" applyAlignment="1" applyProtection="1">
      <alignment horizontal="center" vertical="center" wrapText="1"/>
      <protection hidden="1"/>
    </xf>
    <xf numFmtId="0" fontId="14" fillId="0" borderId="24" xfId="1" applyFont="1" applyBorder="1" applyAlignment="1" applyProtection="1">
      <alignment horizontal="center" vertical="center" wrapText="1"/>
      <protection hidden="1"/>
    </xf>
    <xf numFmtId="0" fontId="14" fillId="0" borderId="0" xfId="1" applyFont="1" applyAlignment="1" applyProtection="1">
      <alignment horizontal="center" vertical="center"/>
      <protection hidden="1"/>
    </xf>
    <xf numFmtId="0" fontId="14" fillId="0" borderId="17" xfId="1" applyFont="1" applyBorder="1" applyAlignment="1" applyProtection="1">
      <alignment horizontal="center" vertical="center"/>
      <protection hidden="1"/>
    </xf>
    <xf numFmtId="0" fontId="14" fillId="0" borderId="19" xfId="1" applyFont="1" applyBorder="1" applyAlignment="1" applyProtection="1">
      <alignment horizontal="center" vertical="center"/>
      <protection hidden="1"/>
    </xf>
    <xf numFmtId="0" fontId="14" fillId="10" borderId="19" xfId="1" applyFont="1" applyFill="1" applyBorder="1" applyAlignment="1" applyProtection="1">
      <alignment horizontal="center" vertical="center" wrapText="1"/>
      <protection hidden="1"/>
    </xf>
    <xf numFmtId="0" fontId="14" fillId="0" borderId="20" xfId="1" applyFont="1" applyBorder="1" applyAlignment="1" applyProtection="1">
      <alignment horizontal="center" vertical="center"/>
      <protection hidden="1"/>
    </xf>
    <xf numFmtId="0" fontId="14" fillId="11" borderId="0" xfId="1" applyFont="1" applyFill="1" applyAlignment="1" applyProtection="1">
      <alignment horizontal="center" vertical="center" wrapText="1"/>
      <protection hidden="1"/>
    </xf>
    <xf numFmtId="0" fontId="14" fillId="8" borderId="0" xfId="1" applyFont="1" applyFill="1" applyAlignment="1" applyProtection="1">
      <alignment horizontal="center" vertical="center" wrapText="1"/>
      <protection hidden="1"/>
    </xf>
    <xf numFmtId="0" fontId="14" fillId="10" borderId="0" xfId="1" applyFont="1" applyFill="1" applyAlignment="1" applyProtection="1">
      <alignment horizontal="center" vertical="center" wrapText="1"/>
      <protection hidden="1"/>
    </xf>
    <xf numFmtId="0" fontId="14" fillId="12" borderId="17" xfId="1" applyFont="1" applyFill="1" applyBorder="1" applyAlignment="1" applyProtection="1">
      <alignment horizontal="center" vertical="center" wrapText="1"/>
      <protection hidden="1"/>
    </xf>
    <xf numFmtId="0" fontId="14" fillId="12" borderId="0" xfId="1" applyFont="1" applyFill="1" applyAlignment="1" applyProtection="1">
      <alignment horizontal="center" vertical="center" wrapText="1"/>
      <protection hidden="1"/>
    </xf>
    <xf numFmtId="0" fontId="14" fillId="10" borderId="23" xfId="1" applyFont="1" applyFill="1" applyBorder="1" applyAlignment="1" applyProtection="1">
      <alignment horizontal="center" vertical="center" wrapText="1"/>
      <protection hidden="1"/>
    </xf>
    <xf numFmtId="0" fontId="14" fillId="0" borderId="24" xfId="1" applyFont="1" applyBorder="1" applyAlignment="1" applyProtection="1">
      <alignment horizontal="center" vertical="center"/>
      <protection hidden="1"/>
    </xf>
    <xf numFmtId="0" fontId="38" fillId="15" borderId="34" xfId="0" applyFont="1" applyFill="1" applyBorder="1" applyAlignment="1" applyProtection="1">
      <alignment horizontal="center" vertical="center"/>
      <protection locked="0"/>
    </xf>
    <xf numFmtId="0" fontId="38" fillId="15" borderId="35" xfId="0" applyFont="1" applyFill="1" applyBorder="1" applyAlignment="1" applyProtection="1">
      <alignment horizontal="center" vertical="center" wrapText="1"/>
      <protection locked="0"/>
    </xf>
    <xf numFmtId="0" fontId="39" fillId="17" borderId="36" xfId="0" applyFont="1" applyFill="1" applyBorder="1" applyAlignment="1" applyProtection="1">
      <alignment horizontal="justify" vertical="center"/>
      <protection locked="0"/>
    </xf>
    <xf numFmtId="0" fontId="39" fillId="17" borderId="36" xfId="0" applyFont="1" applyFill="1" applyBorder="1" applyAlignment="1" applyProtection="1">
      <alignment vertical="center"/>
      <protection locked="0"/>
    </xf>
    <xf numFmtId="0" fontId="3" fillId="2" borderId="0" xfId="0" applyFont="1" applyFill="1" applyAlignment="1">
      <alignment horizontal="center" vertical="center"/>
    </xf>
    <xf numFmtId="0" fontId="7" fillId="8" borderId="0" xfId="0" applyFont="1" applyFill="1" applyAlignment="1">
      <alignment horizontal="center" vertical="center"/>
    </xf>
    <xf numFmtId="0" fontId="10" fillId="0" borderId="0" xfId="0" applyFont="1" applyAlignment="1" applyProtection="1">
      <alignment horizontal="center"/>
      <protection hidden="1"/>
    </xf>
    <xf numFmtId="0" fontId="33" fillId="3" borderId="0" xfId="0" applyFont="1" applyFill="1" applyAlignment="1">
      <alignment vertical="center" wrapText="1"/>
    </xf>
    <xf numFmtId="0" fontId="10" fillId="0" borderId="0" xfId="0" applyFont="1" applyAlignment="1" applyProtection="1">
      <alignment horizontal="center" vertical="center" wrapText="1"/>
      <protection hidden="1"/>
    </xf>
    <xf numFmtId="0" fontId="10" fillId="0" borderId="28" xfId="0" applyFont="1" applyBorder="1" applyAlignment="1" applyProtection="1">
      <alignment horizontal="center" vertical="center" wrapText="1"/>
      <protection hidden="1"/>
    </xf>
    <xf numFmtId="0" fontId="40" fillId="19" borderId="46" xfId="0" applyFont="1" applyFill="1" applyBorder="1" applyAlignment="1">
      <alignment vertical="center" wrapText="1"/>
    </xf>
    <xf numFmtId="0" fontId="41" fillId="20" borderId="42" xfId="0" applyFont="1" applyFill="1" applyBorder="1" applyAlignment="1">
      <alignment horizontal="justify" vertical="center" wrapText="1"/>
    </xf>
    <xf numFmtId="0" fontId="41" fillId="19" borderId="64" xfId="0" applyFont="1" applyFill="1" applyBorder="1" applyAlignment="1">
      <alignment horizontal="justify" vertical="center" wrapText="1"/>
    </xf>
    <xf numFmtId="0" fontId="10" fillId="0" borderId="0" xfId="0" applyFont="1" applyProtection="1">
      <protection locked="0" hidden="1"/>
    </xf>
    <xf numFmtId="0" fontId="10" fillId="3" borderId="0" xfId="0" applyFont="1" applyFill="1" applyAlignment="1" applyProtection="1">
      <alignment vertical="center"/>
      <protection locked="0" hidden="1"/>
    </xf>
    <xf numFmtId="0" fontId="10" fillId="0" borderId="0" xfId="0" applyFont="1" applyAlignment="1" applyProtection="1">
      <alignment horizontal="center"/>
      <protection locked="0" hidden="1"/>
    </xf>
    <xf numFmtId="0" fontId="10" fillId="0" borderId="0" xfId="0" applyFont="1" applyAlignment="1">
      <alignment vertical="top"/>
    </xf>
    <xf numFmtId="0" fontId="10" fillId="0" borderId="0" xfId="0" applyFont="1" applyAlignment="1">
      <alignment vertical="top" wrapText="1"/>
    </xf>
    <xf numFmtId="0" fontId="10" fillId="0" borderId="28" xfId="0" applyFont="1" applyBorder="1" applyAlignment="1" applyProtection="1">
      <alignment horizontal="justify" vertical="center" wrapText="1"/>
      <protection locked="0"/>
    </xf>
    <xf numFmtId="0" fontId="10" fillId="0" borderId="0" xfId="0" applyFont="1" applyAlignment="1" applyProtection="1">
      <alignment horizontal="justify" vertical="center" wrapText="1"/>
      <protection locked="0"/>
    </xf>
    <xf numFmtId="164" fontId="10" fillId="0" borderId="28" xfId="0" applyNumberFormat="1" applyFont="1" applyBorder="1" applyAlignment="1" applyProtection="1">
      <alignment horizontal="center" vertical="center"/>
      <protection hidden="1"/>
    </xf>
    <xf numFmtId="0" fontId="2" fillId="0" borderId="28" xfId="0" applyFont="1" applyBorder="1" applyAlignment="1" applyProtection="1">
      <alignment horizontal="left" vertical="center" wrapText="1" indent="1"/>
      <protection locked="0"/>
    </xf>
    <xf numFmtId="0" fontId="1" fillId="0" borderId="0" xfId="0" applyFont="1"/>
    <xf numFmtId="0" fontId="44" fillId="3" borderId="0" xfId="0" applyFont="1" applyFill="1" applyAlignment="1">
      <alignment horizontal="center"/>
    </xf>
    <xf numFmtId="0" fontId="12" fillId="3" borderId="3" xfId="0" applyFont="1" applyFill="1" applyBorder="1" applyAlignment="1" applyProtection="1">
      <alignment vertical="center"/>
      <protection hidden="1"/>
    </xf>
    <xf numFmtId="0" fontId="2" fillId="0" borderId="28" xfId="0" applyFont="1" applyBorder="1" applyAlignment="1" applyProtection="1">
      <alignment vertical="center" wrapText="1"/>
      <protection hidden="1"/>
    </xf>
    <xf numFmtId="0" fontId="34" fillId="13" borderId="66" xfId="0" applyFont="1" applyFill="1" applyBorder="1" applyAlignment="1">
      <alignment horizontal="center" vertical="center" wrapText="1"/>
    </xf>
    <xf numFmtId="0" fontId="34" fillId="3" borderId="66" xfId="0" applyFont="1" applyFill="1" applyBorder="1" applyAlignment="1">
      <alignment horizontal="center" vertical="center" wrapText="1"/>
    </xf>
    <xf numFmtId="0" fontId="34" fillId="3" borderId="0" xfId="0" applyFont="1" applyFill="1" applyAlignment="1">
      <alignment horizontal="center" vertical="center" wrapText="1"/>
    </xf>
    <xf numFmtId="0" fontId="34" fillId="13" borderId="56" xfId="0" applyFont="1" applyFill="1" applyBorder="1" applyAlignment="1">
      <alignment horizontal="center" vertical="center" wrapText="1"/>
    </xf>
    <xf numFmtId="0" fontId="34" fillId="13" borderId="69" xfId="0" applyFont="1" applyFill="1" applyBorder="1" applyAlignment="1">
      <alignment horizontal="center" vertical="center" wrapText="1"/>
    </xf>
    <xf numFmtId="0" fontId="34" fillId="13" borderId="67" xfId="0" applyFont="1" applyFill="1" applyBorder="1" applyAlignment="1">
      <alignment horizontal="center" vertical="center" wrapText="1"/>
    </xf>
    <xf numFmtId="0" fontId="34" fillId="13" borderId="70" xfId="0" applyFont="1" applyFill="1" applyBorder="1" applyAlignment="1">
      <alignment horizontal="center" vertical="center" wrapText="1"/>
    </xf>
    <xf numFmtId="0" fontId="0" fillId="0" borderId="23" xfId="0" applyBorder="1"/>
    <xf numFmtId="0" fontId="34" fillId="3" borderId="71" xfId="0" applyFont="1" applyFill="1" applyBorder="1" applyAlignment="1">
      <alignment horizontal="center" vertical="center" wrapText="1"/>
    </xf>
    <xf numFmtId="0" fontId="12" fillId="3" borderId="28" xfId="0" applyFont="1" applyFill="1" applyBorder="1" applyAlignment="1" applyProtection="1">
      <alignment horizontal="left" vertical="center" wrapText="1"/>
      <protection hidden="1"/>
    </xf>
    <xf numFmtId="0" fontId="12" fillId="3" borderId="0" xfId="0" applyFont="1" applyFill="1" applyAlignment="1" applyProtection="1">
      <alignment horizontal="left" vertical="center" wrapText="1"/>
      <protection hidden="1"/>
    </xf>
    <xf numFmtId="0" fontId="2" fillId="0" borderId="66" xfId="0" applyFont="1" applyBorder="1" applyAlignment="1">
      <alignment horizontal="left" vertical="center" wrapText="1"/>
    </xf>
    <xf numFmtId="0" fontId="2" fillId="0" borderId="0" xfId="0" applyFont="1" applyAlignment="1">
      <alignment horizontal="left" vertical="center" wrapText="1"/>
    </xf>
    <xf numFmtId="0" fontId="34" fillId="13" borderId="65" xfId="0" applyFont="1" applyFill="1" applyBorder="1" applyAlignment="1">
      <alignment vertical="center" wrapText="1"/>
    </xf>
    <xf numFmtId="0" fontId="34" fillId="13" borderId="56" xfId="0" applyFont="1" applyFill="1" applyBorder="1" applyAlignment="1">
      <alignment horizontal="center" vertical="top" wrapText="1"/>
    </xf>
    <xf numFmtId="0" fontId="33" fillId="3" borderId="0" xfId="0" applyFont="1" applyFill="1" applyAlignment="1" applyProtection="1">
      <alignment vertical="center" wrapText="1"/>
      <protection hidden="1"/>
    </xf>
    <xf numFmtId="0" fontId="9" fillId="0" borderId="0" xfId="0" applyFont="1" applyAlignment="1" applyProtection="1">
      <alignment vertical="center"/>
      <protection hidden="1"/>
    </xf>
    <xf numFmtId="0" fontId="4" fillId="0" borderId="0" xfId="0" applyFont="1" applyAlignment="1" applyProtection="1">
      <alignment horizontal="center" vertical="center" wrapText="1"/>
      <protection hidden="1"/>
    </xf>
    <xf numFmtId="0" fontId="4" fillId="0" borderId="0" xfId="0" applyFont="1" applyAlignment="1" applyProtection="1">
      <alignment vertical="center"/>
      <protection hidden="1"/>
    </xf>
    <xf numFmtId="0" fontId="9" fillId="0" borderId="0" xfId="0" applyFont="1" applyAlignment="1" applyProtection="1">
      <alignment horizontal="center" vertical="center"/>
      <protection hidden="1"/>
    </xf>
    <xf numFmtId="0" fontId="4" fillId="0" borderId="0" xfId="0" applyFont="1" applyAlignment="1" applyProtection="1">
      <alignment horizontal="center" vertical="center"/>
      <protection hidden="1"/>
    </xf>
    <xf numFmtId="0" fontId="3" fillId="0" borderId="0" xfId="0" applyFont="1" applyAlignment="1" applyProtection="1">
      <alignment horizontal="center" vertical="center" wrapText="1"/>
      <protection hidden="1"/>
    </xf>
    <xf numFmtId="0" fontId="3" fillId="0" borderId="0" xfId="0" applyFont="1" applyAlignment="1" applyProtection="1">
      <alignment vertical="center"/>
      <protection hidden="1"/>
    </xf>
    <xf numFmtId="0" fontId="2" fillId="4" borderId="59" xfId="0" applyFont="1" applyFill="1" applyBorder="1" applyAlignment="1" applyProtection="1">
      <alignment vertical="center"/>
      <protection hidden="1"/>
    </xf>
    <xf numFmtId="0" fontId="3" fillId="0" borderId="0" xfId="0" applyFont="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left" vertical="center"/>
    </xf>
    <xf numFmtId="0" fontId="4" fillId="0" borderId="0" xfId="0" applyFont="1" applyAlignment="1">
      <alignment vertical="center"/>
    </xf>
    <xf numFmtId="0" fontId="6" fillId="0" borderId="0" xfId="0" applyFont="1" applyAlignment="1">
      <alignment vertical="center" wrapText="1"/>
    </xf>
    <xf numFmtId="0" fontId="2" fillId="0" borderId="0" xfId="0" applyFont="1" applyAlignment="1">
      <alignment vertical="center" wrapText="1"/>
    </xf>
    <xf numFmtId="0" fontId="4" fillId="0" borderId="0" xfId="0" applyFont="1" applyAlignment="1">
      <alignment horizontal="center" vertical="center" wrapText="1"/>
    </xf>
    <xf numFmtId="0" fontId="4" fillId="0" borderId="0" xfId="0" applyFont="1" applyAlignment="1">
      <alignment horizontal="center" vertical="center"/>
    </xf>
    <xf numFmtId="0" fontId="9" fillId="0" borderId="0" xfId="0" applyFont="1" applyAlignment="1">
      <alignment vertical="center"/>
    </xf>
    <xf numFmtId="0" fontId="9" fillId="0" borderId="0" xfId="0" applyFont="1" applyAlignment="1">
      <alignment horizontal="center" vertical="center"/>
    </xf>
    <xf numFmtId="0" fontId="3" fillId="0" borderId="0" xfId="0" applyFont="1" applyAlignment="1">
      <alignment vertical="center"/>
    </xf>
    <xf numFmtId="0" fontId="2" fillId="0" borderId="56" xfId="0" applyFont="1" applyBorder="1" applyAlignment="1" applyProtection="1">
      <alignment horizontal="left" vertical="center" wrapText="1"/>
      <protection hidden="1"/>
    </xf>
    <xf numFmtId="0" fontId="2" fillId="0" borderId="28" xfId="0" applyFont="1" applyBorder="1" applyAlignment="1" applyProtection="1">
      <alignment horizontal="left" vertical="center" wrapText="1"/>
      <protection locked="0"/>
    </xf>
    <xf numFmtId="0" fontId="2" fillId="0" borderId="68" xfId="0" applyFont="1" applyBorder="1" applyAlignment="1" applyProtection="1">
      <alignment horizontal="left" vertical="center" wrapText="1"/>
      <protection hidden="1"/>
    </xf>
    <xf numFmtId="0" fontId="2" fillId="0" borderId="68" xfId="0" applyFont="1" applyBorder="1" applyAlignment="1" applyProtection="1">
      <alignment horizontal="left" vertical="center" wrapText="1"/>
      <protection locked="0"/>
    </xf>
    <xf numFmtId="0" fontId="22" fillId="0" borderId="13" xfId="1" applyBorder="1" applyAlignment="1">
      <alignment horizontal="justify" vertical="center" wrapText="1"/>
    </xf>
    <xf numFmtId="0" fontId="49" fillId="0" borderId="13" xfId="1" applyFont="1" applyBorder="1" applyAlignment="1">
      <alignment horizontal="center"/>
    </xf>
    <xf numFmtId="0" fontId="49" fillId="0" borderId="13" xfId="0" applyFont="1" applyBorder="1" applyAlignment="1">
      <alignment horizontal="center" vertical="top" wrapText="1"/>
    </xf>
    <xf numFmtId="0" fontId="2" fillId="0" borderId="28" xfId="0" applyFont="1" applyBorder="1" applyAlignment="1" applyProtection="1">
      <alignment horizontal="justify" vertical="center" wrapText="1"/>
      <protection locked="0"/>
    </xf>
    <xf numFmtId="0" fontId="18" fillId="0" borderId="13" xfId="0" applyFont="1" applyBorder="1" applyAlignment="1">
      <alignment horizontal="justify" vertical="center" wrapText="1"/>
    </xf>
    <xf numFmtId="0" fontId="10" fillId="0" borderId="13" xfId="0" applyFont="1" applyBorder="1" applyAlignment="1">
      <alignment horizontal="justify" vertical="center"/>
    </xf>
    <xf numFmtId="0" fontId="10" fillId="0" borderId="28" xfId="0" applyFont="1" applyBorder="1" applyAlignment="1" applyProtection="1">
      <alignment horizontal="justify" vertical="center" wrapText="1"/>
      <protection hidden="1"/>
    </xf>
    <xf numFmtId="0" fontId="10" fillId="0" borderId="13" xfId="0" applyFont="1" applyBorder="1" applyAlignment="1">
      <alignment horizontal="center" vertical="center"/>
    </xf>
    <xf numFmtId="0" fontId="8" fillId="0" borderId="0" xfId="0" applyFont="1" applyAlignment="1">
      <alignment horizontal="left" vertical="center"/>
    </xf>
    <xf numFmtId="0" fontId="37" fillId="0" borderId="0" xfId="0" applyFont="1" applyAlignment="1">
      <alignment horizontal="center" vertical="center" wrapText="1"/>
    </xf>
    <xf numFmtId="0" fontId="10" fillId="0" borderId="0" xfId="0" applyFont="1" applyAlignment="1">
      <alignment vertical="center"/>
    </xf>
    <xf numFmtId="0" fontId="0" fillId="0" borderId="0" xfId="0" applyAlignment="1">
      <alignment horizontal="center" vertical="center"/>
    </xf>
    <xf numFmtId="0" fontId="10" fillId="0" borderId="13" xfId="0" applyFont="1" applyBorder="1" applyAlignment="1">
      <alignment horizontal="justify" vertical="center" wrapText="1"/>
    </xf>
    <xf numFmtId="0" fontId="22" fillId="0" borderId="13" xfId="1" applyBorder="1" applyAlignment="1">
      <alignment vertical="center" wrapText="1"/>
    </xf>
    <xf numFmtId="0" fontId="10" fillId="0" borderId="0" xfId="0" applyFont="1" applyAlignment="1" applyProtection="1">
      <alignment wrapText="1"/>
      <protection locked="0" hidden="1"/>
    </xf>
    <xf numFmtId="0" fontId="10" fillId="0" borderId="0" xfId="0" applyFont="1" applyAlignment="1" applyProtection="1">
      <alignment vertical="center"/>
      <protection hidden="1"/>
    </xf>
    <xf numFmtId="0" fontId="10" fillId="0" borderId="0" xfId="0" applyFont="1" applyAlignment="1" applyProtection="1">
      <alignment vertical="center"/>
      <protection locked="0" hidden="1"/>
    </xf>
    <xf numFmtId="0" fontId="10" fillId="0" borderId="0" xfId="0" applyFont="1" applyAlignment="1" applyProtection="1">
      <alignment vertical="center" wrapText="1"/>
      <protection hidden="1"/>
    </xf>
    <xf numFmtId="0" fontId="10" fillId="0" borderId="0" xfId="0" applyFont="1" applyAlignment="1" applyProtection="1">
      <alignment horizontal="justify" vertical="center" wrapText="1"/>
      <protection locked="0" hidden="1"/>
    </xf>
    <xf numFmtId="0" fontId="10" fillId="0" borderId="0" xfId="0" applyFont="1" applyAlignment="1" applyProtection="1">
      <alignment wrapText="1"/>
      <protection hidden="1"/>
    </xf>
    <xf numFmtId="0" fontId="10" fillId="16" borderId="73" xfId="0" applyFont="1" applyFill="1" applyBorder="1"/>
    <xf numFmtId="0" fontId="10" fillId="0" borderId="73" xfId="0" applyFont="1" applyBorder="1"/>
    <xf numFmtId="0" fontId="10" fillId="16" borderId="73" xfId="0" applyFont="1" applyFill="1" applyBorder="1" applyAlignment="1">
      <alignment vertical="center"/>
    </xf>
    <xf numFmtId="0" fontId="10" fillId="0" borderId="0" xfId="0" applyFont="1" applyAlignment="1">
      <alignment wrapText="1"/>
    </xf>
    <xf numFmtId="0" fontId="34" fillId="24" borderId="0" xfId="0" applyFont="1" applyFill="1"/>
    <xf numFmtId="0" fontId="2" fillId="0" borderId="0" xfId="0" applyFont="1" applyAlignment="1" applyProtection="1">
      <alignment horizontal="justify" vertical="center" wrapText="1"/>
      <protection locked="0"/>
    </xf>
    <xf numFmtId="0" fontId="2" fillId="2" borderId="0" xfId="0" applyFont="1" applyFill="1" applyAlignment="1" applyProtection="1">
      <alignment vertical="center"/>
      <protection locked="0"/>
    </xf>
    <xf numFmtId="0" fontId="19" fillId="2" borderId="0" xfId="0" applyFont="1" applyFill="1" applyAlignment="1" applyProtection="1">
      <alignment horizontal="center" vertical="center"/>
      <protection locked="0"/>
    </xf>
    <xf numFmtId="0" fontId="3" fillId="2" borderId="0" xfId="0" applyFont="1" applyFill="1" applyAlignment="1" applyProtection="1">
      <alignment vertical="center"/>
      <protection locked="0"/>
    </xf>
    <xf numFmtId="0" fontId="2" fillId="2" borderId="0" xfId="0" applyFont="1" applyFill="1" applyAlignment="1" applyProtection="1">
      <alignment horizontal="justify" vertical="center"/>
      <protection locked="0"/>
    </xf>
    <xf numFmtId="0" fontId="4" fillId="2" borderId="0" xfId="0" applyFont="1" applyFill="1" applyAlignment="1" applyProtection="1">
      <alignment vertical="center"/>
      <protection locked="0"/>
    </xf>
    <xf numFmtId="0" fontId="3" fillId="3" borderId="0" xfId="0" applyFont="1" applyFill="1" applyAlignment="1" applyProtection="1">
      <alignment vertical="center"/>
      <protection locked="0" hidden="1"/>
    </xf>
    <xf numFmtId="0" fontId="12" fillId="3" borderId="0" xfId="0" applyFont="1" applyFill="1" applyAlignment="1" applyProtection="1">
      <alignment vertical="center"/>
      <protection locked="0" hidden="1"/>
    </xf>
    <xf numFmtId="0" fontId="19" fillId="3" borderId="0" xfId="0" applyFont="1" applyFill="1" applyAlignment="1" applyProtection="1">
      <alignment horizontal="center" vertical="center"/>
      <protection locked="0"/>
    </xf>
    <xf numFmtId="0" fontId="5" fillId="3" borderId="0" xfId="0" applyFont="1" applyFill="1" applyAlignment="1" applyProtection="1">
      <alignment vertical="center"/>
      <protection locked="0" hidden="1"/>
    </xf>
    <xf numFmtId="0" fontId="5" fillId="3" borderId="0" xfId="0" applyFont="1" applyFill="1" applyAlignment="1" applyProtection="1">
      <alignment vertical="center" wrapText="1"/>
      <protection locked="0" hidden="1"/>
    </xf>
    <xf numFmtId="0" fontId="2" fillId="4" borderId="0" xfId="0" applyFont="1" applyFill="1" applyAlignment="1" applyProtection="1">
      <alignment vertical="center"/>
      <protection locked="0"/>
    </xf>
    <xf numFmtId="0" fontId="19" fillId="4" borderId="0" xfId="0" applyFont="1" applyFill="1" applyAlignment="1" applyProtection="1">
      <alignment horizontal="center" vertical="center"/>
      <protection locked="0"/>
    </xf>
    <xf numFmtId="0" fontId="2" fillId="4" borderId="0" xfId="0" applyFont="1" applyFill="1" applyAlignment="1" applyProtection="1">
      <alignment horizontal="justify" vertical="center"/>
      <protection locked="0"/>
    </xf>
    <xf numFmtId="0" fontId="4" fillId="4" borderId="0" xfId="0" applyFont="1" applyFill="1" applyAlignment="1" applyProtection="1">
      <alignment vertical="center"/>
      <protection locked="0"/>
    </xf>
    <xf numFmtId="0" fontId="2" fillId="3" borderId="0" xfId="0" applyFont="1" applyFill="1" applyAlignment="1" applyProtection="1">
      <alignment vertical="center"/>
      <protection locked="0" hidden="1"/>
    </xf>
    <xf numFmtId="0" fontId="7" fillId="13" borderId="0" xfId="0" applyFont="1" applyFill="1" applyAlignment="1" applyProtection="1">
      <alignment horizontal="right" vertical="center" indent="1"/>
      <protection locked="0"/>
    </xf>
    <xf numFmtId="0" fontId="2" fillId="4" borderId="0" xfId="0" applyFont="1" applyFill="1" applyAlignment="1" applyProtection="1">
      <alignment horizontal="right" vertical="center"/>
      <protection locked="0"/>
    </xf>
    <xf numFmtId="0" fontId="3" fillId="4" borderId="0" xfId="0" applyFont="1" applyFill="1" applyAlignment="1" applyProtection="1">
      <alignment vertical="center"/>
      <protection locked="0"/>
    </xf>
    <xf numFmtId="0" fontId="2" fillId="3" borderId="3" xfId="0" applyFont="1" applyFill="1" applyBorder="1" applyAlignment="1" applyProtection="1">
      <alignment vertical="center"/>
      <protection locked="0"/>
    </xf>
    <xf numFmtId="0" fontId="2" fillId="0" borderId="0" xfId="0" applyFont="1" applyAlignment="1" applyProtection="1">
      <alignment vertical="center"/>
      <protection locked="0" hidden="1"/>
    </xf>
    <xf numFmtId="0" fontId="2" fillId="0" borderId="12" xfId="0" applyFont="1" applyBorder="1" applyAlignment="1" applyProtection="1">
      <alignment horizontal="center" vertical="center"/>
      <protection locked="0" hidden="1"/>
    </xf>
    <xf numFmtId="0" fontId="2" fillId="0" borderId="0" xfId="0" applyFont="1" applyAlignment="1" applyProtection="1">
      <alignment horizontal="left" vertical="center" indent="1"/>
      <protection locked="0"/>
    </xf>
    <xf numFmtId="0" fontId="2" fillId="0" borderId="0" xfId="0" applyFont="1" applyAlignment="1" applyProtection="1">
      <alignment horizontal="center" vertical="center"/>
      <protection locked="0"/>
    </xf>
    <xf numFmtId="0" fontId="12" fillId="3" borderId="0" xfId="0" applyFont="1" applyFill="1" applyAlignment="1" applyProtection="1">
      <alignment vertical="center"/>
      <protection locked="0"/>
    </xf>
    <xf numFmtId="0" fontId="13" fillId="3" borderId="0" xfId="0" applyFont="1" applyFill="1" applyAlignment="1" applyProtection="1">
      <alignment horizontal="center" vertical="center"/>
      <protection locked="0"/>
    </xf>
    <xf numFmtId="0" fontId="12" fillId="3" borderId="0" xfId="0" applyFont="1" applyFill="1" applyAlignment="1" applyProtection="1">
      <alignment horizontal="justify" vertical="center"/>
      <protection locked="0"/>
    </xf>
    <xf numFmtId="0" fontId="13" fillId="3" borderId="0" xfId="0" applyFont="1" applyFill="1" applyAlignment="1" applyProtection="1">
      <alignment horizontal="center" vertical="center"/>
      <protection locked="0" hidden="1"/>
    </xf>
    <xf numFmtId="0" fontId="12" fillId="3" borderId="0" xfId="0" applyFont="1" applyFill="1" applyAlignment="1" applyProtection="1">
      <alignment horizontal="justify" vertical="center"/>
      <protection locked="0" hidden="1"/>
    </xf>
    <xf numFmtId="0" fontId="7" fillId="3" borderId="0" xfId="0" applyFont="1" applyFill="1" applyAlignment="1" applyProtection="1">
      <alignment horizontal="center" vertical="center"/>
      <protection locked="0" hidden="1"/>
    </xf>
    <xf numFmtId="0" fontId="3" fillId="3" borderId="0" xfId="0" applyFont="1" applyFill="1" applyAlignment="1" applyProtection="1">
      <alignment horizontal="justify" vertical="center"/>
      <protection locked="0" hidden="1"/>
    </xf>
    <xf numFmtId="0" fontId="7" fillId="3" borderId="0" xfId="0" applyFont="1" applyFill="1" applyAlignment="1" applyProtection="1">
      <alignment horizontal="center" vertical="center"/>
      <protection locked="0"/>
    </xf>
    <xf numFmtId="0" fontId="3" fillId="3" borderId="0" xfId="0" applyFont="1" applyFill="1" applyAlignment="1" applyProtection="1">
      <alignment horizontal="justify" vertical="center"/>
      <protection locked="0"/>
    </xf>
    <xf numFmtId="0" fontId="10" fillId="0" borderId="0" xfId="0" applyFont="1" applyAlignment="1" applyProtection="1">
      <alignment horizontal="center" vertical="center" wrapText="1"/>
      <protection locked="0"/>
    </xf>
    <xf numFmtId="0" fontId="10" fillId="0" borderId="2" xfId="0" applyFont="1" applyBorder="1" applyAlignment="1">
      <alignment horizontal="justify" vertical="center"/>
    </xf>
    <xf numFmtId="15" fontId="2" fillId="3" borderId="0" xfId="0" applyNumberFormat="1" applyFont="1" applyFill="1" applyAlignment="1" applyProtection="1">
      <alignment vertical="center" wrapText="1"/>
      <protection locked="0"/>
    </xf>
    <xf numFmtId="0" fontId="10" fillId="0" borderId="0" xfId="0" applyFont="1" applyProtection="1">
      <protection locked="0"/>
    </xf>
    <xf numFmtId="0" fontId="52" fillId="0" borderId="0" xfId="0" applyFont="1" applyAlignment="1">
      <alignment horizontal="left"/>
    </xf>
    <xf numFmtId="0" fontId="10" fillId="16" borderId="92" xfId="0" applyFont="1" applyFill="1" applyBorder="1" applyAlignment="1">
      <alignment horizontal="center"/>
    </xf>
    <xf numFmtId="0" fontId="10" fillId="0" borderId="92" xfId="0" applyFont="1" applyBorder="1" applyAlignment="1">
      <alignment horizontal="center"/>
    </xf>
    <xf numFmtId="14" fontId="10" fillId="0" borderId="28" xfId="0" applyNumberFormat="1" applyFont="1" applyBorder="1" applyAlignment="1" applyProtection="1">
      <alignment horizontal="justify" vertical="center"/>
      <protection locked="0"/>
    </xf>
    <xf numFmtId="0" fontId="14" fillId="12" borderId="0" xfId="1" applyFont="1" applyFill="1" applyAlignment="1">
      <alignment horizontal="center" vertical="center" wrapText="1"/>
    </xf>
    <xf numFmtId="0" fontId="14" fillId="8" borderId="21" xfId="1" applyFont="1" applyFill="1" applyBorder="1" applyAlignment="1" applyProtection="1">
      <alignment horizontal="center" vertical="center" wrapText="1"/>
      <protection hidden="1"/>
    </xf>
    <xf numFmtId="0" fontId="14" fillId="11" borderId="21" xfId="1" applyFont="1" applyFill="1" applyBorder="1" applyAlignment="1" applyProtection="1">
      <alignment horizontal="center" vertical="center" wrapText="1"/>
      <protection hidden="1"/>
    </xf>
    <xf numFmtId="0" fontId="14" fillId="10" borderId="18" xfId="1" applyFont="1" applyFill="1" applyBorder="1" applyAlignment="1" applyProtection="1">
      <alignment horizontal="center" vertical="center" wrapText="1"/>
      <protection hidden="1"/>
    </xf>
    <xf numFmtId="0" fontId="14" fillId="12" borderId="19" xfId="1" applyFont="1" applyFill="1" applyBorder="1" applyAlignment="1" applyProtection="1">
      <alignment horizontal="center" vertical="center" wrapText="1"/>
      <protection hidden="1"/>
    </xf>
    <xf numFmtId="0" fontId="14" fillId="12" borderId="20" xfId="1" applyFont="1" applyFill="1" applyBorder="1" applyAlignment="1" applyProtection="1">
      <alignment horizontal="center" vertical="center" wrapText="1"/>
      <protection hidden="1"/>
    </xf>
    <xf numFmtId="0" fontId="14" fillId="11" borderId="22" xfId="1" applyFont="1" applyFill="1" applyBorder="1" applyAlignment="1" applyProtection="1">
      <alignment horizontal="center" vertical="center" wrapText="1"/>
      <protection hidden="1"/>
    </xf>
    <xf numFmtId="0" fontId="14" fillId="11" borderId="23" xfId="1" applyFont="1" applyFill="1" applyBorder="1" applyAlignment="1" applyProtection="1">
      <alignment horizontal="center" vertical="center" wrapText="1"/>
      <protection hidden="1"/>
    </xf>
    <xf numFmtId="0" fontId="14" fillId="8" borderId="23" xfId="1" applyFont="1" applyFill="1" applyBorder="1" applyAlignment="1" applyProtection="1">
      <alignment horizontal="center" vertical="center" wrapText="1"/>
      <protection hidden="1"/>
    </xf>
    <xf numFmtId="0" fontId="14" fillId="10" borderId="24" xfId="1" applyFont="1" applyFill="1" applyBorder="1" applyAlignment="1" applyProtection="1">
      <alignment horizontal="center" vertical="center" wrapText="1"/>
      <protection hidden="1"/>
    </xf>
    <xf numFmtId="0" fontId="10" fillId="16" borderId="13" xfId="0" applyFont="1" applyFill="1" applyBorder="1" applyAlignment="1">
      <alignment vertical="center"/>
    </xf>
    <xf numFmtId="0" fontId="14" fillId="0" borderId="13" xfId="1" applyFont="1" applyBorder="1" applyAlignment="1">
      <alignment horizontal="center" vertical="center"/>
    </xf>
    <xf numFmtId="0" fontId="14" fillId="10" borderId="13" xfId="1" applyFont="1" applyFill="1" applyBorder="1" applyAlignment="1">
      <alignment horizontal="center" vertical="center"/>
    </xf>
    <xf numFmtId="0" fontId="14" fillId="12" borderId="13" xfId="1" applyFont="1" applyFill="1" applyBorder="1" applyAlignment="1">
      <alignment horizontal="center" vertical="center" wrapText="1"/>
    </xf>
    <xf numFmtId="0" fontId="14" fillId="12" borderId="13" xfId="1" applyFont="1" applyFill="1" applyBorder="1" applyAlignment="1">
      <alignment horizontal="center" vertical="center"/>
    </xf>
    <xf numFmtId="0" fontId="14" fillId="8" borderId="13" xfId="1" applyFont="1" applyFill="1" applyBorder="1" applyAlignment="1">
      <alignment horizontal="center" vertical="center"/>
    </xf>
    <xf numFmtId="0" fontId="10" fillId="16" borderId="13" xfId="0" applyFont="1" applyFill="1" applyBorder="1"/>
    <xf numFmtId="0" fontId="14" fillId="11" borderId="13" xfId="1" applyFont="1" applyFill="1" applyBorder="1" applyAlignment="1">
      <alignment horizontal="center" vertical="center"/>
    </xf>
    <xf numFmtId="0" fontId="14" fillId="0" borderId="93" xfId="1" applyFont="1" applyBorder="1" applyAlignment="1">
      <alignment horizontal="center" vertical="center"/>
    </xf>
    <xf numFmtId="0" fontId="14" fillId="0" borderId="21" xfId="1" applyFont="1" applyBorder="1" applyAlignment="1" applyProtection="1">
      <alignment horizontal="center" vertical="center" wrapText="1"/>
      <protection hidden="1"/>
    </xf>
    <xf numFmtId="0" fontId="14" fillId="8" borderId="18" xfId="1" applyFont="1" applyFill="1" applyBorder="1" applyAlignment="1">
      <alignment horizontal="center" vertical="center"/>
    </xf>
    <xf numFmtId="0" fontId="14" fillId="10" borderId="19" xfId="1" applyFont="1" applyFill="1" applyBorder="1" applyAlignment="1">
      <alignment horizontal="center" vertical="center"/>
    </xf>
    <xf numFmtId="0" fontId="14" fillId="12" borderId="20" xfId="1" applyFont="1" applyFill="1" applyBorder="1" applyAlignment="1">
      <alignment horizontal="center" vertical="center"/>
    </xf>
    <xf numFmtId="0" fontId="14" fillId="8" borderId="21" xfId="1" applyFont="1" applyFill="1" applyBorder="1" applyAlignment="1">
      <alignment horizontal="center" vertical="center"/>
    </xf>
    <xf numFmtId="0" fontId="14" fillId="11" borderId="21" xfId="1" applyFont="1" applyFill="1" applyBorder="1" applyAlignment="1">
      <alignment horizontal="center" vertical="center"/>
    </xf>
    <xf numFmtId="0" fontId="14" fillId="11" borderId="22" xfId="1" applyFont="1" applyFill="1" applyBorder="1" applyAlignment="1">
      <alignment horizontal="center" vertical="center"/>
    </xf>
    <xf numFmtId="0" fontId="14" fillId="11" borderId="23" xfId="1" applyFont="1" applyFill="1" applyBorder="1" applyAlignment="1">
      <alignment horizontal="center" vertical="center"/>
    </xf>
    <xf numFmtId="0" fontId="14" fillId="8" borderId="24" xfId="1" applyFont="1" applyFill="1" applyBorder="1" applyAlignment="1">
      <alignment horizontal="center" vertical="center"/>
    </xf>
    <xf numFmtId="0" fontId="40" fillId="20" borderId="44" xfId="0" applyFont="1" applyFill="1" applyBorder="1" applyAlignment="1">
      <alignment vertical="center" wrapText="1"/>
    </xf>
    <xf numFmtId="0" fontId="42" fillId="19" borderId="0" xfId="0" applyFont="1" applyFill="1" applyAlignment="1">
      <alignment vertical="center" wrapText="1"/>
    </xf>
    <xf numFmtId="0" fontId="42" fillId="19" borderId="41" xfId="0" applyFont="1" applyFill="1" applyBorder="1" applyAlignment="1">
      <alignment vertical="center" wrapText="1"/>
    </xf>
    <xf numFmtId="0" fontId="10" fillId="0" borderId="28" xfId="0" applyFont="1" applyBorder="1" applyAlignment="1" applyProtection="1">
      <alignment horizontal="center" vertical="center" wrapText="1"/>
      <protection locked="0"/>
    </xf>
    <xf numFmtId="0" fontId="10" fillId="2" borderId="0" xfId="0" applyFont="1" applyFill="1" applyAlignment="1" applyProtection="1">
      <alignment vertical="center"/>
      <protection locked="0"/>
    </xf>
    <xf numFmtId="0" fontId="8" fillId="2" borderId="0" xfId="0" applyFont="1" applyFill="1" applyAlignment="1" applyProtection="1">
      <alignment horizontal="center" vertical="center"/>
      <protection locked="0"/>
    </xf>
    <xf numFmtId="0" fontId="54" fillId="2" borderId="0" xfId="0" applyFont="1" applyFill="1" applyAlignment="1" applyProtection="1">
      <alignment vertical="center"/>
      <protection locked="0"/>
    </xf>
    <xf numFmtId="0" fontId="10" fillId="2" borderId="0" xfId="0" applyFont="1" applyFill="1" applyAlignment="1" applyProtection="1">
      <alignment horizontal="left" vertical="center"/>
      <protection locked="0"/>
    </xf>
    <xf numFmtId="0" fontId="10" fillId="2" borderId="0" xfId="0" applyFont="1" applyFill="1" applyAlignment="1" applyProtection="1">
      <alignment horizontal="center" vertical="center" wrapText="1"/>
      <protection locked="0"/>
    </xf>
    <xf numFmtId="0" fontId="10" fillId="2" borderId="0" xfId="0" applyFont="1" applyFill="1" applyAlignment="1" applyProtection="1">
      <alignment horizontal="center" vertical="center"/>
      <protection locked="0"/>
    </xf>
    <xf numFmtId="0" fontId="55" fillId="2" borderId="0" xfId="0" applyFont="1" applyFill="1" applyAlignment="1" applyProtection="1">
      <alignment vertical="center"/>
      <protection locked="0"/>
    </xf>
    <xf numFmtId="0" fontId="54" fillId="3" borderId="0" xfId="0" applyFont="1" applyFill="1" applyAlignment="1" applyProtection="1">
      <alignment vertical="center"/>
      <protection locked="0" hidden="1"/>
    </xf>
    <xf numFmtId="0" fontId="10" fillId="3" borderId="0" xfId="0" applyFont="1" applyFill="1" applyAlignment="1" applyProtection="1">
      <alignment vertical="center"/>
      <protection locked="0"/>
    </xf>
    <xf numFmtId="0" fontId="8" fillId="3" borderId="0" xfId="0" applyFont="1" applyFill="1" applyAlignment="1" applyProtection="1">
      <alignment horizontal="center" vertical="center"/>
      <protection locked="0"/>
    </xf>
    <xf numFmtId="0" fontId="10" fillId="3" borderId="0" xfId="0" applyFont="1" applyFill="1" applyAlignment="1" applyProtection="1">
      <alignment vertical="center" wrapText="1"/>
      <protection locked="0"/>
    </xf>
    <xf numFmtId="0" fontId="10" fillId="4" borderId="0" xfId="0" applyFont="1" applyFill="1" applyAlignment="1" applyProtection="1">
      <alignment vertical="center"/>
      <protection locked="0"/>
    </xf>
    <xf numFmtId="0" fontId="8" fillId="4" borderId="0" xfId="0" applyFont="1" applyFill="1" applyAlignment="1" applyProtection="1">
      <alignment horizontal="center" vertical="center"/>
      <protection locked="0"/>
    </xf>
    <xf numFmtId="0" fontId="10" fillId="4" borderId="0" xfId="0" applyFont="1" applyFill="1" applyAlignment="1" applyProtection="1">
      <alignment horizontal="left" vertical="center"/>
      <protection locked="0"/>
    </xf>
    <xf numFmtId="0" fontId="55" fillId="4" borderId="0" xfId="0" applyFont="1" applyFill="1" applyAlignment="1" applyProtection="1">
      <alignment vertical="center"/>
      <protection locked="0"/>
    </xf>
    <xf numFmtId="0" fontId="55" fillId="4" borderId="0" xfId="0" applyFont="1" applyFill="1" applyAlignment="1" applyProtection="1">
      <alignment horizontal="center" vertical="center" wrapText="1"/>
      <protection locked="0"/>
    </xf>
    <xf numFmtId="0" fontId="55" fillId="4" borderId="0" xfId="0" applyFont="1" applyFill="1" applyAlignment="1" applyProtection="1">
      <alignment horizontal="center" vertical="center"/>
      <protection locked="0"/>
    </xf>
    <xf numFmtId="0" fontId="34" fillId="6" borderId="91" xfId="0" applyFont="1" applyFill="1" applyBorder="1" applyAlignment="1" applyProtection="1">
      <alignment horizontal="center" vertical="center" wrapText="1"/>
      <protection locked="0"/>
    </xf>
    <xf numFmtId="15" fontId="10" fillId="3" borderId="91" xfId="0" applyNumberFormat="1" applyFont="1" applyFill="1" applyBorder="1" applyAlignment="1" applyProtection="1">
      <alignment horizontal="center" vertical="center" wrapText="1"/>
      <protection locked="0"/>
    </xf>
    <xf numFmtId="0" fontId="34" fillId="8" borderId="0" xfId="0" applyFont="1" applyFill="1" applyAlignment="1" applyProtection="1">
      <alignment horizontal="right" vertical="center" indent="1"/>
      <protection locked="0"/>
    </xf>
    <xf numFmtId="0" fontId="10" fillId="4" borderId="0" xfId="0" applyFont="1" applyFill="1" applyAlignment="1" applyProtection="1">
      <alignment horizontal="right" vertical="center"/>
      <protection locked="0"/>
    </xf>
    <xf numFmtId="0" fontId="56" fillId="4" borderId="0" xfId="0" applyFont="1" applyFill="1" applyAlignment="1" applyProtection="1">
      <alignment vertical="center"/>
      <protection locked="0"/>
    </xf>
    <xf numFmtId="0" fontId="56" fillId="4" borderId="0" xfId="0" applyFont="1" applyFill="1" applyAlignment="1" applyProtection="1">
      <alignment horizontal="center" vertical="center"/>
      <protection locked="0"/>
    </xf>
    <xf numFmtId="0" fontId="34" fillId="8" borderId="0" xfId="0" applyFont="1" applyFill="1" applyAlignment="1" applyProtection="1">
      <alignment horizontal="left" vertical="center" indent="1"/>
      <protection locked="0"/>
    </xf>
    <xf numFmtId="15" fontId="10" fillId="3" borderId="91" xfId="0" applyNumberFormat="1" applyFont="1" applyFill="1" applyBorder="1" applyAlignment="1" applyProtection="1">
      <alignment vertical="center"/>
      <protection locked="0"/>
    </xf>
    <xf numFmtId="0" fontId="34" fillId="6" borderId="87" xfId="0" applyFont="1" applyFill="1" applyBorder="1" applyAlignment="1" applyProtection="1">
      <alignment horizontal="center" vertical="center"/>
      <protection locked="0"/>
    </xf>
    <xf numFmtId="0" fontId="54" fillId="4" borderId="0" xfId="0" applyFont="1" applyFill="1" applyAlignment="1" applyProtection="1">
      <alignment horizontal="center" vertical="center" wrapText="1"/>
      <protection locked="0"/>
    </xf>
    <xf numFmtId="0" fontId="54" fillId="4" borderId="0" xfId="0" applyFont="1" applyFill="1" applyAlignment="1" applyProtection="1">
      <alignment vertical="center"/>
      <protection locked="0"/>
    </xf>
    <xf numFmtId="0" fontId="10" fillId="4" borderId="59" xfId="0" applyFont="1" applyFill="1" applyBorder="1" applyAlignment="1" applyProtection="1">
      <alignment vertical="center"/>
      <protection locked="0"/>
    </xf>
    <xf numFmtId="0" fontId="10" fillId="3" borderId="5" xfId="0" applyFont="1" applyFill="1" applyBorder="1" applyAlignment="1" applyProtection="1">
      <alignment vertical="center"/>
      <protection locked="0"/>
    </xf>
    <xf numFmtId="0" fontId="10" fillId="3" borderId="6" xfId="0" applyFont="1" applyFill="1" applyBorder="1" applyAlignment="1" applyProtection="1">
      <alignment vertical="center"/>
      <protection locked="0"/>
    </xf>
    <xf numFmtId="0" fontId="8" fillId="3" borderId="62" xfId="0" applyFont="1" applyFill="1" applyBorder="1" applyAlignment="1" applyProtection="1">
      <alignment vertical="center"/>
      <protection locked="0"/>
    </xf>
    <xf numFmtId="0" fontId="10" fillId="3" borderId="3" xfId="0" applyFont="1" applyFill="1" applyBorder="1" applyAlignment="1" applyProtection="1">
      <alignment vertical="center"/>
      <protection locked="0"/>
    </xf>
    <xf numFmtId="0" fontId="34" fillId="3" borderId="0" xfId="0" applyFont="1" applyFill="1" applyAlignment="1" applyProtection="1">
      <alignment horizontal="center" vertical="center"/>
      <protection locked="0"/>
    </xf>
    <xf numFmtId="0" fontId="10" fillId="0" borderId="0" xfId="0" applyFont="1" applyAlignment="1" applyProtection="1">
      <alignment vertical="center"/>
      <protection locked="0"/>
    </xf>
    <xf numFmtId="0" fontId="34" fillId="3" borderId="0" xfId="0" applyFont="1" applyFill="1" applyAlignment="1" applyProtection="1">
      <alignment vertical="center"/>
      <protection locked="0"/>
    </xf>
    <xf numFmtId="0" fontId="34" fillId="0" borderId="0" xfId="0" applyFont="1" applyAlignment="1" applyProtection="1">
      <alignment horizontal="center" vertical="center"/>
      <protection locked="0"/>
    </xf>
    <xf numFmtId="0" fontId="34" fillId="3" borderId="0" xfId="0" applyFont="1" applyFill="1" applyAlignment="1" applyProtection="1">
      <alignment horizontal="center" vertical="center" wrapText="1"/>
      <protection locked="0"/>
    </xf>
    <xf numFmtId="0" fontId="34" fillId="6" borderId="56" xfId="0" applyFont="1" applyFill="1" applyBorder="1" applyAlignment="1" applyProtection="1">
      <alignment horizontal="center" vertical="center"/>
      <protection locked="0" hidden="1"/>
    </xf>
    <xf numFmtId="0" fontId="34" fillId="6" borderId="56" xfId="0" applyFont="1" applyFill="1" applyBorder="1" applyAlignment="1" applyProtection="1">
      <alignment horizontal="center" vertical="center" wrapText="1"/>
      <protection locked="0" hidden="1"/>
    </xf>
    <xf numFmtId="0" fontId="34" fillId="6" borderId="0" xfId="0" applyFont="1" applyFill="1" applyAlignment="1" applyProtection="1">
      <alignment horizontal="center" vertical="center"/>
      <protection locked="0" hidden="1"/>
    </xf>
    <xf numFmtId="0" fontId="34" fillId="12" borderId="0" xfId="0" applyFont="1" applyFill="1" applyAlignment="1" applyProtection="1">
      <alignment horizontal="center" vertical="center"/>
      <protection locked="0"/>
    </xf>
    <xf numFmtId="0" fontId="8" fillId="3" borderId="0" xfId="0" applyFont="1" applyFill="1" applyAlignment="1" applyProtection="1">
      <alignment vertical="center"/>
      <protection locked="0"/>
    </xf>
    <xf numFmtId="0" fontId="10" fillId="0" borderId="0" xfId="0" applyFont="1" applyAlignment="1">
      <alignment horizontal="center" vertical="center" wrapText="1"/>
    </xf>
    <xf numFmtId="0" fontId="10" fillId="0" borderId="12" xfId="0" applyFont="1" applyBorder="1" applyAlignment="1" applyProtection="1">
      <alignment horizontal="justify" vertical="center" wrapText="1"/>
      <protection hidden="1"/>
    </xf>
    <xf numFmtId="0" fontId="10" fillId="3" borderId="0" xfId="0" applyFont="1" applyFill="1" applyAlignment="1">
      <alignment horizontal="center" vertical="center" wrapText="1"/>
    </xf>
    <xf numFmtId="0" fontId="10" fillId="0" borderId="57" xfId="0" applyFont="1" applyBorder="1" applyAlignment="1" applyProtection="1">
      <alignment horizontal="left" vertical="center" wrapText="1"/>
      <protection hidden="1"/>
    </xf>
    <xf numFmtId="0" fontId="10" fillId="0" borderId="2" xfId="0" applyFont="1" applyBorder="1" applyAlignment="1">
      <alignment horizontal="left" vertical="center" wrapText="1"/>
    </xf>
    <xf numFmtId="0" fontId="10" fillId="0" borderId="0" xfId="0" applyFont="1" applyAlignment="1" applyProtection="1">
      <alignment horizontal="left" vertical="center" wrapText="1"/>
      <protection locked="0"/>
    </xf>
    <xf numFmtId="0" fontId="10" fillId="3" borderId="0" xfId="0" applyFont="1" applyFill="1" applyAlignment="1" applyProtection="1">
      <alignment horizontal="center" vertical="center"/>
      <protection locked="0"/>
    </xf>
    <xf numFmtId="0" fontId="10" fillId="0" borderId="12" xfId="0" applyFont="1" applyBorder="1" applyAlignment="1" applyProtection="1">
      <alignment horizontal="left" vertical="center" wrapText="1"/>
      <protection hidden="1"/>
    </xf>
    <xf numFmtId="0" fontId="10" fillId="0" borderId="14" xfId="0" applyFont="1" applyBorder="1" applyAlignment="1" applyProtection="1">
      <alignment horizontal="left" vertical="top" wrapText="1" indent="1"/>
      <protection locked="0"/>
    </xf>
    <xf numFmtId="0" fontId="10" fillId="0" borderId="0" xfId="0" applyFont="1" applyAlignment="1" applyProtection="1">
      <alignment horizontal="left" vertical="top" wrapText="1" indent="1"/>
      <protection locked="0"/>
    </xf>
    <xf numFmtId="0" fontId="10" fillId="0" borderId="2" xfId="0" applyFont="1" applyBorder="1" applyAlignment="1" applyProtection="1">
      <alignment horizontal="left" vertical="center" wrapText="1" indent="1"/>
      <protection locked="0"/>
    </xf>
    <xf numFmtId="0" fontId="10" fillId="3" borderId="0" xfId="0" applyFont="1" applyFill="1" applyAlignment="1">
      <alignment vertical="center"/>
    </xf>
    <xf numFmtId="0" fontId="10" fillId="0" borderId="12" xfId="0" applyFont="1" applyBorder="1" applyAlignment="1" applyProtection="1">
      <alignment horizontal="center" vertical="center" wrapText="1"/>
      <protection locked="0" hidden="1"/>
    </xf>
    <xf numFmtId="0" fontId="54" fillId="3" borderId="0" xfId="0" applyFont="1" applyFill="1" applyAlignment="1" applyProtection="1">
      <alignment vertical="center"/>
      <protection locked="0"/>
    </xf>
    <xf numFmtId="0" fontId="54" fillId="3" borderId="0" xfId="0" applyFont="1" applyFill="1" applyAlignment="1">
      <alignment vertical="center"/>
    </xf>
    <xf numFmtId="0" fontId="34" fillId="3" borderId="0" xfId="0" applyFont="1" applyFill="1" applyAlignment="1" applyProtection="1">
      <alignment horizontal="center" vertical="center"/>
      <protection locked="0" hidden="1"/>
    </xf>
    <xf numFmtId="0" fontId="54" fillId="3" borderId="0" xfId="0" applyFont="1" applyFill="1" applyAlignment="1" applyProtection="1">
      <alignment horizontal="left" vertical="center"/>
      <protection locked="0" hidden="1"/>
    </xf>
    <xf numFmtId="0" fontId="54" fillId="3" borderId="0" xfId="0" applyFont="1" applyFill="1" applyAlignment="1" applyProtection="1">
      <alignment horizontal="center" vertical="center" wrapText="1"/>
      <protection locked="0" hidden="1"/>
    </xf>
    <xf numFmtId="0" fontId="54" fillId="3" borderId="0" xfId="0" applyFont="1" applyFill="1" applyAlignment="1" applyProtection="1">
      <alignment horizontal="center" vertical="center"/>
      <protection locked="0" hidden="1"/>
    </xf>
    <xf numFmtId="0" fontId="54" fillId="3" borderId="0" xfId="0" applyFont="1" applyFill="1" applyAlignment="1" applyProtection="1">
      <alignment horizontal="left" vertical="center"/>
      <protection locked="0"/>
    </xf>
    <xf numFmtId="0" fontId="54" fillId="3" borderId="0" xfId="0" applyFont="1" applyFill="1" applyAlignment="1" applyProtection="1">
      <alignment horizontal="center" vertical="center" wrapText="1"/>
      <protection locked="0"/>
    </xf>
    <xf numFmtId="0" fontId="54" fillId="3" borderId="0" xfId="0" applyFont="1" applyFill="1" applyAlignment="1" applyProtection="1">
      <alignment horizontal="center" vertical="center"/>
      <protection locked="0"/>
    </xf>
    <xf numFmtId="0" fontId="26" fillId="3" borderId="0" xfId="0" applyFont="1" applyFill="1" applyAlignment="1" applyProtection="1">
      <alignment vertical="center"/>
      <protection locked="0"/>
    </xf>
    <xf numFmtId="0" fontId="25" fillId="3" borderId="0" xfId="0" applyFont="1" applyFill="1" applyAlignment="1" applyProtection="1">
      <alignment horizontal="center" vertical="center"/>
      <protection locked="0"/>
    </xf>
    <xf numFmtId="0" fontId="26" fillId="3" borderId="0" xfId="0" applyFont="1" applyFill="1" applyAlignment="1" applyProtection="1">
      <alignment horizontal="left" vertical="center"/>
      <protection locked="0"/>
    </xf>
    <xf numFmtId="0" fontId="26" fillId="3" borderId="0" xfId="0" applyFont="1" applyFill="1" applyAlignment="1" applyProtection="1">
      <alignment horizontal="center" vertical="center" wrapText="1"/>
      <protection locked="0"/>
    </xf>
    <xf numFmtId="0" fontId="26" fillId="3" borderId="0" xfId="0" applyFont="1" applyFill="1" applyAlignment="1" applyProtection="1">
      <alignment horizontal="center" vertical="center"/>
      <protection locked="0"/>
    </xf>
    <xf numFmtId="0" fontId="26" fillId="3" borderId="0" xfId="0" applyFont="1" applyFill="1" applyAlignment="1" applyProtection="1">
      <alignment vertical="center"/>
      <protection locked="0" hidden="1"/>
    </xf>
    <xf numFmtId="0" fontId="25" fillId="3" borderId="0" xfId="0" applyFont="1" applyFill="1" applyAlignment="1" applyProtection="1">
      <alignment horizontal="center" vertical="center"/>
      <protection locked="0" hidden="1"/>
    </xf>
    <xf numFmtId="0" fontId="26" fillId="3" borderId="0" xfId="0" applyFont="1" applyFill="1" applyAlignment="1" applyProtection="1">
      <alignment horizontal="left" vertical="center"/>
      <protection locked="0" hidden="1"/>
    </xf>
    <xf numFmtId="0" fontId="26" fillId="3" borderId="0" xfId="0" applyFont="1" applyFill="1" applyAlignment="1" applyProtection="1">
      <alignment horizontal="center" vertical="center" wrapText="1"/>
      <protection locked="0" hidden="1"/>
    </xf>
    <xf numFmtId="0" fontId="26" fillId="3" borderId="0" xfId="0" applyFont="1" applyFill="1" applyAlignment="1" applyProtection="1">
      <alignment horizontal="center" vertical="center"/>
      <protection locked="0" hidden="1"/>
    </xf>
    <xf numFmtId="0" fontId="58" fillId="3" borderId="0" xfId="0" applyFont="1" applyFill="1" applyAlignment="1" applyProtection="1">
      <alignment vertical="center"/>
      <protection locked="0"/>
    </xf>
    <xf numFmtId="0" fontId="22" fillId="3" borderId="13" xfId="0" applyFont="1" applyFill="1" applyBorder="1" applyAlignment="1" applyProtection="1">
      <alignment vertical="center"/>
      <protection locked="0"/>
    </xf>
    <xf numFmtId="0" fontId="3" fillId="3" borderId="0" xfId="0" applyFont="1" applyFill="1" applyAlignment="1" applyProtection="1">
      <alignment horizontal="center" vertical="center" wrapText="1"/>
      <protection locked="0"/>
    </xf>
    <xf numFmtId="0" fontId="3" fillId="3" borderId="0" xfId="0" applyFont="1" applyFill="1" applyAlignment="1" applyProtection="1">
      <alignment horizontal="center" vertical="center"/>
      <protection locked="0"/>
    </xf>
    <xf numFmtId="0" fontId="22" fillId="3" borderId="0" xfId="0" applyFont="1" applyFill="1" applyAlignment="1" applyProtection="1">
      <alignment vertical="center"/>
      <protection locked="0"/>
    </xf>
    <xf numFmtId="0" fontId="22" fillId="3" borderId="0" xfId="0" applyFont="1" applyFill="1" applyAlignment="1" applyProtection="1">
      <alignment vertical="top"/>
      <protection locked="0"/>
    </xf>
    <xf numFmtId="0" fontId="10" fillId="0" borderId="12" xfId="0" applyFont="1" applyBorder="1" applyAlignment="1" applyProtection="1">
      <alignment horizontal="justify" vertical="top"/>
      <protection hidden="1"/>
    </xf>
    <xf numFmtId="0" fontId="26" fillId="3" borderId="68" xfId="0" applyFont="1" applyFill="1" applyBorder="1" applyAlignment="1" applyProtection="1">
      <alignment horizontal="left" vertical="top" wrapText="1"/>
      <protection locked="0"/>
    </xf>
    <xf numFmtId="0" fontId="22" fillId="3" borderId="13" xfId="0" applyFont="1" applyFill="1" applyBorder="1" applyAlignment="1" applyProtection="1">
      <alignment horizontal="center" vertical="center"/>
      <protection locked="0"/>
    </xf>
    <xf numFmtId="0" fontId="2" fillId="4" borderId="76" xfId="0" applyFont="1" applyFill="1" applyBorder="1" applyAlignment="1">
      <alignment vertical="center"/>
    </xf>
    <xf numFmtId="0" fontId="2" fillId="4" borderId="0" xfId="0" applyFont="1" applyFill="1" applyAlignment="1">
      <alignment horizontal="justify" vertical="center"/>
    </xf>
    <xf numFmtId="0" fontId="2" fillId="4" borderId="84" xfId="0" applyFont="1" applyFill="1" applyBorder="1" applyAlignment="1">
      <alignment vertical="center"/>
    </xf>
    <xf numFmtId="0" fontId="2" fillId="4" borderId="85" xfId="0" applyFont="1" applyFill="1" applyBorder="1" applyAlignment="1">
      <alignment vertical="center"/>
    </xf>
    <xf numFmtId="0" fontId="2" fillId="5" borderId="4" xfId="0" applyFont="1" applyFill="1" applyBorder="1" applyAlignment="1">
      <alignment vertical="center"/>
    </xf>
    <xf numFmtId="0" fontId="19" fillId="3" borderId="0" xfId="0" applyFont="1" applyFill="1" applyAlignment="1">
      <alignment vertical="center"/>
    </xf>
    <xf numFmtId="0" fontId="11" fillId="7" borderId="1"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7" borderId="52" xfId="0" applyFont="1" applyFill="1" applyBorder="1" applyAlignment="1">
      <alignment horizontal="center" vertical="center" wrapText="1"/>
    </xf>
    <xf numFmtId="0" fontId="2" fillId="0" borderId="28" xfId="0" applyFont="1" applyBorder="1" applyAlignment="1">
      <alignment horizontal="justify" vertical="center" wrapText="1"/>
    </xf>
    <xf numFmtId="0" fontId="2" fillId="0" borderId="2" xfId="0" applyFont="1" applyBorder="1" applyAlignment="1">
      <alignment horizontal="left" vertical="center" wrapText="1" indent="1"/>
    </xf>
    <xf numFmtId="0" fontId="2" fillId="0" borderId="0" xfId="0" applyFont="1" applyAlignment="1">
      <alignment horizontal="justify" vertical="center" wrapText="1"/>
    </xf>
    <xf numFmtId="0" fontId="2" fillId="0" borderId="0" xfId="0" applyFont="1" applyAlignment="1">
      <alignment horizontal="left" vertical="center" wrapText="1" indent="1"/>
    </xf>
    <xf numFmtId="0" fontId="2" fillId="0" borderId="28" xfId="0" applyFont="1" applyBorder="1" applyAlignment="1">
      <alignment horizontal="left" vertical="center" wrapText="1" indent="1"/>
    </xf>
    <xf numFmtId="0" fontId="2" fillId="0" borderId="12" xfId="0" applyFont="1" applyBorder="1" applyAlignment="1" applyProtection="1">
      <alignment horizontal="center" vertical="center"/>
      <protection hidden="1"/>
    </xf>
    <xf numFmtId="0" fontId="2" fillId="0" borderId="0" xfId="0" applyFont="1" applyAlignment="1">
      <alignment horizontal="left" vertical="center" indent="1"/>
    </xf>
    <xf numFmtId="0" fontId="2" fillId="0" borderId="8" xfId="0" applyFont="1" applyBorder="1" applyAlignment="1">
      <alignment horizontal="center" vertical="center"/>
    </xf>
    <xf numFmtId="0" fontId="2" fillId="0" borderId="12" xfId="0" applyFont="1" applyBorder="1" applyAlignment="1">
      <alignment horizontal="center" vertical="center"/>
    </xf>
    <xf numFmtId="0" fontId="2" fillId="0" borderId="28" xfId="0" applyFont="1" applyBorder="1" applyAlignment="1">
      <alignment horizontal="justify" vertical="top" wrapText="1"/>
    </xf>
    <xf numFmtId="0" fontId="8" fillId="0" borderId="1" xfId="0" applyFont="1" applyBorder="1" applyAlignment="1" applyProtection="1">
      <alignment horizontal="center" vertical="center"/>
      <protection locked="0"/>
    </xf>
    <xf numFmtId="0" fontId="10" fillId="0" borderId="57" xfId="0" applyFont="1" applyBorder="1" applyAlignment="1" applyProtection="1">
      <alignment horizontal="justify" vertical="center"/>
      <protection hidden="1"/>
    </xf>
    <xf numFmtId="0" fontId="10" fillId="0" borderId="28" xfId="0" applyFont="1" applyBorder="1" applyAlignment="1">
      <alignment horizontal="justify" vertical="center" wrapText="1"/>
    </xf>
    <xf numFmtId="0" fontId="10" fillId="0" borderId="0" xfId="0" applyFont="1" applyAlignment="1">
      <alignment horizontal="justify" vertical="center" wrapText="1"/>
    </xf>
    <xf numFmtId="0" fontId="10" fillId="0" borderId="0" xfId="0" applyFont="1" applyAlignment="1">
      <alignment horizontal="left" vertical="center" wrapText="1"/>
    </xf>
    <xf numFmtId="0" fontId="10" fillId="0" borderId="12" xfId="0" applyFont="1" applyBorder="1" applyAlignment="1">
      <alignment horizontal="center" vertical="center"/>
    </xf>
    <xf numFmtId="0" fontId="10" fillId="3" borderId="0" xfId="0" applyFont="1" applyFill="1" applyAlignment="1">
      <alignment horizontal="center" vertical="center"/>
    </xf>
    <xf numFmtId="0" fontId="51" fillId="0" borderId="0" xfId="0" applyFont="1" applyAlignment="1">
      <alignment horizontal="justify" vertical="center" wrapText="1"/>
    </xf>
    <xf numFmtId="0" fontId="2" fillId="3" borderId="0" xfId="0" applyFont="1" applyFill="1" applyAlignment="1" applyProtection="1">
      <alignment horizontal="center" vertical="center" wrapText="1"/>
      <protection hidden="1"/>
    </xf>
    <xf numFmtId="0" fontId="2" fillId="4" borderId="0" xfId="0" applyFont="1" applyFill="1" applyAlignment="1">
      <alignment horizontal="center" vertical="center" wrapText="1"/>
    </xf>
    <xf numFmtId="0" fontId="19" fillId="4" borderId="0" xfId="0" applyFont="1" applyFill="1" applyAlignment="1">
      <alignment horizontal="center" vertical="center" wrapText="1"/>
    </xf>
    <xf numFmtId="0" fontId="2" fillId="3" borderId="3" xfId="0" applyFont="1" applyFill="1" applyBorder="1" applyAlignment="1">
      <alignment horizontal="center" vertical="center" wrapText="1"/>
    </xf>
    <xf numFmtId="0" fontId="50" fillId="3" borderId="0" xfId="0" applyFont="1" applyFill="1" applyAlignment="1" applyProtection="1">
      <alignment horizontal="center" vertical="center" wrapText="1"/>
      <protection hidden="1"/>
    </xf>
    <xf numFmtId="0" fontId="50" fillId="0" borderId="0" xfId="0" applyFont="1" applyAlignment="1" applyProtection="1">
      <alignment horizontal="center" vertical="center" wrapText="1"/>
      <protection hidden="1"/>
    </xf>
    <xf numFmtId="0" fontId="0" fillId="0" borderId="0" xfId="0" applyAlignment="1">
      <alignment horizontal="center" vertical="center" wrapText="1"/>
    </xf>
    <xf numFmtId="0" fontId="53" fillId="0" borderId="0" xfId="0" applyFont="1" applyAlignment="1" applyProtection="1">
      <alignment horizontal="center" vertical="center" wrapText="1"/>
      <protection hidden="1"/>
    </xf>
    <xf numFmtId="0" fontId="50" fillId="0" borderId="0" xfId="0" applyFont="1" applyAlignment="1">
      <alignment horizontal="center" vertical="center" wrapText="1"/>
    </xf>
    <xf numFmtId="14" fontId="22" fillId="3" borderId="13" xfId="0" applyNumberFormat="1"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wrapText="1"/>
      <protection locked="0"/>
    </xf>
    <xf numFmtId="0" fontId="26" fillId="0" borderId="28" xfId="0" applyFont="1" applyBorder="1" applyAlignment="1" applyProtection="1">
      <alignment horizontal="justify" vertical="top" wrapText="1"/>
      <protection locked="0"/>
    </xf>
    <xf numFmtId="0" fontId="26" fillId="0" borderId="0" xfId="0" applyFont="1" applyAlignment="1" applyProtection="1">
      <alignment horizontal="justify" vertical="center"/>
      <protection locked="0"/>
    </xf>
    <xf numFmtId="0" fontId="26" fillId="0" borderId="28" xfId="0" applyFont="1" applyBorder="1" applyAlignment="1" applyProtection="1">
      <alignment horizontal="left" vertical="top" wrapText="1"/>
      <protection locked="0"/>
    </xf>
    <xf numFmtId="14" fontId="26" fillId="0" borderId="28" xfId="0" applyNumberFormat="1" applyFont="1" applyBorder="1" applyAlignment="1" applyProtection="1">
      <alignment horizontal="justify" vertical="top" wrapText="1"/>
      <protection locked="0"/>
    </xf>
    <xf numFmtId="0" fontId="26" fillId="0" borderId="28" xfId="0" applyFont="1" applyBorder="1" applyAlignment="1" applyProtection="1">
      <alignment horizontal="justify" vertical="center" wrapText="1"/>
      <protection locked="0"/>
    </xf>
    <xf numFmtId="0" fontId="26" fillId="0" borderId="31" xfId="0" applyFont="1" applyBorder="1" applyAlignment="1" applyProtection="1">
      <alignment horizontal="left" vertical="top" wrapText="1"/>
      <protection locked="0"/>
    </xf>
    <xf numFmtId="0" fontId="2" fillId="0" borderId="12" xfId="0" applyFont="1" applyBorder="1" applyAlignment="1">
      <alignment horizontal="center" vertical="center" wrapText="1"/>
    </xf>
    <xf numFmtId="0" fontId="10" fillId="0" borderId="28" xfId="0" applyFont="1" applyBorder="1" applyAlignment="1" applyProtection="1">
      <alignment horizontal="justify" vertical="top" wrapText="1"/>
      <protection locked="0"/>
    </xf>
    <xf numFmtId="0" fontId="10" fillId="0" borderId="87" xfId="0" applyFont="1" applyBorder="1" applyAlignment="1">
      <alignment horizontal="left" vertical="center" wrapText="1"/>
    </xf>
    <xf numFmtId="0" fontId="10" fillId="0" borderId="88" xfId="0" applyFont="1" applyBorder="1" applyAlignment="1">
      <alignment horizontal="left" vertical="center" wrapText="1"/>
    </xf>
    <xf numFmtId="0" fontId="10" fillId="0" borderId="89" xfId="0" applyFont="1" applyBorder="1" applyAlignment="1">
      <alignment horizontal="left" vertical="center" wrapText="1"/>
    </xf>
    <xf numFmtId="0" fontId="2" fillId="4" borderId="0" xfId="0" applyFont="1" applyFill="1" applyAlignment="1">
      <alignment horizontal="center" vertical="center"/>
    </xf>
    <xf numFmtId="0" fontId="2" fillId="4" borderId="90" xfId="0" applyFont="1" applyFill="1" applyBorder="1" applyAlignment="1">
      <alignment horizontal="center" vertical="center"/>
    </xf>
    <xf numFmtId="0" fontId="12" fillId="3" borderId="0" xfId="0" applyFont="1" applyFill="1" applyAlignment="1" applyProtection="1">
      <alignment horizontal="center" vertical="center"/>
      <protection hidden="1"/>
    </xf>
    <xf numFmtId="0" fontId="2" fillId="0" borderId="31" xfId="0" applyFont="1" applyBorder="1" applyAlignment="1" applyProtection="1">
      <alignment vertical="center" wrapText="1"/>
      <protection hidden="1"/>
    </xf>
    <xf numFmtId="0" fontId="2" fillId="0" borderId="32" xfId="0" applyFont="1" applyBorder="1" applyAlignment="1" applyProtection="1">
      <alignment vertical="center" wrapText="1"/>
      <protection hidden="1"/>
    </xf>
    <xf numFmtId="0" fontId="7" fillId="6" borderId="12" xfId="0" applyFont="1" applyFill="1" applyBorder="1" applyAlignment="1">
      <alignment horizontal="center" vertical="center"/>
    </xf>
    <xf numFmtId="0" fontId="2" fillId="0" borderId="31" xfId="0" applyFont="1" applyBorder="1" applyAlignment="1" applyProtection="1">
      <alignment vertical="center" wrapText="1"/>
      <protection locked="0" hidden="1"/>
    </xf>
    <xf numFmtId="0" fontId="2" fillId="0" borderId="32" xfId="0" applyFont="1" applyBorder="1" applyAlignment="1" applyProtection="1">
      <alignment vertical="center" wrapText="1"/>
      <protection locked="0" hidden="1"/>
    </xf>
    <xf numFmtId="0" fontId="2" fillId="0" borderId="31" xfId="0" applyFont="1" applyBorder="1" applyAlignment="1" applyProtection="1">
      <alignment horizontal="justify" vertical="center" wrapText="1"/>
      <protection locked="0"/>
    </xf>
    <xf numFmtId="0" fontId="2" fillId="0" borderId="33" xfId="0" applyFont="1" applyBorder="1" applyAlignment="1" applyProtection="1">
      <alignment horizontal="justify" vertical="center" wrapText="1"/>
      <protection locked="0"/>
    </xf>
    <xf numFmtId="0" fontId="2" fillId="0" borderId="32" xfId="0" applyFont="1" applyBorder="1" applyAlignment="1" applyProtection="1">
      <alignment horizontal="justify" vertical="center" wrapText="1"/>
      <protection locked="0"/>
    </xf>
    <xf numFmtId="0" fontId="7" fillId="6" borderId="9" xfId="0" applyFont="1" applyFill="1" applyBorder="1" applyAlignment="1">
      <alignment horizontal="center" vertical="center"/>
    </xf>
    <xf numFmtId="0" fontId="7" fillId="6" borderId="16" xfId="0" applyFont="1" applyFill="1" applyBorder="1" applyAlignment="1">
      <alignment horizontal="center" vertical="center"/>
    </xf>
    <xf numFmtId="0" fontId="7" fillId="6" borderId="7" xfId="0" applyFont="1" applyFill="1" applyBorder="1" applyAlignment="1">
      <alignment horizontal="center" vertical="center"/>
    </xf>
    <xf numFmtId="0" fontId="7" fillId="6" borderId="10" xfId="0" applyFont="1" applyFill="1" applyBorder="1" applyAlignment="1">
      <alignment horizontal="center" vertical="center"/>
    </xf>
    <xf numFmtId="0" fontId="7" fillId="6" borderId="3" xfId="0" applyFont="1" applyFill="1" applyBorder="1" applyAlignment="1">
      <alignment horizontal="center" vertical="center"/>
    </xf>
    <xf numFmtId="0" fontId="7" fillId="6" borderId="30" xfId="0" applyFont="1" applyFill="1" applyBorder="1" applyAlignment="1">
      <alignment horizontal="center" vertical="center"/>
    </xf>
    <xf numFmtId="0" fontId="7" fillId="6" borderId="15" xfId="0" applyFont="1" applyFill="1" applyBorder="1" applyAlignment="1">
      <alignment horizontal="center" vertical="center"/>
    </xf>
    <xf numFmtId="0" fontId="2" fillId="0" borderId="31" xfId="0" applyFont="1" applyBorder="1" applyAlignment="1">
      <alignment horizontal="justify" vertical="center" wrapText="1"/>
    </xf>
    <xf numFmtId="0" fontId="2" fillId="0" borderId="33" xfId="0" applyFont="1" applyBorder="1" applyAlignment="1">
      <alignment horizontal="justify" vertical="center" wrapText="1"/>
    </xf>
    <xf numFmtId="0" fontId="2" fillId="0" borderId="32" xfId="0" applyFont="1" applyBorder="1" applyAlignment="1">
      <alignment horizontal="justify" vertical="center" wrapText="1"/>
    </xf>
    <xf numFmtId="0" fontId="7" fillId="6" borderId="0" xfId="0" applyFont="1" applyFill="1" applyAlignment="1">
      <alignment horizontal="center" vertical="center" wrapText="1"/>
    </xf>
    <xf numFmtId="0" fontId="7" fillId="6" borderId="0" xfId="0" applyFont="1" applyFill="1" applyAlignment="1">
      <alignment horizontal="center" vertical="center"/>
    </xf>
    <xf numFmtId="0" fontId="7" fillId="6" borderId="77" xfId="0" applyFont="1" applyFill="1" applyBorder="1" applyAlignment="1">
      <alignment horizontal="center" vertical="center"/>
    </xf>
    <xf numFmtId="0" fontId="7" fillId="6" borderId="78" xfId="0" applyFont="1" applyFill="1" applyBorder="1" applyAlignment="1">
      <alignment horizontal="center" vertical="center"/>
    </xf>
    <xf numFmtId="0" fontId="7" fillId="6" borderId="79" xfId="0" applyFont="1" applyFill="1" applyBorder="1" applyAlignment="1">
      <alignment horizontal="center" vertical="center"/>
    </xf>
    <xf numFmtId="0" fontId="7" fillId="6" borderId="80" xfId="0" applyFont="1" applyFill="1" applyBorder="1" applyAlignment="1">
      <alignment horizontal="center" vertical="center"/>
    </xf>
    <xf numFmtId="0" fontId="1" fillId="15" borderId="3" xfId="0" applyFont="1" applyFill="1" applyBorder="1" applyAlignment="1">
      <alignment horizontal="center" vertical="center"/>
    </xf>
    <xf numFmtId="0" fontId="1" fillId="15" borderId="0" xfId="0" applyFont="1" applyFill="1" applyAlignment="1">
      <alignment horizontal="center" vertical="center"/>
    </xf>
    <xf numFmtId="0" fontId="1" fillId="15" borderId="86" xfId="0" applyFont="1" applyFill="1" applyBorder="1" applyAlignment="1">
      <alignment horizontal="center" vertical="center"/>
    </xf>
    <xf numFmtId="0" fontId="59" fillId="3" borderId="13" xfId="0" applyFont="1" applyFill="1" applyBorder="1" applyAlignment="1" applyProtection="1">
      <alignment horizontal="center" vertical="center" wrapText="1"/>
      <protection locked="0"/>
    </xf>
    <xf numFmtId="0" fontId="7" fillId="6" borderId="81" xfId="0" applyFont="1" applyFill="1" applyBorder="1" applyAlignment="1">
      <alignment horizontal="center" vertical="center"/>
    </xf>
    <xf numFmtId="0" fontId="7" fillId="6" borderId="82" xfId="0" applyFont="1" applyFill="1" applyBorder="1" applyAlignment="1">
      <alignment horizontal="center" vertical="center"/>
    </xf>
    <xf numFmtId="0" fontId="7" fillId="6" borderId="83" xfId="0" applyFont="1" applyFill="1" applyBorder="1" applyAlignment="1">
      <alignment horizontal="center" vertical="center"/>
    </xf>
    <xf numFmtId="0" fontId="7" fillId="6" borderId="27" xfId="0" applyFont="1" applyFill="1" applyBorder="1" applyAlignment="1">
      <alignment horizontal="center" vertical="center"/>
    </xf>
    <xf numFmtId="0" fontId="7" fillId="6" borderId="29" xfId="0" applyFont="1" applyFill="1" applyBorder="1" applyAlignment="1">
      <alignment horizontal="center" vertical="center"/>
    </xf>
    <xf numFmtId="0" fontId="7" fillId="6" borderId="6" xfId="0" applyFont="1" applyFill="1" applyBorder="1" applyAlignment="1">
      <alignment horizontal="center" vertical="center"/>
    </xf>
    <xf numFmtId="0" fontId="7" fillId="6" borderId="0" xfId="0" applyFont="1" applyFill="1" applyAlignment="1" applyProtection="1">
      <alignment horizontal="center" vertical="center"/>
      <protection locked="0"/>
    </xf>
    <xf numFmtId="0" fontId="3" fillId="3" borderId="13" xfId="0" applyFont="1" applyFill="1" applyBorder="1" applyAlignment="1" applyProtection="1">
      <alignment horizontal="center" vertical="center"/>
      <protection locked="0" hidden="1"/>
    </xf>
    <xf numFmtId="0" fontId="57" fillId="3" borderId="94" xfId="0" applyFont="1" applyFill="1" applyBorder="1" applyAlignment="1" applyProtection="1">
      <alignment horizontal="center" vertical="center"/>
      <protection locked="0"/>
    </xf>
    <xf numFmtId="14" fontId="22" fillId="3" borderId="13" xfId="0" applyNumberFormat="1"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protection locked="0"/>
    </xf>
    <xf numFmtId="0" fontId="57" fillId="3" borderId="95" xfId="0" applyFont="1" applyFill="1" applyBorder="1" applyAlignment="1" applyProtection="1">
      <alignment horizontal="center" vertical="center"/>
      <protection locked="0"/>
    </xf>
    <xf numFmtId="0" fontId="57" fillId="3" borderId="96" xfId="0"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top" wrapText="1"/>
      <protection locked="0"/>
    </xf>
    <xf numFmtId="0" fontId="22" fillId="3" borderId="13" xfId="0" applyFont="1" applyFill="1" applyBorder="1" applyAlignment="1" applyProtection="1">
      <alignment horizontal="center" vertical="top"/>
      <protection locked="0"/>
    </xf>
    <xf numFmtId="0" fontId="35" fillId="3" borderId="0" xfId="0" applyFont="1" applyFill="1" applyAlignment="1" applyProtection="1">
      <alignment horizontal="center" vertical="center" wrapText="1"/>
      <protection locked="0"/>
    </xf>
    <xf numFmtId="0" fontId="36" fillId="3" borderId="0" xfId="0" applyFont="1" applyFill="1" applyAlignment="1" applyProtection="1">
      <alignment horizontal="center" vertical="center" wrapText="1"/>
      <protection locked="0"/>
    </xf>
    <xf numFmtId="0" fontId="7" fillId="6" borderId="74" xfId="0" applyFont="1" applyFill="1" applyBorder="1" applyAlignment="1">
      <alignment horizontal="center" vertical="center" wrapText="1"/>
    </xf>
    <xf numFmtId="0" fontId="7" fillId="6" borderId="75" xfId="0" applyFont="1" applyFill="1" applyBorder="1" applyAlignment="1">
      <alignment horizontal="center" vertical="center" wrapText="1"/>
    </xf>
    <xf numFmtId="0" fontId="7" fillId="6" borderId="16" xfId="0" applyFont="1" applyFill="1" applyBorder="1" applyAlignment="1">
      <alignment horizontal="center" vertical="center" wrapText="1"/>
    </xf>
    <xf numFmtId="0" fontId="7" fillId="6" borderId="76" xfId="0" applyFont="1" applyFill="1" applyBorder="1" applyAlignment="1">
      <alignment horizontal="center" vertical="center" wrapText="1"/>
    </xf>
    <xf numFmtId="14" fontId="8" fillId="0" borderId="81" xfId="0" applyNumberFormat="1" applyFont="1" applyBorder="1" applyAlignment="1">
      <alignment horizontal="center" vertical="center"/>
    </xf>
    <xf numFmtId="0" fontId="8" fillId="0" borderId="83" xfId="0" applyFont="1" applyBorder="1" applyAlignment="1">
      <alignment horizontal="center" vertical="center"/>
    </xf>
    <xf numFmtId="0" fontId="39" fillId="18" borderId="39" xfId="0" applyFont="1" applyFill="1" applyBorder="1" applyAlignment="1" applyProtection="1">
      <alignment horizontal="center" vertical="center" wrapText="1"/>
      <protection locked="0"/>
    </xf>
    <xf numFmtId="0" fontId="39" fillId="18" borderId="37" xfId="0" applyFont="1" applyFill="1" applyBorder="1" applyAlignment="1" applyProtection="1">
      <alignment horizontal="center" vertical="center" wrapText="1"/>
      <protection locked="0"/>
    </xf>
    <xf numFmtId="0" fontId="39" fillId="18" borderId="36" xfId="0" applyFont="1" applyFill="1" applyBorder="1" applyAlignment="1" applyProtection="1">
      <alignment horizontal="center" vertical="center" wrapText="1"/>
      <protection locked="0"/>
    </xf>
    <xf numFmtId="0" fontId="39" fillId="18" borderId="38" xfId="0" applyFont="1" applyFill="1" applyBorder="1" applyAlignment="1" applyProtection="1">
      <alignment horizontal="center" vertical="center" wrapText="1"/>
      <protection locked="0"/>
    </xf>
    <xf numFmtId="0" fontId="39" fillId="17" borderId="38" xfId="0" applyFont="1" applyFill="1" applyBorder="1" applyAlignment="1" applyProtection="1">
      <alignment horizontal="center" vertical="center"/>
      <protection locked="0"/>
    </xf>
    <xf numFmtId="0" fontId="39" fillId="17" borderId="37" xfId="0" applyFont="1" applyFill="1" applyBorder="1" applyAlignment="1" applyProtection="1">
      <alignment horizontal="center" vertical="center"/>
      <protection locked="0"/>
    </xf>
    <xf numFmtId="0" fontId="39" fillId="17" borderId="36" xfId="0" applyFont="1" applyFill="1" applyBorder="1" applyAlignment="1" applyProtection="1">
      <alignment horizontal="center" vertical="center"/>
      <protection locked="0"/>
    </xf>
    <xf numFmtId="0" fontId="39" fillId="17" borderId="38" xfId="0" applyFont="1" applyFill="1" applyBorder="1" applyAlignment="1" applyProtection="1">
      <alignment horizontal="center" vertical="center" wrapText="1"/>
      <protection locked="0"/>
    </xf>
    <xf numFmtId="0" fontId="39" fillId="17" borderId="37" xfId="0" applyFont="1" applyFill="1" applyBorder="1" applyAlignment="1" applyProtection="1">
      <alignment horizontal="center" vertical="center" wrapText="1"/>
      <protection locked="0"/>
    </xf>
    <xf numFmtId="0" fontId="39" fillId="17" borderId="36" xfId="0" applyFont="1" applyFill="1" applyBorder="1" applyAlignment="1" applyProtection="1">
      <alignment horizontal="center" vertical="center" wrapText="1"/>
      <protection locked="0"/>
    </xf>
    <xf numFmtId="0" fontId="10" fillId="0" borderId="31" xfId="0" applyFont="1" applyBorder="1" applyAlignment="1" applyProtection="1">
      <alignment horizontal="left" vertical="center" wrapText="1"/>
      <protection hidden="1"/>
    </xf>
    <xf numFmtId="0" fontId="10" fillId="0" borderId="32" xfId="0" applyFont="1" applyBorder="1" applyAlignment="1" applyProtection="1">
      <alignment horizontal="left" vertical="center" wrapText="1"/>
      <protection hidden="1"/>
    </xf>
    <xf numFmtId="0" fontId="34" fillId="6" borderId="62" xfId="0" applyFont="1" applyFill="1" applyBorder="1" applyAlignment="1" applyProtection="1">
      <alignment horizontal="center" vertical="center" wrapText="1"/>
      <protection locked="0"/>
    </xf>
    <xf numFmtId="0" fontId="34" fillId="6" borderId="0" xfId="0" applyFont="1" applyFill="1" applyAlignment="1" applyProtection="1">
      <alignment horizontal="center" vertical="center" wrapText="1"/>
      <protection locked="0"/>
    </xf>
    <xf numFmtId="0" fontId="34" fillId="6" borderId="2" xfId="0" applyFont="1" applyFill="1" applyBorder="1" applyAlignment="1" applyProtection="1">
      <alignment horizontal="center" vertical="center" wrapText="1"/>
      <protection locked="0"/>
    </xf>
    <xf numFmtId="0" fontId="25" fillId="3" borderId="0" xfId="0" applyFont="1" applyFill="1" applyAlignment="1" applyProtection="1">
      <alignment horizontal="center" vertical="center" wrapText="1"/>
      <protection locked="0"/>
    </xf>
    <xf numFmtId="0" fontId="34" fillId="6" borderId="0" xfId="0" applyFont="1" applyFill="1" applyAlignment="1" applyProtection="1">
      <alignment horizontal="center" vertical="center"/>
      <protection locked="0" hidden="1"/>
    </xf>
    <xf numFmtId="0" fontId="34" fillId="21" borderId="28" xfId="0" applyFont="1" applyFill="1" applyBorder="1" applyAlignment="1" applyProtection="1">
      <alignment horizontal="center" vertical="center" wrapText="1"/>
      <protection locked="0"/>
    </xf>
    <xf numFmtId="0" fontId="34" fillId="21" borderId="12" xfId="0" applyFont="1" applyFill="1" applyBorder="1" applyAlignment="1" applyProtection="1">
      <alignment horizontal="center" vertical="center" wrapText="1"/>
      <protection locked="0"/>
    </xf>
    <xf numFmtId="0" fontId="8" fillId="22" borderId="0" xfId="0" applyFont="1" applyFill="1" applyAlignment="1" applyProtection="1">
      <alignment horizontal="center" vertical="center"/>
      <protection locked="0"/>
    </xf>
    <xf numFmtId="0" fontId="8" fillId="23" borderId="6" xfId="0" applyFont="1" applyFill="1" applyBorder="1" applyAlignment="1" applyProtection="1">
      <alignment horizontal="center" vertical="center"/>
      <protection locked="0"/>
    </xf>
    <xf numFmtId="0" fontId="34" fillId="6" borderId="12" xfId="0" applyFont="1" applyFill="1" applyBorder="1" applyAlignment="1" applyProtection="1">
      <alignment horizontal="center" vertical="center"/>
      <protection locked="0"/>
    </xf>
    <xf numFmtId="0" fontId="34" fillId="6" borderId="0" xfId="0" applyFont="1" applyFill="1" applyAlignment="1" applyProtection="1">
      <alignment horizontal="center" vertical="center" wrapText="1"/>
      <protection locked="0" hidden="1"/>
    </xf>
    <xf numFmtId="0" fontId="34" fillId="6" borderId="31" xfId="0" applyFont="1" applyFill="1" applyBorder="1" applyAlignment="1" applyProtection="1">
      <alignment horizontal="center" vertical="center"/>
      <protection locked="0"/>
    </xf>
    <xf numFmtId="0" fontId="34" fillId="6" borderId="32" xfId="0" applyFont="1" applyFill="1" applyBorder="1" applyAlignment="1" applyProtection="1">
      <alignment horizontal="center" vertical="center"/>
      <protection locked="0"/>
    </xf>
    <xf numFmtId="0" fontId="34" fillId="6" borderId="62" xfId="0" applyFont="1" applyFill="1" applyBorder="1" applyAlignment="1" applyProtection="1">
      <alignment horizontal="center" vertical="center"/>
      <protection locked="0" hidden="1"/>
    </xf>
    <xf numFmtId="0" fontId="10" fillId="0" borderId="53" xfId="0" applyFont="1" applyBorder="1" applyAlignment="1" applyProtection="1">
      <alignment horizontal="left" vertical="top" wrapText="1"/>
      <protection locked="0"/>
    </xf>
    <xf numFmtId="0" fontId="10" fillId="0" borderId="54" xfId="0" applyFont="1" applyBorder="1" applyAlignment="1" applyProtection="1">
      <alignment horizontal="left" vertical="top"/>
      <protection locked="0"/>
    </xf>
    <xf numFmtId="0" fontId="10" fillId="0" borderId="55" xfId="0" applyFont="1" applyBorder="1" applyAlignment="1" applyProtection="1">
      <alignment horizontal="left" vertical="top"/>
      <protection locked="0"/>
    </xf>
    <xf numFmtId="0" fontId="10" fillId="0" borderId="53" xfId="0" applyFont="1" applyBorder="1" applyAlignment="1" applyProtection="1">
      <alignment horizontal="center" vertical="center"/>
      <protection locked="0"/>
    </xf>
    <xf numFmtId="0" fontId="10" fillId="0" borderId="54" xfId="0" applyFont="1" applyBorder="1" applyAlignment="1" applyProtection="1">
      <alignment horizontal="center" vertical="center"/>
      <protection locked="0"/>
    </xf>
    <xf numFmtId="0" fontId="10" fillId="0" borderId="55" xfId="0" applyFont="1" applyBorder="1" applyAlignment="1" applyProtection="1">
      <alignment horizontal="center" vertical="center"/>
      <protection locked="0"/>
    </xf>
    <xf numFmtId="0" fontId="8" fillId="0" borderId="53" xfId="0" applyFont="1" applyBorder="1" applyAlignment="1" applyProtection="1">
      <alignment horizontal="left" vertical="center" wrapText="1"/>
      <protection locked="0"/>
    </xf>
    <xf numFmtId="0" fontId="10" fillId="0" borderId="54" xfId="0" applyFont="1" applyBorder="1" applyAlignment="1" applyProtection="1">
      <alignment horizontal="left" vertical="center"/>
      <protection locked="0"/>
    </xf>
    <xf numFmtId="0" fontId="10" fillId="0" borderId="55" xfId="0" applyFont="1" applyBorder="1" applyAlignment="1" applyProtection="1">
      <alignment horizontal="left" vertical="center"/>
      <protection locked="0"/>
    </xf>
    <xf numFmtId="0" fontId="10" fillId="0" borderId="53" xfId="0" applyFont="1" applyBorder="1" applyAlignment="1" applyProtection="1">
      <alignment horizontal="left" vertical="center" wrapText="1"/>
      <protection locked="0"/>
    </xf>
    <xf numFmtId="0" fontId="34" fillId="6" borderId="28" xfId="0"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wrapText="1"/>
      <protection locked="0"/>
    </xf>
    <xf numFmtId="0" fontId="1" fillId="0" borderId="0" xfId="0" applyFont="1" applyAlignment="1">
      <alignment horizontal="left" vertical="center"/>
    </xf>
    <xf numFmtId="0" fontId="33" fillId="3" borderId="0" xfId="0" applyFont="1" applyFill="1" applyAlignment="1">
      <alignment horizontal="center" vertical="center" wrapText="1"/>
    </xf>
    <xf numFmtId="0" fontId="19" fillId="15" borderId="72" xfId="0" applyFont="1" applyFill="1" applyBorder="1" applyAlignment="1">
      <alignment horizontal="center" vertical="center"/>
    </xf>
    <xf numFmtId="0" fontId="19" fillId="23" borderId="72" xfId="0" applyFont="1" applyFill="1" applyBorder="1" applyAlignment="1">
      <alignment horizontal="center" vertical="center"/>
    </xf>
    <xf numFmtId="0" fontId="43" fillId="0" borderId="18" xfId="1" applyFont="1" applyBorder="1" applyAlignment="1" applyProtection="1">
      <alignment horizontal="center"/>
      <protection hidden="1"/>
    </xf>
    <xf numFmtId="0" fontId="43" fillId="0" borderId="19" xfId="1" applyFont="1" applyBorder="1" applyAlignment="1" applyProtection="1">
      <alignment horizontal="center"/>
      <protection hidden="1"/>
    </xf>
    <xf numFmtId="0" fontId="43" fillId="0" borderId="20" xfId="1" applyFont="1" applyBorder="1" applyAlignment="1" applyProtection="1">
      <alignment horizontal="center"/>
      <protection hidden="1"/>
    </xf>
    <xf numFmtId="0" fontId="7" fillId="6" borderId="16" xfId="0" applyFont="1" applyFill="1" applyBorder="1" applyAlignment="1" applyProtection="1">
      <alignment horizontal="center" vertical="center"/>
      <protection hidden="1"/>
    </xf>
    <xf numFmtId="0" fontId="7" fillId="6" borderId="0" xfId="0" applyFont="1" applyFill="1" applyAlignment="1" applyProtection="1">
      <alignment horizontal="center" vertical="center"/>
      <protection hidden="1"/>
    </xf>
    <xf numFmtId="15" fontId="2" fillId="3" borderId="0" xfId="0" applyNumberFormat="1" applyFont="1" applyFill="1" applyAlignment="1" applyProtection="1">
      <alignment horizontal="center" vertical="center" wrapText="1"/>
      <protection hidden="1"/>
    </xf>
    <xf numFmtId="15" fontId="2" fillId="3" borderId="0" xfId="0" applyNumberFormat="1" applyFont="1" applyFill="1" applyAlignment="1" applyProtection="1">
      <alignment horizontal="center" vertical="center"/>
      <protection hidden="1"/>
    </xf>
    <xf numFmtId="0" fontId="7" fillId="6" borderId="58" xfId="0" applyFont="1" applyFill="1" applyBorder="1" applyAlignment="1" applyProtection="1">
      <alignment horizontal="center" vertical="center"/>
      <protection hidden="1"/>
    </xf>
    <xf numFmtId="0" fontId="7" fillId="6" borderId="59" xfId="0" applyFont="1" applyFill="1" applyBorder="1" applyAlignment="1" applyProtection="1">
      <alignment horizontal="center" vertical="center"/>
      <protection hidden="1"/>
    </xf>
    <xf numFmtId="0" fontId="7" fillId="6" borderId="60" xfId="0" applyFont="1" applyFill="1" applyBorder="1" applyAlignment="1" applyProtection="1">
      <alignment horizontal="center" vertical="center"/>
      <protection hidden="1"/>
    </xf>
    <xf numFmtId="0" fontId="1" fillId="3" borderId="6" xfId="0" applyFont="1" applyFill="1" applyBorder="1" applyAlignment="1" applyProtection="1">
      <alignment horizontal="center" vertical="center"/>
      <protection hidden="1"/>
    </xf>
    <xf numFmtId="0" fontId="33" fillId="3" borderId="0" xfId="0" applyFont="1" applyFill="1" applyAlignment="1" applyProtection="1">
      <alignment horizontal="center" vertical="center" wrapText="1"/>
      <protection hidden="1"/>
    </xf>
    <xf numFmtId="0" fontId="3" fillId="3" borderId="18" xfId="0" applyFont="1" applyFill="1" applyBorder="1" applyAlignment="1" applyProtection="1">
      <alignment horizontal="center" vertical="center"/>
      <protection locked="0" hidden="1"/>
    </xf>
    <xf numFmtId="0" fontId="3" fillId="3" borderId="19" xfId="0" applyFont="1" applyFill="1" applyBorder="1" applyAlignment="1" applyProtection="1">
      <alignment horizontal="center" vertical="center"/>
      <protection locked="0" hidden="1"/>
    </xf>
    <xf numFmtId="0" fontId="3" fillId="3" borderId="20" xfId="0" applyFont="1" applyFill="1" applyBorder="1" applyAlignment="1" applyProtection="1">
      <alignment horizontal="center" vertical="center"/>
      <protection locked="0" hidden="1"/>
    </xf>
    <xf numFmtId="0" fontId="3" fillId="3" borderId="21" xfId="0" applyFont="1" applyFill="1" applyBorder="1" applyAlignment="1" applyProtection="1">
      <alignment horizontal="center" vertical="center"/>
      <protection locked="0" hidden="1"/>
    </xf>
    <xf numFmtId="0" fontId="3" fillId="3" borderId="0" xfId="0" applyFont="1" applyFill="1" applyAlignment="1" applyProtection="1">
      <alignment horizontal="center" vertical="center"/>
      <protection locked="0" hidden="1"/>
    </xf>
    <xf numFmtId="0" fontId="3" fillId="3" borderId="17" xfId="0" applyFont="1" applyFill="1" applyBorder="1" applyAlignment="1" applyProtection="1">
      <alignment horizontal="center" vertical="center"/>
      <protection locked="0" hidden="1"/>
    </xf>
    <xf numFmtId="0" fontId="3" fillId="3" borderId="22" xfId="0" applyFont="1" applyFill="1" applyBorder="1" applyAlignment="1" applyProtection="1">
      <alignment horizontal="center" vertical="center"/>
      <protection locked="0" hidden="1"/>
    </xf>
    <xf numFmtId="0" fontId="3" fillId="3" borderId="23" xfId="0" applyFont="1" applyFill="1" applyBorder="1" applyAlignment="1" applyProtection="1">
      <alignment horizontal="center" vertical="center"/>
      <protection locked="0" hidden="1"/>
    </xf>
    <xf numFmtId="0" fontId="3" fillId="3" borderId="24" xfId="0" applyFont="1" applyFill="1" applyBorder="1" applyAlignment="1" applyProtection="1">
      <alignment horizontal="center" vertical="center"/>
      <protection locked="0" hidden="1"/>
    </xf>
    <xf numFmtId="0" fontId="57" fillId="3" borderId="18" xfId="0" applyFont="1" applyFill="1" applyBorder="1" applyAlignment="1" applyProtection="1">
      <alignment horizontal="center" vertical="center"/>
      <protection locked="0"/>
    </xf>
    <xf numFmtId="0" fontId="57" fillId="3" borderId="19" xfId="0" applyFont="1" applyFill="1" applyBorder="1" applyAlignment="1" applyProtection="1">
      <alignment horizontal="center" vertical="center"/>
      <protection locked="0"/>
    </xf>
    <xf numFmtId="0" fontId="57" fillId="3" borderId="20" xfId="0" applyFont="1" applyFill="1" applyBorder="1" applyAlignment="1" applyProtection="1">
      <alignment horizontal="center" vertical="center"/>
      <protection locked="0"/>
    </xf>
    <xf numFmtId="0" fontId="57" fillId="3" borderId="21" xfId="0" applyFont="1" applyFill="1" applyBorder="1" applyAlignment="1" applyProtection="1">
      <alignment horizontal="center" vertical="center"/>
      <protection locked="0"/>
    </xf>
    <xf numFmtId="0" fontId="57" fillId="3" borderId="0" xfId="0" applyFont="1" applyFill="1" applyAlignment="1" applyProtection="1">
      <alignment horizontal="center" vertical="center"/>
      <protection locked="0"/>
    </xf>
    <xf numFmtId="0" fontId="57" fillId="3" borderId="17" xfId="0" applyFont="1" applyFill="1" applyBorder="1" applyAlignment="1" applyProtection="1">
      <alignment horizontal="center" vertical="center"/>
      <protection locked="0"/>
    </xf>
    <xf numFmtId="0" fontId="57" fillId="3" borderId="22" xfId="0" applyFont="1" applyFill="1" applyBorder="1" applyAlignment="1" applyProtection="1">
      <alignment horizontal="center" vertical="center"/>
      <protection locked="0"/>
    </xf>
    <xf numFmtId="0" fontId="57" fillId="3" borderId="23" xfId="0" applyFont="1" applyFill="1" applyBorder="1" applyAlignment="1" applyProtection="1">
      <alignment horizontal="center" vertical="center"/>
      <protection locked="0"/>
    </xf>
    <xf numFmtId="0" fontId="57" fillId="3" borderId="24" xfId="0" applyFont="1" applyFill="1" applyBorder="1" applyAlignment="1" applyProtection="1">
      <alignment horizontal="center" vertical="center"/>
      <protection locked="0"/>
    </xf>
    <xf numFmtId="0" fontId="22" fillId="3" borderId="93" xfId="0" applyFont="1" applyFill="1" applyBorder="1" applyAlignment="1" applyProtection="1">
      <alignment horizontal="center" vertical="top" wrapText="1"/>
      <protection locked="0"/>
    </xf>
    <xf numFmtId="0" fontId="22" fillId="3" borderId="97" xfId="0" applyFont="1" applyFill="1" applyBorder="1" applyAlignment="1" applyProtection="1">
      <alignment horizontal="center" vertical="top" wrapText="1"/>
      <protection locked="0"/>
    </xf>
    <xf numFmtId="0" fontId="43" fillId="0" borderId="18" xfId="1" applyFont="1" applyBorder="1" applyAlignment="1" applyProtection="1">
      <alignment horizontal="center" vertical="center" textRotation="90"/>
      <protection hidden="1"/>
    </xf>
    <xf numFmtId="0" fontId="43" fillId="0" borderId="21" xfId="1" applyFont="1" applyBorder="1" applyAlignment="1" applyProtection="1">
      <alignment horizontal="center" vertical="center" textRotation="90"/>
      <protection hidden="1"/>
    </xf>
    <xf numFmtId="0" fontId="43" fillId="0" borderId="22" xfId="1" applyFont="1" applyBorder="1" applyAlignment="1" applyProtection="1">
      <alignment horizontal="center" vertical="center" textRotation="90"/>
      <protection hidden="1"/>
    </xf>
    <xf numFmtId="0" fontId="43" fillId="0" borderId="13" xfId="1" applyFont="1" applyBorder="1" applyAlignment="1" applyProtection="1">
      <alignment horizontal="center"/>
      <protection hidden="1"/>
    </xf>
    <xf numFmtId="0" fontId="44" fillId="13" borderId="65" xfId="0" applyFont="1" applyFill="1" applyBorder="1" applyAlignment="1">
      <alignment horizontal="center"/>
    </xf>
    <xf numFmtId="0" fontId="44" fillId="13" borderId="61" xfId="0" applyFont="1" applyFill="1" applyBorder="1" applyAlignment="1">
      <alignment horizontal="center"/>
    </xf>
    <xf numFmtId="0" fontId="44" fillId="13" borderId="62" xfId="0" applyFont="1" applyFill="1" applyBorder="1" applyAlignment="1">
      <alignment horizontal="center"/>
    </xf>
    <xf numFmtId="0" fontId="44" fillId="13" borderId="63" xfId="0" applyFont="1" applyFill="1" applyBorder="1" applyAlignment="1">
      <alignment horizontal="center"/>
    </xf>
    <xf numFmtId="0" fontId="40" fillId="20" borderId="45" xfId="0" applyFont="1" applyFill="1" applyBorder="1" applyAlignment="1">
      <alignment vertical="center" wrapText="1"/>
    </xf>
    <xf numFmtId="0" fontId="40" fillId="20" borderId="43" xfId="0" applyFont="1" applyFill="1" applyBorder="1" applyAlignment="1">
      <alignment vertical="center" wrapText="1"/>
    </xf>
    <xf numFmtId="0" fontId="40" fillId="20" borderId="44" xfId="0" applyFont="1" applyFill="1" applyBorder="1" applyAlignment="1">
      <alignment vertical="center" wrapText="1"/>
    </xf>
    <xf numFmtId="0" fontId="40" fillId="0" borderId="45" xfId="0" applyFont="1" applyBorder="1" applyAlignment="1">
      <alignment vertical="center" wrapText="1"/>
    </xf>
    <xf numFmtId="0" fontId="40" fillId="0" borderId="44" xfId="0" applyFont="1" applyBorder="1" applyAlignment="1">
      <alignment vertical="center" wrapText="1"/>
    </xf>
    <xf numFmtId="0" fontId="40" fillId="0" borderId="43" xfId="0" applyFont="1" applyBorder="1" applyAlignment="1">
      <alignment vertical="center" wrapText="1"/>
    </xf>
    <xf numFmtId="0" fontId="14" fillId="0" borderId="19" xfId="1" applyFont="1" applyBorder="1" applyAlignment="1">
      <alignment horizontal="center"/>
    </xf>
    <xf numFmtId="0" fontId="14" fillId="0" borderId="20" xfId="1" applyFont="1" applyBorder="1" applyAlignment="1">
      <alignment horizontal="center"/>
    </xf>
    <xf numFmtId="0" fontId="14" fillId="0" borderId="13" xfId="1" applyFont="1" applyBorder="1" applyAlignment="1">
      <alignment horizontal="center" vertical="center" textRotation="90"/>
    </xf>
    <xf numFmtId="0" fontId="40" fillId="0" borderId="45" xfId="0" applyFont="1" applyBorder="1" applyAlignment="1">
      <alignment horizontal="left" vertical="center" wrapText="1"/>
    </xf>
    <xf numFmtId="0" fontId="40" fillId="0" borderId="44" xfId="0" applyFont="1" applyBorder="1" applyAlignment="1">
      <alignment horizontal="left" vertical="center" wrapText="1"/>
    </xf>
    <xf numFmtId="0" fontId="40" fillId="0" borderId="43" xfId="0" applyFont="1" applyBorder="1" applyAlignment="1">
      <alignment horizontal="left" vertical="center" wrapText="1"/>
    </xf>
    <xf numFmtId="0" fontId="21" fillId="0" borderId="0" xfId="0" applyFont="1" applyAlignment="1">
      <alignment horizontal="center"/>
    </xf>
    <xf numFmtId="0" fontId="14" fillId="0" borderId="21" xfId="1" applyFont="1" applyBorder="1" applyAlignment="1">
      <alignment horizontal="center" vertical="center" textRotation="90"/>
    </xf>
    <xf numFmtId="0" fontId="14" fillId="0" borderId="22" xfId="1" applyFont="1" applyBorder="1" applyAlignment="1">
      <alignment horizontal="center" vertical="center" textRotation="90"/>
    </xf>
  </cellXfs>
  <cellStyles count="48">
    <cellStyle name="Hipervínculo" xfId="2" builtinId="8" hidden="1"/>
    <cellStyle name="Hipervínculo" xfId="4" builtinId="8" hidden="1"/>
    <cellStyle name="Hipervínculo" xfId="6" builtinId="8" hidden="1"/>
    <cellStyle name="Hipervínculo" xfId="8" builtinId="8" hidden="1"/>
    <cellStyle name="Hipervínculo" xfId="10" builtinId="8" hidden="1"/>
    <cellStyle name="Hipervínculo" xfId="12" builtinId="8" hidden="1"/>
    <cellStyle name="Hipervínculo" xfId="14" builtinId="8" hidden="1"/>
    <cellStyle name="Hipervínculo" xfId="16" builtinId="8" hidden="1"/>
    <cellStyle name="Hipervínculo" xfId="18" builtinId="8" hidden="1"/>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visitado" xfId="3" builtinId="9" hidden="1"/>
    <cellStyle name="Hipervínculo visitado" xfId="5" builtinId="9" hidden="1"/>
    <cellStyle name="Hipervínculo visitado" xfId="7" builtinId="9" hidden="1"/>
    <cellStyle name="Hipervínculo visitado" xfId="9" builtinId="9" hidden="1"/>
    <cellStyle name="Hipervínculo visitado" xfId="11" builtinId="9" hidden="1"/>
    <cellStyle name="Hipervínculo visitado" xfId="13" builtinId="9" hidden="1"/>
    <cellStyle name="Hipervínculo visitado" xfId="15" builtinId="9" hidden="1"/>
    <cellStyle name="Hipervínculo visitado" xfId="17" builtinId="9" hidden="1"/>
    <cellStyle name="Hipervínculo visitado" xfId="19" builtinId="9"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Normal" xfId="0" builtinId="0"/>
    <cellStyle name="Normal 2" xfId="1" xr:uid="{00000000-0005-0000-0000-00002F000000}"/>
  </cellStyles>
  <dxfs count="663">
    <dxf>
      <fill>
        <patternFill>
          <bgColor theme="9"/>
        </patternFill>
      </fill>
    </dxf>
    <dxf>
      <fill>
        <patternFill>
          <bgColor theme="9"/>
        </patternFill>
      </fill>
    </dxf>
    <dxf>
      <fill>
        <patternFill>
          <bgColor rgb="FFFFFF00"/>
        </patternFill>
      </fill>
    </dxf>
    <dxf>
      <font>
        <b val="0"/>
        <i val="0"/>
        <strike val="0"/>
        <condense val="0"/>
        <extend val="0"/>
        <outline val="0"/>
        <shadow val="0"/>
        <u val="none"/>
        <vertAlign val="baseline"/>
        <sz val="12"/>
        <color theme="1"/>
        <name val="Arial"/>
        <scheme val="none"/>
      </font>
      <alignment horizontal="general" vertical="center" textRotation="0" wrapText="0" indent="0" justifyLastLine="0" shrinkToFit="0" readingOrder="0"/>
    </dxf>
    <dxf>
      <font>
        <b val="0"/>
        <i val="0"/>
        <strike val="0"/>
        <condense val="0"/>
        <extend val="0"/>
        <outline val="0"/>
        <shadow val="0"/>
        <u val="none"/>
        <vertAlign val="baseline"/>
        <sz val="12"/>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8"/>
        <color rgb="FF000000"/>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border outline="0">
        <bottom style="medium">
          <color indexed="64"/>
        </bottom>
      </border>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justify" vertical="top" textRotation="0" wrapText="1" indent="0" justifyLastLine="0" shrinkToFit="0" readingOrder="0"/>
    </dxf>
    <dxf>
      <border outline="0">
        <bottom style="medium">
          <color indexed="64"/>
        </bottom>
      </border>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justify" vertical="top" textRotation="0" wrapText="1"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auto="1"/>
        </patternFill>
      </fill>
      <alignment horizontal="left" vertical="bottom" textRotation="0" wrapText="0" indent="0" justifyLastLine="0" shrinkToFit="0" readingOrder="0"/>
    </dxf>
    <dxf>
      <font>
        <b/>
        <i val="0"/>
        <strike val="0"/>
        <condense val="0"/>
        <extend val="0"/>
        <outline val="0"/>
        <shadow val="0"/>
        <u val="none"/>
        <vertAlign val="baseline"/>
        <sz val="11"/>
        <color auto="1"/>
        <name val="Arial"/>
        <scheme val="none"/>
      </font>
      <fill>
        <patternFill patternType="none">
          <fgColor indexed="64"/>
          <bgColor auto="1"/>
        </patternFill>
      </fill>
      <alignment horizontal="justify" vertical="center" textRotation="0" wrapText="1" indent="0" justifyLastLine="0" shrinkToFit="0" readingOrder="0"/>
    </dxf>
    <dxf>
      <border outline="0">
        <bottom style="medium">
          <color indexed="64"/>
        </bottom>
      </border>
    </dxf>
    <dxf>
      <font>
        <b/>
        <i val="0"/>
        <strike val="0"/>
        <condense val="0"/>
        <extend val="0"/>
        <outline val="0"/>
        <shadow val="0"/>
        <u val="none"/>
        <vertAlign val="baseline"/>
        <sz val="11"/>
        <color auto="1"/>
        <name val="Arial"/>
        <scheme val="none"/>
      </font>
      <fill>
        <patternFill patternType="none">
          <fgColor indexed="64"/>
          <bgColor auto="1"/>
        </patternFill>
      </fill>
      <alignment horizontal="justify" vertical="center" textRotation="0" wrapText="1"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auto="1"/>
        </patternFill>
      </fill>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theme="9"/>
        </patternFill>
      </fill>
    </dxf>
    <dxf>
      <fill>
        <patternFill>
          <bgColor rgb="FFFFFF00"/>
        </patternFill>
      </fill>
    </dxf>
    <dxf>
      <fill>
        <patternFill>
          <bgColor theme="9"/>
        </patternFill>
      </fill>
    </dxf>
    <dxf>
      <fill>
        <patternFill>
          <bgColor rgb="FFFFFF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rgb="FFFFFF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numFmt numFmtId="0" formatCode="General"/>
      <protection locked="0" hidden="0"/>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numFmt numFmtId="0" formatCode="General"/>
    </dxf>
    <dxf>
      <font>
        <strike val="0"/>
        <outline val="0"/>
        <shadow val="0"/>
        <u val="none"/>
        <vertAlign val="baseline"/>
        <sz val="10"/>
        <color theme="1"/>
        <name val="Calibri"/>
        <scheme val="minor"/>
      </font>
      <protection locked="1" hidden="1"/>
    </dxf>
    <dxf>
      <font>
        <strike val="0"/>
        <outline val="0"/>
        <shadow val="0"/>
        <u val="none"/>
        <vertAlign val="baseline"/>
        <sz val="10"/>
        <color theme="1"/>
        <name val="Calibri"/>
        <scheme val="minor"/>
      </font>
      <alignment horizontal="center" vertical="bottom" textRotation="0" wrapText="0" indent="0" justifyLastLine="0" shrinkToFit="0" readingOrder="0"/>
      <protection locked="1" hidden="1"/>
    </dxf>
    <dxf>
      <font>
        <strike val="0"/>
        <outline val="0"/>
        <shadow val="0"/>
        <u val="none"/>
        <vertAlign val="baseline"/>
        <sz val="10"/>
        <color theme="1"/>
        <name val="Calibri"/>
        <scheme val="minor"/>
      </font>
      <protection locked="0" hidden="1"/>
    </dxf>
    <dxf>
      <font>
        <strike val="0"/>
        <outline val="0"/>
        <shadow val="0"/>
        <u val="none"/>
        <vertAlign val="baseline"/>
        <sz val="10"/>
        <color theme="1"/>
        <name val="Calibri"/>
        <scheme val="minor"/>
      </font>
      <alignment horizontal="center" textRotation="0" indent="0" justifyLastLine="0" shrinkToFit="0" readingOrder="0"/>
      <protection locked="0" hidden="1"/>
    </dxf>
    <dxf>
      <font>
        <strike val="0"/>
        <outline val="0"/>
        <shadow val="0"/>
        <u val="none"/>
        <vertAlign val="baseline"/>
        <sz val="10"/>
        <color theme="1"/>
        <name val="Calibri"/>
        <scheme val="minor"/>
      </font>
      <alignment horizontal="center" vertical="bottom" textRotation="0" wrapText="0" indent="0" justifyLastLine="0" shrinkToFit="0" readingOrder="0"/>
      <protection locked="0" hidden="1"/>
    </dxf>
    <dxf>
      <font>
        <b val="0"/>
        <i val="0"/>
        <strike val="0"/>
        <condense val="0"/>
        <extend val="0"/>
        <outline val="0"/>
        <shadow val="0"/>
        <u val="none"/>
        <vertAlign val="baseline"/>
        <sz val="10"/>
        <color theme="1"/>
        <name val="Calibri"/>
        <scheme val="minor"/>
      </font>
      <protection locked="0" hidden="1"/>
    </dxf>
    <dxf>
      <font>
        <b val="0"/>
        <i val="0"/>
        <strike val="0"/>
        <condense val="0"/>
        <extend val="0"/>
        <outline val="0"/>
        <shadow val="0"/>
        <u val="none"/>
        <vertAlign val="baseline"/>
        <sz val="10"/>
        <color theme="1"/>
        <name val="Calibri"/>
        <scheme val="minor"/>
      </font>
      <protection locked="0" hidden="1"/>
    </dxf>
    <dxf>
      <font>
        <strike val="0"/>
        <outline val="0"/>
        <shadow val="0"/>
        <u val="none"/>
        <vertAlign val="baseline"/>
        <sz val="10"/>
        <color theme="1"/>
        <name val="Calibri"/>
        <scheme val="minor"/>
      </font>
      <protection locked="0" hidden="1"/>
    </dxf>
    <dxf>
      <font>
        <strike val="0"/>
        <outline val="0"/>
        <shadow val="0"/>
        <u val="none"/>
        <vertAlign val="baseline"/>
        <sz val="10"/>
        <color theme="1"/>
        <name val="Calibri"/>
        <scheme val="minor"/>
      </font>
      <numFmt numFmtId="0" formatCode="General"/>
      <protection locked="1" hidden="1"/>
    </dxf>
    <dxf>
      <font>
        <b val="0"/>
        <i val="0"/>
        <strike val="0"/>
        <condense val="0"/>
        <extend val="0"/>
        <outline val="0"/>
        <shadow val="0"/>
        <u val="none"/>
        <vertAlign val="baseline"/>
        <sz val="10"/>
        <color theme="1"/>
        <name val="Calibri"/>
        <scheme val="minor"/>
      </font>
      <fill>
        <patternFill patternType="solid">
          <fgColor indexed="64"/>
          <bgColor theme="0"/>
        </patternFill>
      </fill>
      <alignment horizontal="general" vertical="center" textRotation="0" wrapText="0" indent="0" justifyLastLine="0" shrinkToFit="0" readingOrder="0"/>
      <protection locked="0" hidden="1"/>
    </dxf>
    <dxf>
      <border outline="0">
        <top style="thin">
          <color auto="1"/>
        </top>
      </border>
    </dxf>
    <dxf>
      <font>
        <strike val="0"/>
        <outline val="0"/>
        <shadow val="0"/>
        <u val="none"/>
        <vertAlign val="baseline"/>
        <sz val="10"/>
        <color theme="1"/>
        <name val="Calibri"/>
        <scheme val="minor"/>
      </font>
    </dxf>
    <dxf>
      <border>
        <bottom style="thin">
          <color theme="9" tint="-0.24994659260841701"/>
        </bottom>
      </border>
    </dxf>
    <dxf>
      <font>
        <b val="0"/>
        <i val="0"/>
        <strike val="0"/>
        <condense val="0"/>
        <extend val="0"/>
        <outline val="0"/>
        <shadow val="0"/>
        <u val="none"/>
        <vertAlign val="baseline"/>
        <sz val="10"/>
        <color theme="1"/>
        <name val="Calibri"/>
        <scheme val="minor"/>
      </font>
      <alignment horizontal="center" vertical="center" textRotation="0" wrapText="1" indent="0" justifyLastLine="0" shrinkToFit="0" readingOrder="0"/>
      <border diagonalUp="0" diagonalDown="0">
        <left style="thin">
          <color theme="9" tint="-0.24994659260841701"/>
        </left>
        <right style="thin">
          <color theme="9" tint="-0.24994659260841701"/>
        </right>
        <top/>
        <bottom/>
        <vertical style="thin">
          <color theme="9" tint="-0.24994659260841701"/>
        </vertical>
        <horizontal/>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theme="9"/>
        </patternFill>
      </fill>
    </dxf>
    <dxf>
      <fill>
        <patternFill>
          <bgColor theme="9"/>
        </patternFill>
      </fill>
    </dxf>
    <dxf>
      <fill>
        <patternFill>
          <bgColor rgb="FFFFC000"/>
        </patternFill>
      </fill>
    </dxf>
    <dxf>
      <fill>
        <patternFill>
          <bgColor rgb="FFFFC000"/>
        </patternFill>
      </fill>
    </dxf>
    <dxf>
      <fill>
        <patternFill>
          <bgColor rgb="FFFFC000"/>
        </patternFill>
      </fill>
    </dxf>
    <dxf>
      <fill>
        <patternFill>
          <bgColor rgb="FFFFFF00"/>
        </patternFill>
      </fill>
    </dxf>
    <dxf>
      <fill>
        <patternFill>
          <bgColor theme="9"/>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theme="0"/>
      </font>
    </dxf>
    <dxf>
      <font>
        <color theme="0"/>
      </font>
    </dxf>
    <dxf>
      <font>
        <color theme="0"/>
      </font>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3" Type="http://schemas.openxmlformats.org/officeDocument/2006/relationships/hyperlink" Target="#Hoja1!A1"/><Relationship Id="rId2" Type="http://schemas.openxmlformats.org/officeDocument/2006/relationships/image" Target="../media/image6.jpeg"/><Relationship Id="rId1" Type="http://schemas.openxmlformats.org/officeDocument/2006/relationships/image" Target="../media/image5.png"/><Relationship Id="rId4" Type="http://schemas.openxmlformats.org/officeDocument/2006/relationships/image" Target="../media/image7.jpeg"/></Relationships>
</file>

<file path=xl/drawings/_rels/drawing2.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6.jpeg"/><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2" Type="http://schemas.openxmlformats.org/officeDocument/2006/relationships/image" Target="../media/image7.jpeg"/><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2.emf"/><Relationship Id="rId1" Type="http://schemas.openxmlformats.org/officeDocument/2006/relationships/image" Target="../media/image3.emf"/><Relationship Id="rId4"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editAs="oneCell">
    <xdr:from>
      <xdr:col>10</xdr:col>
      <xdr:colOff>0</xdr:colOff>
      <xdr:row>3</xdr:row>
      <xdr:rowOff>0</xdr:rowOff>
    </xdr:from>
    <xdr:to>
      <xdr:col>10</xdr:col>
      <xdr:colOff>0</xdr:colOff>
      <xdr:row>6</xdr:row>
      <xdr:rowOff>41247</xdr:rowOff>
    </xdr:to>
    <xdr:pic>
      <xdr:nvPicPr>
        <xdr:cNvPr id="2" name="Picture 3">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267075" y="0"/>
          <a:ext cx="0" cy="193647"/>
        </a:xfrm>
        <a:prstGeom prst="rect">
          <a:avLst/>
        </a:prstGeom>
        <a:noFill/>
      </xdr:spPr>
    </xdr:pic>
    <xdr:clientData/>
  </xdr:twoCellAnchor>
  <xdr:twoCellAnchor editAs="oneCell">
    <xdr:from>
      <xdr:col>15</xdr:col>
      <xdr:colOff>1238250</xdr:colOff>
      <xdr:row>3</xdr:row>
      <xdr:rowOff>0</xdr:rowOff>
    </xdr:from>
    <xdr:to>
      <xdr:col>16</xdr:col>
      <xdr:colOff>7484</xdr:colOff>
      <xdr:row>4</xdr:row>
      <xdr:rowOff>0</xdr:rowOff>
    </xdr:to>
    <xdr:pic>
      <xdr:nvPicPr>
        <xdr:cNvPr id="3" name="Picture 2" descr="http://svlnxportalapp.icbf.gov.co:8090/portal/pls/portal/docs/1/802123.JP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696825" y="0"/>
          <a:ext cx="1"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0</xdr:colOff>
      <xdr:row>3</xdr:row>
      <xdr:rowOff>161924</xdr:rowOff>
    </xdr:from>
    <xdr:to>
      <xdr:col>10</xdr:col>
      <xdr:colOff>0</xdr:colOff>
      <xdr:row>7</xdr:row>
      <xdr:rowOff>15393</xdr:rowOff>
    </xdr:to>
    <xdr:pic>
      <xdr:nvPicPr>
        <xdr:cNvPr id="4" name="Picture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267075" y="152399"/>
          <a:ext cx="0" cy="165072"/>
        </a:xfrm>
        <a:prstGeom prst="rect">
          <a:avLst/>
        </a:prstGeom>
        <a:noFill/>
      </xdr:spPr>
    </xdr:pic>
    <xdr:clientData/>
  </xdr:twoCellAnchor>
  <xdr:twoCellAnchor>
    <xdr:from>
      <xdr:col>15</xdr:col>
      <xdr:colOff>419100</xdr:colOff>
      <xdr:row>14</xdr:row>
      <xdr:rowOff>104774</xdr:rowOff>
    </xdr:from>
    <xdr:to>
      <xdr:col>15</xdr:col>
      <xdr:colOff>1695450</xdr:colOff>
      <xdr:row>16</xdr:row>
      <xdr:rowOff>219074</xdr:rowOff>
    </xdr:to>
    <xdr:sp macro="" textlink="">
      <xdr:nvSpPr>
        <xdr:cNvPr id="10" name="17 Flecha izquierda">
          <a:hlinkClick xmlns:r="http://schemas.openxmlformats.org/officeDocument/2006/relationships" r:id="rId3"/>
          <a:extLst>
            <a:ext uri="{FF2B5EF4-FFF2-40B4-BE49-F238E27FC236}">
              <a16:creationId xmlns:a16="http://schemas.microsoft.com/office/drawing/2014/main" id="{00000000-0008-0000-0000-00000A000000}"/>
            </a:ext>
          </a:extLst>
        </xdr:cNvPr>
        <xdr:cNvSpPr/>
      </xdr:nvSpPr>
      <xdr:spPr>
        <a:xfrm>
          <a:off x="11877675" y="2533649"/>
          <a:ext cx="1276350" cy="314325"/>
        </a:xfrm>
        <a:prstGeom prst="leftArrow">
          <a:avLst/>
        </a:prstGeom>
        <a:solidFill>
          <a:srgbClr val="5F9127"/>
        </a:solidFill>
      </xdr:spPr>
      <xdr:style>
        <a:lnRef idx="0">
          <a:schemeClr val="accent3"/>
        </a:lnRef>
        <a:fillRef idx="3">
          <a:schemeClr val="accent3"/>
        </a:fillRef>
        <a:effectRef idx="3">
          <a:schemeClr val="accent3"/>
        </a:effectRef>
        <a:fontRef idx="minor">
          <a:schemeClr val="lt1"/>
        </a:fontRef>
      </xdr:style>
      <xdr:txBody>
        <a:bodyPr vertOverflow="clip" horzOverflow="clip" rtlCol="0" anchor="ctr" anchorCtr="0"/>
        <a:lstStyle/>
        <a:p>
          <a:pPr algn="l"/>
          <a:r>
            <a:rPr lang="es-CO" sz="900"/>
            <a:t>volver</a:t>
          </a:r>
          <a:r>
            <a:rPr lang="es-CO" sz="900" baseline="0"/>
            <a:t> pagina inicio</a:t>
          </a:r>
          <a:endParaRPr lang="es-CO" sz="900"/>
        </a:p>
      </xdr:txBody>
    </xdr:sp>
    <xdr:clientData/>
  </xdr:twoCellAnchor>
  <mc:AlternateContent xmlns:mc="http://schemas.openxmlformats.org/markup-compatibility/2006">
    <mc:Choice xmlns:a14="http://schemas.microsoft.com/office/drawing/2010/main" Requires="a14">
      <xdr:twoCellAnchor editAs="absolute">
        <xdr:from>
          <xdr:col>10</xdr:col>
          <xdr:colOff>0</xdr:colOff>
          <xdr:row>19</xdr:row>
          <xdr:rowOff>0</xdr:rowOff>
        </xdr:from>
        <xdr:to>
          <xdr:col>10</xdr:col>
          <xdr:colOff>352425</xdr:colOff>
          <xdr:row>19</xdr:row>
          <xdr:rowOff>276225</xdr:rowOff>
        </xdr:to>
        <xdr:sp macro="" textlink="">
          <xdr:nvSpPr>
            <xdr:cNvPr id="1049" name="CmdCInterno"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16</xdr:row>
          <xdr:rowOff>0</xdr:rowOff>
        </xdr:from>
        <xdr:to>
          <xdr:col>10</xdr:col>
          <xdr:colOff>295275</xdr:colOff>
          <xdr:row>16</xdr:row>
          <xdr:rowOff>257175</xdr:rowOff>
        </xdr:to>
        <xdr:sp macro="" textlink="">
          <xdr:nvSpPr>
            <xdr:cNvPr id="1052" name="CmdCExterno"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28</xdr:row>
          <xdr:rowOff>0</xdr:rowOff>
        </xdr:from>
        <xdr:to>
          <xdr:col>23</xdr:col>
          <xdr:colOff>419100</xdr:colOff>
          <xdr:row>28</xdr:row>
          <xdr:rowOff>333375</xdr:rowOff>
        </xdr:to>
        <xdr:sp macro="" textlink="">
          <xdr:nvSpPr>
            <xdr:cNvPr id="1060" name="CmdVCorrupcion"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22</xdr:row>
          <xdr:rowOff>0</xdr:rowOff>
        </xdr:from>
        <xdr:to>
          <xdr:col>10</xdr:col>
          <xdr:colOff>266700</xdr:colOff>
          <xdr:row>22</xdr:row>
          <xdr:rowOff>257175</xdr:rowOff>
        </xdr:to>
        <xdr:sp macro="" textlink="">
          <xdr:nvSpPr>
            <xdr:cNvPr id="1068" name="CmdCProceso"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editAs="oneCell">
    <xdr:from>
      <xdr:col>1</xdr:col>
      <xdr:colOff>219075</xdr:colOff>
      <xdr:row>0</xdr:row>
      <xdr:rowOff>57151</xdr:rowOff>
    </xdr:from>
    <xdr:to>
      <xdr:col>3</xdr:col>
      <xdr:colOff>257175</xdr:colOff>
      <xdr:row>2</xdr:row>
      <xdr:rowOff>342901</xdr:rowOff>
    </xdr:to>
    <xdr:pic>
      <xdr:nvPicPr>
        <xdr:cNvPr id="11" name="Imagen 10" descr="ICBFNEW">
          <a:extLst>
            <a:ext uri="{FF2B5EF4-FFF2-40B4-BE49-F238E27FC236}">
              <a16:creationId xmlns:a16="http://schemas.microsoft.com/office/drawing/2014/main" id="{00000000-0008-0000-0000-00000B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95275" y="57151"/>
          <a:ext cx="838200" cy="104775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19</xdr:row>
          <xdr:rowOff>0</xdr:rowOff>
        </xdr:from>
        <xdr:to>
          <xdr:col>18</xdr:col>
          <xdr:colOff>361950</xdr:colOff>
          <xdr:row>19</xdr:row>
          <xdr:rowOff>285750</xdr:rowOff>
        </xdr:to>
        <xdr:sp macro="" textlink="">
          <xdr:nvSpPr>
            <xdr:cNvPr id="2091" name="CmdDI" hidden="1">
              <a:extLst>
                <a:ext uri="{63B3BB69-23CF-44E3-9099-C40C66FF867C}">
                  <a14:compatExt spid="_x0000_s2091"/>
                </a:ext>
                <a:ext uri="{FF2B5EF4-FFF2-40B4-BE49-F238E27FC236}">
                  <a16:creationId xmlns:a16="http://schemas.microsoft.com/office/drawing/2014/main" id="{00000000-0008-0000-0300-00002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2</xdr:col>
      <xdr:colOff>62444</xdr:colOff>
      <xdr:row>0</xdr:row>
      <xdr:rowOff>60325</xdr:rowOff>
    </xdr:from>
    <xdr:to>
      <xdr:col>3</xdr:col>
      <xdr:colOff>838201</xdr:colOff>
      <xdr:row>2</xdr:row>
      <xdr:rowOff>304800</xdr:rowOff>
    </xdr:to>
    <xdr:pic>
      <xdr:nvPicPr>
        <xdr:cNvPr id="4" name="Imagen 3" descr="ICBFNEW">
          <a:extLst>
            <a:ext uri="{FF2B5EF4-FFF2-40B4-BE49-F238E27FC236}">
              <a16:creationId xmlns:a16="http://schemas.microsoft.com/office/drawing/2014/main" id="{00000000-0008-0000-03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5319" y="60325"/>
          <a:ext cx="842432" cy="1006475"/>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18</xdr:col>
      <xdr:colOff>0</xdr:colOff>
      <xdr:row>3</xdr:row>
      <xdr:rowOff>0</xdr:rowOff>
    </xdr:from>
    <xdr:to>
      <xdr:col>18</xdr:col>
      <xdr:colOff>0</xdr:colOff>
      <xdr:row>6</xdr:row>
      <xdr:rowOff>41247</xdr:rowOff>
    </xdr:to>
    <xdr:pic>
      <xdr:nvPicPr>
        <xdr:cNvPr id="2" name="Picture 3">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0"/>
          <a:ext cx="0" cy="193647"/>
        </a:xfrm>
        <a:prstGeom prst="rect">
          <a:avLst/>
        </a:prstGeom>
        <a:noFill/>
      </xdr:spPr>
    </xdr:pic>
    <xdr:clientData/>
  </xdr:twoCellAnchor>
  <xdr:twoCellAnchor editAs="oneCell">
    <xdr:from>
      <xdr:col>44</xdr:col>
      <xdr:colOff>1692088</xdr:colOff>
      <xdr:row>3</xdr:row>
      <xdr:rowOff>0</xdr:rowOff>
    </xdr:from>
    <xdr:to>
      <xdr:col>44</xdr:col>
      <xdr:colOff>758638</xdr:colOff>
      <xdr:row>4</xdr:row>
      <xdr:rowOff>0</xdr:rowOff>
    </xdr:to>
    <xdr:pic>
      <xdr:nvPicPr>
        <xdr:cNvPr id="3" name="Picture 2" descr="http://svlnxportalapp.icbf.gov.co:8090/portal/pls/portal/docs/1/802123.JPG">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390663" y="0"/>
          <a:ext cx="0"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18</xdr:col>
      <xdr:colOff>0</xdr:colOff>
      <xdr:row>3</xdr:row>
      <xdr:rowOff>161924</xdr:rowOff>
    </xdr:from>
    <xdr:to>
      <xdr:col>18</xdr:col>
      <xdr:colOff>0</xdr:colOff>
      <xdr:row>7</xdr:row>
      <xdr:rowOff>12671</xdr:rowOff>
    </xdr:to>
    <xdr:pic>
      <xdr:nvPicPr>
        <xdr:cNvPr id="4" name="Picture 3">
          <a:extLst>
            <a:ext uri="{FF2B5EF4-FFF2-40B4-BE49-F238E27FC236}">
              <a16:creationId xmlns:a16="http://schemas.microsoft.com/office/drawing/2014/main" id="{00000000-0008-0000-04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152399"/>
          <a:ext cx="0" cy="165072"/>
        </a:xfrm>
        <a:prstGeom prst="rect">
          <a:avLst/>
        </a:prstGeom>
        <a:noFill/>
      </xdr:spPr>
    </xdr:pic>
    <xdr:clientData/>
  </xdr:twoCellAnchor>
  <xdr:twoCellAnchor editAs="oneCell">
    <xdr:from>
      <xdr:col>18</xdr:col>
      <xdr:colOff>0</xdr:colOff>
      <xdr:row>3</xdr:row>
      <xdr:rowOff>0</xdr:rowOff>
    </xdr:from>
    <xdr:to>
      <xdr:col>18</xdr:col>
      <xdr:colOff>0</xdr:colOff>
      <xdr:row>6</xdr:row>
      <xdr:rowOff>41247</xdr:rowOff>
    </xdr:to>
    <xdr:pic>
      <xdr:nvPicPr>
        <xdr:cNvPr id="6" name="Picture 3">
          <a:extLst>
            <a:ext uri="{FF2B5EF4-FFF2-40B4-BE49-F238E27FC236}">
              <a16:creationId xmlns:a16="http://schemas.microsoft.com/office/drawing/2014/main" id="{00000000-0008-0000-04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0"/>
          <a:ext cx="0" cy="193647"/>
        </a:xfrm>
        <a:prstGeom prst="rect">
          <a:avLst/>
        </a:prstGeom>
        <a:noFill/>
      </xdr:spPr>
    </xdr:pic>
    <xdr:clientData/>
  </xdr:twoCellAnchor>
  <xdr:twoCellAnchor editAs="oneCell">
    <xdr:from>
      <xdr:col>40</xdr:col>
      <xdr:colOff>1238250</xdr:colOff>
      <xdr:row>3</xdr:row>
      <xdr:rowOff>0</xdr:rowOff>
    </xdr:from>
    <xdr:to>
      <xdr:col>41</xdr:col>
      <xdr:colOff>0</xdr:colOff>
      <xdr:row>4</xdr:row>
      <xdr:rowOff>0</xdr:rowOff>
    </xdr:to>
    <xdr:pic>
      <xdr:nvPicPr>
        <xdr:cNvPr id="7" name="Picture 2" descr="http://svlnxportalapp.icbf.gov.co:8090/portal/pls/portal/docs/1/802123.JPG">
          <a:extLst>
            <a:ext uri="{FF2B5EF4-FFF2-40B4-BE49-F238E27FC236}">
              <a16:creationId xmlns:a16="http://schemas.microsoft.com/office/drawing/2014/main" id="{00000000-0008-0000-0400-00000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4412575" y="0"/>
          <a:ext cx="0"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18</xdr:col>
      <xdr:colOff>0</xdr:colOff>
      <xdr:row>3</xdr:row>
      <xdr:rowOff>161924</xdr:rowOff>
    </xdr:from>
    <xdr:to>
      <xdr:col>18</xdr:col>
      <xdr:colOff>0</xdr:colOff>
      <xdr:row>7</xdr:row>
      <xdr:rowOff>12671</xdr:rowOff>
    </xdr:to>
    <xdr:pic>
      <xdr:nvPicPr>
        <xdr:cNvPr id="8" name="Picture 3">
          <a:extLst>
            <a:ext uri="{FF2B5EF4-FFF2-40B4-BE49-F238E27FC236}">
              <a16:creationId xmlns:a16="http://schemas.microsoft.com/office/drawing/2014/main" id="{00000000-0008-0000-04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152399"/>
          <a:ext cx="0" cy="165072"/>
        </a:xfrm>
        <a:prstGeom prst="rect">
          <a:avLst/>
        </a:prstGeom>
        <a:noFill/>
      </xdr:spPr>
    </xdr:pic>
    <xdr:clientData/>
  </xdr:twoCellAnchor>
  <xdr:twoCellAnchor editAs="oneCell">
    <xdr:from>
      <xdr:col>5</xdr:col>
      <xdr:colOff>1019175</xdr:colOff>
      <xdr:row>6</xdr:row>
      <xdr:rowOff>114300</xdr:rowOff>
    </xdr:from>
    <xdr:to>
      <xdr:col>6</xdr:col>
      <xdr:colOff>1</xdr:colOff>
      <xdr:row>12</xdr:row>
      <xdr:rowOff>6086</xdr:rowOff>
    </xdr:to>
    <xdr:pic>
      <xdr:nvPicPr>
        <xdr:cNvPr id="9" name="Picture 3">
          <a:extLst>
            <a:ext uri="{FF2B5EF4-FFF2-40B4-BE49-F238E27FC236}">
              <a16:creationId xmlns:a16="http://schemas.microsoft.com/office/drawing/2014/main" id="{00000000-0008-0000-0400-000009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2295525" y="619125"/>
          <a:ext cx="723899" cy="816769"/>
        </a:xfrm>
        <a:prstGeom prst="rect">
          <a:avLst/>
        </a:prstGeom>
        <a:noFill/>
      </xdr:spPr>
    </xdr:pic>
    <xdr:clientData/>
  </xdr:twoCellAnchor>
  <xdr:twoCellAnchor editAs="oneCell">
    <xdr:from>
      <xdr:col>3</xdr:col>
      <xdr:colOff>69586</xdr:colOff>
      <xdr:row>0</xdr:row>
      <xdr:rowOff>57150</xdr:rowOff>
    </xdr:from>
    <xdr:to>
      <xdr:col>3</xdr:col>
      <xdr:colOff>889001</xdr:colOff>
      <xdr:row>2</xdr:row>
      <xdr:rowOff>306917</xdr:rowOff>
    </xdr:to>
    <xdr:pic>
      <xdr:nvPicPr>
        <xdr:cNvPr id="11" name="Imagen 10" descr="ICBFNEW">
          <a:extLst>
            <a:ext uri="{FF2B5EF4-FFF2-40B4-BE49-F238E27FC236}">
              <a16:creationId xmlns:a16="http://schemas.microsoft.com/office/drawing/2014/main" id="{00000000-0008-0000-0400-00000B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70669" y="57150"/>
          <a:ext cx="819415" cy="1011767"/>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19050</xdr:colOff>
      <xdr:row>7</xdr:row>
      <xdr:rowOff>19050</xdr:rowOff>
    </xdr:from>
    <xdr:to>
      <xdr:col>6</xdr:col>
      <xdr:colOff>19051</xdr:colOff>
      <xdr:row>12</xdr:row>
      <xdr:rowOff>95251</xdr:rowOff>
    </xdr:to>
    <xdr:pic>
      <xdr:nvPicPr>
        <xdr:cNvPr id="2" name="Picture 3">
          <a:extLst>
            <a:ext uri="{FF2B5EF4-FFF2-40B4-BE49-F238E27FC236}">
              <a16:creationId xmlns:a16="http://schemas.microsoft.com/office/drawing/2014/main" id="{00000000-0008-0000-0500-000002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33500" y="676275"/>
          <a:ext cx="1" cy="816769"/>
        </a:xfrm>
        <a:prstGeom prst="rect">
          <a:avLst/>
        </a:prstGeom>
        <a:noFill/>
      </xdr:spPr>
    </xdr:pic>
    <xdr:clientData/>
  </xdr:twoCellAnchor>
  <xdr:twoCellAnchor editAs="oneCell">
    <xdr:from>
      <xdr:col>5</xdr:col>
      <xdr:colOff>1019175</xdr:colOff>
      <xdr:row>6</xdr:row>
      <xdr:rowOff>114300</xdr:rowOff>
    </xdr:from>
    <xdr:to>
      <xdr:col>6</xdr:col>
      <xdr:colOff>1</xdr:colOff>
      <xdr:row>10</xdr:row>
      <xdr:rowOff>147638</xdr:rowOff>
    </xdr:to>
    <xdr:pic>
      <xdr:nvPicPr>
        <xdr:cNvPr id="3" name="Picture 3">
          <a:extLst>
            <a:ext uri="{FF2B5EF4-FFF2-40B4-BE49-F238E27FC236}">
              <a16:creationId xmlns:a16="http://schemas.microsoft.com/office/drawing/2014/main" id="{00000000-0008-0000-0500-000003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2133600" y="619125"/>
          <a:ext cx="1" cy="816769"/>
        </a:xfrm>
        <a:prstGeom prst="rect">
          <a:avLst/>
        </a:prstGeom>
        <a:noFill/>
      </xdr:spPr>
    </xdr:pic>
    <xdr:clientData/>
  </xdr:twoCellAnchor>
  <xdr:twoCellAnchor editAs="oneCell">
    <xdr:from>
      <xdr:col>1</xdr:col>
      <xdr:colOff>43393</xdr:colOff>
      <xdr:row>0</xdr:row>
      <xdr:rowOff>12700</xdr:rowOff>
    </xdr:from>
    <xdr:to>
      <xdr:col>3</xdr:col>
      <xdr:colOff>704851</xdr:colOff>
      <xdr:row>2</xdr:row>
      <xdr:rowOff>314325</xdr:rowOff>
    </xdr:to>
    <xdr:pic>
      <xdr:nvPicPr>
        <xdr:cNvPr id="6" name="Imagen 5" descr="ICBFNEW">
          <a:extLst>
            <a:ext uri="{FF2B5EF4-FFF2-40B4-BE49-F238E27FC236}">
              <a16:creationId xmlns:a16="http://schemas.microsoft.com/office/drawing/2014/main" id="{00000000-0008-0000-0500-000006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9593" y="12700"/>
          <a:ext cx="794808" cy="1063625"/>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19050</xdr:colOff>
      <xdr:row>4</xdr:row>
      <xdr:rowOff>19050</xdr:rowOff>
    </xdr:from>
    <xdr:to>
      <xdr:col>9</xdr:col>
      <xdr:colOff>19051</xdr:colOff>
      <xdr:row>11</xdr:row>
      <xdr:rowOff>35719</xdr:rowOff>
    </xdr:to>
    <xdr:pic>
      <xdr:nvPicPr>
        <xdr:cNvPr id="2" name="Picture 3">
          <a:extLst>
            <a:ext uri="{FF2B5EF4-FFF2-40B4-BE49-F238E27FC236}">
              <a16:creationId xmlns:a16="http://schemas.microsoft.com/office/drawing/2014/main" id="{00000000-0008-0000-0600-000002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33500" y="638175"/>
          <a:ext cx="1" cy="1007269"/>
        </a:xfrm>
        <a:prstGeom prst="rect">
          <a:avLst/>
        </a:prstGeom>
        <a:noFill/>
      </xdr:spPr>
    </xdr:pic>
    <xdr:clientData/>
  </xdr:twoCellAnchor>
  <xdr:twoCellAnchor editAs="oneCell">
    <xdr:from>
      <xdr:col>7</xdr:col>
      <xdr:colOff>1019175</xdr:colOff>
      <xdr:row>3</xdr:row>
      <xdr:rowOff>114300</xdr:rowOff>
    </xdr:from>
    <xdr:to>
      <xdr:col>7</xdr:col>
      <xdr:colOff>1019176</xdr:colOff>
      <xdr:row>9</xdr:row>
      <xdr:rowOff>16669</xdr:rowOff>
    </xdr:to>
    <xdr:pic>
      <xdr:nvPicPr>
        <xdr:cNvPr id="3" name="Picture 3">
          <a:extLst>
            <a:ext uri="{FF2B5EF4-FFF2-40B4-BE49-F238E27FC236}">
              <a16:creationId xmlns:a16="http://schemas.microsoft.com/office/drawing/2014/main" id="{00000000-0008-0000-0600-000003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14450" y="619125"/>
          <a:ext cx="1" cy="778669"/>
        </a:xfrm>
        <a:prstGeom prst="rect">
          <a:avLst/>
        </a:prstGeom>
        <a:noFill/>
      </xdr:spPr>
    </xdr:pic>
    <xdr:clientData/>
  </xdr:twoCellAnchor>
  <xdr:twoCellAnchor editAs="oneCell">
    <xdr:from>
      <xdr:col>9</xdr:col>
      <xdr:colOff>180975</xdr:colOff>
      <xdr:row>4</xdr:row>
      <xdr:rowOff>38100</xdr:rowOff>
    </xdr:from>
    <xdr:to>
      <xdr:col>9</xdr:col>
      <xdr:colOff>904874</xdr:colOff>
      <xdr:row>9</xdr:row>
      <xdr:rowOff>95591</xdr:rowOff>
    </xdr:to>
    <xdr:pic>
      <xdr:nvPicPr>
        <xdr:cNvPr id="4" name="Picture 3">
          <a:extLst>
            <a:ext uri="{FF2B5EF4-FFF2-40B4-BE49-F238E27FC236}">
              <a16:creationId xmlns:a16="http://schemas.microsoft.com/office/drawing/2014/main" id="{00000000-0008-0000-0600-000004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3581400" y="657225"/>
          <a:ext cx="723899" cy="819491"/>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icbf.gov.co/Users/JoseH.GonzalezR/Desktop/12%20Servicios%20Administrativos.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vlnxportalapp.icbf.gov.co:8090/Users/edilma.lopez/AppData/Local/Microsoft/Windows/Temporary%20Internet%20Files/Content.Outlook/QP7SH0RV/LISTA_DE_INVENTARIOS_ACTIVOS_SEGURIDAD%20(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IDENTIFICACION DEL RIESGO"/>
      <sheetName val="LISTADO DE CAUSAS"/>
      <sheetName val="LISTADO DE CONSECUENCIAS"/>
      <sheetName val="2. ANALISIS DEL RIESGO"/>
      <sheetName val="2a. HOJA DE CONTROLES"/>
      <sheetName val="3. MAPAS DE RIESGO"/>
      <sheetName val="SEGUIMIENTO RIESGOS CORRUPCION"/>
      <sheetName val="DATOS"/>
      <sheetName val="MAPA DE RIESGO DEL PROCESO"/>
      <sheetName val="OJO"/>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OS VS TRIADA"/>
      <sheetName val="LISTA"/>
      <sheetName val="LEVANTAMIENTO_ACTIVOS"/>
      <sheetName val="DATOS"/>
    </sheetNames>
    <sheetDataSet>
      <sheetData sheetId="0"/>
      <sheetData sheetId="1"/>
      <sheetData sheetId="2"/>
      <sheetData sheetId="3"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00000000}" name="Tabla46" displayName="Tabla46" ref="F17:V518" totalsRowShown="0" headerRowDxfId="393" dataDxfId="391" headerRowBorderDxfId="392" tableBorderDxfId="390">
  <tableColumns count="17">
    <tableColumn id="1" xr3:uid="{00000000-0010-0000-0000-000001000000}" name="ID RIESGO" dataDxfId="389"/>
    <tableColumn id="2" xr3:uid="{00000000-0010-0000-0000-000002000000}" name="RIESGO" dataDxfId="388">
      <calculatedColumnFormula>IFERROR(VLOOKUP(Tabla46[[#This Row],[ID RIESGO]],'1. IDENTIFICACION DEL RIESGO'!$AB$27:$AL$40,11,0),"")</calculatedColumnFormula>
    </tableColumn>
    <tableColumn id="3" xr3:uid="{00000000-0010-0000-0000-000003000000}" name="DESCRIPCION DEL CONTROL" dataDxfId="387"/>
    <tableColumn id="16" xr3:uid="{00000000-0010-0000-0000-000010000000}" name="RESPONSABLE DEL CONTROL (CARGO)" dataDxfId="386"/>
    <tableColumn id="17" xr3:uid="{00000000-0010-0000-0000-000011000000}" name="FRECUENCIA DE EJECUCION DEL CONTROL" dataDxfId="385"/>
    <tableColumn id="5" xr3:uid="{00000000-0010-0000-0000-000005000000}" name="NATURALEZA DEL CONTROL" dataDxfId="384"/>
    <tableColumn id="6" xr3:uid="{00000000-0010-0000-0000-000006000000}" name="CLASE DE CONTROL " dataDxfId="383"/>
    <tableColumn id="8" xr3:uid="{00000000-0010-0000-0000-000008000000}" name="EL CONTROL ESTA DOCUMENTADO" dataDxfId="382"/>
    <tableColumn id="4" xr3:uid="{00000000-0010-0000-0000-000004000000}" name="EL CONTROL TIENE ASIGNADO RESPONSABLE" dataDxfId="381">
      <calculatedColumnFormula>IF(Tabla46[[#This Row],[ID RIESGO]]="","",IF(Tabla46[[#This Row],[RESPONSABLE DEL CONTROL (CARGO)]]="","No","Si"))</calculatedColumnFormula>
    </tableColumn>
    <tableColumn id="7" xr3:uid="{00000000-0010-0000-0000-000007000000}" name="FRECUENCIA" dataDxfId="380"/>
    <tableColumn id="10" xr3:uid="{00000000-0010-0000-0000-00000A000000}" name="VALOR EVALUACION DISENO" dataDxfId="379">
      <calculatedColumnFormula>+IFERROR(AVERAGE(VLOOKUP(Tabla46[[#This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calculatedColumnFormula>
    </tableColumn>
    <tableColumn id="9" xr3:uid="{00000000-0010-0000-0000-000009000000}" name="RESULTADO EVALUACIÓN DEL DISEÑO DEL CONTROL" dataDxfId="378">
      <calculatedColumnFormula>IF(ISTEXT(Tabla46[[#This Row],[VALOR EVALUACION DISENO]]),"",IF(Tabla46[[#This Row],[VALOR EVALUACION DISENO]]&gt;4.6,DATOS!$AV$21,IF(Tabla46[[#This Row],[VALOR EVALUACION DISENO]]&gt;=3,DATOS!$AV$22,DATOS!$AV$23)))</calculatedColumnFormula>
    </tableColumn>
    <tableColumn id="11" xr3:uid="{00000000-0010-0000-0000-00000B000000}" name="% DE CUMPLIMIENTO DE LA EJECUCION DEL CONTROL" dataDxfId="377"/>
    <tableColumn id="12" xr3:uid="{00000000-0010-0000-0000-00000C000000}" name="RESULTADO EVALUACION DE LA EJECUCION" dataDxfId="376">
      <calculatedColumnFormula>IFERROR(VLOOKUP(Tabla46[[#This Row],[% DE CUMPLIMIENTO DE LA EJECUCION DEL CONTROL]],DATOS!$AS$38:$AT$40,2,0),"")</calculatedColumnFormula>
    </tableColumn>
    <tableColumn id="13" xr3:uid="{00000000-0010-0000-0000-00000D000000}" name="CRITERIOS DE EVALUACION DE LA EFECTIVIDAD" dataDxfId="375"/>
    <tableColumn id="14" xr3:uid="{00000000-0010-0000-0000-00000E000000}" name="RESULTADO EVALUACION DE LA EFECTIVIDAD" dataDxfId="374">
      <calculatedColumnFormula>IFERROR(VLOOKUP(Tabla46[[#This Row],[CRITERIOS DE EVALUACION DE LA EFECTIVIDAD]],DATOS!$AS$43:$AT$45,2,0),"")</calculatedColumnFormula>
    </tableColumn>
    <tableColumn id="15" xr3:uid="{00000000-0010-0000-0000-00000F000000}" name="CALIFICACION FINAL DE CADA CONTROL" dataDxfId="373">
      <calculatedColumnFormula>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calculatedColumnFormula>
    </tableColumn>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abla1" displayName="Tabla1" ref="G1:G33" totalsRowShown="0" headerRowDxfId="143" dataDxfId="142">
  <autoFilter ref="G1:G33" xr:uid="{00000000-0009-0000-0100-000001000000}"/>
  <tableColumns count="1">
    <tableColumn id="1" xr3:uid="{00000000-0010-0000-0100-000001000000}" name="SEDE_NACIONAL" dataDxfId="14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Tabla2" displayName="Tabla2" ref="H1:H5" totalsRowShown="0" headerRowDxfId="140" dataDxfId="139">
  <tableColumns count="1">
    <tableColumn id="1" xr3:uid="{00000000-0010-0000-0200-000001000000}" name="AMAZONAS" dataDxfId="13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3000000}" name="Tabla3" displayName="Tabla3" ref="I1:I19" totalsRowShown="0" headerRowDxfId="137" dataDxfId="136">
  <tableColumns count="1">
    <tableColumn id="1" xr3:uid="{00000000-0010-0000-0300-000001000000}" name="ANTIOQUIA" dataDxfId="13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4000000}" name="Tabla4" displayName="Tabla4" ref="J1:J6" totalsRowShown="0" headerRowDxfId="134" dataDxfId="133">
  <tableColumns count="1">
    <tableColumn id="1" xr3:uid="{00000000-0010-0000-0400-000001000000}" name="ARAUCA" dataDxfId="13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5000000}" name="Tabla5" displayName="Tabla5" ref="K1:K11" totalsRowShown="0" headerRowDxfId="131" dataDxfId="130">
  <tableColumns count="1">
    <tableColumn id="1" xr3:uid="{00000000-0010-0000-0500-000001000000}" name="ATLANTICO" dataDxfId="12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6000000}" name="Tabla6" displayName="Tabla6" ref="L1:L19" totalsRowShown="0" headerRowDxfId="128" dataDxfId="127">
  <tableColumns count="1">
    <tableColumn id="1" xr3:uid="{00000000-0010-0000-0600-000001000000}" name="BOGOTÁ"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7000000}" name="Tabla7" displayName="Tabla7" ref="M1:M11" totalsRowShown="0" headerRowDxfId="125" dataDxfId="124">
  <tableColumns count="1">
    <tableColumn id="1" xr3:uid="{00000000-0010-0000-0700-000001000000}" name="BOLÍVAR" dataDxfId="12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N1:N20" totalsRowShown="0" headerRowDxfId="122" dataDxfId="121">
  <tableColumns count="1">
    <tableColumn id="1" xr3:uid="{00000000-0010-0000-0800-000001000000}" name="BOYACÁ" dataDxfId="12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O1:O9" totalsRowShown="0" headerRowDxfId="119" dataDxfId="118">
  <tableColumns count="1">
    <tableColumn id="1" xr3:uid="{00000000-0010-0000-0900-000001000000}" name="CALDAS" dataDxfId="117"/>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P1:P7" totalsRowShown="0" headerRowDxfId="116" dataDxfId="115">
  <tableColumns count="1">
    <tableColumn id="1" xr3:uid="{00000000-0010-0000-0A00-000001000000}" name="CAQUETÁ" dataDxfId="114"/>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Q1:Q7" totalsRowShown="0" headerRowDxfId="113" dataDxfId="112">
  <tableColumns count="1">
    <tableColumn id="1" xr3:uid="{00000000-0010-0000-0B00-000001000000}" name="CASANARE" dataDxfId="111"/>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C000000}" name="Tabla13" displayName="Tabla13" ref="R1:R10" totalsRowShown="0" headerRowDxfId="110" dataDxfId="109">
  <tableColumns count="1">
    <tableColumn id="1" xr3:uid="{00000000-0010-0000-0C00-000001000000}" name="CAUCA" dataDxfId="108"/>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D000000}" name="Tabla14" displayName="Tabla14" ref="S1:S9" totalsRowShown="0" headerRowDxfId="107" dataDxfId="106">
  <tableColumns count="1">
    <tableColumn id="1" xr3:uid="{00000000-0010-0000-0D00-000001000000}" name="CESAR" dataDxfId="105"/>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E000000}" name="Tabla15" displayName="Tabla15" ref="T1:T8" totalsRowShown="0" headerRowDxfId="104" dataDxfId="103">
  <tableColumns count="1">
    <tableColumn id="1" xr3:uid="{00000000-0010-0000-0E00-000001000000}" name="CHOCO" dataDxfId="102"/>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F000000}" name="Tabla16" displayName="Tabla16" ref="U1:U11" totalsRowShown="0" headerRowDxfId="101" dataDxfId="100">
  <tableColumns count="1">
    <tableColumn id="1" xr3:uid="{00000000-0010-0000-0F00-000001000000}" name="CÓRDOBA" dataDxfId="99"/>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0000000}" name="Tabla17" displayName="Tabla17" ref="V1:V16" totalsRowShown="0" headerRowDxfId="98" dataDxfId="97">
  <tableColumns count="1">
    <tableColumn id="1" xr3:uid="{00000000-0010-0000-1000-000001000000}" name="CUNDINAMARCA" dataDxfId="96"/>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1000000}" name="Tabla18" displayName="Tabla18" ref="W1:W2" totalsRowShown="0" headerRowDxfId="95" dataDxfId="94">
  <tableColumns count="1">
    <tableColumn id="1" xr3:uid="{00000000-0010-0000-1100-000001000000}" name="GUAINIA" dataDxfId="93"/>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2000000}" name="Tabla19" displayName="Tabla19" ref="X1:X2" totalsRowShown="0" headerRowDxfId="92" dataDxfId="91">
  <tableColumns count="1">
    <tableColumn id="1" xr3:uid="{00000000-0010-0000-1200-000001000000}" name="GUAVIARE" dataDxfId="90"/>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3000000}" name="Tabla20" displayName="Tabla20" ref="Y1:Y8" totalsRowShown="0" headerRowDxfId="89" dataDxfId="88">
  <tableColumns count="1">
    <tableColumn id="1" xr3:uid="{00000000-0010-0000-1300-000001000000}" name="HUILA" dataDxfId="87"/>
  </tableColumns>
  <tableStyleInfo name="TableStyleMedium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4000000}" name="Tabla21" displayName="Tabla21" ref="Z1:Z8" totalsRowShown="0" headerRowDxfId="86" dataDxfId="85">
  <tableColumns count="1">
    <tableColumn id="1" xr3:uid="{00000000-0010-0000-1400-000001000000}" name="LA_GUAJIRA" dataDxfId="84"/>
  </tableColumns>
  <tableStyleInfo name="TableStyleMedium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5000000}" name="Tabla22" displayName="Tabla22" ref="AA1:AA11" totalsRowShown="0" headerRowDxfId="83" dataDxfId="82">
  <tableColumns count="1">
    <tableColumn id="1" xr3:uid="{00000000-0010-0000-1500-000001000000}" name="MAGDALENA" dataDxfId="81"/>
  </tableColumns>
  <tableStyleInfo name="TableStyleMedium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6000000}" name="Tabla23" displayName="Tabla23" ref="AB1:AB8" totalsRowShown="0" headerRowDxfId="80" dataDxfId="79">
  <tableColumns count="1">
    <tableColumn id="1" xr3:uid="{00000000-0010-0000-1600-000001000000}" name="META" dataDxfId="78"/>
  </tableColumns>
  <tableStyleInfo name="TableStyleMedium2"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7000000}" name="Tabla24" displayName="Tabla24" ref="AC1:AC12" totalsRowShown="0" headerRowDxfId="77" dataDxfId="76">
  <tableColumns count="1">
    <tableColumn id="1" xr3:uid="{00000000-0010-0000-1700-000001000000}" name="NARIÑO" dataDxfId="75"/>
  </tableColumns>
  <tableStyleInfo name="TableStyleMedium2"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8000000}" name="Tabla25" displayName="Tabla25" ref="AD1:AD9" totalsRowShown="0" headerRowDxfId="74" dataDxfId="73">
  <tableColumns count="1">
    <tableColumn id="1" xr3:uid="{00000000-0010-0000-1800-000001000000}" name="N_SANTANDER" dataDxfId="72"/>
  </tableColumns>
  <tableStyleInfo name="TableStyleMedium2"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9000000}" name="Tabla26" displayName="Tabla26" ref="AE1:AE6" totalsRowShown="0" headerRowDxfId="71" dataDxfId="70">
  <tableColumns count="1">
    <tableColumn id="1" xr3:uid="{00000000-0010-0000-1900-000001000000}" name="PUTUMAYO" dataDxfId="69"/>
  </tableColumns>
  <tableStyleInfo name="TableStyleMedium2"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A000000}" name="Tabla27" displayName="Tabla27" ref="AF1:AF6" totalsRowShown="0" headerRowDxfId="68" dataDxfId="67">
  <tableColumns count="1">
    <tableColumn id="1" xr3:uid="{00000000-0010-0000-1A00-000001000000}" name="QUINDIO" dataDxfId="66"/>
  </tableColumns>
  <tableStyleInfo name="TableStyleMedium2"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B000000}" name="Tabla28" displayName="Tabla28" ref="AG1:AG8" totalsRowShown="0" headerRowDxfId="65" dataDxfId="64">
  <tableColumns count="1">
    <tableColumn id="1" xr3:uid="{00000000-0010-0000-1B00-000001000000}" name="RISARALDA" dataDxfId="63"/>
  </tableColumns>
  <tableStyleInfo name="TableStyleMedium2"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C000000}" name="Tabla29" displayName="Tabla29" ref="AH1:AH3" totalsRowShown="0" headerRowDxfId="62" dataDxfId="61">
  <tableColumns count="1">
    <tableColumn id="1" xr3:uid="{00000000-0010-0000-1C00-000001000000}" name="SAN_ANDRES" dataDxfId="60"/>
  </tableColumns>
  <tableStyleInfo name="TableStyleMedium2"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D000000}" name="Tabla30" displayName="Tabla30" ref="AI1:AI13" totalsRowShown="0" headerRowDxfId="59" dataDxfId="58">
  <tableColumns count="1">
    <tableColumn id="1" xr3:uid="{00000000-0010-0000-1D00-000001000000}" name="SANTANDER" dataDxfId="57"/>
  </tableColumns>
  <tableStyleInfo name="TableStyleMedium2"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E000000}" name="Tabla31" displayName="Tabla31" ref="AJ1:AJ7" totalsRowShown="0" headerRowDxfId="56" dataDxfId="55">
  <tableColumns count="1">
    <tableColumn id="1" xr3:uid="{00000000-0010-0000-1E00-000001000000}" name="SUCRE" dataDxfId="54"/>
  </tableColumns>
  <tableStyleInfo name="TableStyleMedium2"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F000000}" name="Tabla32" displayName="Tabla32" ref="AK1:AK12" totalsRowShown="0" headerRowDxfId="53" dataDxfId="52">
  <tableColumns count="1">
    <tableColumn id="1" xr3:uid="{00000000-0010-0000-1F00-000001000000}" name="TOLIMA" dataDxfId="51"/>
  </tableColumns>
  <tableStyleInfo name="TableStyleMedium2"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20000000}" name="Tabla33" displayName="Tabla33" ref="AL1:AL17" totalsRowShown="0" headerRowDxfId="50" dataDxfId="49">
  <tableColumns count="1">
    <tableColumn id="1" xr3:uid="{00000000-0010-0000-2000-000001000000}" name="VALLE" dataDxfId="48"/>
  </tableColumns>
  <tableStyleInfo name="TableStyleMedium2"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21000000}" name="Tabla34" displayName="Tabla34" ref="AM1:AM2" totalsRowShown="0" headerRowDxfId="47" dataDxfId="46">
  <tableColumns count="1">
    <tableColumn id="1" xr3:uid="{00000000-0010-0000-2100-000001000000}" name="VAUPES" dataDxfId="45"/>
  </tableColumns>
  <tableStyleInfo name="TableStyleMedium2"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22000000}" name="Tabla35" displayName="Tabla35" ref="AN1:AN2" totalsRowShown="0" headerRowDxfId="44" dataDxfId="43">
  <tableColumns count="1">
    <tableColumn id="1" xr3:uid="{00000000-0010-0000-2200-000001000000}" name="VICHADA" dataDxfId="42"/>
  </tableColumns>
  <tableStyleInfo name="TableStyleMedium2"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23000000}" name="Tabla37" displayName="Tabla37" ref="F1:F34" totalsRowShown="0" headerRowDxfId="41" dataDxfId="40">
  <autoFilter ref="F1:F34" xr:uid="{00000000-0009-0000-0100-000025000000}"/>
  <tableColumns count="1">
    <tableColumn id="1" xr3:uid="{00000000-0010-0000-2300-000001000000}" name="REGIONAL" dataDxfId="39"/>
  </tableColumns>
  <tableStyleInfo name="TableStyleMedium2"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24000000}" name="Tabla38" displayName="Tabla38" ref="E1:E2" totalsRowShown="0" headerRowDxfId="38" dataDxfId="37">
  <autoFilter ref="E1:E2" xr:uid="{00000000-0009-0000-0100-000026000000}"/>
  <tableColumns count="1">
    <tableColumn id="1" xr3:uid="{00000000-0010-0000-2400-000001000000}" name="NACIONAL" dataDxfId="36"/>
  </tableColumns>
  <tableStyleInfo name="TableStyleMedium2"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25000000}" name="Tabla39" displayName="Tabla39" ref="A1:A16" totalsRowShown="0" headerRowDxfId="35" dataDxfId="34" tableBorderDxfId="33">
  <tableColumns count="1">
    <tableColumn id="1" xr3:uid="{00000000-0010-0000-2500-000001000000}" name="PROCESO" dataDxfId="32"/>
  </tableColumns>
  <tableStyleInfo name="TableStyleMedium2"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26000000}" name="Tabla40" displayName="Tabla40" ref="B1:C16" totalsRowShown="0" headerRowDxfId="31" dataDxfId="30" tableBorderDxfId="29">
  <tableColumns count="2">
    <tableColumn id="1" xr3:uid="{00000000-0010-0000-2600-000001000000}" name="OBJETIVOS" dataDxfId="28"/>
    <tableColumn id="2" xr3:uid="{00000000-0010-0000-2600-000002000000}" name="ID_PROCESO" dataDxfId="27"/>
  </tableColumns>
  <tableStyleInfo name="TableStyleMedium2"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27000000}" name="Tabla41" displayName="Tabla41" ref="AP1:AP11" totalsRowShown="0" headerRowDxfId="26" dataDxfId="25">
  <autoFilter ref="AP1:AP11" xr:uid="{00000000-0009-0000-0100-000029000000}"/>
  <tableColumns count="1">
    <tableColumn id="1" xr3:uid="{00000000-0010-0000-2700-000001000000}" name="FUENTE" dataDxfId="24"/>
  </tableColumns>
  <tableStyleInfo name="TableStyleMedium2"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28000000}" name="Tabla43" displayName="Tabla43" ref="AR1:AR10" totalsRowShown="0" headerRowDxfId="23" dataDxfId="22" tableBorderDxfId="21">
  <autoFilter ref="AR1:AR10" xr:uid="{00000000-0009-0000-0100-00002B000000}"/>
  <tableColumns count="1">
    <tableColumn id="1" xr3:uid="{00000000-0010-0000-2800-000001000000}" name="CONSECUENCIAS" dataDxfId="20"/>
  </tableColumns>
  <tableStyleInfo name="TableStyleMedium2"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29000000}" name="Tabla8" displayName="Tabla8" ref="AS1:AS5" totalsRowShown="0" headerRowDxfId="19" dataDxfId="18">
  <autoFilter ref="AS1:AS5" xr:uid="{00000000-0009-0000-0100-000008000000}"/>
  <tableColumns count="1">
    <tableColumn id="1" xr3:uid="{00000000-0010-0000-2900-000001000000}" name="CONTROL" dataDxfId="17"/>
  </tableColumns>
  <tableStyleInfo name="TableStyleMedium2"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2A000000}" name="Tabla36" displayName="Tabla36" ref="AT1:AT5" totalsRowShown="0" headerRowDxfId="16" dataDxfId="15">
  <autoFilter ref="AT1:AT5" xr:uid="{00000000-0009-0000-0100-000024000000}"/>
  <tableColumns count="1">
    <tableColumn id="1" xr3:uid="{00000000-0010-0000-2A00-000001000000}" name="CRITERIOS" dataDxfId="14"/>
  </tableColumns>
  <tableStyleInfo name="TableStyleMedium2"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2B000000}" name="Tabla42" displayName="Tabla42" ref="AU1:AV6" totalsRowShown="0" headerRowDxfId="13" dataDxfId="12">
  <autoFilter ref="AU1:AV6" xr:uid="{00000000-0009-0000-0100-00002A000000}"/>
  <tableColumns count="2">
    <tableColumn id="1" xr3:uid="{00000000-0010-0000-2B00-000001000000}" name="PROBABILIDAD" dataDxfId="11"/>
    <tableColumn id="2" xr3:uid="{00000000-0010-0000-2B00-000002000000}" name="Columna1" dataDxfId="10"/>
  </tableColumns>
  <tableStyleInfo name="TableStyleMedium2"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2C000000}" name="Tabla44" displayName="Tabla44" ref="AW1:AX6" totalsRowShown="0" headerRowDxfId="9" dataDxfId="8">
  <autoFilter ref="AW1:AX6" xr:uid="{00000000-0009-0000-0100-00002C000000}"/>
  <tableColumns count="2">
    <tableColumn id="1" xr3:uid="{00000000-0010-0000-2C00-000001000000}" name="IMPACTO" dataDxfId="7"/>
    <tableColumn id="2" xr3:uid="{00000000-0010-0000-2C00-000002000000}" name="Columna1" dataDxfId="6"/>
  </tableColumns>
  <tableStyleInfo name="TableStyleMedium2"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2D000000}" name="Tabla45" displayName="Tabla45" ref="BJ1:BJ163" totalsRowShown="0" headerRowDxfId="5" dataDxfId="4">
  <autoFilter ref="BJ1:BJ163" xr:uid="{00000000-0009-0000-0100-00002D000000}"/>
  <tableColumns count="1">
    <tableColumn id="1" xr3:uid="{00000000-0010-0000-2D00-000001000000}" name="ANEXOS " dataDxfId="3"/>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omments" Target="../comments2.xml"/><Relationship Id="rId5" Type="http://schemas.openxmlformats.org/officeDocument/2006/relationships/image" Target="../media/image8.emf"/><Relationship Id="rId4" Type="http://schemas.openxmlformats.org/officeDocument/2006/relationships/control" Target="../activeX/activeX5.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 Id="rId5" Type="http://schemas.openxmlformats.org/officeDocument/2006/relationships/comments" Target="../comments3.xml"/><Relationship Id="rId4" Type="http://schemas.openxmlformats.org/officeDocument/2006/relationships/table" Target="../tables/table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13" Type="http://schemas.openxmlformats.org/officeDocument/2006/relationships/table" Target="../tables/table12.xml"/><Relationship Id="rId18" Type="http://schemas.openxmlformats.org/officeDocument/2006/relationships/table" Target="../tables/table17.xml"/><Relationship Id="rId26" Type="http://schemas.openxmlformats.org/officeDocument/2006/relationships/table" Target="../tables/table25.xml"/><Relationship Id="rId39" Type="http://schemas.openxmlformats.org/officeDocument/2006/relationships/table" Target="../tables/table38.xml"/><Relationship Id="rId21" Type="http://schemas.openxmlformats.org/officeDocument/2006/relationships/table" Target="../tables/table20.xml"/><Relationship Id="rId34" Type="http://schemas.openxmlformats.org/officeDocument/2006/relationships/table" Target="../tables/table33.xml"/><Relationship Id="rId42" Type="http://schemas.openxmlformats.org/officeDocument/2006/relationships/table" Target="../tables/table41.xml"/><Relationship Id="rId47" Type="http://schemas.openxmlformats.org/officeDocument/2006/relationships/table" Target="../tables/table46.xml"/><Relationship Id="rId7" Type="http://schemas.openxmlformats.org/officeDocument/2006/relationships/table" Target="../tables/table6.xml"/><Relationship Id="rId2" Type="http://schemas.openxmlformats.org/officeDocument/2006/relationships/vmlDrawing" Target="../drawings/vmlDrawing4.vml"/><Relationship Id="rId16" Type="http://schemas.openxmlformats.org/officeDocument/2006/relationships/table" Target="../tables/table15.xml"/><Relationship Id="rId29" Type="http://schemas.openxmlformats.org/officeDocument/2006/relationships/table" Target="../tables/table28.xml"/><Relationship Id="rId1" Type="http://schemas.openxmlformats.org/officeDocument/2006/relationships/printerSettings" Target="../printerSettings/printerSettings6.bin"/><Relationship Id="rId6" Type="http://schemas.openxmlformats.org/officeDocument/2006/relationships/table" Target="../tables/table5.xml"/><Relationship Id="rId11" Type="http://schemas.openxmlformats.org/officeDocument/2006/relationships/table" Target="../tables/table10.xml"/><Relationship Id="rId24" Type="http://schemas.openxmlformats.org/officeDocument/2006/relationships/table" Target="../tables/table23.xml"/><Relationship Id="rId32" Type="http://schemas.openxmlformats.org/officeDocument/2006/relationships/table" Target="../tables/table31.xml"/><Relationship Id="rId37" Type="http://schemas.openxmlformats.org/officeDocument/2006/relationships/table" Target="../tables/table36.xml"/><Relationship Id="rId40" Type="http://schemas.openxmlformats.org/officeDocument/2006/relationships/table" Target="../tables/table39.xml"/><Relationship Id="rId45" Type="http://schemas.openxmlformats.org/officeDocument/2006/relationships/table" Target="../tables/table44.xml"/><Relationship Id="rId5" Type="http://schemas.openxmlformats.org/officeDocument/2006/relationships/table" Target="../tables/table4.xml"/><Relationship Id="rId15" Type="http://schemas.openxmlformats.org/officeDocument/2006/relationships/table" Target="../tables/table14.xml"/><Relationship Id="rId23" Type="http://schemas.openxmlformats.org/officeDocument/2006/relationships/table" Target="../tables/table22.xml"/><Relationship Id="rId28" Type="http://schemas.openxmlformats.org/officeDocument/2006/relationships/table" Target="../tables/table27.xml"/><Relationship Id="rId36" Type="http://schemas.openxmlformats.org/officeDocument/2006/relationships/table" Target="../tables/table35.xml"/><Relationship Id="rId10" Type="http://schemas.openxmlformats.org/officeDocument/2006/relationships/table" Target="../tables/table9.xml"/><Relationship Id="rId19" Type="http://schemas.openxmlformats.org/officeDocument/2006/relationships/table" Target="../tables/table18.xml"/><Relationship Id="rId31" Type="http://schemas.openxmlformats.org/officeDocument/2006/relationships/table" Target="../tables/table30.xml"/><Relationship Id="rId44" Type="http://schemas.openxmlformats.org/officeDocument/2006/relationships/table" Target="../tables/table43.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 Id="rId22" Type="http://schemas.openxmlformats.org/officeDocument/2006/relationships/table" Target="../tables/table21.xml"/><Relationship Id="rId27" Type="http://schemas.openxmlformats.org/officeDocument/2006/relationships/table" Target="../tables/table26.xml"/><Relationship Id="rId30" Type="http://schemas.openxmlformats.org/officeDocument/2006/relationships/table" Target="../tables/table29.xml"/><Relationship Id="rId35" Type="http://schemas.openxmlformats.org/officeDocument/2006/relationships/table" Target="../tables/table34.xml"/><Relationship Id="rId43" Type="http://schemas.openxmlformats.org/officeDocument/2006/relationships/table" Target="../tables/table42.xml"/><Relationship Id="rId48" Type="http://schemas.openxmlformats.org/officeDocument/2006/relationships/comments" Target="../comments4.xml"/><Relationship Id="rId8" Type="http://schemas.openxmlformats.org/officeDocument/2006/relationships/table" Target="../tables/table7.xml"/><Relationship Id="rId3" Type="http://schemas.openxmlformats.org/officeDocument/2006/relationships/table" Target="../tables/table2.xml"/><Relationship Id="rId12" Type="http://schemas.openxmlformats.org/officeDocument/2006/relationships/table" Target="../tables/table11.xml"/><Relationship Id="rId17" Type="http://schemas.openxmlformats.org/officeDocument/2006/relationships/table" Target="../tables/table16.xml"/><Relationship Id="rId25" Type="http://schemas.openxmlformats.org/officeDocument/2006/relationships/table" Target="../tables/table24.xml"/><Relationship Id="rId33" Type="http://schemas.openxmlformats.org/officeDocument/2006/relationships/table" Target="../tables/table32.xml"/><Relationship Id="rId38" Type="http://schemas.openxmlformats.org/officeDocument/2006/relationships/table" Target="../tables/table37.xml"/><Relationship Id="rId46" Type="http://schemas.openxmlformats.org/officeDocument/2006/relationships/table" Target="../tables/table45.xml"/><Relationship Id="rId20" Type="http://schemas.openxmlformats.org/officeDocument/2006/relationships/table" Target="../tables/table19.xml"/><Relationship Id="rId41" Type="http://schemas.openxmlformats.org/officeDocument/2006/relationships/table" Target="../tables/table4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tabColor theme="9" tint="-0.249977111117893"/>
  </sheetPr>
  <dimension ref="A1:AN495"/>
  <sheetViews>
    <sheetView topLeftCell="A24" zoomScale="70" zoomScaleNormal="70" zoomScalePageLayoutView="85" workbookViewId="0">
      <selection activeCell="B29" sqref="B29"/>
    </sheetView>
  </sheetViews>
  <sheetFormatPr baseColWidth="10" defaultColWidth="11.42578125" defaultRowHeight="12" x14ac:dyDescent="0.25"/>
  <cols>
    <col min="1" max="1" width="1.140625" style="266" customWidth="1"/>
    <col min="2" max="3" width="6" style="87" customWidth="1"/>
    <col min="4" max="4" width="7.85546875" style="291" customWidth="1"/>
    <col min="5" max="5" width="0.42578125" style="87" customWidth="1"/>
    <col min="6" max="6" width="14.42578125" style="87" customWidth="1"/>
    <col min="7" max="7" width="2.140625" style="87" customWidth="1"/>
    <col min="8" max="8" width="12.42578125" style="87" customWidth="1"/>
    <col min="9" max="9" width="20.42578125" style="87" customWidth="1"/>
    <col min="10" max="10" width="2" style="87" customWidth="1"/>
    <col min="11" max="11" width="52.85546875" style="292" customWidth="1"/>
    <col min="12" max="12" width="1" style="87" customWidth="1"/>
    <col min="13" max="13" width="58.85546875" style="87" customWidth="1"/>
    <col min="14" max="14" width="1.5703125" style="87" customWidth="1"/>
    <col min="15" max="15" width="21.42578125" style="87" customWidth="1"/>
    <col min="16" max="16" width="2" style="87" customWidth="1"/>
    <col min="17" max="17" width="3.42578125" style="87" customWidth="1"/>
    <col min="18" max="18" width="16.5703125" style="87" customWidth="1"/>
    <col min="19" max="19" width="1.42578125" style="266" customWidth="1"/>
    <col min="20" max="20" width="11.42578125" style="266" customWidth="1"/>
    <col min="21" max="21" width="1.42578125" style="266" customWidth="1"/>
    <col min="22" max="22" width="23.5703125" style="266" customWidth="1"/>
    <col min="23" max="23" width="1.42578125" style="266" customWidth="1"/>
    <col min="24" max="24" width="31.42578125" style="266" customWidth="1"/>
    <col min="25" max="25" width="16.5703125" style="266" hidden="1" customWidth="1"/>
    <col min="26" max="26" width="0.85546875" style="87" customWidth="1"/>
    <col min="27" max="27" width="4.42578125" style="87" hidden="1" customWidth="1"/>
    <col min="28" max="28" width="9.5703125" style="87" customWidth="1"/>
    <col min="29" max="29" width="0.85546875" style="269" customWidth="1"/>
    <col min="30" max="30" width="33" style="270" customWidth="1"/>
    <col min="31" max="31" width="0.85546875" style="269" customWidth="1"/>
    <col min="32" max="32" width="12" style="269" bestFit="1" customWidth="1"/>
    <col min="33" max="33" width="0.85546875" style="269" customWidth="1"/>
    <col min="34" max="34" width="11.42578125" style="266"/>
    <col min="35" max="35" width="0.85546875" style="266" customWidth="1"/>
    <col min="36" max="36" width="11.42578125" style="266"/>
    <col min="37" max="37" width="1" style="266" customWidth="1"/>
    <col min="38" max="38" width="11.42578125" style="267" hidden="1" customWidth="1"/>
    <col min="39" max="39" width="24.28515625" style="266" bestFit="1" customWidth="1"/>
    <col min="40" max="40" width="20.7109375" style="266" bestFit="1" customWidth="1"/>
    <col min="41" max="16384" width="11.42578125" style="266"/>
  </cols>
  <sheetData>
    <row r="1" spans="1:39" ht="30" customHeight="1" x14ac:dyDescent="0.25">
      <c r="A1" s="504"/>
      <c r="B1" s="504"/>
      <c r="C1" s="504"/>
      <c r="D1" s="504"/>
      <c r="E1" s="504"/>
      <c r="F1" s="505" t="s">
        <v>3</v>
      </c>
      <c r="G1" s="505"/>
      <c r="H1" s="505"/>
      <c r="I1" s="505"/>
      <c r="J1" s="505"/>
      <c r="K1" s="505"/>
      <c r="L1" s="505"/>
      <c r="M1" s="416" t="s">
        <v>1829</v>
      </c>
      <c r="N1" s="506">
        <v>43038</v>
      </c>
      <c r="O1" s="507"/>
      <c r="P1" s="408"/>
      <c r="Q1" s="408"/>
    </row>
    <row r="2" spans="1:39" ht="30" customHeight="1" x14ac:dyDescent="0.25">
      <c r="A2" s="504"/>
      <c r="B2" s="504"/>
      <c r="C2" s="504"/>
      <c r="D2" s="504"/>
      <c r="E2" s="504"/>
      <c r="F2" s="508" t="s">
        <v>1821</v>
      </c>
      <c r="G2" s="508"/>
      <c r="H2" s="508"/>
      <c r="I2" s="508"/>
      <c r="J2" s="508"/>
      <c r="K2" s="508"/>
      <c r="L2" s="508"/>
      <c r="M2" s="416" t="s">
        <v>1837</v>
      </c>
      <c r="N2" s="507" t="s">
        <v>1838</v>
      </c>
      <c r="O2" s="507"/>
      <c r="P2" s="408"/>
      <c r="Q2" s="408"/>
    </row>
    <row r="3" spans="1:39" ht="30" customHeight="1" x14ac:dyDescent="0.25">
      <c r="A3" s="504"/>
      <c r="B3" s="504"/>
      <c r="C3" s="504"/>
      <c r="D3" s="504"/>
      <c r="E3" s="504"/>
      <c r="F3" s="509" t="s">
        <v>1822</v>
      </c>
      <c r="G3" s="509"/>
      <c r="H3" s="509"/>
      <c r="I3" s="509"/>
      <c r="J3" s="509"/>
      <c r="K3" s="509"/>
      <c r="L3" s="509"/>
      <c r="M3" s="510" t="s">
        <v>1823</v>
      </c>
      <c r="N3" s="511"/>
      <c r="O3" s="511"/>
      <c r="P3" s="408"/>
      <c r="Q3" s="408"/>
    </row>
    <row r="4" spans="1:39" x14ac:dyDescent="0.25">
      <c r="B4" s="261"/>
      <c r="C4" s="261"/>
      <c r="D4" s="262"/>
      <c r="E4" s="261"/>
      <c r="F4" s="261"/>
      <c r="G4" s="261"/>
      <c r="H4" s="263"/>
      <c r="I4" s="263"/>
      <c r="J4" s="263"/>
      <c r="K4" s="264"/>
      <c r="L4" s="261"/>
      <c r="M4" s="261"/>
      <c r="N4" s="261"/>
      <c r="O4" s="261"/>
      <c r="P4" s="265"/>
      <c r="Q4" s="265"/>
      <c r="R4" s="261"/>
      <c r="S4" s="261"/>
      <c r="T4" s="261"/>
      <c r="U4" s="261"/>
      <c r="V4" s="261"/>
      <c r="W4" s="261"/>
      <c r="X4" s="261"/>
      <c r="Y4" s="261"/>
      <c r="Z4" s="265"/>
      <c r="AA4" s="265"/>
      <c r="AB4" s="261"/>
      <c r="AC4" s="261"/>
      <c r="AD4" s="261"/>
      <c r="AE4" s="261"/>
      <c r="AF4" s="261"/>
      <c r="AG4" s="261"/>
      <c r="AH4" s="261"/>
      <c r="AI4" s="261"/>
      <c r="AJ4" s="261"/>
    </row>
    <row r="5" spans="1:39" ht="15.75" hidden="1" customHeight="1" x14ac:dyDescent="0.25">
      <c r="B5" s="86"/>
      <c r="C5" s="86"/>
      <c r="D5" s="268"/>
      <c r="E5" s="86"/>
      <c r="F5" s="86"/>
      <c r="G5" s="86"/>
      <c r="H5" s="512" t="s">
        <v>1817</v>
      </c>
      <c r="I5" s="513"/>
      <c r="J5" s="513"/>
      <c r="K5" s="513"/>
      <c r="L5" s="513"/>
      <c r="M5" s="513"/>
      <c r="N5" s="513"/>
      <c r="O5" s="513"/>
      <c r="P5" s="513"/>
      <c r="Q5" s="513"/>
      <c r="R5" s="513"/>
      <c r="Z5" s="266"/>
      <c r="AA5" s="266"/>
      <c r="AB5" s="266"/>
    </row>
    <row r="6" spans="1:39" hidden="1" x14ac:dyDescent="0.25">
      <c r="B6" s="261"/>
      <c r="C6" s="261"/>
      <c r="D6" s="262"/>
      <c r="E6" s="261"/>
      <c r="F6" s="261"/>
      <c r="G6" s="261"/>
      <c r="H6" s="263"/>
      <c r="I6" s="263"/>
      <c r="J6" s="263"/>
      <c r="K6" s="264"/>
      <c r="L6" s="261"/>
      <c r="M6" s="261"/>
      <c r="N6" s="261"/>
      <c r="O6" s="261"/>
      <c r="P6" s="265"/>
      <c r="Q6" s="265"/>
      <c r="R6" s="261"/>
      <c r="S6" s="261"/>
      <c r="T6" s="261"/>
      <c r="U6" s="261"/>
      <c r="V6" s="261"/>
      <c r="W6" s="261"/>
      <c r="X6" s="261"/>
      <c r="Y6" s="261"/>
      <c r="Z6" s="265"/>
      <c r="AA6" s="265"/>
      <c r="AB6" s="261"/>
      <c r="AC6" s="261"/>
      <c r="AD6" s="261"/>
      <c r="AE6" s="261"/>
      <c r="AF6" s="261"/>
      <c r="AG6" s="261"/>
      <c r="AH6" s="261"/>
      <c r="AI6" s="261"/>
      <c r="AJ6" s="261"/>
    </row>
    <row r="7" spans="1:39" s="275" customFormat="1" x14ac:dyDescent="0.25">
      <c r="B7" s="271"/>
      <c r="C7" s="271"/>
      <c r="D7" s="272"/>
      <c r="E7" s="271"/>
      <c r="F7" s="271"/>
      <c r="G7" s="271"/>
      <c r="H7" s="271"/>
      <c r="I7" s="271"/>
      <c r="J7" s="271"/>
      <c r="K7" s="273"/>
      <c r="L7" s="274"/>
      <c r="M7" s="274"/>
      <c r="N7" s="274"/>
      <c r="O7" s="274"/>
      <c r="P7" s="271"/>
      <c r="Q7" s="271"/>
      <c r="R7" s="271"/>
      <c r="S7" s="271"/>
      <c r="T7" s="271"/>
      <c r="U7" s="271"/>
      <c r="V7" s="271"/>
      <c r="W7" s="271"/>
      <c r="X7" s="271"/>
      <c r="Y7" s="271"/>
      <c r="Z7" s="271"/>
      <c r="AA7" s="271"/>
      <c r="AB7" s="274"/>
      <c r="AC7" s="271"/>
      <c r="AD7" s="271"/>
      <c r="AE7" s="271"/>
      <c r="AF7" s="271"/>
      <c r="AG7" s="271"/>
      <c r="AH7" s="271"/>
      <c r="AI7" s="271"/>
      <c r="AJ7" s="271"/>
      <c r="AK7" s="266"/>
      <c r="AL7" s="267"/>
      <c r="AM7" s="266"/>
    </row>
    <row r="8" spans="1:39" s="275" customFormat="1" ht="29.25" customHeight="1" x14ac:dyDescent="0.25">
      <c r="B8" s="271"/>
      <c r="C8" s="271"/>
      <c r="D8" s="272"/>
      <c r="E8" s="271"/>
      <c r="F8" s="271"/>
      <c r="G8" s="271"/>
      <c r="H8" s="271"/>
      <c r="I8" s="276" t="s">
        <v>3</v>
      </c>
      <c r="J8" s="277"/>
      <c r="K8" s="436" t="s">
        <v>1820</v>
      </c>
      <c r="L8" s="274"/>
      <c r="M8" s="274"/>
      <c r="N8" s="274"/>
      <c r="O8" s="274"/>
      <c r="P8" s="271"/>
      <c r="Q8" s="271"/>
      <c r="R8" s="271"/>
      <c r="S8" s="271"/>
      <c r="T8" s="271"/>
      <c r="U8" s="271"/>
      <c r="V8" s="271"/>
      <c r="W8" s="271"/>
      <c r="X8" s="271"/>
      <c r="Y8" s="271"/>
      <c r="Z8" s="271"/>
      <c r="AA8" s="271"/>
      <c r="AB8" s="274"/>
      <c r="AC8" s="271"/>
      <c r="AD8" s="271"/>
      <c r="AE8" s="271"/>
      <c r="AF8" s="271"/>
      <c r="AG8" s="271"/>
      <c r="AH8" s="271"/>
      <c r="AI8" s="271"/>
      <c r="AJ8" s="271"/>
      <c r="AK8" s="266"/>
      <c r="AL8" s="267"/>
      <c r="AM8" s="266"/>
    </row>
    <row r="9" spans="1:39" s="275" customFormat="1" ht="12.75" x14ac:dyDescent="0.25">
      <c r="B9" s="271"/>
      <c r="C9" s="271"/>
      <c r="D9" s="272"/>
      <c r="E9" s="271"/>
      <c r="F9" s="271"/>
      <c r="G9" s="271"/>
      <c r="H9" s="271"/>
      <c r="I9" s="276" t="s">
        <v>0</v>
      </c>
      <c r="J9" s="277"/>
      <c r="K9" s="436" t="s">
        <v>310</v>
      </c>
      <c r="L9" s="274"/>
      <c r="M9" s="274"/>
      <c r="N9" s="274"/>
      <c r="O9" s="274"/>
      <c r="P9" s="271"/>
      <c r="Q9" s="271"/>
      <c r="R9" s="271"/>
      <c r="S9" s="271"/>
      <c r="T9" s="271"/>
      <c r="U9" s="271"/>
      <c r="V9" s="271"/>
      <c r="W9" s="271"/>
      <c r="X9" s="271"/>
      <c r="Y9" s="271"/>
      <c r="Z9" s="271"/>
      <c r="AA9" s="271"/>
      <c r="AB9" s="274"/>
      <c r="AC9" s="271"/>
      <c r="AD9" s="271"/>
      <c r="AE9" s="271"/>
      <c r="AF9" s="271"/>
      <c r="AG9" s="271"/>
      <c r="AH9" s="271"/>
      <c r="AI9" s="271"/>
      <c r="AJ9" s="271"/>
      <c r="AK9" s="266"/>
      <c r="AL9" s="267"/>
      <c r="AM9" s="266"/>
    </row>
    <row r="10" spans="1:39" s="275" customFormat="1" ht="12.75" x14ac:dyDescent="0.25">
      <c r="B10" s="271"/>
      <c r="C10" s="271"/>
      <c r="D10" s="272"/>
      <c r="E10" s="271"/>
      <c r="F10" s="271"/>
      <c r="G10" s="271"/>
      <c r="H10" s="271"/>
      <c r="I10" s="276" t="s">
        <v>1</v>
      </c>
      <c r="J10" s="277"/>
      <c r="K10" s="436" t="s">
        <v>1339</v>
      </c>
      <c r="L10" s="274"/>
      <c r="M10" s="274"/>
      <c r="N10" s="274"/>
      <c r="O10" s="274"/>
      <c r="P10" s="271"/>
      <c r="Q10" s="271"/>
      <c r="R10" s="271"/>
      <c r="S10" s="271"/>
      <c r="T10" s="271"/>
      <c r="U10" s="271"/>
      <c r="V10" s="271"/>
      <c r="W10" s="271"/>
      <c r="X10" s="271"/>
      <c r="Y10" s="271"/>
      <c r="Z10" s="271"/>
      <c r="AA10" s="271"/>
      <c r="AB10" s="274"/>
      <c r="AC10" s="271"/>
      <c r="AD10" s="271"/>
      <c r="AE10" s="271"/>
      <c r="AF10" s="271"/>
      <c r="AG10" s="271"/>
      <c r="AH10" s="271"/>
      <c r="AI10" s="271"/>
      <c r="AJ10" s="271"/>
      <c r="AK10" s="266"/>
      <c r="AL10" s="267"/>
      <c r="AM10" s="266"/>
    </row>
    <row r="11" spans="1:39" s="275" customFormat="1" ht="12.75" x14ac:dyDescent="0.25">
      <c r="B11" s="271"/>
      <c r="C11" s="271"/>
      <c r="D11" s="272"/>
      <c r="E11" s="271"/>
      <c r="F11" s="271"/>
      <c r="G11" s="271"/>
      <c r="H11" s="271"/>
      <c r="I11" s="276" t="s">
        <v>1606</v>
      </c>
      <c r="J11" s="271"/>
      <c r="K11" s="436" t="s">
        <v>1339</v>
      </c>
      <c r="L11" s="274"/>
      <c r="M11" s="274"/>
      <c r="N11" s="274"/>
      <c r="O11" s="274"/>
      <c r="P11" s="271"/>
      <c r="Q11" s="271"/>
      <c r="R11" s="271"/>
      <c r="S11" s="271"/>
      <c r="T11" s="271"/>
      <c r="U11" s="271"/>
      <c r="V11" s="271"/>
      <c r="W11" s="271"/>
      <c r="X11" s="271"/>
      <c r="Y11" s="271"/>
      <c r="Z11" s="271"/>
      <c r="AA11" s="271"/>
      <c r="AB11" s="274"/>
      <c r="AC11" s="271"/>
      <c r="AD11" s="271"/>
      <c r="AE11" s="271"/>
      <c r="AF11" s="271"/>
      <c r="AG11" s="271"/>
      <c r="AH11" s="271"/>
      <c r="AI11" s="271"/>
      <c r="AJ11" s="271"/>
      <c r="AK11" s="266"/>
      <c r="AL11" s="267"/>
      <c r="AM11" s="266"/>
    </row>
    <row r="12" spans="1:39" s="275" customFormat="1" x14ac:dyDescent="0.25">
      <c r="B12" s="271"/>
      <c r="C12" s="271"/>
      <c r="D12" s="272"/>
      <c r="E12" s="271"/>
      <c r="F12" s="271"/>
      <c r="G12" s="271"/>
      <c r="H12" s="271"/>
      <c r="I12" s="271"/>
      <c r="J12" s="271"/>
      <c r="K12" s="273"/>
      <c r="L12" s="274"/>
      <c r="M12" s="274"/>
      <c r="N12" s="274"/>
      <c r="O12" s="274"/>
      <c r="P12" s="271"/>
      <c r="Q12" s="271"/>
      <c r="R12" s="271"/>
      <c r="S12" s="271"/>
      <c r="T12" s="271"/>
      <c r="U12" s="271"/>
      <c r="V12" s="271"/>
      <c r="W12" s="271"/>
      <c r="X12" s="271"/>
      <c r="Y12" s="271"/>
      <c r="Z12" s="271"/>
      <c r="AA12" s="271"/>
      <c r="AB12" s="274"/>
      <c r="AC12" s="271"/>
      <c r="AD12" s="271"/>
      <c r="AE12" s="271"/>
      <c r="AF12" s="271"/>
      <c r="AG12" s="271"/>
      <c r="AH12" s="271"/>
      <c r="AI12" s="271"/>
      <c r="AJ12" s="271"/>
      <c r="AK12" s="266"/>
      <c r="AL12" s="267"/>
      <c r="AM12" s="266"/>
    </row>
    <row r="13" spans="1:39" s="275" customFormat="1" x14ac:dyDescent="0.25">
      <c r="B13" s="271"/>
      <c r="C13" s="271"/>
      <c r="D13" s="271"/>
      <c r="E13" s="271"/>
      <c r="F13" s="271"/>
      <c r="G13" s="271"/>
      <c r="H13" s="271"/>
      <c r="I13" s="271"/>
      <c r="J13" s="271"/>
      <c r="K13" s="273"/>
      <c r="L13" s="271"/>
      <c r="M13" s="271"/>
      <c r="N13" s="278"/>
      <c r="O13" s="271"/>
      <c r="P13" s="271"/>
      <c r="Q13" s="271"/>
      <c r="R13" s="271"/>
      <c r="S13" s="271"/>
      <c r="T13" s="271"/>
      <c r="U13" s="271"/>
      <c r="V13" s="271"/>
      <c r="W13" s="271"/>
      <c r="X13" s="271"/>
      <c r="Y13" s="271"/>
      <c r="Z13" s="271"/>
      <c r="AA13" s="271"/>
      <c r="AB13" s="271"/>
      <c r="AC13" s="271"/>
      <c r="AD13" s="271"/>
      <c r="AE13" s="271"/>
      <c r="AF13" s="271"/>
      <c r="AG13" s="271"/>
      <c r="AH13" s="271"/>
      <c r="AI13" s="271"/>
      <c r="AJ13" s="271"/>
      <c r="AK13" s="266"/>
      <c r="AL13" s="267"/>
      <c r="AM13" s="266"/>
    </row>
    <row r="14" spans="1:39" s="7" customFormat="1" ht="14.25" customHeight="1" x14ac:dyDescent="0.25">
      <c r="B14" s="5"/>
      <c r="C14" s="5"/>
      <c r="D14" s="5"/>
      <c r="E14" s="5"/>
      <c r="F14" s="5"/>
      <c r="G14" s="5"/>
      <c r="H14" s="514" t="s">
        <v>1269</v>
      </c>
      <c r="I14" s="515"/>
      <c r="J14" s="5"/>
      <c r="K14" s="518" t="s">
        <v>1839</v>
      </c>
      <c r="L14" s="5"/>
      <c r="M14" s="5"/>
      <c r="N14" s="5"/>
      <c r="O14" s="5"/>
      <c r="P14" s="5"/>
      <c r="Q14" s="5"/>
      <c r="R14" s="5"/>
      <c r="S14" s="5"/>
      <c r="T14" s="5"/>
      <c r="U14" s="5"/>
      <c r="V14" s="5"/>
      <c r="W14" s="5"/>
      <c r="X14" s="5"/>
      <c r="Y14" s="5"/>
      <c r="Z14" s="5"/>
      <c r="AA14" s="5"/>
      <c r="AB14" s="5"/>
      <c r="AC14" s="5"/>
      <c r="AD14" s="5"/>
      <c r="AE14" s="5"/>
      <c r="AF14" s="5"/>
      <c r="AG14" s="5"/>
      <c r="AH14" s="5"/>
      <c r="AI14" s="5"/>
      <c r="AJ14" s="5"/>
      <c r="AK14" s="3"/>
      <c r="AL14" s="15"/>
      <c r="AM14" s="3"/>
    </row>
    <row r="15" spans="1:39" s="7" customFormat="1" ht="14.25" customHeight="1" x14ac:dyDescent="0.25">
      <c r="B15" s="5"/>
      <c r="C15" s="5"/>
      <c r="D15" s="5"/>
      <c r="E15" s="5"/>
      <c r="F15" s="5"/>
      <c r="G15" s="5"/>
      <c r="H15" s="516"/>
      <c r="I15" s="517"/>
      <c r="J15" s="5"/>
      <c r="K15" s="519"/>
      <c r="L15" s="5"/>
      <c r="M15" s="5"/>
      <c r="N15" s="5"/>
      <c r="O15" s="5"/>
      <c r="P15" s="5"/>
      <c r="Q15" s="5"/>
      <c r="R15" s="5"/>
      <c r="S15" s="5"/>
      <c r="T15" s="5"/>
      <c r="U15" s="5"/>
      <c r="V15" s="5"/>
      <c r="W15" s="5"/>
      <c r="X15" s="5"/>
      <c r="Y15" s="5"/>
      <c r="Z15" s="5"/>
      <c r="AA15" s="5"/>
      <c r="AB15" s="5"/>
      <c r="AC15" s="5"/>
      <c r="AD15" s="5"/>
      <c r="AE15" s="5"/>
      <c r="AF15" s="5"/>
      <c r="AG15" s="5"/>
      <c r="AH15" s="5"/>
      <c r="AI15" s="5"/>
      <c r="AJ15" s="5"/>
      <c r="AK15" s="3"/>
      <c r="AL15" s="15"/>
      <c r="AM15" s="3"/>
    </row>
    <row r="16" spans="1:39" s="7" customFormat="1" x14ac:dyDescent="0.25">
      <c r="B16" s="5"/>
      <c r="C16" s="5"/>
      <c r="D16" s="5"/>
      <c r="E16" s="5"/>
      <c r="F16" s="5"/>
      <c r="G16" s="5"/>
      <c r="H16" s="5"/>
      <c r="I16" s="417"/>
      <c r="J16" s="5"/>
      <c r="K16" s="418"/>
      <c r="L16" s="418"/>
      <c r="M16" s="5"/>
      <c r="N16" s="5"/>
      <c r="O16" s="5"/>
      <c r="P16" s="5"/>
      <c r="Q16" s="5"/>
      <c r="R16" s="5"/>
      <c r="S16" s="5"/>
      <c r="T16" s="5"/>
      <c r="U16" s="5"/>
      <c r="V16" s="5"/>
      <c r="W16" s="5"/>
      <c r="X16" s="5"/>
      <c r="Y16" s="5"/>
      <c r="Z16" s="5"/>
      <c r="AA16" s="5"/>
      <c r="AB16" s="5"/>
      <c r="AC16" s="5"/>
      <c r="AD16" s="5"/>
      <c r="AE16" s="5"/>
      <c r="AF16" s="5"/>
      <c r="AG16" s="5"/>
      <c r="AH16" s="5"/>
      <c r="AI16" s="5"/>
      <c r="AJ16" s="5"/>
      <c r="AK16" s="3"/>
      <c r="AL16" s="15"/>
      <c r="AM16" s="3"/>
    </row>
    <row r="17" spans="1:40" s="7" customFormat="1" ht="121.5" customHeight="1" x14ac:dyDescent="0.25">
      <c r="B17" s="5"/>
      <c r="C17" s="5"/>
      <c r="D17" s="72"/>
      <c r="E17" s="5"/>
      <c r="F17" s="497" t="s">
        <v>1668</v>
      </c>
      <c r="G17" s="419"/>
      <c r="H17" s="489" t="s">
        <v>1288</v>
      </c>
      <c r="I17" s="490"/>
      <c r="J17" s="419"/>
      <c r="K17" s="463" t="s">
        <v>1833</v>
      </c>
      <c r="L17" s="464"/>
      <c r="M17" s="464"/>
      <c r="N17" s="464"/>
      <c r="O17" s="464"/>
      <c r="P17" s="464"/>
      <c r="Q17" s="464"/>
      <c r="R17" s="464"/>
      <c r="S17" s="464"/>
      <c r="T17" s="464"/>
      <c r="U17" s="464"/>
      <c r="V17" s="464"/>
      <c r="W17" s="464"/>
      <c r="X17" s="464"/>
      <c r="Y17" s="464"/>
      <c r="Z17" s="464"/>
      <c r="AA17" s="464"/>
      <c r="AB17" s="464"/>
      <c r="AC17" s="464"/>
      <c r="AD17" s="464"/>
      <c r="AE17" s="464"/>
      <c r="AF17" s="464"/>
      <c r="AG17" s="464"/>
      <c r="AH17" s="464"/>
      <c r="AI17" s="464"/>
      <c r="AJ17" s="465"/>
      <c r="AK17" s="3"/>
      <c r="AL17" s="15"/>
      <c r="AM17" s="3"/>
    </row>
    <row r="18" spans="1:40" s="7" customFormat="1" ht="113.25" customHeight="1" x14ac:dyDescent="0.25">
      <c r="B18" s="5"/>
      <c r="C18" s="5"/>
      <c r="D18" s="72"/>
      <c r="E18" s="5"/>
      <c r="F18" s="498"/>
      <c r="G18" s="5"/>
      <c r="H18" s="491"/>
      <c r="I18" s="492"/>
      <c r="J18" s="420"/>
      <c r="K18" s="463" t="s">
        <v>1840</v>
      </c>
      <c r="L18" s="464"/>
      <c r="M18" s="464"/>
      <c r="N18" s="464"/>
      <c r="O18" s="464"/>
      <c r="P18" s="464"/>
      <c r="Q18" s="464"/>
      <c r="R18" s="464"/>
      <c r="S18" s="464"/>
      <c r="T18" s="464"/>
      <c r="U18" s="464"/>
      <c r="V18" s="464"/>
      <c r="W18" s="464"/>
      <c r="X18" s="464"/>
      <c r="Y18" s="464"/>
      <c r="Z18" s="464"/>
      <c r="AA18" s="464"/>
      <c r="AB18" s="464"/>
      <c r="AC18" s="464"/>
      <c r="AD18" s="464"/>
      <c r="AE18" s="464"/>
      <c r="AF18" s="464"/>
      <c r="AG18" s="464"/>
      <c r="AH18" s="464"/>
      <c r="AI18" s="464"/>
      <c r="AJ18" s="465"/>
      <c r="AK18" s="3"/>
      <c r="AL18" s="15"/>
      <c r="AM18" s="3"/>
    </row>
    <row r="19" spans="1:40" s="7" customFormat="1" ht="19.5" customHeight="1" x14ac:dyDescent="0.25">
      <c r="B19" s="5"/>
      <c r="C19" s="5"/>
      <c r="D19" s="72"/>
      <c r="E19" s="5"/>
      <c r="F19" s="498"/>
      <c r="G19" s="5"/>
      <c r="H19" s="5"/>
      <c r="I19" s="418"/>
      <c r="J19" s="418"/>
      <c r="K19" s="466"/>
      <c r="L19" s="466"/>
      <c r="M19" s="466"/>
      <c r="N19" s="466"/>
      <c r="O19" s="466"/>
      <c r="P19" s="466"/>
      <c r="Q19" s="466"/>
      <c r="R19" s="466"/>
      <c r="S19" s="466"/>
      <c r="T19" s="466"/>
      <c r="U19" s="466"/>
      <c r="V19" s="466"/>
      <c r="W19" s="466"/>
      <c r="X19" s="466"/>
      <c r="Y19" s="466"/>
      <c r="Z19" s="466"/>
      <c r="AA19" s="466"/>
      <c r="AB19" s="466"/>
      <c r="AC19" s="466"/>
      <c r="AD19" s="466"/>
      <c r="AE19" s="466"/>
      <c r="AF19" s="466"/>
      <c r="AG19" s="466"/>
      <c r="AH19" s="466"/>
      <c r="AI19" s="466"/>
      <c r="AJ19" s="467"/>
      <c r="AK19" s="3"/>
      <c r="AL19" s="15"/>
      <c r="AM19" s="3"/>
    </row>
    <row r="20" spans="1:40" s="7" customFormat="1" ht="150.75" customHeight="1" x14ac:dyDescent="0.25">
      <c r="B20" s="5"/>
      <c r="C20" s="5"/>
      <c r="D20" s="72"/>
      <c r="E20" s="5"/>
      <c r="F20" s="498"/>
      <c r="G20" s="5"/>
      <c r="H20" s="489" t="s">
        <v>1287</v>
      </c>
      <c r="I20" s="490"/>
      <c r="J20" s="419"/>
      <c r="K20" s="463" t="s">
        <v>1841</v>
      </c>
      <c r="L20" s="464"/>
      <c r="M20" s="464"/>
      <c r="N20" s="464"/>
      <c r="O20" s="464"/>
      <c r="P20" s="464"/>
      <c r="Q20" s="464"/>
      <c r="R20" s="464"/>
      <c r="S20" s="464"/>
      <c r="T20" s="464"/>
      <c r="U20" s="464"/>
      <c r="V20" s="464"/>
      <c r="W20" s="464"/>
      <c r="X20" s="464"/>
      <c r="Y20" s="464"/>
      <c r="Z20" s="464"/>
      <c r="AA20" s="464"/>
      <c r="AB20" s="464"/>
      <c r="AC20" s="464"/>
      <c r="AD20" s="464"/>
      <c r="AE20" s="464"/>
      <c r="AF20" s="464"/>
      <c r="AG20" s="464"/>
      <c r="AH20" s="464"/>
      <c r="AI20" s="464"/>
      <c r="AJ20" s="465"/>
      <c r="AK20" s="3"/>
      <c r="AL20" s="15"/>
      <c r="AM20" s="3"/>
    </row>
    <row r="21" spans="1:40" s="7" customFormat="1" ht="114" customHeight="1" x14ac:dyDescent="0.25">
      <c r="B21" s="5"/>
      <c r="C21" s="5"/>
      <c r="D21" s="72"/>
      <c r="E21" s="5"/>
      <c r="F21" s="498"/>
      <c r="G21" s="5"/>
      <c r="H21" s="491"/>
      <c r="I21" s="492"/>
      <c r="J21" s="420"/>
      <c r="K21" s="463" t="s">
        <v>1842</v>
      </c>
      <c r="L21" s="464"/>
      <c r="M21" s="464"/>
      <c r="N21" s="464"/>
      <c r="O21" s="464"/>
      <c r="P21" s="464"/>
      <c r="Q21" s="464"/>
      <c r="R21" s="464"/>
      <c r="S21" s="464"/>
      <c r="T21" s="464"/>
      <c r="U21" s="464"/>
      <c r="V21" s="464"/>
      <c r="W21" s="464"/>
      <c r="X21" s="464"/>
      <c r="Y21" s="464"/>
      <c r="Z21" s="464"/>
      <c r="AA21" s="464"/>
      <c r="AB21" s="464"/>
      <c r="AC21" s="464"/>
      <c r="AD21" s="464"/>
      <c r="AE21" s="464"/>
      <c r="AF21" s="464"/>
      <c r="AG21" s="464"/>
      <c r="AH21" s="464"/>
      <c r="AI21" s="464"/>
      <c r="AJ21" s="465"/>
      <c r="AK21" s="3"/>
      <c r="AL21" s="15"/>
      <c r="AM21" s="3"/>
    </row>
    <row r="22" spans="1:40" s="7" customFormat="1" x14ac:dyDescent="0.25">
      <c r="B22" s="5"/>
      <c r="C22" s="5"/>
      <c r="D22" s="72"/>
      <c r="E22" s="5"/>
      <c r="F22" s="498"/>
      <c r="G22" s="5"/>
      <c r="H22" s="5"/>
      <c r="I22" s="418"/>
      <c r="J22" s="418"/>
      <c r="K22" s="466"/>
      <c r="L22" s="466"/>
      <c r="M22" s="466"/>
      <c r="N22" s="466"/>
      <c r="O22" s="466"/>
      <c r="P22" s="466"/>
      <c r="Q22" s="466"/>
      <c r="R22" s="466"/>
      <c r="S22" s="466"/>
      <c r="T22" s="466"/>
      <c r="U22" s="466"/>
      <c r="V22" s="466"/>
      <c r="W22" s="466"/>
      <c r="X22" s="466"/>
      <c r="Y22" s="466"/>
      <c r="Z22" s="466"/>
      <c r="AA22" s="466"/>
      <c r="AB22" s="466"/>
      <c r="AC22" s="466"/>
      <c r="AD22" s="466"/>
      <c r="AE22" s="466"/>
      <c r="AF22" s="466"/>
      <c r="AG22" s="466"/>
      <c r="AH22" s="466"/>
      <c r="AI22" s="466"/>
      <c r="AJ22" s="467"/>
      <c r="AK22" s="3"/>
      <c r="AL22" s="15"/>
      <c r="AM22" s="3"/>
    </row>
    <row r="23" spans="1:40" s="7" customFormat="1" ht="82.5" customHeight="1" x14ac:dyDescent="0.25">
      <c r="B23" s="5"/>
      <c r="C23" s="5"/>
      <c r="D23" s="72"/>
      <c r="E23" s="5"/>
      <c r="F23" s="498"/>
      <c r="G23" s="5"/>
      <c r="H23" s="489" t="s">
        <v>1667</v>
      </c>
      <c r="I23" s="490"/>
      <c r="J23" s="419"/>
      <c r="K23" s="463" t="s">
        <v>1815</v>
      </c>
      <c r="L23" s="464"/>
      <c r="M23" s="464"/>
      <c r="N23" s="464"/>
      <c r="O23" s="464"/>
      <c r="P23" s="464"/>
      <c r="Q23" s="464"/>
      <c r="R23" s="464"/>
      <c r="S23" s="464"/>
      <c r="T23" s="464"/>
      <c r="U23" s="464"/>
      <c r="V23" s="464"/>
      <c r="W23" s="464"/>
      <c r="X23" s="464"/>
      <c r="Y23" s="464"/>
      <c r="Z23" s="464"/>
      <c r="AA23" s="464"/>
      <c r="AB23" s="464"/>
      <c r="AC23" s="464"/>
      <c r="AD23" s="464"/>
      <c r="AE23" s="464"/>
      <c r="AF23" s="464"/>
      <c r="AG23" s="464"/>
      <c r="AH23" s="464"/>
      <c r="AI23" s="464"/>
      <c r="AJ23" s="465"/>
      <c r="AK23" s="3"/>
      <c r="AL23" s="15"/>
      <c r="AM23" s="3"/>
    </row>
    <row r="24" spans="1:40" s="7" customFormat="1" ht="103.5" customHeight="1" x14ac:dyDescent="0.25">
      <c r="A24" s="7">
        <v>1</v>
      </c>
      <c r="B24" s="5"/>
      <c r="C24" s="5"/>
      <c r="D24" s="72"/>
      <c r="E24" s="5"/>
      <c r="F24" s="499"/>
      <c r="G24" s="420"/>
      <c r="H24" s="491"/>
      <c r="I24" s="492"/>
      <c r="J24" s="420"/>
      <c r="K24" s="463" t="s">
        <v>1834</v>
      </c>
      <c r="L24" s="464"/>
      <c r="M24" s="464"/>
      <c r="N24" s="464"/>
      <c r="O24" s="464"/>
      <c r="P24" s="464"/>
      <c r="Q24" s="464"/>
      <c r="R24" s="464"/>
      <c r="S24" s="464"/>
      <c r="T24" s="464"/>
      <c r="U24" s="464"/>
      <c r="V24" s="464"/>
      <c r="W24" s="464"/>
      <c r="X24" s="464"/>
      <c r="Y24" s="464"/>
      <c r="Z24" s="464"/>
      <c r="AA24" s="464"/>
      <c r="AB24" s="464"/>
      <c r="AC24" s="464"/>
      <c r="AD24" s="464"/>
      <c r="AE24" s="464"/>
      <c r="AF24" s="464"/>
      <c r="AG24" s="464"/>
      <c r="AH24" s="464"/>
      <c r="AI24" s="464"/>
      <c r="AJ24" s="465"/>
      <c r="AK24" s="3"/>
      <c r="AL24" s="15"/>
      <c r="AM24" s="3"/>
    </row>
    <row r="25" spans="1:40" s="7" customFormat="1" x14ac:dyDescent="0.25">
      <c r="B25" s="5"/>
      <c r="C25" s="5"/>
      <c r="D25" s="5"/>
      <c r="E25" s="5"/>
      <c r="F25" s="418"/>
      <c r="G25" s="418"/>
      <c r="H25" s="418"/>
      <c r="I25" s="418"/>
      <c r="J25" s="5"/>
      <c r="K25" s="418"/>
      <c r="L25" s="418"/>
      <c r="M25" s="418"/>
      <c r="N25" s="418"/>
      <c r="O25" s="418"/>
      <c r="P25" s="418"/>
      <c r="Q25" s="418"/>
      <c r="R25" s="418"/>
      <c r="S25" s="5"/>
      <c r="T25" s="5"/>
      <c r="U25" s="5"/>
      <c r="V25" s="5"/>
      <c r="W25" s="5"/>
      <c r="X25" s="5"/>
      <c r="Y25" s="5"/>
      <c r="Z25" s="5"/>
      <c r="AA25" s="5"/>
      <c r="AB25" s="5"/>
      <c r="AC25" s="5"/>
      <c r="AD25" s="5"/>
      <c r="AE25" s="5"/>
      <c r="AF25" s="5"/>
      <c r="AG25" s="5"/>
      <c r="AH25" s="5"/>
      <c r="AI25" s="5"/>
      <c r="AJ25" s="5"/>
      <c r="AK25" s="3"/>
      <c r="AL25" s="15"/>
      <c r="AM25" s="3"/>
    </row>
    <row r="26" spans="1:40" s="7" customFormat="1" ht="15" x14ac:dyDescent="0.25">
      <c r="B26" s="5"/>
      <c r="C26" s="5"/>
      <c r="D26" s="72"/>
      <c r="E26" s="10"/>
      <c r="F26" s="13"/>
      <c r="G26" s="13"/>
      <c r="H26" s="493" t="s">
        <v>1669</v>
      </c>
      <c r="I26" s="494"/>
      <c r="J26" s="494"/>
      <c r="K26" s="494"/>
      <c r="L26" s="494"/>
      <c r="M26" s="494"/>
      <c r="N26" s="494"/>
      <c r="O26" s="494"/>
      <c r="P26" s="494"/>
      <c r="Q26" s="494"/>
      <c r="R26" s="494"/>
      <c r="S26" s="494"/>
      <c r="T26" s="494"/>
      <c r="U26" s="494"/>
      <c r="V26" s="494"/>
      <c r="W26" s="494"/>
      <c r="X26" s="494"/>
      <c r="Y26" s="494"/>
      <c r="Z26" s="494"/>
      <c r="AA26" s="494"/>
      <c r="AB26" s="494"/>
      <c r="AC26" s="494"/>
      <c r="AD26" s="494"/>
      <c r="AE26" s="494"/>
      <c r="AF26" s="494"/>
      <c r="AG26" s="494"/>
      <c r="AH26" s="494"/>
      <c r="AI26" s="494"/>
      <c r="AJ26" s="495"/>
      <c r="AK26" s="3"/>
      <c r="AL26" s="15"/>
      <c r="AM26" s="3"/>
    </row>
    <row r="27" spans="1:40" s="7" customFormat="1" ht="15" customHeight="1" x14ac:dyDescent="0.25">
      <c r="B27" s="5"/>
      <c r="C27" s="5"/>
      <c r="D27" s="72"/>
      <c r="E27" s="10"/>
      <c r="F27" s="500" t="s">
        <v>1272</v>
      </c>
      <c r="G27" s="4"/>
      <c r="H27" s="479" t="s">
        <v>3</v>
      </c>
      <c r="I27" s="480"/>
      <c r="J27" s="4"/>
      <c r="K27" s="477" t="s">
        <v>313</v>
      </c>
      <c r="L27" s="4"/>
      <c r="M27" s="483" t="s">
        <v>1274</v>
      </c>
      <c r="N27" s="13"/>
      <c r="O27" s="502" t="s">
        <v>1275</v>
      </c>
      <c r="P27" s="13"/>
      <c r="Q27" s="488" t="s">
        <v>1276</v>
      </c>
      <c r="R27" s="488"/>
      <c r="S27" s="488"/>
      <c r="T27" s="488"/>
      <c r="U27" s="13"/>
      <c r="V27" s="488" t="s">
        <v>1709</v>
      </c>
      <c r="W27" s="13"/>
      <c r="X27" s="487" t="s">
        <v>1585</v>
      </c>
      <c r="Y27" s="487" t="s">
        <v>1588</v>
      </c>
      <c r="Z27" s="13"/>
      <c r="AA27" s="13"/>
      <c r="AB27" s="471" t="s">
        <v>1305</v>
      </c>
      <c r="AC27" s="5"/>
      <c r="AD27" s="487" t="s">
        <v>316</v>
      </c>
      <c r="AE27" s="421"/>
      <c r="AF27" s="478" t="s">
        <v>1630</v>
      </c>
      <c r="AG27" s="488"/>
      <c r="AH27" s="488"/>
      <c r="AI27" s="488"/>
      <c r="AJ27" s="488"/>
      <c r="AK27" s="3"/>
      <c r="AL27" s="468" t="s">
        <v>1275</v>
      </c>
      <c r="AM27" s="503" t="s">
        <v>1835</v>
      </c>
      <c r="AN27" s="503" t="s">
        <v>1836</v>
      </c>
    </row>
    <row r="28" spans="1:40" s="7" customFormat="1" ht="15" customHeight="1" x14ac:dyDescent="0.25">
      <c r="B28" s="5"/>
      <c r="C28" s="5"/>
      <c r="D28" s="72"/>
      <c r="E28" s="10"/>
      <c r="F28" s="501"/>
      <c r="G28" s="4"/>
      <c r="H28" s="481"/>
      <c r="I28" s="482"/>
      <c r="J28" s="4"/>
      <c r="K28" s="478"/>
      <c r="L28" s="4"/>
      <c r="M28" s="483"/>
      <c r="N28" s="71"/>
      <c r="O28" s="488"/>
      <c r="P28" s="422"/>
      <c r="Q28" s="488"/>
      <c r="R28" s="488"/>
      <c r="S28" s="488"/>
      <c r="T28" s="488"/>
      <c r="U28" s="422"/>
      <c r="V28" s="488"/>
      <c r="W28" s="422"/>
      <c r="X28" s="487"/>
      <c r="Y28" s="487"/>
      <c r="Z28" s="422"/>
      <c r="AA28" s="422"/>
      <c r="AB28" s="471"/>
      <c r="AC28" s="422"/>
      <c r="AD28" s="487"/>
      <c r="AE28" s="421"/>
      <c r="AF28" s="423" t="s">
        <v>1628</v>
      </c>
      <c r="AG28" s="424"/>
      <c r="AH28" s="423" t="s">
        <v>383</v>
      </c>
      <c r="AI28" s="424"/>
      <c r="AJ28" s="425" t="s">
        <v>1629</v>
      </c>
      <c r="AK28" s="424"/>
      <c r="AL28" s="468"/>
      <c r="AM28" s="503"/>
      <c r="AN28" s="503"/>
    </row>
    <row r="29" spans="1:40" s="7" customFormat="1" ht="252" x14ac:dyDescent="0.25">
      <c r="B29" s="5"/>
      <c r="C29" s="5"/>
      <c r="D29" s="72"/>
      <c r="E29" s="10"/>
      <c r="F29" s="195" t="str">
        <f>IF(Y29="SI",DATOS!$BL$3,IF(Y29="NO",DATOS!$BL$2,""))</f>
        <v>Eje de Calidad</v>
      </c>
      <c r="G29" s="96"/>
      <c r="H29" s="469" t="s">
        <v>1820</v>
      </c>
      <c r="I29" s="470"/>
      <c r="J29" s="97"/>
      <c r="K29" s="241" t="str">
        <f>IF(H29="","",VLOOKUP(H29,DATOS!$A$2:$B$16,2,0))</f>
        <v>Adquirir los bienes y servicios que requiere la Entidad para el cumplimiento de su misión institucional, con criterios de calidad, eficiencia, oportunidad y bajo los parámetros legales establecidos.</v>
      </c>
      <c r="L29" s="96"/>
      <c r="M29" s="426" t="s">
        <v>1825</v>
      </c>
      <c r="N29" s="426"/>
      <c r="O29" s="426" t="s">
        <v>1843</v>
      </c>
      <c r="P29" s="427"/>
      <c r="Q29" s="484" t="s">
        <v>1844</v>
      </c>
      <c r="R29" s="485"/>
      <c r="S29" s="485"/>
      <c r="T29" s="486"/>
      <c r="U29" s="428"/>
      <c r="V29" s="428" t="s">
        <v>1706</v>
      </c>
      <c r="W29" s="429"/>
      <c r="X29" s="430" t="s">
        <v>1752</v>
      </c>
      <c r="Y29" s="429" t="s">
        <v>1543</v>
      </c>
      <c r="Z29" s="429"/>
      <c r="AA29" s="429">
        <v>1</v>
      </c>
      <c r="AB29" s="431" t="str">
        <f>IF(O29="","",IF(F29=DATOS!$BL$3,CONCATENATE(VLOOKUP(H29,DATOS!$A$2:$C$16,3,0),AA29,"+"),CONCATENATE(VLOOKUP(H29,DATOS!$A$2:$C$16,3,0),AA29)))</f>
        <v>AB1</v>
      </c>
      <c r="AC29" s="432"/>
      <c r="AD29" s="426" t="s">
        <v>1765</v>
      </c>
      <c r="AE29" s="97"/>
      <c r="AF29" s="433" t="s">
        <v>1816</v>
      </c>
      <c r="AG29" s="101"/>
      <c r="AH29" s="433" t="s">
        <v>1816</v>
      </c>
      <c r="AI29" s="101"/>
      <c r="AJ29" s="434"/>
      <c r="AK29" s="101"/>
      <c r="AL29" s="15" t="str">
        <f t="shared" ref="AL29:AL40" si="0">IF(ISBLANK(O29),"",O29)</f>
        <v>No suscripción de contratos para la Prestacion de Servicios misionales y/o de apoyo.</v>
      </c>
      <c r="AM29" s="461" t="s">
        <v>1845</v>
      </c>
      <c r="AN29" s="434"/>
    </row>
    <row r="30" spans="1:40" s="7" customFormat="1" ht="144" x14ac:dyDescent="0.25">
      <c r="B30" s="5"/>
      <c r="C30" s="5"/>
      <c r="D30" s="72"/>
      <c r="E30" s="10"/>
      <c r="F30" s="195" t="str">
        <f>IF(Y30="SI",DATOS!$BL$3,IF(Y30="NO",DATOS!$BL$2,""))</f>
        <v>Eje de Calidad</v>
      </c>
      <c r="G30" s="96"/>
      <c r="H30" s="469" t="s">
        <v>1820</v>
      </c>
      <c r="I30" s="470"/>
      <c r="J30" s="97"/>
      <c r="K30" s="241" t="str">
        <f>IF(H30="","",VLOOKUP(H30,DATOS!$A$2:$B$16,2,0))</f>
        <v>Adquirir los bienes y servicios que requiere la Entidad para el cumplimiento de su misión institucional, con criterios de calidad, eficiencia, oportunidad y bajo los parámetros legales establecidos.</v>
      </c>
      <c r="L30" s="96"/>
      <c r="M30" s="426" t="s">
        <v>1850</v>
      </c>
      <c r="N30" s="426"/>
      <c r="O30" s="426" t="s">
        <v>1753</v>
      </c>
      <c r="P30" s="427"/>
      <c r="Q30" s="484" t="s">
        <v>1754</v>
      </c>
      <c r="R30" s="485"/>
      <c r="S30" s="485"/>
      <c r="T30" s="486"/>
      <c r="U30" s="428"/>
      <c r="V30" s="428" t="s">
        <v>1706</v>
      </c>
      <c r="W30" s="429"/>
      <c r="X30" s="430" t="s">
        <v>1851</v>
      </c>
      <c r="Y30" s="429" t="s">
        <v>1543</v>
      </c>
      <c r="Z30" s="429"/>
      <c r="AA30" s="429">
        <v>2</v>
      </c>
      <c r="AB30" s="431" t="str">
        <f>IF(O30="","",IF(F30=DATOS!$BL$3,CONCATENATE(VLOOKUP(H30,DATOS!$A$2:$C$16,3,0),AA30,"+"),CONCATENATE(VLOOKUP(H30,DATOS!$A$2:$C$16,3,0),AA30)))</f>
        <v>AB2</v>
      </c>
      <c r="AC30" s="432"/>
      <c r="AD30" s="426" t="s">
        <v>1846</v>
      </c>
      <c r="AE30" s="97"/>
      <c r="AF30" s="433" t="s">
        <v>1816</v>
      </c>
      <c r="AG30" s="101"/>
      <c r="AH30" s="433" t="s">
        <v>1816</v>
      </c>
      <c r="AI30" s="101"/>
      <c r="AJ30" s="434"/>
      <c r="AK30" s="101"/>
      <c r="AL30" s="15" t="str">
        <f t="shared" si="0"/>
        <v>Celebración y legalización de contratos sin el cumplimiento de requisitos.</v>
      </c>
      <c r="AM30" s="461"/>
      <c r="AN30" s="461" t="s">
        <v>1847</v>
      </c>
    </row>
    <row r="31" spans="1:40" s="7" customFormat="1" ht="300" x14ac:dyDescent="0.25">
      <c r="B31" s="5"/>
      <c r="C31" s="5"/>
      <c r="D31" s="72"/>
      <c r="E31" s="10"/>
      <c r="F31" s="195" t="str">
        <f>IF(Y31="SI",DATOS!$BL$3,IF(Y31="NO",DATOS!$BL$2,""))</f>
        <v>Eje de Calidad</v>
      </c>
      <c r="G31" s="96"/>
      <c r="H31" s="469" t="s">
        <v>1820</v>
      </c>
      <c r="I31" s="470"/>
      <c r="J31" s="97"/>
      <c r="K31" s="241" t="str">
        <f>IF(H31="","",VLOOKUP(H31,DATOS!$A$2:$B$16,2,0))</f>
        <v>Adquirir los bienes y servicios que requiere la Entidad para el cumplimiento de su misión institucional, con criterios de calidad, eficiencia, oportunidad y bajo los parámetros legales establecidos.</v>
      </c>
      <c r="L31" s="96"/>
      <c r="M31" s="426" t="s">
        <v>1853</v>
      </c>
      <c r="N31" s="426"/>
      <c r="O31" s="426" t="s">
        <v>1755</v>
      </c>
      <c r="P31" s="427"/>
      <c r="Q31" s="484" t="s">
        <v>1756</v>
      </c>
      <c r="R31" s="485"/>
      <c r="S31" s="485"/>
      <c r="T31" s="486"/>
      <c r="U31" s="428"/>
      <c r="V31" s="428" t="s">
        <v>1706</v>
      </c>
      <c r="W31" s="429"/>
      <c r="X31" s="430" t="s">
        <v>1752</v>
      </c>
      <c r="Y31" s="429" t="s">
        <v>1543</v>
      </c>
      <c r="Z31" s="429"/>
      <c r="AA31" s="429">
        <v>3</v>
      </c>
      <c r="AB31" s="431" t="str">
        <f>IF(O31="","",IF(F31=DATOS!$BL$3,CONCATENATE(VLOOKUP(H31,DATOS!$A$2:$C$16,3,0),AA31,"+"),CONCATENATE(VLOOKUP(H31,DATOS!$A$2:$C$16,3,0),AA31)))</f>
        <v>AB3</v>
      </c>
      <c r="AC31" s="432"/>
      <c r="AD31" s="426" t="s">
        <v>1766</v>
      </c>
      <c r="AE31" s="97"/>
      <c r="AF31" s="433" t="s">
        <v>1816</v>
      </c>
      <c r="AG31" s="101"/>
      <c r="AH31" s="433" t="s">
        <v>1816</v>
      </c>
      <c r="AI31" s="101"/>
      <c r="AJ31" s="434" t="s">
        <v>1816</v>
      </c>
      <c r="AK31" s="101"/>
      <c r="AL31" s="15" t="str">
        <f t="shared" si="0"/>
        <v>Deficiencia en la supervisión de contratos</v>
      </c>
      <c r="AM31" s="461"/>
      <c r="AN31" s="461"/>
    </row>
    <row r="32" spans="1:40" s="7" customFormat="1" ht="300" x14ac:dyDescent="0.25">
      <c r="B32" s="5"/>
      <c r="C32" s="5"/>
      <c r="D32" s="72"/>
      <c r="E32" s="10"/>
      <c r="F32" s="195" t="str">
        <f>IF(Y32="SI",DATOS!$BL$3,IF(Y32="NO",DATOS!$BL$2,""))</f>
        <v>Eje de Calidad</v>
      </c>
      <c r="G32" s="96"/>
      <c r="H32" s="469" t="s">
        <v>1820</v>
      </c>
      <c r="I32" s="470"/>
      <c r="J32" s="97"/>
      <c r="K32" s="241" t="str">
        <f>IF(H32="","",VLOOKUP(H32,DATOS!$A$2:$B$16,2,0))</f>
        <v>Adquirir los bienes y servicios que requiere la Entidad para el cumplimiento de su misión institucional, con criterios de calidad, eficiencia, oportunidad y bajo los parámetros legales establecidos.</v>
      </c>
      <c r="L32" s="96"/>
      <c r="M32" s="426" t="s">
        <v>1757</v>
      </c>
      <c r="N32" s="426"/>
      <c r="O32" s="426" t="s">
        <v>1758</v>
      </c>
      <c r="P32" s="427"/>
      <c r="Q32" s="484" t="s">
        <v>1848</v>
      </c>
      <c r="R32" s="485"/>
      <c r="S32" s="485"/>
      <c r="T32" s="486"/>
      <c r="U32" s="428"/>
      <c r="V32" s="428" t="s">
        <v>1706</v>
      </c>
      <c r="W32" s="429"/>
      <c r="X32" s="430" t="s">
        <v>1752</v>
      </c>
      <c r="Y32" s="429" t="s">
        <v>1543</v>
      </c>
      <c r="Z32" s="429"/>
      <c r="AA32" s="429">
        <v>4</v>
      </c>
      <c r="AB32" s="431" t="str">
        <f>IF(O32="","",IF(F32=DATOS!$BL$3,CONCATENATE(VLOOKUP(H32,DATOS!$A$2:$C$16,3,0),AA32,"+"),CONCATENATE(VLOOKUP(H32,DATOS!$A$2:$C$16,3,0),AA32)))</f>
        <v>AB4</v>
      </c>
      <c r="AC32" s="432"/>
      <c r="AD32" s="426" t="s">
        <v>1767</v>
      </c>
      <c r="AE32" s="97"/>
      <c r="AF32" s="433" t="s">
        <v>1816</v>
      </c>
      <c r="AG32" s="101"/>
      <c r="AH32" s="433" t="s">
        <v>1816</v>
      </c>
      <c r="AI32" s="101"/>
      <c r="AJ32" s="434"/>
      <c r="AK32" s="101"/>
      <c r="AL32" s="15" t="str">
        <f t="shared" si="0"/>
        <v>Selección de operadores y/o contratistas no idoneos</v>
      </c>
      <c r="AM32" s="461"/>
      <c r="AN32" s="461" t="s">
        <v>1849</v>
      </c>
    </row>
    <row r="33" spans="2:40" s="7" customFormat="1" ht="240" x14ac:dyDescent="0.25">
      <c r="B33" s="5"/>
      <c r="C33" s="5"/>
      <c r="D33" s="72"/>
      <c r="E33" s="10"/>
      <c r="F33" s="195" t="str">
        <f>IF(Y33="SI",DATOS!$BL$3,IF(Y33="NO",DATOS!$BL$2,""))</f>
        <v>Eje de Calidad (Corrupción)</v>
      </c>
      <c r="G33" s="96"/>
      <c r="H33" s="469" t="s">
        <v>1820</v>
      </c>
      <c r="I33" s="470"/>
      <c r="J33" s="97"/>
      <c r="K33" s="241" t="str">
        <f>IF(H33="","",VLOOKUP(H33,DATOS!$A$2:$B$16,2,0))</f>
        <v>Adquirir los bienes y servicios que requiere la Entidad para el cumplimiento de su misión institucional, con criterios de calidad, eficiencia, oportunidad y bajo los parámetros legales establecidos.</v>
      </c>
      <c r="L33" s="96"/>
      <c r="M33" s="426" t="s">
        <v>1759</v>
      </c>
      <c r="N33" s="426"/>
      <c r="O33" s="426" t="s">
        <v>1760</v>
      </c>
      <c r="P33" s="427"/>
      <c r="Q33" s="484" t="s">
        <v>1761</v>
      </c>
      <c r="R33" s="485"/>
      <c r="S33" s="485"/>
      <c r="T33" s="486"/>
      <c r="U33" s="428"/>
      <c r="V33" s="428" t="s">
        <v>1708</v>
      </c>
      <c r="W33" s="429"/>
      <c r="X33" s="430" t="s">
        <v>1762</v>
      </c>
      <c r="Y33" s="429" t="s">
        <v>1542</v>
      </c>
      <c r="Z33" s="429"/>
      <c r="AA33" s="429">
        <v>5</v>
      </c>
      <c r="AB33" s="431" t="str">
        <f>IF(O33="","",IF(F33=DATOS!$BL$3,CONCATENATE(VLOOKUP(H33,DATOS!$A$2:$C$16,3,0),AA33,"+"),CONCATENATE(VLOOKUP(H33,DATOS!$A$2:$C$16,3,0),AA33)))</f>
        <v>AB5+</v>
      </c>
      <c r="AC33" s="432"/>
      <c r="AD33" s="435" t="s">
        <v>1831</v>
      </c>
      <c r="AE33" s="97"/>
      <c r="AF33" s="433" t="s">
        <v>1816</v>
      </c>
      <c r="AG33" s="101"/>
      <c r="AH33" s="433" t="s">
        <v>1816</v>
      </c>
      <c r="AI33" s="101"/>
      <c r="AJ33" s="434"/>
      <c r="AK33" s="101"/>
      <c r="AL33" s="15" t="str">
        <f t="shared" si="0"/>
        <v>Interés indebido en procesos de selección y celebración de contratos (corrupción)</v>
      </c>
      <c r="AM33" s="461"/>
      <c r="AN33" s="461" t="s">
        <v>1852</v>
      </c>
    </row>
    <row r="34" spans="2:40" s="7" customFormat="1" ht="409.5" x14ac:dyDescent="0.25">
      <c r="B34" s="5"/>
      <c r="C34" s="5"/>
      <c r="D34" s="72"/>
      <c r="E34" s="10"/>
      <c r="F34" s="195" t="str">
        <f>IF(Y34="SI",DATOS!$BL$3,IF(Y34="NO",DATOS!$BL$2,""))</f>
        <v>Eje de Calidad (Corrupción)</v>
      </c>
      <c r="G34" s="96"/>
      <c r="H34" s="469" t="s">
        <v>1820</v>
      </c>
      <c r="I34" s="470"/>
      <c r="J34" s="97"/>
      <c r="K34" s="241" t="str">
        <f>IF(H34="","",VLOOKUP(H34,DATOS!$A$2:$B$16,2,0))</f>
        <v>Adquirir los bienes y servicios que requiere la Entidad para el cumplimiento de su misión institucional, con criterios de calidad, eficiencia, oportunidad y bajo los parámetros legales establecidos.</v>
      </c>
      <c r="L34" s="96"/>
      <c r="M34" s="426" t="s">
        <v>1854</v>
      </c>
      <c r="N34" s="426"/>
      <c r="O34" s="426" t="s">
        <v>1763</v>
      </c>
      <c r="P34" s="427"/>
      <c r="Q34" s="484" t="s">
        <v>1764</v>
      </c>
      <c r="R34" s="485"/>
      <c r="S34" s="485"/>
      <c r="T34" s="486"/>
      <c r="U34" s="428"/>
      <c r="V34" s="428" t="s">
        <v>1708</v>
      </c>
      <c r="W34" s="429"/>
      <c r="X34" s="430" t="s">
        <v>1762</v>
      </c>
      <c r="Y34" s="429" t="s">
        <v>1542</v>
      </c>
      <c r="Z34" s="429"/>
      <c r="AA34" s="429">
        <v>6</v>
      </c>
      <c r="AB34" s="431" t="str">
        <f>IF(O34="","",IF(F34=DATOS!$BL$3,CONCATENATE(VLOOKUP(H34,DATOS!$A$2:$C$16,3,0),AA34,"+"),CONCATENATE(VLOOKUP(H34,DATOS!$A$2:$C$16,3,0),AA34)))</f>
        <v>AB6+</v>
      </c>
      <c r="AC34" s="432"/>
      <c r="AD34" s="435" t="s">
        <v>1832</v>
      </c>
      <c r="AE34" s="97"/>
      <c r="AF34" s="433" t="s">
        <v>1816</v>
      </c>
      <c r="AG34" s="101"/>
      <c r="AH34" s="433" t="s">
        <v>1816</v>
      </c>
      <c r="AI34" s="101"/>
      <c r="AJ34" s="434" t="s">
        <v>1816</v>
      </c>
      <c r="AK34" s="101"/>
      <c r="AL34" s="15" t="str">
        <f t="shared" si="0"/>
        <v>Interés indebido en la  supervisión de contratos (corrupción)</v>
      </c>
      <c r="AM34" s="461"/>
      <c r="AN34" s="461" t="s">
        <v>1852</v>
      </c>
    </row>
    <row r="35" spans="2:40" s="7" customFormat="1" ht="214.5" customHeight="1" x14ac:dyDescent="0.25">
      <c r="B35" s="5"/>
      <c r="C35" s="5"/>
      <c r="D35" s="72"/>
      <c r="E35" s="10"/>
      <c r="F35" s="195" t="str">
        <f>IF(Y35="SI",DATOS!$BL$3,IF(Y35="NO",DATOS!$BL$2,""))</f>
        <v/>
      </c>
      <c r="G35" s="96"/>
      <c r="H35" s="469"/>
      <c r="I35" s="470"/>
      <c r="J35" s="97"/>
      <c r="K35" s="241" t="str">
        <f>IF(H35="","",VLOOKUP(H35,DATOS!$A$2:$B$16,2,0))</f>
        <v/>
      </c>
      <c r="L35" s="96"/>
      <c r="M35" s="426"/>
      <c r="N35" s="426"/>
      <c r="O35" s="426"/>
      <c r="P35" s="427"/>
      <c r="Q35" s="484"/>
      <c r="R35" s="485"/>
      <c r="S35" s="485"/>
      <c r="T35" s="486"/>
      <c r="U35" s="428"/>
      <c r="V35" s="428"/>
      <c r="W35" s="429"/>
      <c r="X35" s="430"/>
      <c r="Y35" s="429"/>
      <c r="Z35" s="429"/>
      <c r="AA35" s="429">
        <v>7</v>
      </c>
      <c r="AB35" s="431" t="str">
        <f>IF(O35="","",IF(F35=DATOS!$BL$3,CONCATENATE(VLOOKUP(H35,DATOS!$A$2:$C$16,3,0),AA35,"+"),CONCATENATE(VLOOKUP(H35,DATOS!$A$2:$C$16,3,0),AA35)))</f>
        <v/>
      </c>
      <c r="AC35" s="432"/>
      <c r="AD35" s="426"/>
      <c r="AE35" s="97"/>
      <c r="AF35" s="433"/>
      <c r="AG35" s="101"/>
      <c r="AH35" s="433"/>
      <c r="AI35" s="101"/>
      <c r="AJ35" s="434"/>
      <c r="AK35" s="101"/>
      <c r="AL35" s="15" t="str">
        <f t="shared" si="0"/>
        <v/>
      </c>
      <c r="AM35" s="461"/>
      <c r="AN35" s="461"/>
    </row>
    <row r="36" spans="2:40" s="7" customFormat="1" ht="214.5" customHeight="1" x14ac:dyDescent="0.25">
      <c r="B36" s="5"/>
      <c r="C36" s="5"/>
      <c r="D36" s="72"/>
      <c r="E36" s="10"/>
      <c r="F36" s="195" t="str">
        <f>IF(Y36="SI",DATOS!$BL$3,IF(Y36="NO",DATOS!$BL$2,""))</f>
        <v/>
      </c>
      <c r="G36" s="96"/>
      <c r="H36" s="469"/>
      <c r="I36" s="470"/>
      <c r="J36" s="97"/>
      <c r="K36" s="241" t="str">
        <f>IF(H36="","",VLOOKUP(H36,DATOS!$A$2:$B$16,2,0))</f>
        <v/>
      </c>
      <c r="L36" s="96"/>
      <c r="M36" s="426"/>
      <c r="N36" s="426"/>
      <c r="O36" s="426"/>
      <c r="P36" s="427"/>
      <c r="Q36" s="484"/>
      <c r="R36" s="485"/>
      <c r="S36" s="485"/>
      <c r="T36" s="486"/>
      <c r="U36" s="428"/>
      <c r="V36" s="428"/>
      <c r="W36" s="429"/>
      <c r="X36" s="430"/>
      <c r="Y36" s="429"/>
      <c r="Z36" s="429"/>
      <c r="AA36" s="429">
        <v>8</v>
      </c>
      <c r="AB36" s="431" t="str">
        <f>IF(O36="","",IF(F36=DATOS!$BL$3,CONCATENATE(VLOOKUP(H36,DATOS!$A$2:$C$16,3,0),AA36,"+"),CONCATENATE(VLOOKUP(H36,DATOS!$A$2:$C$16,3,0),AA36)))</f>
        <v/>
      </c>
      <c r="AC36" s="432"/>
      <c r="AD36" s="426"/>
      <c r="AE36" s="97"/>
      <c r="AF36" s="433"/>
      <c r="AG36" s="101"/>
      <c r="AH36" s="433"/>
      <c r="AI36" s="101"/>
      <c r="AJ36" s="434"/>
      <c r="AK36" s="101"/>
      <c r="AL36" s="15" t="str">
        <f t="shared" si="0"/>
        <v/>
      </c>
      <c r="AM36" s="461"/>
      <c r="AN36" s="461"/>
    </row>
    <row r="37" spans="2:40" s="275" customFormat="1" ht="214.5" customHeight="1" x14ac:dyDescent="0.25">
      <c r="B37" s="271"/>
      <c r="C37" s="271"/>
      <c r="D37" s="272"/>
      <c r="E37" s="279"/>
      <c r="F37" s="195" t="str">
        <f>IF(Y37="SI",DATOS!$BL$3,IF(Y37="NO",DATOS!$BL$2,""))</f>
        <v/>
      </c>
      <c r="G37" s="96"/>
      <c r="H37" s="472"/>
      <c r="I37" s="473"/>
      <c r="J37" s="97"/>
      <c r="K37" s="241" t="str">
        <f>IF(H37="","",VLOOKUP(H37,DATOS!$A$2:$B$16,2,0))</f>
        <v/>
      </c>
      <c r="L37" s="98"/>
      <c r="M37" s="238"/>
      <c r="N37" s="238"/>
      <c r="O37" s="238"/>
      <c r="P37" s="99"/>
      <c r="Q37" s="474"/>
      <c r="R37" s="475"/>
      <c r="S37" s="475"/>
      <c r="T37" s="476"/>
      <c r="U37" s="260"/>
      <c r="V37" s="260"/>
      <c r="W37" s="88"/>
      <c r="X37" s="191"/>
      <c r="Y37" s="88"/>
      <c r="Z37" s="88"/>
      <c r="AA37" s="88">
        <v>9</v>
      </c>
      <c r="AB37" s="281" t="str">
        <f>IF(O37="","",IF(F37=DATOS!$BL$3,CONCATENATE(VLOOKUP(H37,DATOS!$A$2:$C$16,3,0),AA37,"+"),CONCATENATE(VLOOKUP(H37,DATOS!$A$2:$C$16,3,0),AA37)))</f>
        <v/>
      </c>
      <c r="AC37" s="282"/>
      <c r="AD37" s="238"/>
      <c r="AE37" s="280"/>
      <c r="AF37" s="100"/>
      <c r="AG37" s="283"/>
      <c r="AH37" s="100"/>
      <c r="AI37" s="283"/>
      <c r="AJ37" s="126"/>
      <c r="AK37" s="283"/>
      <c r="AL37" s="267" t="str">
        <f t="shared" si="0"/>
        <v/>
      </c>
      <c r="AM37" s="461"/>
      <c r="AN37" s="461"/>
    </row>
    <row r="38" spans="2:40" s="275" customFormat="1" ht="214.5" customHeight="1" x14ac:dyDescent="0.25">
      <c r="B38" s="271"/>
      <c r="C38" s="271"/>
      <c r="D38" s="272"/>
      <c r="E38" s="279"/>
      <c r="F38" s="195" t="str">
        <f>IF(Y38="SI",DATOS!$BL$3,IF(Y38="NO",DATOS!$BL$2,""))</f>
        <v/>
      </c>
      <c r="G38" s="96"/>
      <c r="H38" s="472"/>
      <c r="I38" s="473"/>
      <c r="J38" s="97"/>
      <c r="K38" s="241" t="str">
        <f>IF(H38="","",VLOOKUP(H38,DATOS!$A$2:$B$16,2,0))</f>
        <v/>
      </c>
      <c r="L38" s="98"/>
      <c r="M38" s="238"/>
      <c r="N38" s="238"/>
      <c r="O38" s="238"/>
      <c r="P38" s="99"/>
      <c r="Q38" s="474"/>
      <c r="R38" s="475"/>
      <c r="S38" s="475"/>
      <c r="T38" s="476"/>
      <c r="U38" s="260"/>
      <c r="V38" s="260"/>
      <c r="W38" s="88"/>
      <c r="X38" s="191"/>
      <c r="Y38" s="88"/>
      <c r="Z38" s="88"/>
      <c r="AA38" s="88">
        <v>10</v>
      </c>
      <c r="AB38" s="281" t="str">
        <f>IF(O38="","",IF(F38=DATOS!$BL$3,CONCATENATE(VLOOKUP(H38,DATOS!$A$2:$C$16,3,0),AA38,"+"),CONCATENATE(VLOOKUP(H38,DATOS!$A$2:$C$16,3,0),AA38)))</f>
        <v/>
      </c>
      <c r="AC38" s="282"/>
      <c r="AD38" s="238"/>
      <c r="AE38" s="280"/>
      <c r="AF38" s="100"/>
      <c r="AG38" s="283"/>
      <c r="AH38" s="100"/>
      <c r="AI38" s="283"/>
      <c r="AJ38" s="126"/>
      <c r="AK38" s="283"/>
      <c r="AL38" s="267" t="str">
        <f t="shared" si="0"/>
        <v/>
      </c>
      <c r="AM38" s="266"/>
    </row>
    <row r="39" spans="2:40" s="275" customFormat="1" ht="214.5" customHeight="1" x14ac:dyDescent="0.25">
      <c r="B39" s="271"/>
      <c r="C39" s="271"/>
      <c r="D39" s="272"/>
      <c r="E39" s="279"/>
      <c r="F39" s="195" t="str">
        <f>IF(Y39="SI",DATOS!$BL$3,IF(Y39="NO",DATOS!$BL$2,""))</f>
        <v/>
      </c>
      <c r="G39" s="96"/>
      <c r="H39" s="472"/>
      <c r="I39" s="473"/>
      <c r="J39" s="97"/>
      <c r="K39" s="241" t="str">
        <f>IF(H39="","",VLOOKUP(H39,DATOS!$A$2:$B$16,2,0))</f>
        <v/>
      </c>
      <c r="L39" s="98"/>
      <c r="M39" s="238"/>
      <c r="N39" s="238"/>
      <c r="O39" s="238"/>
      <c r="P39" s="99"/>
      <c r="Q39" s="474"/>
      <c r="R39" s="475"/>
      <c r="S39" s="475"/>
      <c r="T39" s="476"/>
      <c r="U39" s="260"/>
      <c r="V39" s="260"/>
      <c r="W39" s="88"/>
      <c r="X39" s="191"/>
      <c r="Y39" s="88"/>
      <c r="Z39" s="88"/>
      <c r="AA39" s="88">
        <v>11</v>
      </c>
      <c r="AB39" s="281" t="str">
        <f>IF(O39="","",IF(F39=DATOS!$BL$3,CONCATENATE(VLOOKUP(H39,DATOS!$A$2:$C$16,3,0),AA39,"+"),CONCATENATE(VLOOKUP(H39,DATOS!$A$2:$C$16,3,0),AA39)))</f>
        <v/>
      </c>
      <c r="AC39" s="282"/>
      <c r="AD39" s="238"/>
      <c r="AE39" s="280"/>
      <c r="AF39" s="100"/>
      <c r="AG39" s="283"/>
      <c r="AH39" s="100"/>
      <c r="AI39" s="283"/>
      <c r="AJ39" s="126"/>
      <c r="AK39" s="283"/>
      <c r="AL39" s="267" t="str">
        <f t="shared" si="0"/>
        <v/>
      </c>
      <c r="AM39" s="266"/>
    </row>
    <row r="40" spans="2:40" s="275" customFormat="1" ht="214.5" customHeight="1" x14ac:dyDescent="0.25">
      <c r="B40" s="271"/>
      <c r="C40" s="271"/>
      <c r="D40" s="272"/>
      <c r="E40" s="279"/>
      <c r="F40" s="195" t="str">
        <f>IF(Y40="SI",DATOS!$BL$3,IF(Y40="NO",DATOS!$BL$2,""))</f>
        <v/>
      </c>
      <c r="G40" s="96"/>
      <c r="H40" s="472"/>
      <c r="I40" s="473"/>
      <c r="J40" s="97"/>
      <c r="K40" s="241" t="str">
        <f>IF(H40="","",VLOOKUP(H40,DATOS!$A$2:$B$16,2,0))</f>
        <v/>
      </c>
      <c r="L40" s="98"/>
      <c r="M40" s="238"/>
      <c r="N40" s="238"/>
      <c r="O40" s="238"/>
      <c r="P40" s="99"/>
      <c r="Q40" s="474"/>
      <c r="R40" s="475"/>
      <c r="S40" s="475"/>
      <c r="T40" s="476"/>
      <c r="U40" s="260"/>
      <c r="V40" s="260"/>
      <c r="W40" s="88"/>
      <c r="X40" s="191"/>
      <c r="Y40" s="88"/>
      <c r="Z40" s="88"/>
      <c r="AA40" s="88">
        <v>12</v>
      </c>
      <c r="AB40" s="281" t="str">
        <f>IF(O40="","",IF(F40=DATOS!$BL$3,CONCATENATE(VLOOKUP(H40,DATOS!$A$2:$C$16,3,0),AA40,"+"),CONCATENATE(VLOOKUP(H40,DATOS!$A$2:$C$16,3,0),AA40)))</f>
        <v/>
      </c>
      <c r="AC40" s="282"/>
      <c r="AD40" s="238"/>
      <c r="AE40" s="280"/>
      <c r="AF40" s="100"/>
      <c r="AG40" s="283"/>
      <c r="AH40" s="100"/>
      <c r="AI40" s="283"/>
      <c r="AJ40" s="126"/>
      <c r="AK40" s="283"/>
      <c r="AL40" s="267" t="str">
        <f t="shared" si="0"/>
        <v/>
      </c>
      <c r="AM40" s="266"/>
    </row>
    <row r="41" spans="2:40" s="267" customFormat="1" x14ac:dyDescent="0.25">
      <c r="B41" s="284"/>
      <c r="C41" s="284"/>
      <c r="D41" s="285"/>
      <c r="E41" s="284"/>
      <c r="F41" s="284"/>
      <c r="G41" s="284"/>
      <c r="I41" s="284"/>
      <c r="J41" s="284"/>
      <c r="K41" s="286"/>
      <c r="L41" s="284"/>
      <c r="M41" s="284"/>
      <c r="N41" s="284"/>
      <c r="O41" s="284"/>
      <c r="P41" s="284"/>
      <c r="Q41" s="284"/>
      <c r="R41" s="284"/>
      <c r="T41" s="266"/>
      <c r="U41" s="266"/>
      <c r="V41" s="266"/>
      <c r="W41" s="266"/>
      <c r="X41" s="266"/>
      <c r="Y41" s="266"/>
      <c r="Z41" s="88"/>
      <c r="AA41" s="88"/>
      <c r="AB41" s="266"/>
      <c r="AC41" s="269"/>
      <c r="AD41" s="270"/>
      <c r="AE41" s="269"/>
      <c r="AF41" s="269"/>
      <c r="AG41" s="269"/>
    </row>
    <row r="42" spans="2:40" s="267" customFormat="1" ht="34.5" customHeight="1" x14ac:dyDescent="0.25">
      <c r="B42" s="496" t="s">
        <v>1824</v>
      </c>
      <c r="C42" s="496"/>
      <c r="D42" s="496"/>
      <c r="E42" s="496"/>
      <c r="F42" s="496"/>
      <c r="G42" s="496"/>
      <c r="H42" s="496"/>
      <c r="I42" s="496"/>
      <c r="J42" s="496"/>
      <c r="K42" s="496"/>
      <c r="L42" s="496"/>
      <c r="M42" s="496"/>
      <c r="N42" s="496"/>
      <c r="O42" s="496"/>
      <c r="P42" s="496"/>
      <c r="Q42" s="284"/>
      <c r="R42" s="284"/>
      <c r="T42" s="266"/>
      <c r="U42" s="266"/>
      <c r="V42" s="266"/>
      <c r="W42" s="266"/>
      <c r="X42" s="266"/>
      <c r="Y42" s="266"/>
      <c r="Z42" s="88"/>
      <c r="AA42" s="88"/>
      <c r="AB42" s="266"/>
      <c r="AC42" s="269"/>
      <c r="AD42" s="270"/>
      <c r="AE42" s="269"/>
      <c r="AF42" s="269"/>
      <c r="AG42" s="269"/>
    </row>
    <row r="43" spans="2:40" s="267" customFormat="1" x14ac:dyDescent="0.25">
      <c r="B43" s="284"/>
      <c r="C43" s="284"/>
      <c r="D43" s="285"/>
      <c r="E43" s="284"/>
      <c r="F43" s="284"/>
      <c r="G43" s="284"/>
      <c r="H43" s="284"/>
      <c r="I43" s="284"/>
      <c r="J43" s="284"/>
      <c r="K43" s="286"/>
      <c r="L43" s="284"/>
      <c r="M43" s="284"/>
      <c r="N43" s="284"/>
      <c r="O43" s="284"/>
      <c r="P43" s="284"/>
      <c r="Q43" s="284"/>
      <c r="R43" s="284"/>
      <c r="Z43" s="284"/>
      <c r="AA43" s="284"/>
      <c r="AB43" s="284"/>
      <c r="AC43" s="269"/>
      <c r="AD43" s="270"/>
      <c r="AE43" s="269"/>
      <c r="AF43" s="269"/>
      <c r="AG43" s="269"/>
    </row>
    <row r="44" spans="2:40" s="267" customFormat="1" x14ac:dyDescent="0.25">
      <c r="B44" s="284"/>
      <c r="C44" s="284"/>
      <c r="D44" s="285"/>
      <c r="E44" s="284"/>
      <c r="F44" s="284"/>
      <c r="G44" s="284"/>
      <c r="H44" s="284"/>
      <c r="I44" s="284"/>
      <c r="J44" s="284"/>
      <c r="K44" s="286"/>
      <c r="L44" s="284"/>
      <c r="M44" s="284"/>
      <c r="N44" s="284"/>
      <c r="O44" s="284"/>
      <c r="P44" s="284"/>
      <c r="Q44" s="284"/>
      <c r="R44" s="284"/>
      <c r="T44" s="266"/>
      <c r="U44" s="266"/>
      <c r="V44" s="266"/>
      <c r="W44" s="266"/>
      <c r="X44" s="266"/>
      <c r="Y44" s="266"/>
      <c r="Z44" s="284"/>
      <c r="AA44" s="284"/>
      <c r="AB44" s="284"/>
      <c r="AC44" s="269"/>
      <c r="AD44" s="270"/>
      <c r="AE44" s="269"/>
      <c r="AF44" s="269"/>
      <c r="AG44" s="269"/>
    </row>
    <row r="45" spans="2:40" s="267" customFormat="1" x14ac:dyDescent="0.25">
      <c r="B45" s="284"/>
      <c r="C45" s="284"/>
      <c r="D45" s="285"/>
      <c r="E45" s="284"/>
      <c r="F45" s="284"/>
      <c r="G45" s="284"/>
      <c r="H45" s="284"/>
      <c r="I45" s="284"/>
      <c r="J45" s="284"/>
      <c r="K45" s="286"/>
      <c r="L45" s="284"/>
      <c r="M45" s="284"/>
      <c r="N45" s="284"/>
      <c r="O45" s="284"/>
      <c r="P45" s="284"/>
      <c r="Q45" s="284"/>
      <c r="R45" s="284"/>
      <c r="T45" s="266"/>
      <c r="U45" s="266"/>
      <c r="V45" s="266"/>
      <c r="W45" s="266"/>
      <c r="X45" s="266"/>
      <c r="Y45" s="266"/>
      <c r="Z45" s="284"/>
      <c r="AA45" s="284"/>
      <c r="AB45" s="284"/>
      <c r="AC45" s="269"/>
      <c r="AD45" s="270"/>
      <c r="AE45" s="269"/>
      <c r="AF45" s="269"/>
      <c r="AG45" s="269"/>
    </row>
    <row r="46" spans="2:40" s="267" customFormat="1" x14ac:dyDescent="0.25">
      <c r="B46" s="284"/>
      <c r="C46" s="284"/>
      <c r="D46" s="285"/>
      <c r="E46" s="284"/>
      <c r="F46" s="284"/>
      <c r="G46" s="284"/>
      <c r="H46" s="284"/>
      <c r="I46" s="284"/>
      <c r="J46" s="284"/>
      <c r="K46" s="286"/>
      <c r="L46" s="284"/>
      <c r="M46" s="284"/>
      <c r="N46" s="284"/>
      <c r="O46" s="284"/>
      <c r="P46" s="284"/>
      <c r="Q46" s="284"/>
      <c r="R46" s="284"/>
      <c r="T46" s="266"/>
      <c r="U46" s="266"/>
      <c r="V46" s="266"/>
      <c r="W46" s="266"/>
      <c r="X46" s="266"/>
      <c r="Y46" s="266"/>
      <c r="Z46" s="284"/>
      <c r="AA46" s="284"/>
      <c r="AB46" s="284"/>
      <c r="AC46" s="269"/>
      <c r="AD46" s="270"/>
      <c r="AE46" s="269"/>
      <c r="AF46" s="269"/>
      <c r="AG46" s="269"/>
    </row>
    <row r="47" spans="2:40" s="267" customFormat="1" x14ac:dyDescent="0.25">
      <c r="B47" s="284"/>
      <c r="C47" s="284"/>
      <c r="D47" s="285"/>
      <c r="E47" s="284"/>
      <c r="F47" s="284"/>
      <c r="G47" s="284"/>
      <c r="H47" s="284"/>
      <c r="I47" s="284"/>
      <c r="J47" s="284"/>
      <c r="K47" s="286"/>
      <c r="L47" s="284"/>
      <c r="M47" s="284"/>
      <c r="N47" s="284"/>
      <c r="O47" s="284"/>
      <c r="P47" s="284"/>
      <c r="Q47" s="284"/>
      <c r="R47" s="284"/>
      <c r="T47" s="266"/>
      <c r="U47" s="266"/>
      <c r="V47" s="266"/>
      <c r="W47" s="266"/>
      <c r="X47" s="266"/>
      <c r="Y47" s="266"/>
      <c r="Z47" s="284"/>
      <c r="AA47" s="284"/>
      <c r="AB47" s="284"/>
      <c r="AC47" s="269"/>
      <c r="AD47" s="270"/>
      <c r="AE47" s="269"/>
      <c r="AF47" s="269"/>
      <c r="AG47" s="269"/>
    </row>
    <row r="48" spans="2:40" s="267" customFormat="1" x14ac:dyDescent="0.25">
      <c r="B48" s="284"/>
      <c r="C48" s="284"/>
      <c r="D48" s="285"/>
      <c r="E48" s="284"/>
      <c r="F48" s="284"/>
      <c r="G48" s="284"/>
      <c r="H48" s="284"/>
      <c r="I48" s="284"/>
      <c r="J48" s="284"/>
      <c r="K48" s="286"/>
      <c r="L48" s="284"/>
      <c r="M48" s="284"/>
      <c r="N48" s="284"/>
      <c r="O48" s="284"/>
      <c r="P48" s="284"/>
      <c r="Q48" s="284"/>
      <c r="R48" s="284"/>
      <c r="T48" s="266"/>
      <c r="U48" s="266"/>
      <c r="V48" s="266"/>
      <c r="W48" s="266"/>
      <c r="X48" s="266"/>
      <c r="Y48" s="266"/>
      <c r="Z48" s="284"/>
      <c r="AA48" s="284"/>
      <c r="AB48" s="284"/>
      <c r="AC48" s="269"/>
      <c r="AD48" s="270"/>
      <c r="AE48" s="269"/>
      <c r="AF48" s="269"/>
      <c r="AG48" s="269"/>
    </row>
    <row r="49" spans="2:33" s="267" customFormat="1" x14ac:dyDescent="0.25">
      <c r="B49" s="284"/>
      <c r="C49" s="284"/>
      <c r="D49" s="285"/>
      <c r="E49" s="284"/>
      <c r="F49" s="284"/>
      <c r="G49" s="284"/>
      <c r="H49" s="284"/>
      <c r="I49" s="284"/>
      <c r="J49" s="284"/>
      <c r="K49" s="286"/>
      <c r="L49" s="284"/>
      <c r="M49" s="284"/>
      <c r="N49" s="284"/>
      <c r="O49" s="284"/>
      <c r="P49" s="284"/>
      <c r="Q49" s="284"/>
      <c r="R49" s="284"/>
      <c r="T49" s="266"/>
      <c r="U49" s="266"/>
      <c r="V49" s="266"/>
      <c r="W49" s="266"/>
      <c r="X49" s="266"/>
      <c r="Y49" s="266"/>
      <c r="Z49" s="284"/>
      <c r="AA49" s="284"/>
      <c r="AB49" s="284"/>
      <c r="AC49" s="269"/>
      <c r="AD49" s="270"/>
      <c r="AE49" s="269"/>
      <c r="AF49" s="269"/>
      <c r="AG49" s="269"/>
    </row>
    <row r="50" spans="2:33" s="267" customFormat="1" x14ac:dyDescent="0.25">
      <c r="B50" s="284"/>
      <c r="C50" s="284"/>
      <c r="D50" s="285"/>
      <c r="E50" s="284"/>
      <c r="F50" s="284"/>
      <c r="G50" s="284"/>
      <c r="H50" s="284"/>
      <c r="I50" s="284"/>
      <c r="J50" s="284"/>
      <c r="K50" s="286"/>
      <c r="L50" s="284"/>
      <c r="M50" s="284"/>
      <c r="N50" s="284"/>
      <c r="O50" s="284"/>
      <c r="P50" s="284"/>
      <c r="Q50" s="284"/>
      <c r="R50" s="284"/>
      <c r="T50" s="266"/>
      <c r="U50" s="266"/>
      <c r="V50" s="266"/>
      <c r="W50" s="266"/>
      <c r="X50" s="266"/>
      <c r="Y50" s="266"/>
      <c r="Z50" s="284"/>
      <c r="AA50" s="284"/>
      <c r="AB50" s="284"/>
      <c r="AC50" s="269"/>
      <c r="AD50" s="270"/>
      <c r="AE50" s="269"/>
      <c r="AF50" s="269"/>
      <c r="AG50" s="269"/>
    </row>
    <row r="51" spans="2:33" s="267" customFormat="1" x14ac:dyDescent="0.25">
      <c r="B51" s="284"/>
      <c r="C51" s="284"/>
      <c r="D51" s="285"/>
      <c r="E51" s="284"/>
      <c r="F51" s="284"/>
      <c r="G51" s="284"/>
      <c r="H51" s="284"/>
      <c r="I51" s="284"/>
      <c r="J51" s="284"/>
      <c r="K51" s="286"/>
      <c r="L51" s="284"/>
      <c r="M51" s="284"/>
      <c r="N51" s="284"/>
      <c r="O51" s="284"/>
      <c r="P51" s="284"/>
      <c r="Q51" s="284"/>
      <c r="R51" s="284"/>
      <c r="T51" s="266"/>
      <c r="U51" s="266"/>
      <c r="V51" s="266"/>
      <c r="W51" s="266"/>
      <c r="X51" s="266"/>
      <c r="Y51" s="266"/>
      <c r="Z51" s="284"/>
      <c r="AA51" s="284"/>
      <c r="AB51" s="284"/>
      <c r="AC51" s="269"/>
      <c r="AD51" s="270"/>
      <c r="AE51" s="269"/>
      <c r="AF51" s="269"/>
      <c r="AG51" s="269"/>
    </row>
    <row r="52" spans="2:33" s="267" customFormat="1" x14ac:dyDescent="0.25">
      <c r="B52" s="284"/>
      <c r="C52" s="284"/>
      <c r="D52" s="285"/>
      <c r="E52" s="284"/>
      <c r="F52" s="284"/>
      <c r="G52" s="284"/>
      <c r="H52" s="284"/>
      <c r="I52" s="284"/>
      <c r="J52" s="284"/>
      <c r="K52" s="286"/>
      <c r="L52" s="284"/>
      <c r="M52" s="284"/>
      <c r="N52" s="284"/>
      <c r="O52" s="284"/>
      <c r="P52" s="284"/>
      <c r="Q52" s="284"/>
      <c r="R52" s="284"/>
      <c r="T52" s="266"/>
      <c r="U52" s="266"/>
      <c r="V52" s="266"/>
      <c r="W52" s="266"/>
      <c r="X52" s="266"/>
      <c r="Y52" s="266"/>
      <c r="Z52" s="284"/>
      <c r="AA52" s="284"/>
      <c r="AB52" s="284"/>
      <c r="AC52" s="269"/>
      <c r="AD52" s="270"/>
      <c r="AE52" s="269"/>
      <c r="AF52" s="269"/>
      <c r="AG52" s="269"/>
    </row>
    <row r="53" spans="2:33" s="267" customFormat="1" x14ac:dyDescent="0.25">
      <c r="B53" s="284"/>
      <c r="C53" s="284"/>
      <c r="D53" s="285"/>
      <c r="E53" s="284"/>
      <c r="F53" s="284"/>
      <c r="G53" s="284"/>
      <c r="H53" s="284"/>
      <c r="I53" s="284"/>
      <c r="J53" s="284"/>
      <c r="K53" s="286"/>
      <c r="L53" s="284"/>
      <c r="M53" s="284"/>
      <c r="N53" s="284"/>
      <c r="O53" s="284"/>
      <c r="P53" s="284"/>
      <c r="Q53" s="284"/>
      <c r="R53" s="284"/>
      <c r="T53" s="266"/>
      <c r="U53" s="266"/>
      <c r="V53" s="266"/>
      <c r="W53" s="266"/>
      <c r="X53" s="266"/>
      <c r="Y53" s="266"/>
      <c r="Z53" s="284"/>
      <c r="AA53" s="284"/>
      <c r="AB53" s="284"/>
      <c r="AC53" s="269"/>
      <c r="AD53" s="270"/>
      <c r="AE53" s="269"/>
      <c r="AF53" s="269"/>
      <c r="AG53" s="269"/>
    </row>
    <row r="54" spans="2:33" s="267" customFormat="1" x14ac:dyDescent="0.25">
      <c r="B54" s="284"/>
      <c r="C54" s="284"/>
      <c r="D54" s="285"/>
      <c r="E54" s="284"/>
      <c r="F54" s="284"/>
      <c r="G54" s="284"/>
      <c r="H54" s="284"/>
      <c r="I54" s="284"/>
      <c r="J54" s="284"/>
      <c r="K54" s="286"/>
      <c r="L54" s="284"/>
      <c r="M54" s="284"/>
      <c r="N54" s="284"/>
      <c r="O54" s="284"/>
      <c r="P54" s="284"/>
      <c r="Q54" s="284"/>
      <c r="R54" s="284"/>
      <c r="T54" s="266"/>
      <c r="U54" s="266"/>
      <c r="V54" s="266"/>
      <c r="W54" s="266"/>
      <c r="X54" s="266"/>
      <c r="Y54" s="266"/>
      <c r="Z54" s="284"/>
      <c r="AA54" s="284"/>
      <c r="AB54" s="284"/>
      <c r="AC54" s="269"/>
      <c r="AD54" s="270"/>
      <c r="AE54" s="269"/>
      <c r="AF54" s="269"/>
      <c r="AG54" s="269"/>
    </row>
    <row r="55" spans="2:33" s="267" customFormat="1" x14ac:dyDescent="0.25">
      <c r="B55" s="284"/>
      <c r="C55" s="284"/>
      <c r="D55" s="285"/>
      <c r="E55" s="284"/>
      <c r="F55" s="284"/>
      <c r="G55" s="284"/>
      <c r="H55" s="284"/>
      <c r="I55" s="284"/>
      <c r="J55" s="284"/>
      <c r="K55" s="286"/>
      <c r="L55" s="284"/>
      <c r="M55" s="284"/>
      <c r="N55" s="284"/>
      <c r="O55" s="284"/>
      <c r="P55" s="284"/>
      <c r="Q55" s="284"/>
      <c r="R55" s="284"/>
      <c r="T55" s="266"/>
      <c r="U55" s="266"/>
      <c r="V55" s="266"/>
      <c r="W55" s="266"/>
      <c r="X55" s="266"/>
      <c r="Y55" s="266"/>
      <c r="Z55" s="284"/>
      <c r="AA55" s="284"/>
      <c r="AB55" s="284"/>
      <c r="AC55" s="269"/>
      <c r="AD55" s="270"/>
      <c r="AE55" s="269"/>
      <c r="AF55" s="269"/>
      <c r="AG55" s="269"/>
    </row>
    <row r="56" spans="2:33" s="267" customFormat="1" x14ac:dyDescent="0.25">
      <c r="B56" s="284"/>
      <c r="C56" s="284"/>
      <c r="D56" s="285"/>
      <c r="E56" s="284"/>
      <c r="F56" s="284"/>
      <c r="G56" s="284"/>
      <c r="H56" s="284"/>
      <c r="I56" s="284"/>
      <c r="J56" s="284"/>
      <c r="K56" s="286"/>
      <c r="L56" s="284"/>
      <c r="M56" s="284"/>
      <c r="N56" s="284"/>
      <c r="O56" s="284"/>
      <c r="P56" s="284"/>
      <c r="Q56" s="284"/>
      <c r="R56" s="284"/>
      <c r="T56" s="266"/>
      <c r="U56" s="266"/>
      <c r="V56" s="266"/>
      <c r="W56" s="266"/>
      <c r="X56" s="266"/>
      <c r="Y56" s="266"/>
      <c r="Z56" s="284"/>
      <c r="AA56" s="284"/>
      <c r="AB56" s="284"/>
      <c r="AC56" s="269"/>
      <c r="AD56" s="270"/>
      <c r="AE56" s="269"/>
      <c r="AF56" s="269"/>
      <c r="AG56" s="269"/>
    </row>
    <row r="57" spans="2:33" s="267" customFormat="1" x14ac:dyDescent="0.25">
      <c r="B57" s="284"/>
      <c r="C57" s="284"/>
      <c r="D57" s="285"/>
      <c r="E57" s="284"/>
      <c r="F57" s="284"/>
      <c r="G57" s="284"/>
      <c r="H57" s="284"/>
      <c r="I57" s="284"/>
      <c r="J57" s="284"/>
      <c r="K57" s="286"/>
      <c r="L57" s="284"/>
      <c r="M57" s="284"/>
      <c r="N57" s="284"/>
      <c r="O57" s="284"/>
      <c r="P57" s="284"/>
      <c r="Q57" s="284"/>
      <c r="R57" s="284"/>
      <c r="T57" s="266"/>
      <c r="U57" s="266"/>
      <c r="V57" s="266"/>
      <c r="W57" s="266"/>
      <c r="X57" s="266"/>
      <c r="Y57" s="266"/>
      <c r="Z57" s="284"/>
      <c r="AA57" s="284"/>
      <c r="AB57" s="284"/>
      <c r="AC57" s="269"/>
      <c r="AD57" s="270"/>
      <c r="AE57" s="269"/>
      <c r="AF57" s="269"/>
      <c r="AG57" s="269"/>
    </row>
    <row r="58" spans="2:33" s="267" customFormat="1" x14ac:dyDescent="0.25">
      <c r="B58" s="284"/>
      <c r="C58" s="284"/>
      <c r="D58" s="285"/>
      <c r="E58" s="284"/>
      <c r="F58" s="284"/>
      <c r="G58" s="284"/>
      <c r="H58" s="284"/>
      <c r="I58" s="284"/>
      <c r="J58" s="284"/>
      <c r="K58" s="286"/>
      <c r="L58" s="284"/>
      <c r="M58" s="284"/>
      <c r="N58" s="284"/>
      <c r="O58" s="284"/>
      <c r="P58" s="284"/>
      <c r="Q58" s="284"/>
      <c r="R58" s="284"/>
      <c r="T58" s="266"/>
      <c r="U58" s="266"/>
      <c r="V58" s="266"/>
      <c r="W58" s="266"/>
      <c r="X58" s="266"/>
      <c r="Y58" s="266"/>
      <c r="Z58" s="284"/>
      <c r="AA58" s="284"/>
      <c r="AB58" s="284"/>
      <c r="AC58" s="269"/>
      <c r="AD58" s="270"/>
      <c r="AE58" s="269"/>
      <c r="AF58" s="269"/>
      <c r="AG58" s="269"/>
    </row>
    <row r="59" spans="2:33" s="267" customFormat="1" x14ac:dyDescent="0.25">
      <c r="B59" s="284"/>
      <c r="C59" s="284"/>
      <c r="D59" s="285"/>
      <c r="E59" s="284"/>
      <c r="F59" s="284"/>
      <c r="G59" s="284"/>
      <c r="H59" s="284"/>
      <c r="I59" s="284"/>
      <c r="J59" s="284"/>
      <c r="K59" s="286"/>
      <c r="L59" s="284"/>
      <c r="M59" s="284"/>
      <c r="N59" s="284"/>
      <c r="O59" s="284"/>
      <c r="P59" s="284"/>
      <c r="Q59" s="284"/>
      <c r="R59" s="284"/>
      <c r="T59" s="266"/>
      <c r="U59" s="266"/>
      <c r="V59" s="266"/>
      <c r="W59" s="266"/>
      <c r="X59" s="266"/>
      <c r="Y59" s="266"/>
      <c r="Z59" s="284"/>
      <c r="AA59" s="284"/>
      <c r="AB59" s="284"/>
      <c r="AC59" s="269"/>
      <c r="AD59" s="270"/>
      <c r="AE59" s="269"/>
      <c r="AF59" s="269"/>
      <c r="AG59" s="269"/>
    </row>
    <row r="60" spans="2:33" s="267" customFormat="1" x14ac:dyDescent="0.25">
      <c r="B60" s="284"/>
      <c r="C60" s="284"/>
      <c r="D60" s="285"/>
      <c r="E60" s="284"/>
      <c r="F60" s="284"/>
      <c r="G60" s="284"/>
      <c r="H60" s="284"/>
      <c r="I60" s="284"/>
      <c r="J60" s="284"/>
      <c r="K60" s="286"/>
      <c r="L60" s="284"/>
      <c r="M60" s="284"/>
      <c r="N60" s="284"/>
      <c r="O60" s="284"/>
      <c r="P60" s="284"/>
      <c r="Q60" s="284"/>
      <c r="R60" s="284"/>
      <c r="T60" s="266"/>
      <c r="U60" s="266"/>
      <c r="V60" s="266"/>
      <c r="W60" s="266"/>
      <c r="X60" s="266"/>
      <c r="Y60" s="266"/>
      <c r="Z60" s="284"/>
      <c r="AA60" s="284"/>
      <c r="AB60" s="284"/>
      <c r="AC60" s="269"/>
      <c r="AD60" s="270"/>
      <c r="AE60" s="269"/>
      <c r="AF60" s="269"/>
      <c r="AG60" s="269"/>
    </row>
    <row r="61" spans="2:33" s="267" customFormat="1" x14ac:dyDescent="0.25">
      <c r="B61" s="284"/>
      <c r="C61" s="284"/>
      <c r="D61" s="285"/>
      <c r="E61" s="284"/>
      <c r="F61" s="284"/>
      <c r="G61" s="284"/>
      <c r="H61" s="284"/>
      <c r="I61" s="284"/>
      <c r="J61" s="284"/>
      <c r="K61" s="286"/>
      <c r="L61" s="284"/>
      <c r="M61" s="284"/>
      <c r="N61" s="284"/>
      <c r="O61" s="284"/>
      <c r="P61" s="284"/>
      <c r="Q61" s="284"/>
      <c r="R61" s="284"/>
      <c r="T61" s="266"/>
      <c r="U61" s="266"/>
      <c r="V61" s="266"/>
      <c r="W61" s="266"/>
      <c r="X61" s="266"/>
      <c r="Y61" s="266"/>
      <c r="Z61" s="284"/>
      <c r="AA61" s="284"/>
      <c r="AB61" s="284"/>
      <c r="AC61" s="269"/>
      <c r="AD61" s="270"/>
      <c r="AE61" s="269"/>
      <c r="AF61" s="269"/>
      <c r="AG61" s="269"/>
    </row>
    <row r="62" spans="2:33" s="267" customFormat="1" x14ac:dyDescent="0.25">
      <c r="B62" s="284"/>
      <c r="C62" s="284"/>
      <c r="D62" s="285"/>
      <c r="E62" s="284"/>
      <c r="F62" s="284"/>
      <c r="G62" s="284"/>
      <c r="H62" s="284"/>
      <c r="I62" s="284"/>
      <c r="J62" s="284"/>
      <c r="K62" s="286"/>
      <c r="L62" s="284"/>
      <c r="M62" s="284"/>
      <c r="N62" s="284"/>
      <c r="O62" s="284"/>
      <c r="P62" s="284"/>
      <c r="Q62" s="284"/>
      <c r="R62" s="284"/>
      <c r="T62" s="266"/>
      <c r="U62" s="266"/>
      <c r="V62" s="266"/>
      <c r="W62" s="266"/>
      <c r="X62" s="266"/>
      <c r="Y62" s="266"/>
      <c r="Z62" s="284"/>
      <c r="AA62" s="284"/>
      <c r="AB62" s="284"/>
      <c r="AC62" s="269"/>
      <c r="AD62" s="270"/>
      <c r="AE62" s="269"/>
      <c r="AF62" s="269"/>
      <c r="AG62" s="269"/>
    </row>
    <row r="63" spans="2:33" s="267" customFormat="1" x14ac:dyDescent="0.25">
      <c r="B63" s="284"/>
      <c r="C63" s="284"/>
      <c r="D63" s="285"/>
      <c r="E63" s="284"/>
      <c r="F63" s="284"/>
      <c r="G63" s="284"/>
      <c r="H63" s="284"/>
      <c r="I63" s="284"/>
      <c r="J63" s="284"/>
      <c r="K63" s="286"/>
      <c r="L63" s="284"/>
      <c r="M63" s="284"/>
      <c r="N63" s="284"/>
      <c r="O63" s="284"/>
      <c r="P63" s="284"/>
      <c r="Q63" s="284"/>
      <c r="R63" s="284"/>
      <c r="T63" s="266"/>
      <c r="U63" s="266"/>
      <c r="V63" s="266"/>
      <c r="W63" s="266"/>
      <c r="X63" s="266"/>
      <c r="Y63" s="266"/>
      <c r="Z63" s="284"/>
      <c r="AA63" s="284"/>
      <c r="AB63" s="284"/>
      <c r="AC63" s="269"/>
      <c r="AD63" s="270"/>
      <c r="AE63" s="269"/>
      <c r="AF63" s="269"/>
      <c r="AG63" s="269"/>
    </row>
    <row r="64" spans="2:33" s="267" customFormat="1" x14ac:dyDescent="0.25">
      <c r="B64" s="284"/>
      <c r="C64" s="284"/>
      <c r="D64" s="285"/>
      <c r="E64" s="284"/>
      <c r="F64" s="284"/>
      <c r="G64" s="284"/>
      <c r="H64" s="284"/>
      <c r="I64" s="284"/>
      <c r="J64" s="284"/>
      <c r="K64" s="286"/>
      <c r="L64" s="284"/>
      <c r="M64" s="284"/>
      <c r="N64" s="284"/>
      <c r="O64" s="284"/>
      <c r="P64" s="284"/>
      <c r="Q64" s="284"/>
      <c r="R64" s="284"/>
      <c r="T64" s="266"/>
      <c r="U64" s="266"/>
      <c r="V64" s="266"/>
      <c r="W64" s="266"/>
      <c r="X64" s="266"/>
      <c r="Y64" s="266"/>
      <c r="Z64" s="284"/>
      <c r="AA64" s="284"/>
      <c r="AB64" s="284"/>
      <c r="AC64" s="269"/>
      <c r="AD64" s="270"/>
      <c r="AE64" s="269"/>
      <c r="AF64" s="269"/>
      <c r="AG64" s="269"/>
    </row>
    <row r="65" spans="2:33" s="267" customFormat="1" x14ac:dyDescent="0.25">
      <c r="B65" s="284"/>
      <c r="C65" s="284"/>
      <c r="D65" s="285"/>
      <c r="E65" s="284"/>
      <c r="F65" s="284"/>
      <c r="G65" s="284"/>
      <c r="H65" s="284"/>
      <c r="I65" s="284"/>
      <c r="J65" s="284"/>
      <c r="K65" s="286"/>
      <c r="L65" s="284"/>
      <c r="M65" s="284"/>
      <c r="N65" s="284"/>
      <c r="O65" s="284"/>
      <c r="P65" s="284"/>
      <c r="Q65" s="284"/>
      <c r="R65" s="284"/>
      <c r="T65" s="266"/>
      <c r="U65" s="266"/>
      <c r="V65" s="266"/>
      <c r="W65" s="266"/>
      <c r="X65" s="266"/>
      <c r="Y65" s="266"/>
      <c r="Z65" s="284"/>
      <c r="AA65" s="284"/>
      <c r="AB65" s="284"/>
      <c r="AC65" s="269"/>
      <c r="AD65" s="270"/>
      <c r="AE65" s="269"/>
      <c r="AF65" s="269"/>
      <c r="AG65" s="269"/>
    </row>
    <row r="66" spans="2:33" s="267" customFormat="1" x14ac:dyDescent="0.25">
      <c r="B66" s="284"/>
      <c r="C66" s="284"/>
      <c r="D66" s="285"/>
      <c r="E66" s="284"/>
      <c r="F66" s="284"/>
      <c r="G66" s="284"/>
      <c r="H66" s="284"/>
      <c r="I66" s="284"/>
      <c r="J66" s="284"/>
      <c r="K66" s="286"/>
      <c r="L66" s="284"/>
      <c r="M66" s="284"/>
      <c r="N66" s="284"/>
      <c r="O66" s="284"/>
      <c r="P66" s="284"/>
      <c r="Q66" s="284"/>
      <c r="R66" s="284"/>
      <c r="T66" s="266"/>
      <c r="U66" s="266"/>
      <c r="V66" s="266"/>
      <c r="W66" s="266"/>
      <c r="X66" s="266"/>
      <c r="Y66" s="266"/>
      <c r="Z66" s="284"/>
      <c r="AA66" s="284"/>
      <c r="AB66" s="284"/>
      <c r="AC66" s="269"/>
      <c r="AD66" s="270"/>
      <c r="AE66" s="269"/>
      <c r="AF66" s="269"/>
      <c r="AG66" s="269"/>
    </row>
    <row r="67" spans="2:33" s="267" customFormat="1" x14ac:dyDescent="0.25">
      <c r="B67" s="284"/>
      <c r="C67" s="284"/>
      <c r="D67" s="285"/>
      <c r="E67" s="284"/>
      <c r="F67" s="284"/>
      <c r="G67" s="284"/>
      <c r="H67" s="284"/>
      <c r="I67" s="284"/>
      <c r="J67" s="284"/>
      <c r="K67" s="286"/>
      <c r="L67" s="284"/>
      <c r="M67" s="284"/>
      <c r="N67" s="284"/>
      <c r="O67" s="284"/>
      <c r="P67" s="284"/>
      <c r="Q67" s="284"/>
      <c r="R67" s="284"/>
      <c r="T67" s="266"/>
      <c r="U67" s="266"/>
      <c r="V67" s="266"/>
      <c r="W67" s="266"/>
      <c r="X67" s="266"/>
      <c r="Y67" s="266"/>
      <c r="Z67" s="284"/>
      <c r="AA67" s="284"/>
      <c r="AB67" s="284"/>
      <c r="AC67" s="269"/>
      <c r="AD67" s="270"/>
      <c r="AE67" s="269"/>
      <c r="AF67" s="269"/>
      <c r="AG67" s="269"/>
    </row>
    <row r="68" spans="2:33" s="267" customFormat="1" x14ac:dyDescent="0.25">
      <c r="B68" s="284"/>
      <c r="C68" s="284"/>
      <c r="D68" s="285"/>
      <c r="E68" s="284"/>
      <c r="F68" s="284"/>
      <c r="G68" s="284"/>
      <c r="H68" s="284"/>
      <c r="I68" s="284"/>
      <c r="J68" s="284"/>
      <c r="K68" s="286"/>
      <c r="L68" s="284"/>
      <c r="M68" s="284"/>
      <c r="N68" s="284"/>
      <c r="O68" s="284"/>
      <c r="P68" s="284"/>
      <c r="Q68" s="284"/>
      <c r="R68" s="284"/>
      <c r="T68" s="266"/>
      <c r="U68" s="266"/>
      <c r="V68" s="266"/>
      <c r="W68" s="266"/>
      <c r="X68" s="266"/>
      <c r="Y68" s="266"/>
      <c r="Z68" s="284"/>
      <c r="AA68" s="284"/>
      <c r="AB68" s="284"/>
      <c r="AC68" s="269"/>
      <c r="AD68" s="270"/>
      <c r="AE68" s="269"/>
      <c r="AF68" s="269"/>
      <c r="AG68" s="269"/>
    </row>
    <row r="69" spans="2:33" s="267" customFormat="1" x14ac:dyDescent="0.25">
      <c r="B69" s="284"/>
      <c r="C69" s="284"/>
      <c r="D69" s="285"/>
      <c r="E69" s="284"/>
      <c r="F69" s="284"/>
      <c r="G69" s="284"/>
      <c r="H69" s="284"/>
      <c r="I69" s="284"/>
      <c r="J69" s="284"/>
      <c r="K69" s="286"/>
      <c r="L69" s="284"/>
      <c r="M69" s="284"/>
      <c r="N69" s="284"/>
      <c r="O69" s="284"/>
      <c r="P69" s="284"/>
      <c r="Q69" s="284"/>
      <c r="R69" s="284"/>
      <c r="T69" s="266"/>
      <c r="U69" s="266"/>
      <c r="V69" s="266"/>
      <c r="W69" s="266"/>
      <c r="X69" s="266"/>
      <c r="Y69" s="266"/>
      <c r="Z69" s="284"/>
      <c r="AA69" s="284"/>
      <c r="AB69" s="284"/>
      <c r="AC69" s="269"/>
      <c r="AD69" s="270"/>
      <c r="AE69" s="269"/>
      <c r="AF69" s="269"/>
      <c r="AG69" s="269"/>
    </row>
    <row r="70" spans="2:33" s="267" customFormat="1" x14ac:dyDescent="0.25">
      <c r="B70" s="284"/>
      <c r="C70" s="284"/>
      <c r="D70" s="285"/>
      <c r="E70" s="284"/>
      <c r="F70" s="284"/>
      <c r="G70" s="284"/>
      <c r="H70" s="284"/>
      <c r="I70" s="284"/>
      <c r="J70" s="284"/>
      <c r="K70" s="286"/>
      <c r="L70" s="284"/>
      <c r="M70" s="284"/>
      <c r="N70" s="284"/>
      <c r="O70" s="284"/>
      <c r="P70" s="284"/>
      <c r="Q70" s="284"/>
      <c r="R70" s="284"/>
      <c r="T70" s="266"/>
      <c r="U70" s="266"/>
      <c r="V70" s="266"/>
      <c r="W70" s="266"/>
      <c r="X70" s="266"/>
      <c r="Y70" s="266"/>
      <c r="Z70" s="284"/>
      <c r="AA70" s="284"/>
      <c r="AB70" s="284"/>
      <c r="AC70" s="269"/>
      <c r="AD70" s="270"/>
      <c r="AE70" s="269"/>
      <c r="AF70" s="269"/>
      <c r="AG70" s="269"/>
    </row>
    <row r="71" spans="2:33" s="267" customFormat="1" x14ac:dyDescent="0.25">
      <c r="B71" s="284"/>
      <c r="C71" s="284"/>
      <c r="D71" s="285"/>
      <c r="E71" s="284"/>
      <c r="F71" s="284"/>
      <c r="G71" s="284"/>
      <c r="H71" s="284"/>
      <c r="I71" s="284"/>
      <c r="J71" s="284"/>
      <c r="K71" s="286"/>
      <c r="L71" s="284"/>
      <c r="M71" s="284"/>
      <c r="N71" s="284"/>
      <c r="O71" s="284"/>
      <c r="P71" s="284"/>
      <c r="Q71" s="284"/>
      <c r="R71" s="284"/>
      <c r="T71" s="266"/>
      <c r="U71" s="266"/>
      <c r="V71" s="266"/>
      <c r="W71" s="266"/>
      <c r="X71" s="266"/>
      <c r="Y71" s="266"/>
      <c r="Z71" s="284"/>
      <c r="AA71" s="284"/>
      <c r="AB71" s="284"/>
      <c r="AC71" s="269"/>
      <c r="AD71" s="270"/>
      <c r="AE71" s="269"/>
      <c r="AF71" s="269"/>
      <c r="AG71" s="269"/>
    </row>
    <row r="72" spans="2:33" s="267" customFormat="1" x14ac:dyDescent="0.25">
      <c r="B72" s="284"/>
      <c r="C72" s="284"/>
      <c r="D72" s="285"/>
      <c r="E72" s="284"/>
      <c r="F72" s="284"/>
      <c r="G72" s="284"/>
      <c r="H72" s="284"/>
      <c r="I72" s="284"/>
      <c r="J72" s="284"/>
      <c r="K72" s="286"/>
      <c r="L72" s="284"/>
      <c r="M72" s="284"/>
      <c r="N72" s="284"/>
      <c r="O72" s="284"/>
      <c r="P72" s="284"/>
      <c r="Q72" s="284"/>
      <c r="R72" s="284"/>
      <c r="T72" s="266"/>
      <c r="U72" s="266"/>
      <c r="V72" s="266"/>
      <c r="W72" s="266"/>
      <c r="X72" s="266"/>
      <c r="Y72" s="266"/>
      <c r="Z72" s="284"/>
      <c r="AA72" s="284"/>
      <c r="AB72" s="284"/>
      <c r="AC72" s="269"/>
      <c r="AD72" s="270"/>
      <c r="AE72" s="269"/>
      <c r="AF72" s="269"/>
      <c r="AG72" s="269"/>
    </row>
    <row r="73" spans="2:33" s="267" customFormat="1" x14ac:dyDescent="0.25">
      <c r="B73" s="284"/>
      <c r="C73" s="284"/>
      <c r="D73" s="285"/>
      <c r="E73" s="284"/>
      <c r="F73" s="284"/>
      <c r="G73" s="284"/>
      <c r="H73" s="284"/>
      <c r="I73" s="284"/>
      <c r="J73" s="284"/>
      <c r="K73" s="286"/>
      <c r="L73" s="284"/>
      <c r="M73" s="284"/>
      <c r="N73" s="284"/>
      <c r="O73" s="284"/>
      <c r="P73" s="284"/>
      <c r="Q73" s="284"/>
      <c r="R73" s="284"/>
      <c r="T73" s="266"/>
      <c r="U73" s="266"/>
      <c r="V73" s="266"/>
      <c r="W73" s="266"/>
      <c r="X73" s="266"/>
      <c r="Y73" s="266"/>
      <c r="Z73" s="284"/>
      <c r="AA73" s="284"/>
      <c r="AB73" s="284"/>
      <c r="AC73" s="269"/>
      <c r="AD73" s="270"/>
      <c r="AE73" s="269"/>
      <c r="AF73" s="269"/>
      <c r="AG73" s="269"/>
    </row>
    <row r="74" spans="2:33" s="267" customFormat="1" x14ac:dyDescent="0.25">
      <c r="B74" s="284"/>
      <c r="C74" s="284"/>
      <c r="D74" s="285"/>
      <c r="E74" s="284"/>
      <c r="F74" s="284"/>
      <c r="G74" s="284"/>
      <c r="H74" s="284"/>
      <c r="I74" s="284"/>
      <c r="J74" s="284"/>
      <c r="K74" s="286"/>
      <c r="L74" s="284"/>
      <c r="M74" s="284"/>
      <c r="N74" s="284"/>
      <c r="O74" s="284"/>
      <c r="P74" s="284"/>
      <c r="Q74" s="284"/>
      <c r="R74" s="284"/>
      <c r="T74" s="266"/>
      <c r="U74" s="266"/>
      <c r="V74" s="266"/>
      <c r="W74" s="266"/>
      <c r="X74" s="266"/>
      <c r="Y74" s="266"/>
      <c r="Z74" s="284"/>
      <c r="AA74" s="284"/>
      <c r="AB74" s="284"/>
      <c r="AC74" s="269"/>
      <c r="AD74" s="270"/>
      <c r="AE74" s="269"/>
      <c r="AF74" s="269"/>
      <c r="AG74" s="269"/>
    </row>
    <row r="75" spans="2:33" s="267" customFormat="1" x14ac:dyDescent="0.25">
      <c r="B75" s="284"/>
      <c r="C75" s="284"/>
      <c r="D75" s="285"/>
      <c r="E75" s="284"/>
      <c r="F75" s="284"/>
      <c r="G75" s="284"/>
      <c r="H75" s="284"/>
      <c r="I75" s="284"/>
      <c r="J75" s="284"/>
      <c r="K75" s="286"/>
      <c r="L75" s="284"/>
      <c r="M75" s="284"/>
      <c r="N75" s="284"/>
      <c r="O75" s="284"/>
      <c r="P75" s="284"/>
      <c r="Q75" s="284"/>
      <c r="R75" s="284"/>
      <c r="T75" s="266"/>
      <c r="U75" s="266"/>
      <c r="V75" s="266"/>
      <c r="W75" s="266"/>
      <c r="X75" s="266"/>
      <c r="Y75" s="266"/>
      <c r="Z75" s="284"/>
      <c r="AA75" s="284"/>
      <c r="AB75" s="284"/>
      <c r="AC75" s="269"/>
      <c r="AD75" s="270"/>
      <c r="AE75" s="269"/>
      <c r="AF75" s="269"/>
      <c r="AG75" s="269"/>
    </row>
    <row r="76" spans="2:33" s="267" customFormat="1" x14ac:dyDescent="0.25">
      <c r="B76" s="284"/>
      <c r="C76" s="284"/>
      <c r="D76" s="285"/>
      <c r="E76" s="284"/>
      <c r="F76" s="284"/>
      <c r="G76" s="284"/>
      <c r="H76" s="284"/>
      <c r="I76" s="284"/>
      <c r="J76" s="284"/>
      <c r="K76" s="286"/>
      <c r="L76" s="284"/>
      <c r="M76" s="284"/>
      <c r="N76" s="284"/>
      <c r="O76" s="284"/>
      <c r="P76" s="284"/>
      <c r="Q76" s="284"/>
      <c r="R76" s="284"/>
      <c r="T76" s="266"/>
      <c r="U76" s="266"/>
      <c r="V76" s="266"/>
      <c r="W76" s="266"/>
      <c r="X76" s="266"/>
      <c r="Y76" s="266"/>
      <c r="Z76" s="284"/>
      <c r="AA76" s="284"/>
      <c r="AB76" s="284"/>
      <c r="AC76" s="269"/>
      <c r="AD76" s="270"/>
      <c r="AE76" s="269"/>
      <c r="AF76" s="269"/>
      <c r="AG76" s="269"/>
    </row>
    <row r="77" spans="2:33" s="267" customFormat="1" x14ac:dyDescent="0.25">
      <c r="B77" s="284"/>
      <c r="C77" s="284"/>
      <c r="D77" s="285"/>
      <c r="E77" s="284"/>
      <c r="F77" s="284"/>
      <c r="G77" s="284"/>
      <c r="H77" s="284"/>
      <c r="I77" s="284"/>
      <c r="J77" s="284"/>
      <c r="K77" s="286"/>
      <c r="L77" s="284"/>
      <c r="M77" s="284"/>
      <c r="N77" s="284"/>
      <c r="O77" s="284"/>
      <c r="P77" s="284"/>
      <c r="Q77" s="284"/>
      <c r="R77" s="284"/>
      <c r="T77" s="266"/>
      <c r="U77" s="266"/>
      <c r="V77" s="266"/>
      <c r="W77" s="266"/>
      <c r="X77" s="266"/>
      <c r="Y77" s="266"/>
      <c r="Z77" s="284"/>
      <c r="AA77" s="284"/>
      <c r="AB77" s="284"/>
      <c r="AC77" s="269"/>
      <c r="AD77" s="270"/>
      <c r="AE77" s="269"/>
      <c r="AF77" s="269"/>
      <c r="AG77" s="269"/>
    </row>
    <row r="78" spans="2:33" s="267" customFormat="1" x14ac:dyDescent="0.25">
      <c r="B78" s="284"/>
      <c r="C78" s="284"/>
      <c r="D78" s="285"/>
      <c r="E78" s="284"/>
      <c r="F78" s="284"/>
      <c r="G78" s="284"/>
      <c r="H78" s="284"/>
      <c r="I78" s="284"/>
      <c r="J78" s="284"/>
      <c r="K78" s="286"/>
      <c r="L78" s="284"/>
      <c r="M78" s="284"/>
      <c r="N78" s="284"/>
      <c r="O78" s="284"/>
      <c r="P78" s="284"/>
      <c r="Q78" s="284"/>
      <c r="R78" s="284"/>
      <c r="T78" s="266"/>
      <c r="U78" s="266"/>
      <c r="V78" s="266"/>
      <c r="W78" s="266"/>
      <c r="X78" s="266"/>
      <c r="Y78" s="266"/>
      <c r="Z78" s="284"/>
      <c r="AA78" s="284"/>
      <c r="AB78" s="284"/>
      <c r="AC78" s="269"/>
      <c r="AD78" s="270"/>
      <c r="AE78" s="269"/>
      <c r="AF78" s="269"/>
      <c r="AG78" s="269"/>
    </row>
    <row r="79" spans="2:33" s="267" customFormat="1" x14ac:dyDescent="0.25">
      <c r="B79" s="284"/>
      <c r="C79" s="284"/>
      <c r="D79" s="285"/>
      <c r="E79" s="284"/>
      <c r="F79" s="284"/>
      <c r="G79" s="284"/>
      <c r="H79" s="284"/>
      <c r="I79" s="284"/>
      <c r="J79" s="284"/>
      <c r="K79" s="286"/>
      <c r="L79" s="284"/>
      <c r="M79" s="284"/>
      <c r="N79" s="284"/>
      <c r="O79" s="284"/>
      <c r="P79" s="284"/>
      <c r="Q79" s="284"/>
      <c r="R79" s="284"/>
      <c r="T79" s="266"/>
      <c r="U79" s="266"/>
      <c r="V79" s="266"/>
      <c r="W79" s="266"/>
      <c r="X79" s="266"/>
      <c r="Y79" s="266"/>
      <c r="Z79" s="284"/>
      <c r="AA79" s="284"/>
      <c r="AB79" s="284"/>
      <c r="AC79" s="269"/>
      <c r="AD79" s="270"/>
      <c r="AE79" s="269"/>
      <c r="AF79" s="269"/>
      <c r="AG79" s="269"/>
    </row>
    <row r="80" spans="2:33" s="267" customFormat="1" x14ac:dyDescent="0.25">
      <c r="B80" s="284"/>
      <c r="C80" s="284"/>
      <c r="D80" s="285"/>
      <c r="E80" s="284"/>
      <c r="F80" s="284"/>
      <c r="G80" s="284"/>
      <c r="H80" s="284"/>
      <c r="I80" s="284"/>
      <c r="J80" s="284"/>
      <c r="K80" s="286"/>
      <c r="L80" s="284"/>
      <c r="M80" s="284"/>
      <c r="N80" s="284"/>
      <c r="O80" s="284"/>
      <c r="P80" s="284"/>
      <c r="Q80" s="284"/>
      <c r="R80" s="284"/>
      <c r="T80" s="266"/>
      <c r="U80" s="266"/>
      <c r="V80" s="266"/>
      <c r="W80" s="266"/>
      <c r="X80" s="266"/>
      <c r="Y80" s="266"/>
      <c r="Z80" s="284"/>
      <c r="AA80" s="284"/>
      <c r="AB80" s="284"/>
      <c r="AC80" s="269"/>
      <c r="AD80" s="270"/>
      <c r="AE80" s="269"/>
      <c r="AF80" s="269"/>
      <c r="AG80" s="269"/>
    </row>
    <row r="81" spans="2:33" s="267" customFormat="1" x14ac:dyDescent="0.25">
      <c r="B81" s="284"/>
      <c r="C81" s="284"/>
      <c r="D81" s="285"/>
      <c r="E81" s="284"/>
      <c r="F81" s="284"/>
      <c r="G81" s="284"/>
      <c r="H81" s="284"/>
      <c r="I81" s="284"/>
      <c r="J81" s="284"/>
      <c r="K81" s="286"/>
      <c r="L81" s="284"/>
      <c r="M81" s="284"/>
      <c r="N81" s="284"/>
      <c r="O81" s="284"/>
      <c r="P81" s="284"/>
      <c r="Q81" s="284"/>
      <c r="R81" s="284"/>
      <c r="T81" s="266"/>
      <c r="U81" s="266"/>
      <c r="V81" s="266"/>
      <c r="W81" s="266"/>
      <c r="X81" s="266"/>
      <c r="Y81" s="266"/>
      <c r="Z81" s="284"/>
      <c r="AA81" s="284"/>
      <c r="AB81" s="284"/>
      <c r="AC81" s="269"/>
      <c r="AD81" s="270"/>
      <c r="AE81" s="269"/>
      <c r="AF81" s="269"/>
      <c r="AG81" s="269"/>
    </row>
    <row r="82" spans="2:33" s="267" customFormat="1" x14ac:dyDescent="0.25">
      <c r="B82" s="284"/>
      <c r="C82" s="284"/>
      <c r="D82" s="285"/>
      <c r="E82" s="284"/>
      <c r="F82" s="284"/>
      <c r="G82" s="284"/>
      <c r="H82" s="284"/>
      <c r="I82" s="284"/>
      <c r="J82" s="284"/>
      <c r="K82" s="286"/>
      <c r="L82" s="284"/>
      <c r="M82" s="284"/>
      <c r="N82" s="284"/>
      <c r="O82" s="284"/>
      <c r="P82" s="284"/>
      <c r="Q82" s="284"/>
      <c r="R82" s="284"/>
      <c r="T82" s="266"/>
      <c r="U82" s="266"/>
      <c r="V82" s="266"/>
      <c r="W82" s="266"/>
      <c r="X82" s="266"/>
      <c r="Y82" s="266"/>
      <c r="Z82" s="284"/>
      <c r="AA82" s="284"/>
      <c r="AB82" s="284"/>
      <c r="AC82" s="269"/>
      <c r="AD82" s="270"/>
      <c r="AE82" s="269"/>
      <c r="AF82" s="269"/>
      <c r="AG82" s="269"/>
    </row>
    <row r="83" spans="2:33" s="267" customFormat="1" x14ac:dyDescent="0.25">
      <c r="B83" s="284"/>
      <c r="C83" s="284"/>
      <c r="D83" s="285"/>
      <c r="E83" s="284"/>
      <c r="F83" s="284"/>
      <c r="G83" s="284"/>
      <c r="H83" s="284"/>
      <c r="I83" s="284"/>
      <c r="J83" s="284"/>
      <c r="K83" s="286"/>
      <c r="L83" s="284"/>
      <c r="M83" s="284"/>
      <c r="N83" s="284"/>
      <c r="O83" s="284"/>
      <c r="P83" s="284"/>
      <c r="Q83" s="284"/>
      <c r="R83" s="284"/>
      <c r="T83" s="266"/>
      <c r="U83" s="266"/>
      <c r="V83" s="266"/>
      <c r="W83" s="266"/>
      <c r="X83" s="266"/>
      <c r="Y83" s="266"/>
      <c r="Z83" s="284"/>
      <c r="AA83" s="284"/>
      <c r="AB83" s="284"/>
      <c r="AC83" s="269"/>
      <c r="AD83" s="270"/>
      <c r="AE83" s="269"/>
      <c r="AF83" s="269"/>
      <c r="AG83" s="269"/>
    </row>
    <row r="84" spans="2:33" s="267" customFormat="1" x14ac:dyDescent="0.25">
      <c r="B84" s="284"/>
      <c r="C84" s="284"/>
      <c r="D84" s="285"/>
      <c r="E84" s="284"/>
      <c r="F84" s="284"/>
      <c r="G84" s="284"/>
      <c r="H84" s="284"/>
      <c r="I84" s="284"/>
      <c r="J84" s="284"/>
      <c r="K84" s="286"/>
      <c r="L84" s="284"/>
      <c r="M84" s="284"/>
      <c r="N84" s="284"/>
      <c r="O84" s="284"/>
      <c r="P84" s="284"/>
      <c r="Q84" s="284"/>
      <c r="R84" s="284"/>
      <c r="T84" s="266"/>
      <c r="U84" s="266"/>
      <c r="V84" s="266"/>
      <c r="W84" s="266"/>
      <c r="X84" s="266"/>
      <c r="Y84" s="266"/>
      <c r="Z84" s="284"/>
      <c r="AA84" s="284"/>
      <c r="AB84" s="284"/>
      <c r="AC84" s="269"/>
      <c r="AD84" s="270"/>
      <c r="AE84" s="269"/>
      <c r="AF84" s="269"/>
      <c r="AG84" s="269"/>
    </row>
    <row r="85" spans="2:33" s="267" customFormat="1" x14ac:dyDescent="0.25">
      <c r="B85" s="284"/>
      <c r="C85" s="284"/>
      <c r="D85" s="285"/>
      <c r="E85" s="284"/>
      <c r="F85" s="284"/>
      <c r="G85" s="284"/>
      <c r="H85" s="284"/>
      <c r="I85" s="284"/>
      <c r="J85" s="284"/>
      <c r="K85" s="286"/>
      <c r="L85" s="284"/>
      <c r="M85" s="284"/>
      <c r="N85" s="284"/>
      <c r="O85" s="284"/>
      <c r="P85" s="284"/>
      <c r="Q85" s="284"/>
      <c r="R85" s="284"/>
      <c r="T85" s="266"/>
      <c r="U85" s="266"/>
      <c r="V85" s="266"/>
      <c r="W85" s="266"/>
      <c r="X85" s="266"/>
      <c r="Y85" s="266"/>
      <c r="Z85" s="284"/>
      <c r="AA85" s="284"/>
      <c r="AB85" s="284"/>
      <c r="AC85" s="269"/>
      <c r="AD85" s="270"/>
      <c r="AE85" s="269"/>
      <c r="AF85" s="269"/>
      <c r="AG85" s="269"/>
    </row>
    <row r="86" spans="2:33" s="267" customFormat="1" x14ac:dyDescent="0.25">
      <c r="B86" s="284"/>
      <c r="C86" s="284"/>
      <c r="D86" s="285"/>
      <c r="E86" s="284"/>
      <c r="F86" s="284"/>
      <c r="G86" s="284"/>
      <c r="H86" s="284"/>
      <c r="I86" s="284"/>
      <c r="J86" s="284"/>
      <c r="K86" s="286"/>
      <c r="L86" s="284"/>
      <c r="M86" s="284"/>
      <c r="N86" s="284"/>
      <c r="O86" s="284"/>
      <c r="P86" s="284"/>
      <c r="Q86" s="284"/>
      <c r="R86" s="284"/>
      <c r="T86" s="266"/>
      <c r="U86" s="266"/>
      <c r="V86" s="266"/>
      <c r="W86" s="266"/>
      <c r="X86" s="266"/>
      <c r="Y86" s="266"/>
      <c r="Z86" s="284"/>
      <c r="AA86" s="284"/>
      <c r="AB86" s="284"/>
      <c r="AC86" s="269"/>
      <c r="AD86" s="270"/>
      <c r="AE86" s="269"/>
      <c r="AF86" s="269"/>
      <c r="AG86" s="269"/>
    </row>
    <row r="87" spans="2:33" s="267" customFormat="1" x14ac:dyDescent="0.25">
      <c r="B87" s="284"/>
      <c r="C87" s="284"/>
      <c r="D87" s="285"/>
      <c r="E87" s="284"/>
      <c r="F87" s="284"/>
      <c r="G87" s="284"/>
      <c r="H87" s="284"/>
      <c r="I87" s="284"/>
      <c r="J87" s="284"/>
      <c r="K87" s="286"/>
      <c r="L87" s="284"/>
      <c r="M87" s="284"/>
      <c r="N87" s="284"/>
      <c r="O87" s="284"/>
      <c r="P87" s="284"/>
      <c r="Q87" s="284"/>
      <c r="R87" s="284"/>
      <c r="T87" s="266"/>
      <c r="U87" s="266"/>
      <c r="V87" s="266"/>
      <c r="W87" s="266"/>
      <c r="X87" s="266"/>
      <c r="Y87" s="266"/>
      <c r="Z87" s="284"/>
      <c r="AA87" s="284"/>
      <c r="AB87" s="284"/>
      <c r="AC87" s="269"/>
      <c r="AD87" s="270"/>
      <c r="AE87" s="269"/>
      <c r="AF87" s="269"/>
      <c r="AG87" s="269"/>
    </row>
    <row r="88" spans="2:33" s="267" customFormat="1" x14ac:dyDescent="0.25">
      <c r="B88" s="284"/>
      <c r="C88" s="284"/>
      <c r="D88" s="285"/>
      <c r="E88" s="284"/>
      <c r="F88" s="284"/>
      <c r="G88" s="284"/>
      <c r="H88" s="284"/>
      <c r="I88" s="284"/>
      <c r="J88" s="284"/>
      <c r="K88" s="286"/>
      <c r="L88" s="284"/>
      <c r="M88" s="284"/>
      <c r="N88" s="284"/>
      <c r="O88" s="284"/>
      <c r="P88" s="284"/>
      <c r="Q88" s="284"/>
      <c r="R88" s="284"/>
      <c r="T88" s="266"/>
      <c r="U88" s="266"/>
      <c r="V88" s="266"/>
      <c r="W88" s="266"/>
      <c r="X88" s="266"/>
      <c r="Y88" s="266"/>
      <c r="Z88" s="284"/>
      <c r="AA88" s="284"/>
      <c r="AB88" s="284"/>
      <c r="AC88" s="269"/>
      <c r="AD88" s="270"/>
      <c r="AE88" s="269"/>
      <c r="AF88" s="269"/>
      <c r="AG88" s="269"/>
    </row>
    <row r="89" spans="2:33" s="267" customFormat="1" x14ac:dyDescent="0.25">
      <c r="B89" s="284"/>
      <c r="C89" s="284"/>
      <c r="D89" s="285"/>
      <c r="E89" s="284"/>
      <c r="F89" s="284"/>
      <c r="G89" s="284"/>
      <c r="H89" s="284"/>
      <c r="I89" s="284"/>
      <c r="J89" s="284"/>
      <c r="K89" s="286"/>
      <c r="L89" s="284"/>
      <c r="M89" s="284"/>
      <c r="N89" s="284"/>
      <c r="O89" s="284"/>
      <c r="P89" s="284"/>
      <c r="Q89" s="284"/>
      <c r="R89" s="284"/>
      <c r="T89" s="266"/>
      <c r="U89" s="266"/>
      <c r="V89" s="266"/>
      <c r="W89" s="266"/>
      <c r="X89" s="266"/>
      <c r="Y89" s="266"/>
      <c r="Z89" s="284"/>
      <c r="AA89" s="284"/>
      <c r="AB89" s="284"/>
      <c r="AC89" s="269"/>
      <c r="AD89" s="270"/>
      <c r="AE89" s="269"/>
      <c r="AF89" s="269"/>
      <c r="AG89" s="269"/>
    </row>
    <row r="90" spans="2:33" s="267" customFormat="1" x14ac:dyDescent="0.25">
      <c r="B90" s="284"/>
      <c r="C90" s="284"/>
      <c r="D90" s="285"/>
      <c r="E90" s="284"/>
      <c r="F90" s="284"/>
      <c r="G90" s="284"/>
      <c r="H90" s="284"/>
      <c r="I90" s="284"/>
      <c r="J90" s="284"/>
      <c r="K90" s="286"/>
      <c r="L90" s="284"/>
      <c r="M90" s="284"/>
      <c r="N90" s="284"/>
      <c r="O90" s="284"/>
      <c r="P90" s="284"/>
      <c r="Q90" s="284"/>
      <c r="R90" s="284"/>
      <c r="T90" s="266"/>
      <c r="U90" s="266"/>
      <c r="V90" s="266"/>
      <c r="W90" s="266"/>
      <c r="X90" s="266"/>
      <c r="Y90" s="266"/>
      <c r="Z90" s="284"/>
      <c r="AA90" s="284"/>
      <c r="AB90" s="284"/>
      <c r="AC90" s="269"/>
      <c r="AD90" s="270"/>
      <c r="AE90" s="269"/>
      <c r="AF90" s="269"/>
      <c r="AG90" s="269"/>
    </row>
    <row r="91" spans="2:33" s="267" customFormat="1" x14ac:dyDescent="0.25">
      <c r="B91" s="284"/>
      <c r="C91" s="284"/>
      <c r="D91" s="285"/>
      <c r="E91" s="284"/>
      <c r="F91" s="284"/>
      <c r="G91" s="284"/>
      <c r="H91" s="284"/>
      <c r="I91" s="284"/>
      <c r="J91" s="284"/>
      <c r="K91" s="286"/>
      <c r="L91" s="284"/>
      <c r="M91" s="284"/>
      <c r="N91" s="284"/>
      <c r="O91" s="284"/>
      <c r="P91" s="284"/>
      <c r="Q91" s="284"/>
      <c r="R91" s="284"/>
      <c r="T91" s="266"/>
      <c r="U91" s="266"/>
      <c r="V91" s="266"/>
      <c r="W91" s="266"/>
      <c r="X91" s="266"/>
      <c r="Y91" s="266"/>
      <c r="Z91" s="284"/>
      <c r="AA91" s="284"/>
      <c r="AB91" s="284"/>
      <c r="AC91" s="269"/>
      <c r="AD91" s="270"/>
      <c r="AE91" s="269"/>
      <c r="AF91" s="269"/>
      <c r="AG91" s="269"/>
    </row>
    <row r="92" spans="2:33" s="267" customFormat="1" x14ac:dyDescent="0.25">
      <c r="B92" s="284"/>
      <c r="C92" s="284"/>
      <c r="D92" s="285"/>
      <c r="E92" s="284"/>
      <c r="F92" s="284"/>
      <c r="G92" s="284"/>
      <c r="H92" s="284"/>
      <c r="I92" s="284"/>
      <c r="J92" s="284"/>
      <c r="K92" s="286"/>
      <c r="L92" s="284"/>
      <c r="M92" s="284"/>
      <c r="N92" s="284"/>
      <c r="O92" s="284"/>
      <c r="P92" s="284"/>
      <c r="Q92" s="284"/>
      <c r="R92" s="284"/>
      <c r="T92" s="266"/>
      <c r="U92" s="266"/>
      <c r="V92" s="266"/>
      <c r="W92" s="266"/>
      <c r="X92" s="266"/>
      <c r="Y92" s="266"/>
      <c r="Z92" s="284"/>
      <c r="AA92" s="284"/>
      <c r="AB92" s="284"/>
      <c r="AC92" s="269"/>
      <c r="AD92" s="270"/>
      <c r="AE92" s="269"/>
      <c r="AF92" s="269"/>
      <c r="AG92" s="269"/>
    </row>
    <row r="93" spans="2:33" s="267" customFormat="1" x14ac:dyDescent="0.25">
      <c r="B93" s="284"/>
      <c r="C93" s="284"/>
      <c r="D93" s="285"/>
      <c r="E93" s="284"/>
      <c r="F93" s="284"/>
      <c r="G93" s="284"/>
      <c r="H93" s="284"/>
      <c r="I93" s="284"/>
      <c r="J93" s="284"/>
      <c r="K93" s="286"/>
      <c r="L93" s="284"/>
      <c r="M93" s="284"/>
      <c r="N93" s="284"/>
      <c r="O93" s="284"/>
      <c r="P93" s="284"/>
      <c r="Q93" s="284"/>
      <c r="R93" s="284"/>
      <c r="T93" s="266"/>
      <c r="U93" s="266"/>
      <c r="V93" s="266"/>
      <c r="W93" s="266"/>
      <c r="X93" s="266"/>
      <c r="Y93" s="266"/>
      <c r="Z93" s="284"/>
      <c r="AA93" s="284"/>
      <c r="AB93" s="284"/>
      <c r="AC93" s="269"/>
      <c r="AD93" s="270"/>
      <c r="AE93" s="269"/>
      <c r="AF93" s="269"/>
      <c r="AG93" s="269"/>
    </row>
    <row r="94" spans="2:33" s="267" customFormat="1" x14ac:dyDescent="0.25">
      <c r="B94" s="284"/>
      <c r="C94" s="284"/>
      <c r="D94" s="285"/>
      <c r="E94" s="284"/>
      <c r="F94" s="284"/>
      <c r="G94" s="284"/>
      <c r="H94" s="284"/>
      <c r="I94" s="284"/>
      <c r="J94" s="284"/>
      <c r="K94" s="286"/>
      <c r="L94" s="284"/>
      <c r="M94" s="284"/>
      <c r="N94" s="284"/>
      <c r="O94" s="284"/>
      <c r="P94" s="284"/>
      <c r="Q94" s="284"/>
      <c r="R94" s="284"/>
      <c r="T94" s="266"/>
      <c r="U94" s="266"/>
      <c r="V94" s="266"/>
      <c r="W94" s="266"/>
      <c r="X94" s="266"/>
      <c r="Y94" s="266"/>
      <c r="Z94" s="284"/>
      <c r="AA94" s="284"/>
      <c r="AB94" s="284"/>
      <c r="AC94" s="269"/>
      <c r="AD94" s="270"/>
      <c r="AE94" s="269"/>
      <c r="AF94" s="269"/>
      <c r="AG94" s="269"/>
    </row>
    <row r="95" spans="2:33" s="267" customFormat="1" x14ac:dyDescent="0.25">
      <c r="B95" s="284"/>
      <c r="C95" s="284"/>
      <c r="D95" s="285"/>
      <c r="E95" s="284"/>
      <c r="F95" s="284"/>
      <c r="G95" s="284"/>
      <c r="H95" s="284"/>
      <c r="I95" s="284"/>
      <c r="J95" s="284"/>
      <c r="K95" s="286"/>
      <c r="L95" s="284"/>
      <c r="M95" s="284"/>
      <c r="N95" s="284"/>
      <c r="O95" s="284"/>
      <c r="P95" s="284"/>
      <c r="Q95" s="284"/>
      <c r="R95" s="284"/>
      <c r="T95" s="266"/>
      <c r="U95" s="266"/>
      <c r="V95" s="266"/>
      <c r="W95" s="266"/>
      <c r="X95" s="266"/>
      <c r="Y95" s="266"/>
      <c r="Z95" s="284"/>
      <c r="AA95" s="284"/>
      <c r="AB95" s="284"/>
      <c r="AC95" s="269"/>
      <c r="AD95" s="270"/>
      <c r="AE95" s="269"/>
      <c r="AF95" s="269"/>
      <c r="AG95" s="269"/>
    </row>
    <row r="96" spans="2:33" s="267" customFormat="1" x14ac:dyDescent="0.25">
      <c r="B96" s="284"/>
      <c r="C96" s="284"/>
      <c r="D96" s="285"/>
      <c r="E96" s="284"/>
      <c r="F96" s="284"/>
      <c r="G96" s="284"/>
      <c r="H96" s="284"/>
      <c r="I96" s="284"/>
      <c r="J96" s="284"/>
      <c r="K96" s="286"/>
      <c r="L96" s="284"/>
      <c r="M96" s="284"/>
      <c r="N96" s="284"/>
      <c r="O96" s="284"/>
      <c r="P96" s="284"/>
      <c r="Q96" s="284"/>
      <c r="R96" s="284"/>
      <c r="T96" s="266"/>
      <c r="U96" s="266"/>
      <c r="V96" s="266"/>
      <c r="W96" s="266"/>
      <c r="X96" s="266"/>
      <c r="Y96" s="266"/>
      <c r="Z96" s="284"/>
      <c r="AA96" s="284"/>
      <c r="AB96" s="284"/>
      <c r="AC96" s="269"/>
      <c r="AD96" s="270"/>
      <c r="AE96" s="269"/>
      <c r="AF96" s="269"/>
      <c r="AG96" s="269"/>
    </row>
    <row r="97" spans="2:33" s="267" customFormat="1" x14ac:dyDescent="0.25">
      <c r="B97" s="284"/>
      <c r="C97" s="284"/>
      <c r="D97" s="285"/>
      <c r="E97" s="284"/>
      <c r="F97" s="284"/>
      <c r="G97" s="284"/>
      <c r="H97" s="284"/>
      <c r="I97" s="284"/>
      <c r="J97" s="284"/>
      <c r="K97" s="286"/>
      <c r="L97" s="284"/>
      <c r="M97" s="284"/>
      <c r="N97" s="284"/>
      <c r="O97" s="284"/>
      <c r="P97" s="284"/>
      <c r="Q97" s="284"/>
      <c r="R97" s="284"/>
      <c r="T97" s="266"/>
      <c r="U97" s="266"/>
      <c r="V97" s="266"/>
      <c r="W97" s="266"/>
      <c r="X97" s="266"/>
      <c r="Y97" s="266"/>
      <c r="Z97" s="284"/>
      <c r="AA97" s="284"/>
      <c r="AB97" s="284"/>
      <c r="AC97" s="269"/>
      <c r="AD97" s="270"/>
      <c r="AE97" s="269"/>
      <c r="AF97" s="269"/>
      <c r="AG97" s="269"/>
    </row>
    <row r="98" spans="2:33" s="267" customFormat="1" x14ac:dyDescent="0.25">
      <c r="B98" s="284"/>
      <c r="C98" s="284"/>
      <c r="D98" s="285"/>
      <c r="E98" s="284"/>
      <c r="F98" s="284"/>
      <c r="G98" s="284"/>
      <c r="H98" s="284"/>
      <c r="I98" s="284"/>
      <c r="J98" s="284"/>
      <c r="K98" s="286"/>
      <c r="L98" s="284"/>
      <c r="M98" s="284"/>
      <c r="N98" s="284"/>
      <c r="O98" s="284"/>
      <c r="P98" s="284"/>
      <c r="Q98" s="284"/>
      <c r="R98" s="284"/>
      <c r="T98" s="266"/>
      <c r="U98" s="266"/>
      <c r="V98" s="266"/>
      <c r="W98" s="266"/>
      <c r="X98" s="266"/>
      <c r="Y98" s="266"/>
      <c r="Z98" s="284"/>
      <c r="AA98" s="284"/>
      <c r="AB98" s="284"/>
      <c r="AC98" s="269"/>
      <c r="AD98" s="270"/>
      <c r="AE98" s="269"/>
      <c r="AF98" s="269"/>
      <c r="AG98" s="269"/>
    </row>
    <row r="99" spans="2:33" s="267" customFormat="1" x14ac:dyDescent="0.25">
      <c r="B99" s="284"/>
      <c r="C99" s="284"/>
      <c r="D99" s="285"/>
      <c r="E99" s="284"/>
      <c r="F99" s="284"/>
      <c r="G99" s="284"/>
      <c r="H99" s="284"/>
      <c r="I99" s="284"/>
      <c r="J99" s="284"/>
      <c r="K99" s="286"/>
      <c r="L99" s="284"/>
      <c r="M99" s="284"/>
      <c r="N99" s="284"/>
      <c r="O99" s="284"/>
      <c r="P99" s="284"/>
      <c r="Q99" s="284"/>
      <c r="R99" s="284"/>
      <c r="T99" s="266"/>
      <c r="U99" s="266"/>
      <c r="V99" s="266"/>
      <c r="W99" s="266"/>
      <c r="X99" s="266"/>
      <c r="Y99" s="266"/>
      <c r="Z99" s="284"/>
      <c r="AA99" s="284"/>
      <c r="AB99" s="284"/>
      <c r="AC99" s="269"/>
      <c r="AD99" s="270"/>
      <c r="AE99" s="269"/>
      <c r="AF99" s="269"/>
      <c r="AG99" s="269"/>
    </row>
    <row r="100" spans="2:33" s="267" customFormat="1" x14ac:dyDescent="0.25">
      <c r="B100" s="284"/>
      <c r="C100" s="284"/>
      <c r="D100" s="285"/>
      <c r="E100" s="284"/>
      <c r="F100" s="284"/>
      <c r="G100" s="284"/>
      <c r="H100" s="284"/>
      <c r="I100" s="284"/>
      <c r="J100" s="284"/>
      <c r="K100" s="286"/>
      <c r="L100" s="284"/>
      <c r="M100" s="284"/>
      <c r="N100" s="284"/>
      <c r="O100" s="284"/>
      <c r="P100" s="284"/>
      <c r="Q100" s="284"/>
      <c r="R100" s="284"/>
      <c r="T100" s="266"/>
      <c r="U100" s="266"/>
      <c r="V100" s="266"/>
      <c r="W100" s="266"/>
      <c r="X100" s="266"/>
      <c r="Y100" s="266"/>
      <c r="Z100" s="284"/>
      <c r="AA100" s="284"/>
      <c r="AB100" s="284"/>
      <c r="AC100" s="269"/>
      <c r="AD100" s="270"/>
      <c r="AE100" s="269"/>
      <c r="AF100" s="269"/>
      <c r="AG100" s="269"/>
    </row>
    <row r="101" spans="2:33" s="267" customFormat="1" x14ac:dyDescent="0.25">
      <c r="B101" s="284"/>
      <c r="C101" s="284"/>
      <c r="D101" s="285"/>
      <c r="E101" s="284"/>
      <c r="F101" s="284"/>
      <c r="G101" s="284"/>
      <c r="H101" s="284"/>
      <c r="I101" s="284"/>
      <c r="J101" s="284"/>
      <c r="K101" s="286"/>
      <c r="L101" s="284"/>
      <c r="M101" s="284"/>
      <c r="N101" s="284"/>
      <c r="O101" s="284"/>
      <c r="P101" s="284"/>
      <c r="Q101" s="284"/>
      <c r="R101" s="284"/>
      <c r="T101" s="266"/>
      <c r="U101" s="266"/>
      <c r="V101" s="266"/>
      <c r="W101" s="266"/>
      <c r="X101" s="266"/>
      <c r="Y101" s="266"/>
      <c r="Z101" s="284"/>
      <c r="AA101" s="284"/>
      <c r="AB101" s="284"/>
      <c r="AC101" s="269"/>
      <c r="AD101" s="270"/>
      <c r="AE101" s="269"/>
      <c r="AF101" s="269"/>
      <c r="AG101" s="269"/>
    </row>
    <row r="102" spans="2:33" s="267" customFormat="1" x14ac:dyDescent="0.25">
      <c r="B102" s="284"/>
      <c r="C102" s="284"/>
      <c r="D102" s="285"/>
      <c r="E102" s="284"/>
      <c r="F102" s="284"/>
      <c r="G102" s="284"/>
      <c r="H102" s="284"/>
      <c r="I102" s="284"/>
      <c r="J102" s="284"/>
      <c r="K102" s="286"/>
      <c r="L102" s="284"/>
      <c r="M102" s="284"/>
      <c r="N102" s="284"/>
      <c r="O102" s="284"/>
      <c r="P102" s="284"/>
      <c r="Q102" s="284"/>
      <c r="R102" s="284"/>
      <c r="T102" s="266"/>
      <c r="U102" s="266"/>
      <c r="V102" s="266"/>
      <c r="W102" s="266"/>
      <c r="X102" s="266"/>
      <c r="Y102" s="266"/>
      <c r="Z102" s="284"/>
      <c r="AA102" s="284"/>
      <c r="AB102" s="284"/>
      <c r="AC102" s="269"/>
      <c r="AD102" s="270"/>
      <c r="AE102" s="269"/>
      <c r="AF102" s="269"/>
      <c r="AG102" s="269"/>
    </row>
    <row r="103" spans="2:33" s="267" customFormat="1" x14ac:dyDescent="0.25">
      <c r="B103" s="284"/>
      <c r="C103" s="284"/>
      <c r="D103" s="285"/>
      <c r="E103" s="284"/>
      <c r="F103" s="284"/>
      <c r="G103" s="284"/>
      <c r="H103" s="284"/>
      <c r="I103" s="284"/>
      <c r="J103" s="284"/>
      <c r="K103" s="286"/>
      <c r="L103" s="284"/>
      <c r="M103" s="284"/>
      <c r="N103" s="284"/>
      <c r="O103" s="284"/>
      <c r="P103" s="284"/>
      <c r="Q103" s="284"/>
      <c r="R103" s="284"/>
      <c r="T103" s="266"/>
      <c r="U103" s="266"/>
      <c r="V103" s="266"/>
      <c r="W103" s="266"/>
      <c r="X103" s="266"/>
      <c r="Y103" s="266"/>
      <c r="Z103" s="284"/>
      <c r="AA103" s="284"/>
      <c r="AB103" s="284"/>
      <c r="AC103" s="269"/>
      <c r="AD103" s="270"/>
      <c r="AE103" s="269"/>
      <c r="AF103" s="269"/>
      <c r="AG103" s="269"/>
    </row>
    <row r="104" spans="2:33" s="267" customFormat="1" x14ac:dyDescent="0.25">
      <c r="B104" s="284"/>
      <c r="C104" s="284"/>
      <c r="D104" s="285"/>
      <c r="E104" s="284"/>
      <c r="F104" s="284"/>
      <c r="G104" s="284"/>
      <c r="H104" s="284"/>
      <c r="I104" s="284"/>
      <c r="J104" s="284"/>
      <c r="K104" s="286"/>
      <c r="L104" s="284"/>
      <c r="M104" s="284"/>
      <c r="N104" s="284"/>
      <c r="O104" s="284"/>
      <c r="P104" s="284"/>
      <c r="Q104" s="284"/>
      <c r="R104" s="284"/>
      <c r="T104" s="266"/>
      <c r="U104" s="266"/>
      <c r="V104" s="266"/>
      <c r="W104" s="266"/>
      <c r="X104" s="266"/>
      <c r="Y104" s="266"/>
      <c r="Z104" s="284"/>
      <c r="AA104" s="284"/>
      <c r="AB104" s="284"/>
      <c r="AC104" s="269"/>
      <c r="AD104" s="270"/>
      <c r="AE104" s="269"/>
      <c r="AF104" s="269"/>
      <c r="AG104" s="269"/>
    </row>
    <row r="105" spans="2:33" s="267" customFormat="1" x14ac:dyDescent="0.25">
      <c r="B105" s="284"/>
      <c r="C105" s="284"/>
      <c r="D105" s="285"/>
      <c r="E105" s="284"/>
      <c r="F105" s="284"/>
      <c r="G105" s="284"/>
      <c r="H105" s="284"/>
      <c r="I105" s="284"/>
      <c r="J105" s="284"/>
      <c r="K105" s="286"/>
      <c r="L105" s="284"/>
      <c r="M105" s="284"/>
      <c r="N105" s="284"/>
      <c r="O105" s="284"/>
      <c r="P105" s="284"/>
      <c r="Q105" s="284"/>
      <c r="R105" s="284"/>
      <c r="T105" s="266"/>
      <c r="U105" s="266"/>
      <c r="V105" s="266"/>
      <c r="W105" s="266"/>
      <c r="X105" s="266"/>
      <c r="Y105" s="266"/>
      <c r="Z105" s="284"/>
      <c r="AA105" s="284"/>
      <c r="AB105" s="284"/>
      <c r="AC105" s="269"/>
      <c r="AD105" s="270"/>
      <c r="AE105" s="269"/>
      <c r="AF105" s="269"/>
      <c r="AG105" s="269"/>
    </row>
    <row r="106" spans="2:33" s="267" customFormat="1" x14ac:dyDescent="0.25">
      <c r="B106" s="284"/>
      <c r="C106" s="284"/>
      <c r="D106" s="285"/>
      <c r="E106" s="284"/>
      <c r="F106" s="284"/>
      <c r="G106" s="284"/>
      <c r="H106" s="284"/>
      <c r="I106" s="284"/>
      <c r="J106" s="284"/>
      <c r="K106" s="286"/>
      <c r="L106" s="284"/>
      <c r="M106" s="284"/>
      <c r="N106" s="284"/>
      <c r="O106" s="284"/>
      <c r="P106" s="284"/>
      <c r="Q106" s="284"/>
      <c r="R106" s="284"/>
      <c r="T106" s="266"/>
      <c r="U106" s="266"/>
      <c r="V106" s="266"/>
      <c r="W106" s="266"/>
      <c r="X106" s="266"/>
      <c r="Y106" s="266"/>
      <c r="Z106" s="284"/>
      <c r="AA106" s="284"/>
      <c r="AB106" s="284"/>
      <c r="AC106" s="269"/>
      <c r="AD106" s="270"/>
      <c r="AE106" s="269"/>
      <c r="AF106" s="269"/>
      <c r="AG106" s="269"/>
    </row>
    <row r="107" spans="2:33" s="267" customFormat="1" x14ac:dyDescent="0.25">
      <c r="B107" s="284"/>
      <c r="C107" s="284"/>
      <c r="D107" s="285"/>
      <c r="E107" s="284"/>
      <c r="F107" s="284"/>
      <c r="G107" s="284"/>
      <c r="H107" s="284"/>
      <c r="I107" s="284"/>
      <c r="J107" s="284"/>
      <c r="K107" s="286"/>
      <c r="L107" s="284"/>
      <c r="M107" s="284"/>
      <c r="N107" s="284"/>
      <c r="O107" s="284"/>
      <c r="P107" s="284"/>
      <c r="Q107" s="284"/>
      <c r="R107" s="284"/>
      <c r="T107" s="266"/>
      <c r="U107" s="266"/>
      <c r="V107" s="266"/>
      <c r="W107" s="266"/>
      <c r="X107" s="266"/>
      <c r="Y107" s="266"/>
      <c r="Z107" s="284"/>
      <c r="AA107" s="284"/>
      <c r="AB107" s="284"/>
      <c r="AC107" s="269"/>
      <c r="AD107" s="270"/>
      <c r="AE107" s="269"/>
      <c r="AF107" s="269"/>
      <c r="AG107" s="269"/>
    </row>
    <row r="108" spans="2:33" s="267" customFormat="1" x14ac:dyDescent="0.25">
      <c r="B108" s="284"/>
      <c r="C108" s="284"/>
      <c r="D108" s="285"/>
      <c r="E108" s="284"/>
      <c r="F108" s="284"/>
      <c r="G108" s="284"/>
      <c r="H108" s="284"/>
      <c r="I108" s="284"/>
      <c r="J108" s="284"/>
      <c r="K108" s="286"/>
      <c r="L108" s="284"/>
      <c r="M108" s="284"/>
      <c r="N108" s="284"/>
      <c r="O108" s="284"/>
      <c r="P108" s="284"/>
      <c r="Q108" s="284"/>
      <c r="R108" s="284"/>
      <c r="T108" s="266"/>
      <c r="U108" s="266"/>
      <c r="V108" s="266"/>
      <c r="W108" s="266"/>
      <c r="X108" s="266"/>
      <c r="Y108" s="266"/>
      <c r="Z108" s="284"/>
      <c r="AA108" s="284"/>
      <c r="AB108" s="284"/>
      <c r="AC108" s="269"/>
      <c r="AD108" s="270"/>
      <c r="AE108" s="269"/>
      <c r="AF108" s="269"/>
      <c r="AG108" s="269"/>
    </row>
    <row r="109" spans="2:33" s="267" customFormat="1" x14ac:dyDescent="0.25">
      <c r="B109" s="284"/>
      <c r="C109" s="284"/>
      <c r="D109" s="285"/>
      <c r="E109" s="284"/>
      <c r="F109" s="284"/>
      <c r="G109" s="284"/>
      <c r="H109" s="284"/>
      <c r="I109" s="284"/>
      <c r="J109" s="284"/>
      <c r="K109" s="286"/>
      <c r="L109" s="284"/>
      <c r="M109" s="284"/>
      <c r="N109" s="284"/>
      <c r="O109" s="284"/>
      <c r="P109" s="284"/>
      <c r="Q109" s="284"/>
      <c r="R109" s="284"/>
      <c r="T109" s="266"/>
      <c r="U109" s="266"/>
      <c r="V109" s="266"/>
      <c r="W109" s="266"/>
      <c r="X109" s="266"/>
      <c r="Y109" s="266"/>
      <c r="Z109" s="284"/>
      <c r="AA109" s="284"/>
      <c r="AB109" s="284"/>
      <c r="AC109" s="269"/>
      <c r="AD109" s="270"/>
      <c r="AE109" s="269"/>
      <c r="AF109" s="269"/>
      <c r="AG109" s="269"/>
    </row>
    <row r="110" spans="2:33" s="267" customFormat="1" x14ac:dyDescent="0.25">
      <c r="B110" s="284"/>
      <c r="C110" s="284"/>
      <c r="D110" s="285"/>
      <c r="E110" s="284"/>
      <c r="F110" s="284"/>
      <c r="G110" s="284"/>
      <c r="H110" s="284"/>
      <c r="I110" s="284"/>
      <c r="J110" s="284"/>
      <c r="K110" s="286"/>
      <c r="L110" s="284"/>
      <c r="M110" s="284"/>
      <c r="N110" s="284"/>
      <c r="O110" s="284"/>
      <c r="P110" s="284"/>
      <c r="Q110" s="284"/>
      <c r="R110" s="284"/>
      <c r="T110" s="266"/>
      <c r="U110" s="266"/>
      <c r="V110" s="266"/>
      <c r="W110" s="266"/>
      <c r="X110" s="266"/>
      <c r="Y110" s="266"/>
      <c r="Z110" s="284"/>
      <c r="AA110" s="284"/>
      <c r="AB110" s="284"/>
      <c r="AC110" s="269"/>
      <c r="AD110" s="270"/>
      <c r="AE110" s="269"/>
      <c r="AF110" s="269"/>
      <c r="AG110" s="269"/>
    </row>
    <row r="111" spans="2:33" s="267" customFormat="1" x14ac:dyDescent="0.25">
      <c r="B111" s="284"/>
      <c r="C111" s="284"/>
      <c r="D111" s="285"/>
      <c r="E111" s="284"/>
      <c r="F111" s="284"/>
      <c r="G111" s="284"/>
      <c r="H111" s="284"/>
      <c r="I111" s="284"/>
      <c r="J111" s="284"/>
      <c r="K111" s="286"/>
      <c r="L111" s="284"/>
      <c r="M111" s="284"/>
      <c r="N111" s="284"/>
      <c r="O111" s="284"/>
      <c r="P111" s="284"/>
      <c r="Q111" s="284"/>
      <c r="R111" s="284"/>
      <c r="T111" s="266"/>
      <c r="U111" s="266"/>
      <c r="V111" s="266"/>
      <c r="W111" s="266"/>
      <c r="X111" s="266"/>
      <c r="Y111" s="266"/>
      <c r="Z111" s="284"/>
      <c r="AA111" s="284"/>
      <c r="AB111" s="284"/>
      <c r="AC111" s="269"/>
      <c r="AD111" s="270"/>
      <c r="AE111" s="269"/>
      <c r="AF111" s="269"/>
      <c r="AG111" s="269"/>
    </row>
    <row r="112" spans="2:33" s="267" customFormat="1" x14ac:dyDescent="0.25">
      <c r="B112" s="284"/>
      <c r="C112" s="284"/>
      <c r="D112" s="285"/>
      <c r="E112" s="284"/>
      <c r="F112" s="284"/>
      <c r="G112" s="284"/>
      <c r="H112" s="284"/>
      <c r="I112" s="284"/>
      <c r="J112" s="284"/>
      <c r="K112" s="286"/>
      <c r="L112" s="284"/>
      <c r="M112" s="284"/>
      <c r="N112" s="284"/>
      <c r="O112" s="284"/>
      <c r="P112" s="284"/>
      <c r="Q112" s="284"/>
      <c r="R112" s="284"/>
      <c r="T112" s="266"/>
      <c r="U112" s="266"/>
      <c r="V112" s="266"/>
      <c r="W112" s="266"/>
      <c r="X112" s="266"/>
      <c r="Y112" s="266"/>
      <c r="Z112" s="284"/>
      <c r="AA112" s="284"/>
      <c r="AB112" s="284"/>
      <c r="AC112" s="269"/>
      <c r="AD112" s="270"/>
      <c r="AE112" s="269"/>
      <c r="AF112" s="269"/>
      <c r="AG112" s="269"/>
    </row>
    <row r="113" spans="2:33" s="267" customFormat="1" x14ac:dyDescent="0.25">
      <c r="B113" s="284"/>
      <c r="C113" s="284"/>
      <c r="D113" s="285"/>
      <c r="E113" s="284"/>
      <c r="F113" s="284"/>
      <c r="G113" s="284"/>
      <c r="H113" s="284"/>
      <c r="I113" s="284"/>
      <c r="J113" s="284"/>
      <c r="K113" s="286"/>
      <c r="L113" s="284"/>
      <c r="M113" s="284"/>
      <c r="N113" s="284"/>
      <c r="O113" s="284"/>
      <c r="P113" s="284"/>
      <c r="Q113" s="284"/>
      <c r="R113" s="284"/>
      <c r="T113" s="266"/>
      <c r="U113" s="266"/>
      <c r="V113" s="266"/>
      <c r="W113" s="266"/>
      <c r="X113" s="266"/>
      <c r="Y113" s="266"/>
      <c r="Z113" s="284"/>
      <c r="AA113" s="284"/>
      <c r="AB113" s="284"/>
      <c r="AC113" s="269"/>
      <c r="AD113" s="270"/>
      <c r="AE113" s="269"/>
      <c r="AF113" s="269"/>
      <c r="AG113" s="269"/>
    </row>
    <row r="114" spans="2:33" s="267" customFormat="1" x14ac:dyDescent="0.25">
      <c r="B114" s="284"/>
      <c r="C114" s="284"/>
      <c r="D114" s="285"/>
      <c r="E114" s="284"/>
      <c r="F114" s="284"/>
      <c r="G114" s="284"/>
      <c r="H114" s="284"/>
      <c r="I114" s="284"/>
      <c r="J114" s="284"/>
      <c r="K114" s="286"/>
      <c r="L114" s="284"/>
      <c r="M114" s="284"/>
      <c r="N114" s="284"/>
      <c r="O114" s="284"/>
      <c r="P114" s="284"/>
      <c r="Q114" s="284"/>
      <c r="R114" s="284"/>
      <c r="T114" s="266"/>
      <c r="U114" s="266"/>
      <c r="V114" s="266"/>
      <c r="W114" s="266"/>
      <c r="X114" s="266"/>
      <c r="Y114" s="266"/>
      <c r="Z114" s="284"/>
      <c r="AA114" s="284"/>
      <c r="AB114" s="284"/>
      <c r="AC114" s="269"/>
      <c r="AD114" s="270"/>
      <c r="AE114" s="269"/>
      <c r="AF114" s="269"/>
      <c r="AG114" s="269"/>
    </row>
    <row r="115" spans="2:33" s="267" customFormat="1" x14ac:dyDescent="0.25">
      <c r="B115" s="284"/>
      <c r="C115" s="284"/>
      <c r="D115" s="285"/>
      <c r="E115" s="284"/>
      <c r="F115" s="284"/>
      <c r="G115" s="284"/>
      <c r="H115" s="284"/>
      <c r="I115" s="284"/>
      <c r="J115" s="284"/>
      <c r="K115" s="286"/>
      <c r="L115" s="284"/>
      <c r="M115" s="284"/>
      <c r="N115" s="284"/>
      <c r="O115" s="284"/>
      <c r="P115" s="284"/>
      <c r="Q115" s="284"/>
      <c r="R115" s="284"/>
      <c r="T115" s="266"/>
      <c r="U115" s="266"/>
      <c r="V115" s="266"/>
      <c r="W115" s="266"/>
      <c r="X115" s="266"/>
      <c r="Y115" s="266"/>
      <c r="Z115" s="284"/>
      <c r="AA115" s="284"/>
      <c r="AB115" s="284"/>
      <c r="AC115" s="269"/>
      <c r="AD115" s="270"/>
      <c r="AE115" s="269"/>
      <c r="AF115" s="269"/>
      <c r="AG115" s="269"/>
    </row>
    <row r="116" spans="2:33" s="267" customFormat="1" x14ac:dyDescent="0.25">
      <c r="B116" s="284"/>
      <c r="C116" s="284"/>
      <c r="D116" s="285"/>
      <c r="E116" s="284"/>
      <c r="F116" s="284"/>
      <c r="G116" s="284"/>
      <c r="H116" s="284"/>
      <c r="I116" s="284"/>
      <c r="J116" s="284"/>
      <c r="K116" s="286"/>
      <c r="L116" s="284"/>
      <c r="M116" s="284"/>
      <c r="N116" s="284"/>
      <c r="O116" s="284"/>
      <c r="P116" s="284"/>
      <c r="Q116" s="284"/>
      <c r="R116" s="284"/>
      <c r="T116" s="266"/>
      <c r="U116" s="266"/>
      <c r="V116" s="266"/>
      <c r="W116" s="266"/>
      <c r="X116" s="266"/>
      <c r="Y116" s="266"/>
      <c r="Z116" s="284"/>
      <c r="AA116" s="284"/>
      <c r="AB116" s="284"/>
      <c r="AC116" s="269"/>
      <c r="AD116" s="270"/>
      <c r="AE116" s="269"/>
      <c r="AF116" s="269"/>
      <c r="AG116" s="269"/>
    </row>
    <row r="117" spans="2:33" s="267" customFormat="1" x14ac:dyDescent="0.25">
      <c r="B117" s="284"/>
      <c r="C117" s="284"/>
      <c r="D117" s="285"/>
      <c r="E117" s="284"/>
      <c r="F117" s="284"/>
      <c r="G117" s="284"/>
      <c r="H117" s="284"/>
      <c r="I117" s="284"/>
      <c r="J117" s="284"/>
      <c r="K117" s="286"/>
      <c r="L117" s="284"/>
      <c r="M117" s="284"/>
      <c r="N117" s="284"/>
      <c r="O117" s="284"/>
      <c r="P117" s="284"/>
      <c r="Q117" s="284"/>
      <c r="R117" s="284"/>
      <c r="T117" s="266"/>
      <c r="U117" s="266"/>
      <c r="V117" s="266"/>
      <c r="W117" s="266"/>
      <c r="X117" s="266"/>
      <c r="Y117" s="266"/>
      <c r="Z117" s="284"/>
      <c r="AA117" s="284"/>
      <c r="AB117" s="284"/>
      <c r="AC117" s="269"/>
      <c r="AD117" s="270"/>
      <c r="AE117" s="269"/>
      <c r="AF117" s="269"/>
      <c r="AG117" s="269"/>
    </row>
    <row r="118" spans="2:33" s="267" customFormat="1" x14ac:dyDescent="0.25">
      <c r="B118" s="284"/>
      <c r="C118" s="284"/>
      <c r="D118" s="285"/>
      <c r="E118" s="284"/>
      <c r="F118" s="284"/>
      <c r="G118" s="284"/>
      <c r="H118" s="284"/>
      <c r="I118" s="284"/>
      <c r="J118" s="284"/>
      <c r="K118" s="286"/>
      <c r="L118" s="284"/>
      <c r="M118" s="284"/>
      <c r="N118" s="284"/>
      <c r="O118" s="284"/>
      <c r="P118" s="284"/>
      <c r="Q118" s="284"/>
      <c r="R118" s="284"/>
      <c r="T118" s="266"/>
      <c r="U118" s="266"/>
      <c r="V118" s="266"/>
      <c r="W118" s="266"/>
      <c r="X118" s="266"/>
      <c r="Y118" s="266"/>
      <c r="Z118" s="284"/>
      <c r="AA118" s="284"/>
      <c r="AB118" s="284"/>
      <c r="AC118" s="269"/>
      <c r="AD118" s="270"/>
      <c r="AE118" s="269"/>
      <c r="AF118" s="269"/>
      <c r="AG118" s="269"/>
    </row>
    <row r="119" spans="2:33" s="267" customFormat="1" x14ac:dyDescent="0.25">
      <c r="B119" s="284"/>
      <c r="C119" s="284"/>
      <c r="D119" s="285"/>
      <c r="E119" s="284"/>
      <c r="F119" s="284"/>
      <c r="G119" s="284"/>
      <c r="H119" s="284"/>
      <c r="I119" s="284"/>
      <c r="J119" s="284"/>
      <c r="K119" s="286"/>
      <c r="L119" s="284"/>
      <c r="M119" s="284"/>
      <c r="N119" s="284"/>
      <c r="O119" s="284"/>
      <c r="P119" s="284"/>
      <c r="Q119" s="284"/>
      <c r="R119" s="284"/>
      <c r="T119" s="266"/>
      <c r="U119" s="266"/>
      <c r="V119" s="266"/>
      <c r="W119" s="266"/>
      <c r="X119" s="266"/>
      <c r="Y119" s="266"/>
      <c r="Z119" s="284"/>
      <c r="AA119" s="284"/>
      <c r="AB119" s="284"/>
      <c r="AC119" s="269"/>
      <c r="AD119" s="270"/>
      <c r="AE119" s="269"/>
      <c r="AF119" s="269"/>
      <c r="AG119" s="269"/>
    </row>
    <row r="120" spans="2:33" s="267" customFormat="1" x14ac:dyDescent="0.25">
      <c r="B120" s="284"/>
      <c r="C120" s="284"/>
      <c r="D120" s="285"/>
      <c r="E120" s="284"/>
      <c r="F120" s="284"/>
      <c r="G120" s="284"/>
      <c r="H120" s="284"/>
      <c r="I120" s="284"/>
      <c r="J120" s="284"/>
      <c r="K120" s="286"/>
      <c r="L120" s="284"/>
      <c r="M120" s="284"/>
      <c r="N120" s="284"/>
      <c r="O120" s="284"/>
      <c r="P120" s="284"/>
      <c r="Q120" s="284"/>
      <c r="R120" s="284"/>
      <c r="T120" s="266"/>
      <c r="U120" s="266"/>
      <c r="V120" s="266"/>
      <c r="W120" s="266"/>
      <c r="X120" s="266"/>
      <c r="Y120" s="266"/>
      <c r="Z120" s="284"/>
      <c r="AA120" s="284"/>
      <c r="AB120" s="284"/>
      <c r="AC120" s="269"/>
      <c r="AD120" s="270"/>
      <c r="AE120" s="269"/>
      <c r="AF120" s="269"/>
      <c r="AG120" s="269"/>
    </row>
    <row r="121" spans="2:33" s="267" customFormat="1" x14ac:dyDescent="0.25">
      <c r="B121" s="284"/>
      <c r="C121" s="284"/>
      <c r="D121" s="285"/>
      <c r="E121" s="284"/>
      <c r="F121" s="284"/>
      <c r="G121" s="284"/>
      <c r="H121" s="284"/>
      <c r="I121" s="284"/>
      <c r="J121" s="284"/>
      <c r="K121" s="286"/>
      <c r="L121" s="284"/>
      <c r="M121" s="284"/>
      <c r="N121" s="284"/>
      <c r="O121" s="284"/>
      <c r="P121" s="284"/>
      <c r="Q121" s="284"/>
      <c r="R121" s="284"/>
      <c r="T121" s="266"/>
      <c r="U121" s="266"/>
      <c r="V121" s="266"/>
      <c r="W121" s="266"/>
      <c r="X121" s="266"/>
      <c r="Y121" s="266"/>
      <c r="Z121" s="284"/>
      <c r="AA121" s="284"/>
      <c r="AB121" s="284"/>
      <c r="AC121" s="269"/>
      <c r="AD121" s="270"/>
      <c r="AE121" s="269"/>
      <c r="AF121" s="269"/>
      <c r="AG121" s="269"/>
    </row>
    <row r="122" spans="2:33" s="267" customFormat="1" x14ac:dyDescent="0.25">
      <c r="B122" s="284"/>
      <c r="C122" s="284"/>
      <c r="D122" s="285"/>
      <c r="E122" s="284"/>
      <c r="F122" s="284"/>
      <c r="G122" s="284"/>
      <c r="H122" s="284"/>
      <c r="I122" s="284"/>
      <c r="J122" s="284"/>
      <c r="K122" s="286"/>
      <c r="L122" s="284"/>
      <c r="M122" s="284"/>
      <c r="N122" s="284"/>
      <c r="O122" s="284"/>
      <c r="P122" s="284"/>
      <c r="Q122" s="284"/>
      <c r="R122" s="284"/>
      <c r="T122" s="266"/>
      <c r="U122" s="266"/>
      <c r="V122" s="266"/>
      <c r="W122" s="266"/>
      <c r="X122" s="266"/>
      <c r="Y122" s="266"/>
      <c r="Z122" s="284"/>
      <c r="AA122" s="284"/>
      <c r="AB122" s="284"/>
      <c r="AC122" s="269"/>
      <c r="AD122" s="270"/>
      <c r="AE122" s="269"/>
      <c r="AF122" s="269"/>
      <c r="AG122" s="269"/>
    </row>
    <row r="123" spans="2:33" s="267" customFormat="1" x14ac:dyDescent="0.25">
      <c r="B123" s="284"/>
      <c r="C123" s="284"/>
      <c r="D123" s="285"/>
      <c r="E123" s="284"/>
      <c r="F123" s="284"/>
      <c r="G123" s="284"/>
      <c r="H123" s="284"/>
      <c r="I123" s="284"/>
      <c r="J123" s="284"/>
      <c r="K123" s="286"/>
      <c r="L123" s="284"/>
      <c r="M123" s="284"/>
      <c r="N123" s="284"/>
      <c r="O123" s="284"/>
      <c r="P123" s="284"/>
      <c r="Q123" s="284"/>
      <c r="R123" s="284"/>
      <c r="T123" s="266"/>
      <c r="U123" s="266"/>
      <c r="V123" s="266"/>
      <c r="W123" s="266"/>
      <c r="X123" s="266"/>
      <c r="Y123" s="266"/>
      <c r="Z123" s="284"/>
      <c r="AA123" s="284"/>
      <c r="AB123" s="284"/>
      <c r="AC123" s="269"/>
      <c r="AD123" s="270"/>
      <c r="AE123" s="269"/>
      <c r="AF123" s="269"/>
      <c r="AG123" s="269"/>
    </row>
    <row r="124" spans="2:33" s="267" customFormat="1" x14ac:dyDescent="0.25">
      <c r="B124" s="284"/>
      <c r="C124" s="284"/>
      <c r="D124" s="285"/>
      <c r="E124" s="284"/>
      <c r="F124" s="284"/>
      <c r="G124" s="284"/>
      <c r="H124" s="284"/>
      <c r="I124" s="284"/>
      <c r="J124" s="284"/>
      <c r="K124" s="286"/>
      <c r="L124" s="284"/>
      <c r="M124" s="284"/>
      <c r="N124" s="284"/>
      <c r="O124" s="284"/>
      <c r="P124" s="284"/>
      <c r="Q124" s="284"/>
      <c r="R124" s="284"/>
      <c r="T124" s="266"/>
      <c r="U124" s="266"/>
      <c r="V124" s="266"/>
      <c r="W124" s="266"/>
      <c r="X124" s="266"/>
      <c r="Y124" s="266"/>
      <c r="Z124" s="284"/>
      <c r="AA124" s="284"/>
      <c r="AB124" s="284"/>
      <c r="AC124" s="269"/>
      <c r="AD124" s="270"/>
      <c r="AE124" s="269"/>
      <c r="AF124" s="269"/>
      <c r="AG124" s="269"/>
    </row>
    <row r="125" spans="2:33" s="267" customFormat="1" x14ac:dyDescent="0.25">
      <c r="B125" s="284"/>
      <c r="C125" s="284"/>
      <c r="D125" s="285"/>
      <c r="E125" s="284"/>
      <c r="F125" s="284"/>
      <c r="G125" s="284"/>
      <c r="H125" s="284"/>
      <c r="I125" s="284"/>
      <c r="J125" s="284"/>
      <c r="K125" s="286"/>
      <c r="L125" s="284"/>
      <c r="M125" s="284"/>
      <c r="N125" s="284"/>
      <c r="O125" s="284"/>
      <c r="P125" s="284"/>
      <c r="Q125" s="284"/>
      <c r="R125" s="284"/>
      <c r="T125" s="266"/>
      <c r="U125" s="266"/>
      <c r="V125" s="266"/>
      <c r="W125" s="266"/>
      <c r="X125" s="266"/>
      <c r="Y125" s="266"/>
      <c r="Z125" s="284"/>
      <c r="AA125" s="284"/>
      <c r="AB125" s="284"/>
      <c r="AC125" s="269"/>
      <c r="AD125" s="270"/>
      <c r="AE125" s="269"/>
      <c r="AF125" s="269"/>
      <c r="AG125" s="269"/>
    </row>
    <row r="126" spans="2:33" s="267" customFormat="1" x14ac:dyDescent="0.25">
      <c r="B126" s="284"/>
      <c r="C126" s="284"/>
      <c r="D126" s="285"/>
      <c r="E126" s="284"/>
      <c r="F126" s="284"/>
      <c r="G126" s="284"/>
      <c r="H126" s="284"/>
      <c r="I126" s="284"/>
      <c r="J126" s="284"/>
      <c r="K126" s="286"/>
      <c r="L126" s="284"/>
      <c r="M126" s="284"/>
      <c r="N126" s="284"/>
      <c r="O126" s="284"/>
      <c r="P126" s="284"/>
      <c r="Q126" s="284"/>
      <c r="R126" s="284"/>
      <c r="T126" s="266"/>
      <c r="U126" s="266"/>
      <c r="V126" s="266"/>
      <c r="W126" s="266"/>
      <c r="X126" s="266"/>
      <c r="Y126" s="266"/>
      <c r="Z126" s="284"/>
      <c r="AA126" s="284"/>
      <c r="AB126" s="284"/>
      <c r="AC126" s="269"/>
      <c r="AD126" s="270"/>
      <c r="AE126" s="269"/>
      <c r="AF126" s="269"/>
      <c r="AG126" s="269"/>
    </row>
    <row r="127" spans="2:33" s="267" customFormat="1" x14ac:dyDescent="0.25">
      <c r="B127" s="284"/>
      <c r="C127" s="284"/>
      <c r="D127" s="285"/>
      <c r="E127" s="284"/>
      <c r="F127" s="284"/>
      <c r="G127" s="284"/>
      <c r="H127" s="284"/>
      <c r="I127" s="284"/>
      <c r="J127" s="284"/>
      <c r="K127" s="286"/>
      <c r="L127" s="284"/>
      <c r="M127" s="284"/>
      <c r="N127" s="284"/>
      <c r="O127" s="284"/>
      <c r="P127" s="284"/>
      <c r="Q127" s="284"/>
      <c r="R127" s="284"/>
      <c r="T127" s="266"/>
      <c r="U127" s="266"/>
      <c r="V127" s="266"/>
      <c r="W127" s="266"/>
      <c r="X127" s="266"/>
      <c r="Y127" s="266"/>
      <c r="Z127" s="284"/>
      <c r="AA127" s="284"/>
      <c r="AB127" s="284"/>
      <c r="AC127" s="269"/>
      <c r="AD127" s="270"/>
      <c r="AE127" s="269"/>
      <c r="AF127" s="269"/>
      <c r="AG127" s="269"/>
    </row>
    <row r="128" spans="2:33" s="267" customFormat="1" x14ac:dyDescent="0.25">
      <c r="B128" s="284"/>
      <c r="C128" s="284"/>
      <c r="D128" s="285"/>
      <c r="E128" s="284"/>
      <c r="F128" s="284"/>
      <c r="G128" s="284"/>
      <c r="H128" s="284"/>
      <c r="I128" s="284"/>
      <c r="J128" s="284"/>
      <c r="K128" s="286"/>
      <c r="L128" s="284"/>
      <c r="M128" s="284"/>
      <c r="N128" s="284"/>
      <c r="O128" s="284"/>
      <c r="P128" s="284"/>
      <c r="Q128" s="284"/>
      <c r="R128" s="284"/>
      <c r="T128" s="266"/>
      <c r="U128" s="266"/>
      <c r="V128" s="266"/>
      <c r="W128" s="266"/>
      <c r="X128" s="266"/>
      <c r="Y128" s="266"/>
      <c r="Z128" s="284"/>
      <c r="AA128" s="284"/>
      <c r="AB128" s="284"/>
      <c r="AC128" s="269"/>
      <c r="AD128" s="270"/>
      <c r="AE128" s="269"/>
      <c r="AF128" s="269"/>
      <c r="AG128" s="269"/>
    </row>
    <row r="129" spans="2:33" s="267" customFormat="1" x14ac:dyDescent="0.25">
      <c r="B129" s="284"/>
      <c r="C129" s="284"/>
      <c r="D129" s="285"/>
      <c r="E129" s="284"/>
      <c r="F129" s="284"/>
      <c r="G129" s="284"/>
      <c r="H129" s="284"/>
      <c r="I129" s="284"/>
      <c r="J129" s="284"/>
      <c r="K129" s="286"/>
      <c r="L129" s="284"/>
      <c r="M129" s="284"/>
      <c r="N129" s="284"/>
      <c r="O129" s="284"/>
      <c r="P129" s="284"/>
      <c r="Q129" s="284"/>
      <c r="R129" s="284"/>
      <c r="T129" s="266"/>
      <c r="U129" s="266"/>
      <c r="V129" s="266"/>
      <c r="W129" s="266"/>
      <c r="X129" s="266"/>
      <c r="Y129" s="266"/>
      <c r="Z129" s="284"/>
      <c r="AA129" s="284"/>
      <c r="AB129" s="284"/>
      <c r="AC129" s="269"/>
      <c r="AD129" s="270"/>
      <c r="AE129" s="269"/>
      <c r="AF129" s="269"/>
      <c r="AG129" s="269"/>
    </row>
    <row r="130" spans="2:33" s="267" customFormat="1" x14ac:dyDescent="0.25">
      <c r="B130" s="284"/>
      <c r="C130" s="284"/>
      <c r="D130" s="285"/>
      <c r="E130" s="284"/>
      <c r="F130" s="284"/>
      <c r="G130" s="284"/>
      <c r="H130" s="284"/>
      <c r="I130" s="284"/>
      <c r="J130" s="284"/>
      <c r="K130" s="286"/>
      <c r="L130" s="284"/>
      <c r="M130" s="284"/>
      <c r="N130" s="284"/>
      <c r="O130" s="284"/>
      <c r="P130" s="284"/>
      <c r="Q130" s="284"/>
      <c r="R130" s="284"/>
      <c r="T130" s="266"/>
      <c r="U130" s="266"/>
      <c r="V130" s="266"/>
      <c r="W130" s="266"/>
      <c r="X130" s="266"/>
      <c r="Y130" s="266"/>
      <c r="Z130" s="284"/>
      <c r="AA130" s="284"/>
      <c r="AB130" s="284"/>
      <c r="AC130" s="269"/>
      <c r="AD130" s="270"/>
      <c r="AE130" s="269"/>
      <c r="AF130" s="269"/>
      <c r="AG130" s="269"/>
    </row>
    <row r="131" spans="2:33" s="267" customFormat="1" x14ac:dyDescent="0.25">
      <c r="B131" s="284"/>
      <c r="C131" s="284"/>
      <c r="D131" s="285"/>
      <c r="E131" s="284"/>
      <c r="F131" s="284"/>
      <c r="G131" s="284"/>
      <c r="H131" s="284"/>
      <c r="I131" s="284"/>
      <c r="J131" s="284"/>
      <c r="K131" s="286"/>
      <c r="L131" s="284"/>
      <c r="M131" s="284"/>
      <c r="N131" s="284"/>
      <c r="O131" s="284"/>
      <c r="P131" s="284"/>
      <c r="Q131" s="284"/>
      <c r="R131" s="284"/>
      <c r="T131" s="266"/>
      <c r="U131" s="266"/>
      <c r="V131" s="266"/>
      <c r="W131" s="266"/>
      <c r="X131" s="266"/>
      <c r="Y131" s="266"/>
      <c r="Z131" s="284"/>
      <c r="AA131" s="284"/>
      <c r="AB131" s="284"/>
      <c r="AC131" s="269"/>
      <c r="AD131" s="270"/>
      <c r="AE131" s="269"/>
      <c r="AF131" s="269"/>
      <c r="AG131" s="269"/>
    </row>
    <row r="132" spans="2:33" s="267" customFormat="1" x14ac:dyDescent="0.25">
      <c r="B132" s="284"/>
      <c r="C132" s="284"/>
      <c r="D132" s="285"/>
      <c r="E132" s="284"/>
      <c r="F132" s="284"/>
      <c r="G132" s="284"/>
      <c r="H132" s="284"/>
      <c r="I132" s="284"/>
      <c r="J132" s="284"/>
      <c r="K132" s="286"/>
      <c r="L132" s="284"/>
      <c r="M132" s="284"/>
      <c r="N132" s="284"/>
      <c r="O132" s="284"/>
      <c r="P132" s="284"/>
      <c r="Q132" s="284"/>
      <c r="R132" s="284"/>
      <c r="T132" s="266"/>
      <c r="U132" s="266"/>
      <c r="V132" s="266"/>
      <c r="W132" s="266"/>
      <c r="X132" s="266"/>
      <c r="Y132" s="266"/>
      <c r="Z132" s="284"/>
      <c r="AA132" s="284"/>
      <c r="AB132" s="284"/>
      <c r="AC132" s="269"/>
      <c r="AD132" s="270"/>
      <c r="AE132" s="269"/>
      <c r="AF132" s="269"/>
      <c r="AG132" s="269"/>
    </row>
    <row r="133" spans="2:33" s="267" customFormat="1" x14ac:dyDescent="0.25">
      <c r="B133" s="284"/>
      <c r="C133" s="284"/>
      <c r="D133" s="285"/>
      <c r="E133" s="284"/>
      <c r="F133" s="284"/>
      <c r="G133" s="284"/>
      <c r="H133" s="284"/>
      <c r="I133" s="284"/>
      <c r="J133" s="284"/>
      <c r="K133" s="286"/>
      <c r="L133" s="284"/>
      <c r="M133" s="284"/>
      <c r="N133" s="284"/>
      <c r="O133" s="284"/>
      <c r="P133" s="284"/>
      <c r="Q133" s="284"/>
      <c r="R133" s="284"/>
      <c r="T133" s="266"/>
      <c r="U133" s="266"/>
      <c r="V133" s="266"/>
      <c r="W133" s="266"/>
      <c r="X133" s="266"/>
      <c r="Y133" s="266"/>
      <c r="Z133" s="284"/>
      <c r="AA133" s="284"/>
      <c r="AB133" s="284"/>
      <c r="AC133" s="269"/>
      <c r="AD133" s="270"/>
      <c r="AE133" s="269"/>
      <c r="AF133" s="269"/>
      <c r="AG133" s="269"/>
    </row>
    <row r="134" spans="2:33" s="267" customFormat="1" x14ac:dyDescent="0.25">
      <c r="B134" s="284"/>
      <c r="C134" s="284"/>
      <c r="D134" s="285"/>
      <c r="E134" s="284"/>
      <c r="F134" s="284"/>
      <c r="G134" s="284"/>
      <c r="H134" s="284"/>
      <c r="I134" s="284"/>
      <c r="J134" s="284"/>
      <c r="K134" s="286"/>
      <c r="L134" s="284"/>
      <c r="M134" s="284"/>
      <c r="N134" s="284"/>
      <c r="O134" s="284"/>
      <c r="P134" s="284"/>
      <c r="Q134" s="284"/>
      <c r="R134" s="284"/>
      <c r="T134" s="266"/>
      <c r="U134" s="266"/>
      <c r="V134" s="266"/>
      <c r="W134" s="266"/>
      <c r="X134" s="266"/>
      <c r="Y134" s="266"/>
      <c r="Z134" s="284"/>
      <c r="AA134" s="284"/>
      <c r="AB134" s="284"/>
      <c r="AC134" s="269"/>
      <c r="AD134" s="270"/>
      <c r="AE134" s="269"/>
      <c r="AF134" s="269"/>
      <c r="AG134" s="269"/>
    </row>
    <row r="135" spans="2:33" s="267" customFormat="1" x14ac:dyDescent="0.25">
      <c r="B135" s="284"/>
      <c r="C135" s="284"/>
      <c r="D135" s="285"/>
      <c r="E135" s="284"/>
      <c r="F135" s="284"/>
      <c r="G135" s="284"/>
      <c r="H135" s="284"/>
      <c r="I135" s="284"/>
      <c r="J135" s="284"/>
      <c r="K135" s="286"/>
      <c r="L135" s="284"/>
      <c r="M135" s="284"/>
      <c r="N135" s="284"/>
      <c r="O135" s="284"/>
      <c r="P135" s="284"/>
      <c r="Q135" s="284"/>
      <c r="R135" s="284"/>
      <c r="T135" s="266"/>
      <c r="U135" s="266"/>
      <c r="V135" s="266"/>
      <c r="W135" s="266"/>
      <c r="X135" s="266"/>
      <c r="Y135" s="266"/>
      <c r="Z135" s="284"/>
      <c r="AA135" s="284"/>
      <c r="AB135" s="284"/>
      <c r="AC135" s="269"/>
      <c r="AD135" s="270"/>
      <c r="AE135" s="269"/>
      <c r="AF135" s="269"/>
      <c r="AG135" s="269"/>
    </row>
    <row r="136" spans="2:33" s="267" customFormat="1" x14ac:dyDescent="0.25">
      <c r="B136" s="284"/>
      <c r="C136" s="284"/>
      <c r="D136" s="285"/>
      <c r="E136" s="284"/>
      <c r="F136" s="284"/>
      <c r="G136" s="284"/>
      <c r="H136" s="284"/>
      <c r="I136" s="284"/>
      <c r="J136" s="284"/>
      <c r="K136" s="286"/>
      <c r="L136" s="284"/>
      <c r="M136" s="284"/>
      <c r="N136" s="284"/>
      <c r="O136" s="284"/>
      <c r="P136" s="284"/>
      <c r="Q136" s="284"/>
      <c r="R136" s="284"/>
      <c r="T136" s="266"/>
      <c r="U136" s="266"/>
      <c r="V136" s="266"/>
      <c r="W136" s="266"/>
      <c r="X136" s="266"/>
      <c r="Y136" s="266"/>
      <c r="Z136" s="284"/>
      <c r="AA136" s="284"/>
      <c r="AB136" s="284"/>
      <c r="AC136" s="269"/>
      <c r="AD136" s="270"/>
      <c r="AE136" s="269"/>
      <c r="AF136" s="269"/>
      <c r="AG136" s="269"/>
    </row>
    <row r="137" spans="2:33" s="267" customFormat="1" x14ac:dyDescent="0.25">
      <c r="B137" s="284"/>
      <c r="C137" s="284"/>
      <c r="D137" s="285"/>
      <c r="E137" s="284"/>
      <c r="F137" s="284"/>
      <c r="G137" s="284"/>
      <c r="H137" s="284"/>
      <c r="I137" s="284"/>
      <c r="J137" s="284"/>
      <c r="K137" s="286"/>
      <c r="L137" s="284"/>
      <c r="M137" s="284"/>
      <c r="N137" s="284"/>
      <c r="O137" s="284"/>
      <c r="P137" s="284"/>
      <c r="Q137" s="284"/>
      <c r="R137" s="284"/>
      <c r="T137" s="266"/>
      <c r="U137" s="266"/>
      <c r="V137" s="266"/>
      <c r="W137" s="266"/>
      <c r="X137" s="266"/>
      <c r="Y137" s="266"/>
      <c r="Z137" s="284"/>
      <c r="AA137" s="284"/>
      <c r="AB137" s="284"/>
      <c r="AC137" s="269"/>
      <c r="AD137" s="270"/>
      <c r="AE137" s="269"/>
      <c r="AF137" s="269"/>
      <c r="AG137" s="269"/>
    </row>
    <row r="138" spans="2:33" s="267" customFormat="1" x14ac:dyDescent="0.25">
      <c r="B138" s="284"/>
      <c r="C138" s="284"/>
      <c r="D138" s="285"/>
      <c r="E138" s="284"/>
      <c r="F138" s="284"/>
      <c r="G138" s="284"/>
      <c r="H138" s="284"/>
      <c r="I138" s="284"/>
      <c r="J138" s="284"/>
      <c r="K138" s="286"/>
      <c r="L138" s="284"/>
      <c r="M138" s="284"/>
      <c r="N138" s="284"/>
      <c r="O138" s="284"/>
      <c r="P138" s="284"/>
      <c r="Q138" s="284"/>
      <c r="R138" s="284"/>
      <c r="T138" s="266"/>
      <c r="U138" s="266"/>
      <c r="V138" s="266"/>
      <c r="W138" s="266"/>
      <c r="X138" s="266"/>
      <c r="Y138" s="266"/>
      <c r="Z138" s="284"/>
      <c r="AA138" s="284"/>
      <c r="AB138" s="284"/>
      <c r="AC138" s="269"/>
      <c r="AD138" s="270"/>
      <c r="AE138" s="269"/>
      <c r="AF138" s="269"/>
      <c r="AG138" s="269"/>
    </row>
    <row r="139" spans="2:33" s="267" customFormat="1" x14ac:dyDescent="0.25">
      <c r="B139" s="284"/>
      <c r="C139" s="284"/>
      <c r="D139" s="285"/>
      <c r="E139" s="284"/>
      <c r="F139" s="284"/>
      <c r="G139" s="284"/>
      <c r="H139" s="284"/>
      <c r="I139" s="284"/>
      <c r="J139" s="284"/>
      <c r="K139" s="286"/>
      <c r="L139" s="284"/>
      <c r="M139" s="284"/>
      <c r="N139" s="284"/>
      <c r="O139" s="284"/>
      <c r="P139" s="284"/>
      <c r="Q139" s="284"/>
      <c r="R139" s="284"/>
      <c r="T139" s="266"/>
      <c r="U139" s="266"/>
      <c r="V139" s="266"/>
      <c r="W139" s="266"/>
      <c r="X139" s="266"/>
      <c r="Y139" s="266"/>
      <c r="Z139" s="284"/>
      <c r="AA139" s="284"/>
      <c r="AB139" s="284"/>
      <c r="AC139" s="269"/>
      <c r="AD139" s="270"/>
      <c r="AE139" s="269"/>
      <c r="AF139" s="269"/>
      <c r="AG139" s="269"/>
    </row>
    <row r="140" spans="2:33" s="267" customFormat="1" x14ac:dyDescent="0.25">
      <c r="B140" s="284"/>
      <c r="C140" s="284"/>
      <c r="D140" s="285"/>
      <c r="E140" s="284"/>
      <c r="F140" s="284"/>
      <c r="G140" s="284"/>
      <c r="H140" s="284"/>
      <c r="I140" s="284"/>
      <c r="J140" s="284"/>
      <c r="K140" s="286"/>
      <c r="L140" s="284"/>
      <c r="M140" s="284"/>
      <c r="N140" s="284"/>
      <c r="O140" s="284"/>
      <c r="P140" s="284"/>
      <c r="Q140" s="284"/>
      <c r="R140" s="284"/>
      <c r="T140" s="266"/>
      <c r="U140" s="266"/>
      <c r="V140" s="266"/>
      <c r="W140" s="266"/>
      <c r="X140" s="266"/>
      <c r="Y140" s="266"/>
      <c r="Z140" s="284"/>
      <c r="AA140" s="284"/>
      <c r="AB140" s="284"/>
      <c r="AC140" s="269"/>
      <c r="AD140" s="270"/>
      <c r="AE140" s="269"/>
      <c r="AF140" s="269"/>
      <c r="AG140" s="269"/>
    </row>
    <row r="141" spans="2:33" s="267" customFormat="1" x14ac:dyDescent="0.25">
      <c r="B141" s="284"/>
      <c r="C141" s="284"/>
      <c r="D141" s="285"/>
      <c r="E141" s="284"/>
      <c r="F141" s="284"/>
      <c r="G141" s="284"/>
      <c r="H141" s="284"/>
      <c r="I141" s="284"/>
      <c r="J141" s="284"/>
      <c r="K141" s="286"/>
      <c r="L141" s="284"/>
      <c r="M141" s="284"/>
      <c r="N141" s="284"/>
      <c r="O141" s="284"/>
      <c r="P141" s="284"/>
      <c r="Q141" s="284"/>
      <c r="R141" s="284"/>
      <c r="T141" s="266"/>
      <c r="U141" s="266"/>
      <c r="V141" s="266"/>
      <c r="W141" s="266"/>
      <c r="X141" s="266"/>
      <c r="Y141" s="266"/>
      <c r="Z141" s="284"/>
      <c r="AA141" s="284"/>
      <c r="AB141" s="284"/>
      <c r="AC141" s="269"/>
      <c r="AD141" s="270"/>
      <c r="AE141" s="269"/>
      <c r="AF141" s="269"/>
      <c r="AG141" s="269"/>
    </row>
    <row r="142" spans="2:33" s="267" customFormat="1" x14ac:dyDescent="0.25">
      <c r="B142" s="284"/>
      <c r="C142" s="284"/>
      <c r="D142" s="285"/>
      <c r="E142" s="284"/>
      <c r="F142" s="284"/>
      <c r="G142" s="284"/>
      <c r="H142" s="284"/>
      <c r="I142" s="284"/>
      <c r="J142" s="284"/>
      <c r="K142" s="286"/>
      <c r="L142" s="284"/>
      <c r="M142" s="284"/>
      <c r="N142" s="284"/>
      <c r="O142" s="284"/>
      <c r="P142" s="284"/>
      <c r="Q142" s="284"/>
      <c r="R142" s="284"/>
      <c r="T142" s="266"/>
      <c r="U142" s="266"/>
      <c r="V142" s="266"/>
      <c r="W142" s="266"/>
      <c r="X142" s="266"/>
      <c r="Y142" s="266"/>
      <c r="Z142" s="284"/>
      <c r="AA142" s="284"/>
      <c r="AB142" s="284"/>
      <c r="AC142" s="269"/>
      <c r="AD142" s="270"/>
      <c r="AE142" s="269"/>
      <c r="AF142" s="269"/>
      <c r="AG142" s="269"/>
    </row>
    <row r="143" spans="2:33" s="267" customFormat="1" x14ac:dyDescent="0.25">
      <c r="B143" s="284"/>
      <c r="C143" s="284"/>
      <c r="D143" s="285"/>
      <c r="E143" s="284"/>
      <c r="F143" s="284"/>
      <c r="G143" s="284"/>
      <c r="H143" s="284"/>
      <c r="I143" s="284"/>
      <c r="J143" s="284"/>
      <c r="K143" s="286"/>
      <c r="L143" s="284"/>
      <c r="M143" s="284"/>
      <c r="N143" s="284"/>
      <c r="O143" s="284"/>
      <c r="P143" s="284"/>
      <c r="Q143" s="284"/>
      <c r="R143" s="284"/>
      <c r="T143" s="266"/>
      <c r="U143" s="266"/>
      <c r="V143" s="266"/>
      <c r="W143" s="266"/>
      <c r="X143" s="266"/>
      <c r="Y143" s="266"/>
      <c r="Z143" s="284"/>
      <c r="AA143" s="284"/>
      <c r="AB143" s="284"/>
      <c r="AC143" s="269"/>
      <c r="AD143" s="270"/>
      <c r="AE143" s="269"/>
      <c r="AF143" s="269"/>
      <c r="AG143" s="269"/>
    </row>
    <row r="144" spans="2:33" s="267" customFormat="1" x14ac:dyDescent="0.25">
      <c r="B144" s="284"/>
      <c r="C144" s="284"/>
      <c r="D144" s="285"/>
      <c r="E144" s="284"/>
      <c r="F144" s="284"/>
      <c r="G144" s="284"/>
      <c r="H144" s="284"/>
      <c r="I144" s="284"/>
      <c r="J144" s="284"/>
      <c r="K144" s="286"/>
      <c r="L144" s="284"/>
      <c r="M144" s="284"/>
      <c r="N144" s="284"/>
      <c r="O144" s="284"/>
      <c r="P144" s="284"/>
      <c r="Q144" s="284"/>
      <c r="R144" s="284"/>
      <c r="T144" s="266"/>
      <c r="U144" s="266"/>
      <c r="V144" s="266"/>
      <c r="W144" s="266"/>
      <c r="X144" s="266"/>
      <c r="Y144" s="266"/>
      <c r="Z144" s="284"/>
      <c r="AA144" s="284"/>
      <c r="AB144" s="284"/>
      <c r="AC144" s="269"/>
      <c r="AD144" s="270"/>
      <c r="AE144" s="269"/>
      <c r="AF144" s="269"/>
      <c r="AG144" s="269"/>
    </row>
    <row r="145" spans="2:33" s="267" customFormat="1" x14ac:dyDescent="0.25">
      <c r="B145" s="284"/>
      <c r="C145" s="284"/>
      <c r="D145" s="285"/>
      <c r="E145" s="284"/>
      <c r="F145" s="284"/>
      <c r="G145" s="284"/>
      <c r="H145" s="284"/>
      <c r="I145" s="284"/>
      <c r="J145" s="284"/>
      <c r="K145" s="286"/>
      <c r="L145" s="284"/>
      <c r="M145" s="284"/>
      <c r="N145" s="284"/>
      <c r="O145" s="284"/>
      <c r="P145" s="284"/>
      <c r="Q145" s="284"/>
      <c r="R145" s="284"/>
      <c r="T145" s="266"/>
      <c r="U145" s="266"/>
      <c r="V145" s="266"/>
      <c r="W145" s="266"/>
      <c r="X145" s="266"/>
      <c r="Y145" s="266"/>
      <c r="Z145" s="284"/>
      <c r="AA145" s="284"/>
      <c r="AB145" s="284"/>
      <c r="AC145" s="269"/>
      <c r="AD145" s="270"/>
      <c r="AE145" s="269"/>
      <c r="AF145" s="269"/>
      <c r="AG145" s="269"/>
    </row>
    <row r="146" spans="2:33" s="267" customFormat="1" x14ac:dyDescent="0.25">
      <c r="B146" s="284"/>
      <c r="C146" s="284"/>
      <c r="D146" s="285"/>
      <c r="E146" s="284"/>
      <c r="F146" s="284"/>
      <c r="G146" s="284"/>
      <c r="H146" s="284"/>
      <c r="I146" s="284"/>
      <c r="J146" s="284"/>
      <c r="K146" s="286"/>
      <c r="L146" s="284"/>
      <c r="M146" s="284"/>
      <c r="N146" s="284"/>
      <c r="O146" s="284"/>
      <c r="P146" s="284"/>
      <c r="Q146" s="284"/>
      <c r="R146" s="284"/>
      <c r="T146" s="266"/>
      <c r="U146" s="266"/>
      <c r="V146" s="266"/>
      <c r="W146" s="266"/>
      <c r="X146" s="266"/>
      <c r="Y146" s="266"/>
      <c r="Z146" s="284"/>
      <c r="AA146" s="284"/>
      <c r="AB146" s="284"/>
      <c r="AC146" s="269"/>
      <c r="AD146" s="270"/>
      <c r="AE146" s="269"/>
      <c r="AF146" s="269"/>
      <c r="AG146" s="269"/>
    </row>
    <row r="147" spans="2:33" s="267" customFormat="1" x14ac:dyDescent="0.25">
      <c r="B147" s="284"/>
      <c r="C147" s="284"/>
      <c r="D147" s="285"/>
      <c r="E147" s="284"/>
      <c r="F147" s="284"/>
      <c r="G147" s="284"/>
      <c r="H147" s="284"/>
      <c r="I147" s="284"/>
      <c r="J147" s="284"/>
      <c r="K147" s="286"/>
      <c r="L147" s="284"/>
      <c r="M147" s="284"/>
      <c r="N147" s="284"/>
      <c r="O147" s="284"/>
      <c r="P147" s="284"/>
      <c r="Q147" s="284"/>
      <c r="R147" s="284"/>
      <c r="T147" s="266"/>
      <c r="U147" s="266"/>
      <c r="V147" s="266"/>
      <c r="W147" s="266"/>
      <c r="X147" s="266"/>
      <c r="Y147" s="266"/>
      <c r="Z147" s="284"/>
      <c r="AA147" s="284"/>
      <c r="AB147" s="284"/>
      <c r="AC147" s="269"/>
      <c r="AD147" s="270"/>
      <c r="AE147" s="269"/>
      <c r="AF147" s="269"/>
      <c r="AG147" s="269"/>
    </row>
    <row r="148" spans="2:33" s="267" customFormat="1" x14ac:dyDescent="0.25">
      <c r="B148" s="284"/>
      <c r="C148" s="284"/>
      <c r="D148" s="285"/>
      <c r="E148" s="284"/>
      <c r="F148" s="284"/>
      <c r="G148" s="284"/>
      <c r="H148" s="284"/>
      <c r="I148" s="284"/>
      <c r="J148" s="284"/>
      <c r="K148" s="286"/>
      <c r="L148" s="284"/>
      <c r="M148" s="284"/>
      <c r="N148" s="284"/>
      <c r="O148" s="284"/>
      <c r="P148" s="284"/>
      <c r="Q148" s="284"/>
      <c r="R148" s="284"/>
      <c r="T148" s="266"/>
      <c r="U148" s="266"/>
      <c r="V148" s="266"/>
      <c r="W148" s="266"/>
      <c r="X148" s="266"/>
      <c r="Y148" s="266"/>
      <c r="Z148" s="284"/>
      <c r="AA148" s="284"/>
      <c r="AB148" s="284"/>
      <c r="AC148" s="269"/>
      <c r="AD148" s="270"/>
      <c r="AE148" s="269"/>
      <c r="AF148" s="269"/>
      <c r="AG148" s="269"/>
    </row>
    <row r="149" spans="2:33" s="267" customFormat="1" x14ac:dyDescent="0.25">
      <c r="B149" s="284"/>
      <c r="C149" s="284"/>
      <c r="D149" s="285"/>
      <c r="E149" s="284"/>
      <c r="F149" s="284"/>
      <c r="G149" s="284"/>
      <c r="H149" s="284"/>
      <c r="I149" s="284"/>
      <c r="J149" s="284"/>
      <c r="K149" s="286"/>
      <c r="L149" s="284"/>
      <c r="M149" s="284"/>
      <c r="N149" s="284"/>
      <c r="O149" s="284"/>
      <c r="P149" s="284"/>
      <c r="Q149" s="284"/>
      <c r="R149" s="284"/>
      <c r="T149" s="266"/>
      <c r="U149" s="266"/>
      <c r="V149" s="266"/>
      <c r="W149" s="266"/>
      <c r="X149" s="266"/>
      <c r="Y149" s="266"/>
      <c r="Z149" s="284"/>
      <c r="AA149" s="284"/>
      <c r="AB149" s="284"/>
      <c r="AC149" s="269"/>
      <c r="AD149" s="270"/>
      <c r="AE149" s="269"/>
      <c r="AF149" s="269"/>
      <c r="AG149" s="269"/>
    </row>
    <row r="150" spans="2:33" s="267" customFormat="1" x14ac:dyDescent="0.25">
      <c r="B150" s="284"/>
      <c r="C150" s="284"/>
      <c r="D150" s="285"/>
      <c r="E150" s="284"/>
      <c r="F150" s="284"/>
      <c r="G150" s="284"/>
      <c r="H150" s="284"/>
      <c r="I150" s="284"/>
      <c r="J150" s="284"/>
      <c r="K150" s="286"/>
      <c r="L150" s="284"/>
      <c r="M150" s="284"/>
      <c r="N150" s="284"/>
      <c r="O150" s="284"/>
      <c r="P150" s="284"/>
      <c r="Q150" s="284"/>
      <c r="R150" s="284"/>
      <c r="T150" s="266"/>
      <c r="U150" s="266"/>
      <c r="V150" s="266"/>
      <c r="W150" s="266"/>
      <c r="X150" s="266"/>
      <c r="Y150" s="266"/>
      <c r="Z150" s="284"/>
      <c r="AA150" s="284"/>
      <c r="AB150" s="284"/>
      <c r="AC150" s="269"/>
      <c r="AD150" s="270"/>
      <c r="AE150" s="269"/>
      <c r="AF150" s="269"/>
      <c r="AG150" s="269"/>
    </row>
    <row r="151" spans="2:33" s="267" customFormat="1" x14ac:dyDescent="0.25">
      <c r="B151" s="284"/>
      <c r="C151" s="284"/>
      <c r="D151" s="285"/>
      <c r="E151" s="284"/>
      <c r="F151" s="284"/>
      <c r="G151" s="284"/>
      <c r="H151" s="284"/>
      <c r="I151" s="284"/>
      <c r="J151" s="284"/>
      <c r="K151" s="286"/>
      <c r="L151" s="284"/>
      <c r="M151" s="284"/>
      <c r="N151" s="284"/>
      <c r="O151" s="284"/>
      <c r="P151" s="284"/>
      <c r="Q151" s="284"/>
      <c r="R151" s="284"/>
      <c r="T151" s="266"/>
      <c r="U151" s="266"/>
      <c r="V151" s="266"/>
      <c r="W151" s="266"/>
      <c r="X151" s="266"/>
      <c r="Y151" s="266"/>
      <c r="Z151" s="284"/>
      <c r="AA151" s="284"/>
      <c r="AB151" s="284"/>
      <c r="AC151" s="269"/>
      <c r="AD151" s="270"/>
      <c r="AE151" s="269"/>
      <c r="AF151" s="269"/>
      <c r="AG151" s="269"/>
    </row>
    <row r="152" spans="2:33" s="267" customFormat="1" x14ac:dyDescent="0.25">
      <c r="B152" s="284"/>
      <c r="C152" s="284"/>
      <c r="D152" s="285"/>
      <c r="E152" s="284"/>
      <c r="F152" s="284"/>
      <c r="G152" s="284"/>
      <c r="H152" s="284"/>
      <c r="I152" s="284"/>
      <c r="J152" s="284"/>
      <c r="K152" s="286"/>
      <c r="L152" s="284"/>
      <c r="M152" s="284"/>
      <c r="N152" s="284"/>
      <c r="O152" s="284"/>
      <c r="P152" s="284"/>
      <c r="Q152" s="284"/>
      <c r="R152" s="284"/>
      <c r="T152" s="266"/>
      <c r="U152" s="266"/>
      <c r="V152" s="266"/>
      <c r="W152" s="266"/>
      <c r="X152" s="266"/>
      <c r="Y152" s="266"/>
      <c r="Z152" s="284"/>
      <c r="AA152" s="284"/>
      <c r="AB152" s="284"/>
      <c r="AC152" s="269"/>
      <c r="AD152" s="270"/>
      <c r="AE152" s="269"/>
      <c r="AF152" s="269"/>
      <c r="AG152" s="269"/>
    </row>
    <row r="153" spans="2:33" s="267" customFormat="1" x14ac:dyDescent="0.25">
      <c r="B153" s="284"/>
      <c r="C153" s="284"/>
      <c r="D153" s="285"/>
      <c r="E153" s="284"/>
      <c r="F153" s="284"/>
      <c r="G153" s="284"/>
      <c r="H153" s="284"/>
      <c r="I153" s="284"/>
      <c r="J153" s="284"/>
      <c r="K153" s="286"/>
      <c r="L153" s="284"/>
      <c r="M153" s="284"/>
      <c r="N153" s="284"/>
      <c r="O153" s="284"/>
      <c r="P153" s="284"/>
      <c r="Q153" s="284"/>
      <c r="R153" s="284"/>
      <c r="T153" s="266"/>
      <c r="U153" s="266"/>
      <c r="V153" s="266"/>
      <c r="W153" s="266"/>
      <c r="X153" s="266"/>
      <c r="Y153" s="266"/>
      <c r="Z153" s="284"/>
      <c r="AA153" s="284"/>
      <c r="AB153" s="284"/>
      <c r="AC153" s="269"/>
      <c r="AD153" s="270"/>
      <c r="AE153" s="269"/>
      <c r="AF153" s="269"/>
      <c r="AG153" s="269"/>
    </row>
    <row r="154" spans="2:33" s="267" customFormat="1" x14ac:dyDescent="0.25">
      <c r="B154" s="284"/>
      <c r="C154" s="284"/>
      <c r="D154" s="285"/>
      <c r="E154" s="284"/>
      <c r="F154" s="284"/>
      <c r="G154" s="284"/>
      <c r="H154" s="284"/>
      <c r="I154" s="284"/>
      <c r="J154" s="284"/>
      <c r="K154" s="286"/>
      <c r="L154" s="284"/>
      <c r="M154" s="284"/>
      <c r="N154" s="284"/>
      <c r="O154" s="284"/>
      <c r="P154" s="284"/>
      <c r="Q154" s="284"/>
      <c r="R154" s="284"/>
      <c r="T154" s="266"/>
      <c r="U154" s="266"/>
      <c r="V154" s="266"/>
      <c r="W154" s="266"/>
      <c r="X154" s="266"/>
      <c r="Y154" s="266"/>
      <c r="Z154" s="284"/>
      <c r="AA154" s="284"/>
      <c r="AB154" s="284"/>
      <c r="AC154" s="269"/>
      <c r="AD154" s="270"/>
      <c r="AE154" s="269"/>
      <c r="AF154" s="269"/>
      <c r="AG154" s="269"/>
    </row>
    <row r="155" spans="2:33" s="267" customFormat="1" x14ac:dyDescent="0.25">
      <c r="B155" s="284"/>
      <c r="C155" s="284"/>
      <c r="D155" s="285"/>
      <c r="E155" s="284"/>
      <c r="F155" s="284"/>
      <c r="G155" s="284"/>
      <c r="H155" s="284"/>
      <c r="I155" s="284"/>
      <c r="J155" s="284"/>
      <c r="K155" s="286"/>
      <c r="L155" s="284"/>
      <c r="M155" s="284"/>
      <c r="N155" s="284"/>
      <c r="O155" s="284"/>
      <c r="P155" s="284"/>
      <c r="Q155" s="284"/>
      <c r="R155" s="284"/>
      <c r="T155" s="266"/>
      <c r="U155" s="266"/>
      <c r="V155" s="266"/>
      <c r="W155" s="266"/>
      <c r="X155" s="266"/>
      <c r="Y155" s="266"/>
      <c r="Z155" s="284"/>
      <c r="AA155" s="284"/>
      <c r="AB155" s="284"/>
      <c r="AC155" s="269"/>
      <c r="AD155" s="270"/>
      <c r="AE155" s="269"/>
      <c r="AF155" s="269"/>
      <c r="AG155" s="269"/>
    </row>
    <row r="156" spans="2:33" s="267" customFormat="1" x14ac:dyDescent="0.25">
      <c r="B156" s="284"/>
      <c r="C156" s="284"/>
      <c r="D156" s="285"/>
      <c r="E156" s="284"/>
      <c r="F156" s="284"/>
      <c r="G156" s="284"/>
      <c r="H156" s="284"/>
      <c r="I156" s="284"/>
      <c r="J156" s="284"/>
      <c r="K156" s="286"/>
      <c r="L156" s="284"/>
      <c r="M156" s="284"/>
      <c r="N156" s="284"/>
      <c r="O156" s="284"/>
      <c r="P156" s="284"/>
      <c r="Q156" s="284"/>
      <c r="R156" s="284"/>
      <c r="T156" s="266"/>
      <c r="U156" s="266"/>
      <c r="V156" s="266"/>
      <c r="W156" s="266"/>
      <c r="X156" s="266"/>
      <c r="Y156" s="266"/>
      <c r="Z156" s="284"/>
      <c r="AA156" s="284"/>
      <c r="AB156" s="284"/>
      <c r="AC156" s="269"/>
      <c r="AD156" s="270"/>
      <c r="AE156" s="269"/>
      <c r="AF156" s="269"/>
      <c r="AG156" s="269"/>
    </row>
    <row r="157" spans="2:33" s="267" customFormat="1" x14ac:dyDescent="0.25">
      <c r="B157" s="284"/>
      <c r="C157" s="284"/>
      <c r="D157" s="285"/>
      <c r="E157" s="284"/>
      <c r="F157" s="284"/>
      <c r="G157" s="284"/>
      <c r="H157" s="284"/>
      <c r="I157" s="284"/>
      <c r="J157" s="284"/>
      <c r="K157" s="286"/>
      <c r="L157" s="284"/>
      <c r="M157" s="284"/>
      <c r="N157" s="284"/>
      <c r="O157" s="284"/>
      <c r="P157" s="284"/>
      <c r="Q157" s="284"/>
      <c r="R157" s="284"/>
      <c r="T157" s="266"/>
      <c r="U157" s="266"/>
      <c r="V157" s="266"/>
      <c r="W157" s="266"/>
      <c r="X157" s="266"/>
      <c r="Y157" s="266"/>
      <c r="Z157" s="284"/>
      <c r="AA157" s="284"/>
      <c r="AB157" s="284"/>
      <c r="AC157" s="269"/>
      <c r="AD157" s="270"/>
      <c r="AE157" s="269"/>
      <c r="AF157" s="269"/>
      <c r="AG157" s="269"/>
    </row>
    <row r="158" spans="2:33" s="267" customFormat="1" x14ac:dyDescent="0.25">
      <c r="B158" s="284"/>
      <c r="C158" s="284"/>
      <c r="D158" s="285"/>
      <c r="E158" s="284"/>
      <c r="F158" s="284"/>
      <c r="G158" s="284"/>
      <c r="H158" s="284"/>
      <c r="I158" s="284"/>
      <c r="J158" s="284"/>
      <c r="K158" s="286"/>
      <c r="L158" s="284"/>
      <c r="M158" s="284"/>
      <c r="N158" s="284"/>
      <c r="O158" s="284"/>
      <c r="P158" s="284"/>
      <c r="Q158" s="284"/>
      <c r="R158" s="284"/>
      <c r="T158" s="266"/>
      <c r="U158" s="266"/>
      <c r="V158" s="266"/>
      <c r="W158" s="266"/>
      <c r="X158" s="266"/>
      <c r="Y158" s="266"/>
      <c r="Z158" s="284"/>
      <c r="AA158" s="284"/>
      <c r="AB158" s="284"/>
      <c r="AC158" s="269"/>
      <c r="AD158" s="270"/>
      <c r="AE158" s="269"/>
      <c r="AF158" s="269"/>
      <c r="AG158" s="269"/>
    </row>
    <row r="159" spans="2:33" s="267" customFormat="1" x14ac:dyDescent="0.25">
      <c r="B159" s="284"/>
      <c r="C159" s="284"/>
      <c r="D159" s="285"/>
      <c r="E159" s="284"/>
      <c r="F159" s="284"/>
      <c r="G159" s="284"/>
      <c r="H159" s="284"/>
      <c r="I159" s="284"/>
      <c r="J159" s="284"/>
      <c r="K159" s="286"/>
      <c r="L159" s="284"/>
      <c r="M159" s="284"/>
      <c r="N159" s="284"/>
      <c r="O159" s="284"/>
      <c r="P159" s="284"/>
      <c r="Q159" s="284"/>
      <c r="R159" s="284"/>
      <c r="T159" s="266"/>
      <c r="U159" s="266"/>
      <c r="V159" s="266"/>
      <c r="W159" s="266"/>
      <c r="X159" s="266"/>
      <c r="Y159" s="266"/>
      <c r="Z159" s="284"/>
      <c r="AA159" s="284"/>
      <c r="AB159" s="284"/>
      <c r="AC159" s="269"/>
      <c r="AD159" s="270"/>
      <c r="AE159" s="269"/>
      <c r="AF159" s="269"/>
      <c r="AG159" s="269"/>
    </row>
    <row r="160" spans="2:33" s="267" customFormat="1" x14ac:dyDescent="0.25">
      <c r="B160" s="284"/>
      <c r="C160" s="284"/>
      <c r="D160" s="285"/>
      <c r="E160" s="284"/>
      <c r="F160" s="284"/>
      <c r="G160" s="284"/>
      <c r="H160" s="284"/>
      <c r="I160" s="284"/>
      <c r="J160" s="284"/>
      <c r="K160" s="286"/>
      <c r="L160" s="284"/>
      <c r="M160" s="284"/>
      <c r="N160" s="284"/>
      <c r="O160" s="284"/>
      <c r="P160" s="284"/>
      <c r="Q160" s="284"/>
      <c r="R160" s="284"/>
      <c r="T160" s="266"/>
      <c r="U160" s="266"/>
      <c r="V160" s="266"/>
      <c r="W160" s="266"/>
      <c r="X160" s="266"/>
      <c r="Y160" s="266"/>
      <c r="Z160" s="284"/>
      <c r="AA160" s="284"/>
      <c r="AB160" s="284"/>
      <c r="AC160" s="269"/>
      <c r="AD160" s="270"/>
      <c r="AE160" s="269"/>
      <c r="AF160" s="269"/>
      <c r="AG160" s="269"/>
    </row>
    <row r="161" spans="2:33" s="267" customFormat="1" x14ac:dyDescent="0.25">
      <c r="B161" s="284"/>
      <c r="C161" s="284"/>
      <c r="D161" s="285"/>
      <c r="E161" s="284"/>
      <c r="F161" s="284"/>
      <c r="G161" s="284"/>
      <c r="H161" s="284"/>
      <c r="I161" s="284"/>
      <c r="J161" s="284"/>
      <c r="K161" s="286"/>
      <c r="L161" s="284"/>
      <c r="M161" s="284"/>
      <c r="N161" s="284"/>
      <c r="O161" s="284"/>
      <c r="P161" s="284"/>
      <c r="Q161" s="284"/>
      <c r="R161" s="284"/>
      <c r="T161" s="266"/>
      <c r="U161" s="266"/>
      <c r="V161" s="266"/>
      <c r="W161" s="266"/>
      <c r="X161" s="266"/>
      <c r="Y161" s="266"/>
      <c r="Z161" s="284"/>
      <c r="AA161" s="284"/>
      <c r="AB161" s="284"/>
      <c r="AC161" s="269"/>
      <c r="AD161" s="270"/>
      <c r="AE161" s="269"/>
      <c r="AF161" s="269"/>
      <c r="AG161" s="269"/>
    </row>
    <row r="162" spans="2:33" s="267" customFormat="1" x14ac:dyDescent="0.25">
      <c r="B162" s="284"/>
      <c r="C162" s="284"/>
      <c r="D162" s="285"/>
      <c r="E162" s="284"/>
      <c r="F162" s="284"/>
      <c r="G162" s="284"/>
      <c r="H162" s="284"/>
      <c r="I162" s="284"/>
      <c r="J162" s="284"/>
      <c r="K162" s="286"/>
      <c r="L162" s="284"/>
      <c r="M162" s="284"/>
      <c r="N162" s="284"/>
      <c r="O162" s="284"/>
      <c r="P162" s="284"/>
      <c r="Q162" s="284"/>
      <c r="R162" s="284"/>
      <c r="T162" s="266"/>
      <c r="U162" s="266"/>
      <c r="V162" s="266"/>
      <c r="W162" s="266"/>
      <c r="X162" s="266"/>
      <c r="Y162" s="266"/>
      <c r="Z162" s="284"/>
      <c r="AA162" s="284"/>
      <c r="AB162" s="284"/>
      <c r="AC162" s="269"/>
      <c r="AD162" s="270"/>
      <c r="AE162" s="269"/>
      <c r="AF162" s="269"/>
      <c r="AG162" s="269"/>
    </row>
    <row r="163" spans="2:33" s="267" customFormat="1" x14ac:dyDescent="0.25">
      <c r="B163" s="284"/>
      <c r="C163" s="284"/>
      <c r="D163" s="285"/>
      <c r="E163" s="284"/>
      <c r="F163" s="284"/>
      <c r="G163" s="284"/>
      <c r="H163" s="284"/>
      <c r="I163" s="284"/>
      <c r="J163" s="284"/>
      <c r="K163" s="286"/>
      <c r="L163" s="284"/>
      <c r="M163" s="284"/>
      <c r="N163" s="284"/>
      <c r="O163" s="284"/>
      <c r="P163" s="284"/>
      <c r="Q163" s="284"/>
      <c r="R163" s="284"/>
      <c r="T163" s="266"/>
      <c r="U163" s="266"/>
      <c r="V163" s="266"/>
      <c r="W163" s="266"/>
      <c r="X163" s="266"/>
      <c r="Y163" s="266"/>
      <c r="Z163" s="284"/>
      <c r="AA163" s="284"/>
      <c r="AB163" s="284"/>
      <c r="AC163" s="269"/>
      <c r="AD163" s="270"/>
      <c r="AE163" s="269"/>
      <c r="AF163" s="269"/>
      <c r="AG163" s="269"/>
    </row>
    <row r="164" spans="2:33" s="267" customFormat="1" x14ac:dyDescent="0.25">
      <c r="B164" s="284"/>
      <c r="C164" s="284"/>
      <c r="D164" s="285"/>
      <c r="E164" s="284"/>
      <c r="F164" s="284"/>
      <c r="G164" s="284"/>
      <c r="H164" s="284"/>
      <c r="I164" s="284"/>
      <c r="J164" s="284"/>
      <c r="K164" s="286"/>
      <c r="L164" s="284"/>
      <c r="M164" s="284"/>
      <c r="N164" s="284"/>
      <c r="O164" s="284"/>
      <c r="P164" s="284"/>
      <c r="Q164" s="284"/>
      <c r="R164" s="284"/>
      <c r="T164" s="266"/>
      <c r="U164" s="266"/>
      <c r="V164" s="266"/>
      <c r="W164" s="266"/>
      <c r="X164" s="266"/>
      <c r="Y164" s="266"/>
      <c r="Z164" s="284"/>
      <c r="AA164" s="284"/>
      <c r="AB164" s="284"/>
      <c r="AC164" s="269"/>
      <c r="AD164" s="270"/>
      <c r="AE164" s="269"/>
      <c r="AF164" s="269"/>
      <c r="AG164" s="269"/>
    </row>
    <row r="165" spans="2:33" s="267" customFormat="1" x14ac:dyDescent="0.25">
      <c r="B165" s="284"/>
      <c r="C165" s="284"/>
      <c r="D165" s="285"/>
      <c r="E165" s="284"/>
      <c r="F165" s="284"/>
      <c r="G165" s="284"/>
      <c r="H165" s="284"/>
      <c r="I165" s="284"/>
      <c r="J165" s="284"/>
      <c r="K165" s="286"/>
      <c r="L165" s="284"/>
      <c r="M165" s="284"/>
      <c r="N165" s="284"/>
      <c r="O165" s="284"/>
      <c r="P165" s="284"/>
      <c r="Q165" s="284"/>
      <c r="R165" s="284"/>
      <c r="T165" s="266"/>
      <c r="U165" s="266"/>
      <c r="V165" s="266"/>
      <c r="W165" s="266"/>
      <c r="X165" s="266"/>
      <c r="Y165" s="266"/>
      <c r="Z165" s="284"/>
      <c r="AA165" s="284"/>
      <c r="AB165" s="284"/>
      <c r="AC165" s="269"/>
      <c r="AD165" s="270"/>
      <c r="AE165" s="269"/>
      <c r="AF165" s="269"/>
      <c r="AG165" s="269"/>
    </row>
    <row r="166" spans="2:33" s="267" customFormat="1" x14ac:dyDescent="0.25">
      <c r="B166" s="284"/>
      <c r="C166" s="284"/>
      <c r="D166" s="285"/>
      <c r="E166" s="284"/>
      <c r="F166" s="284"/>
      <c r="G166" s="284"/>
      <c r="H166" s="284"/>
      <c r="I166" s="284"/>
      <c r="J166" s="284"/>
      <c r="K166" s="286"/>
      <c r="L166" s="284"/>
      <c r="M166" s="284"/>
      <c r="N166" s="284"/>
      <c r="O166" s="284"/>
      <c r="P166" s="284"/>
      <c r="Q166" s="284"/>
      <c r="R166" s="284"/>
      <c r="T166" s="266"/>
      <c r="U166" s="266"/>
      <c r="V166" s="266"/>
      <c r="W166" s="266"/>
      <c r="X166" s="266"/>
      <c r="Y166" s="266"/>
      <c r="Z166" s="284"/>
      <c r="AA166" s="284"/>
      <c r="AB166" s="284"/>
      <c r="AC166" s="269"/>
      <c r="AD166" s="270"/>
      <c r="AE166" s="269"/>
      <c r="AF166" s="269"/>
      <c r="AG166" s="269"/>
    </row>
    <row r="167" spans="2:33" s="267" customFormat="1" x14ac:dyDescent="0.25">
      <c r="B167" s="284"/>
      <c r="C167" s="284"/>
      <c r="D167" s="285"/>
      <c r="E167" s="284"/>
      <c r="F167" s="284"/>
      <c r="G167" s="284"/>
      <c r="H167" s="284"/>
      <c r="I167" s="284"/>
      <c r="J167" s="284"/>
      <c r="K167" s="286"/>
      <c r="L167" s="284"/>
      <c r="M167" s="284"/>
      <c r="N167" s="284"/>
      <c r="O167" s="284"/>
      <c r="P167" s="284"/>
      <c r="Q167" s="284"/>
      <c r="R167" s="284"/>
      <c r="T167" s="266"/>
      <c r="U167" s="266"/>
      <c r="V167" s="266"/>
      <c r="W167" s="266"/>
      <c r="X167" s="266"/>
      <c r="Y167" s="266"/>
      <c r="Z167" s="284"/>
      <c r="AA167" s="284"/>
      <c r="AB167" s="284"/>
      <c r="AC167" s="269"/>
      <c r="AD167" s="270"/>
      <c r="AE167" s="269"/>
      <c r="AF167" s="269"/>
      <c r="AG167" s="269"/>
    </row>
    <row r="168" spans="2:33" s="267" customFormat="1" x14ac:dyDescent="0.25">
      <c r="B168" s="284"/>
      <c r="C168" s="284"/>
      <c r="D168" s="285"/>
      <c r="E168" s="284"/>
      <c r="F168" s="284"/>
      <c r="G168" s="284"/>
      <c r="H168" s="284"/>
      <c r="I168" s="284"/>
      <c r="J168" s="284"/>
      <c r="K168" s="286"/>
      <c r="L168" s="284"/>
      <c r="M168" s="284"/>
      <c r="N168" s="284"/>
      <c r="O168" s="284"/>
      <c r="P168" s="284"/>
      <c r="Q168" s="284"/>
      <c r="R168" s="284"/>
      <c r="T168" s="266"/>
      <c r="U168" s="266"/>
      <c r="V168" s="266"/>
      <c r="W168" s="266"/>
      <c r="X168" s="266"/>
      <c r="Y168" s="266"/>
      <c r="Z168" s="284"/>
      <c r="AA168" s="284"/>
      <c r="AB168" s="284"/>
      <c r="AC168" s="269"/>
      <c r="AD168" s="270"/>
      <c r="AE168" s="269"/>
      <c r="AF168" s="269"/>
      <c r="AG168" s="269"/>
    </row>
    <row r="169" spans="2:33" s="267" customFormat="1" x14ac:dyDescent="0.25">
      <c r="B169" s="284"/>
      <c r="C169" s="284"/>
      <c r="D169" s="285"/>
      <c r="E169" s="284"/>
      <c r="F169" s="284"/>
      <c r="G169" s="284"/>
      <c r="H169" s="284"/>
      <c r="I169" s="284"/>
      <c r="J169" s="284"/>
      <c r="K169" s="286"/>
      <c r="L169" s="284"/>
      <c r="M169" s="284"/>
      <c r="N169" s="284"/>
      <c r="O169" s="284"/>
      <c r="P169" s="284"/>
      <c r="Q169" s="284"/>
      <c r="R169" s="284"/>
      <c r="T169" s="266"/>
      <c r="U169" s="266"/>
      <c r="V169" s="266"/>
      <c r="W169" s="266"/>
      <c r="X169" s="266"/>
      <c r="Y169" s="266"/>
      <c r="Z169" s="284"/>
      <c r="AA169" s="284"/>
      <c r="AB169" s="284"/>
      <c r="AC169" s="269"/>
      <c r="AD169" s="270"/>
      <c r="AE169" s="269"/>
      <c r="AF169" s="269"/>
      <c r="AG169" s="269"/>
    </row>
    <row r="170" spans="2:33" s="267" customFormat="1" x14ac:dyDescent="0.25">
      <c r="B170" s="284"/>
      <c r="C170" s="284"/>
      <c r="D170" s="285"/>
      <c r="E170" s="284"/>
      <c r="F170" s="284"/>
      <c r="G170" s="284"/>
      <c r="H170" s="284"/>
      <c r="I170" s="284"/>
      <c r="J170" s="284"/>
      <c r="K170" s="286"/>
      <c r="L170" s="284"/>
      <c r="M170" s="284"/>
      <c r="N170" s="284"/>
      <c r="O170" s="284"/>
      <c r="P170" s="284"/>
      <c r="Q170" s="284"/>
      <c r="R170" s="284"/>
      <c r="T170" s="266"/>
      <c r="U170" s="266"/>
      <c r="V170" s="266"/>
      <c r="W170" s="266"/>
      <c r="X170" s="266"/>
      <c r="Y170" s="266"/>
      <c r="Z170" s="284"/>
      <c r="AA170" s="284"/>
      <c r="AB170" s="284"/>
      <c r="AC170" s="269"/>
      <c r="AD170" s="270"/>
      <c r="AE170" s="269"/>
      <c r="AF170" s="269"/>
      <c r="AG170" s="269"/>
    </row>
    <row r="171" spans="2:33" s="267" customFormat="1" x14ac:dyDescent="0.25">
      <c r="B171" s="284"/>
      <c r="C171" s="284"/>
      <c r="D171" s="285"/>
      <c r="E171" s="284"/>
      <c r="F171" s="284"/>
      <c r="G171" s="284"/>
      <c r="H171" s="284"/>
      <c r="I171" s="284"/>
      <c r="J171" s="284"/>
      <c r="K171" s="286"/>
      <c r="L171" s="284"/>
      <c r="M171" s="284"/>
      <c r="N171" s="284"/>
      <c r="O171" s="284"/>
      <c r="P171" s="284"/>
      <c r="Q171" s="284"/>
      <c r="R171" s="284"/>
      <c r="T171" s="266"/>
      <c r="U171" s="266"/>
      <c r="V171" s="266"/>
      <c r="W171" s="266"/>
      <c r="X171" s="266"/>
      <c r="Y171" s="266"/>
      <c r="Z171" s="284"/>
      <c r="AA171" s="284"/>
      <c r="AB171" s="284"/>
      <c r="AC171" s="269"/>
      <c r="AD171" s="270"/>
      <c r="AE171" s="269"/>
      <c r="AF171" s="269"/>
      <c r="AG171" s="269"/>
    </row>
    <row r="172" spans="2:33" s="267" customFormat="1" x14ac:dyDescent="0.25">
      <c r="B172" s="284"/>
      <c r="C172" s="284"/>
      <c r="D172" s="285"/>
      <c r="E172" s="284"/>
      <c r="F172" s="284"/>
      <c r="G172" s="284"/>
      <c r="H172" s="284"/>
      <c r="I172" s="284"/>
      <c r="J172" s="284"/>
      <c r="K172" s="286"/>
      <c r="L172" s="284"/>
      <c r="M172" s="284"/>
      <c r="N172" s="284"/>
      <c r="O172" s="284"/>
      <c r="P172" s="284"/>
      <c r="Q172" s="284"/>
      <c r="R172" s="284"/>
      <c r="T172" s="266"/>
      <c r="U172" s="266"/>
      <c r="V172" s="266"/>
      <c r="W172" s="266"/>
      <c r="X172" s="266"/>
      <c r="Y172" s="266"/>
      <c r="Z172" s="284"/>
      <c r="AA172" s="284"/>
      <c r="AB172" s="284"/>
      <c r="AC172" s="269"/>
      <c r="AD172" s="270"/>
      <c r="AE172" s="269"/>
      <c r="AF172" s="269"/>
      <c r="AG172" s="269"/>
    </row>
    <row r="173" spans="2:33" s="267" customFormat="1" x14ac:dyDescent="0.25">
      <c r="B173" s="284"/>
      <c r="C173" s="284"/>
      <c r="D173" s="285"/>
      <c r="E173" s="284"/>
      <c r="F173" s="284"/>
      <c r="G173" s="284"/>
      <c r="H173" s="284"/>
      <c r="I173" s="284"/>
      <c r="J173" s="284"/>
      <c r="K173" s="286"/>
      <c r="L173" s="284"/>
      <c r="M173" s="284"/>
      <c r="N173" s="284"/>
      <c r="O173" s="284"/>
      <c r="P173" s="284"/>
      <c r="Q173" s="284"/>
      <c r="R173" s="284"/>
      <c r="T173" s="266"/>
      <c r="U173" s="266"/>
      <c r="V173" s="266"/>
      <c r="W173" s="266"/>
      <c r="X173" s="266"/>
      <c r="Y173" s="266"/>
      <c r="Z173" s="284"/>
      <c r="AA173" s="284"/>
      <c r="AB173" s="284"/>
      <c r="AC173" s="269"/>
      <c r="AD173" s="270"/>
      <c r="AE173" s="269"/>
      <c r="AF173" s="269"/>
      <c r="AG173" s="269"/>
    </row>
    <row r="174" spans="2:33" s="267" customFormat="1" x14ac:dyDescent="0.25">
      <c r="B174" s="284"/>
      <c r="C174" s="284"/>
      <c r="D174" s="285"/>
      <c r="E174" s="284"/>
      <c r="F174" s="284"/>
      <c r="G174" s="284"/>
      <c r="H174" s="284"/>
      <c r="I174" s="284"/>
      <c r="J174" s="284"/>
      <c r="K174" s="286"/>
      <c r="L174" s="284"/>
      <c r="M174" s="284"/>
      <c r="N174" s="284"/>
      <c r="O174" s="284"/>
      <c r="P174" s="284"/>
      <c r="Q174" s="284"/>
      <c r="R174" s="284"/>
      <c r="T174" s="266"/>
      <c r="U174" s="266"/>
      <c r="V174" s="266"/>
      <c r="W174" s="266"/>
      <c r="X174" s="266"/>
      <c r="Y174" s="266"/>
      <c r="Z174" s="284"/>
      <c r="AA174" s="284"/>
      <c r="AB174" s="284"/>
      <c r="AC174" s="269"/>
      <c r="AD174" s="270"/>
      <c r="AE174" s="269"/>
      <c r="AF174" s="269"/>
      <c r="AG174" s="269"/>
    </row>
    <row r="175" spans="2:33" s="267" customFormat="1" x14ac:dyDescent="0.25">
      <c r="B175" s="284"/>
      <c r="C175" s="284"/>
      <c r="D175" s="285"/>
      <c r="E175" s="284"/>
      <c r="F175" s="284"/>
      <c r="G175" s="284"/>
      <c r="H175" s="284"/>
      <c r="I175" s="284"/>
      <c r="J175" s="284"/>
      <c r="K175" s="286"/>
      <c r="L175" s="284"/>
      <c r="M175" s="284"/>
      <c r="N175" s="284"/>
      <c r="O175" s="284"/>
      <c r="P175" s="284"/>
      <c r="Q175" s="284"/>
      <c r="R175" s="284"/>
      <c r="T175" s="266"/>
      <c r="U175" s="266"/>
      <c r="V175" s="266"/>
      <c r="W175" s="266"/>
      <c r="X175" s="266"/>
      <c r="Y175" s="266"/>
      <c r="Z175" s="284"/>
      <c r="AA175" s="284"/>
      <c r="AB175" s="284"/>
      <c r="AC175" s="269"/>
      <c r="AD175" s="270"/>
      <c r="AE175" s="269"/>
      <c r="AF175" s="269"/>
      <c r="AG175" s="269"/>
    </row>
    <row r="176" spans="2:33" s="267" customFormat="1" x14ac:dyDescent="0.25">
      <c r="B176" s="284"/>
      <c r="C176" s="284"/>
      <c r="D176" s="285"/>
      <c r="E176" s="284"/>
      <c r="F176" s="284"/>
      <c r="G176" s="284"/>
      <c r="H176" s="284"/>
      <c r="I176" s="284"/>
      <c r="J176" s="284"/>
      <c r="K176" s="286"/>
      <c r="L176" s="284"/>
      <c r="M176" s="284"/>
      <c r="N176" s="284"/>
      <c r="O176" s="284"/>
      <c r="P176" s="284"/>
      <c r="Q176" s="284"/>
      <c r="R176" s="284"/>
      <c r="T176" s="266"/>
      <c r="U176" s="266"/>
      <c r="V176" s="266"/>
      <c r="W176" s="266"/>
      <c r="X176" s="266"/>
      <c r="Y176" s="266"/>
      <c r="Z176" s="284"/>
      <c r="AA176" s="284"/>
      <c r="AB176" s="284"/>
      <c r="AC176" s="269"/>
      <c r="AD176" s="270"/>
      <c r="AE176" s="269"/>
      <c r="AF176" s="269"/>
      <c r="AG176" s="269"/>
    </row>
    <row r="177" spans="2:33" s="267" customFormat="1" x14ac:dyDescent="0.25">
      <c r="B177" s="284"/>
      <c r="C177" s="284"/>
      <c r="D177" s="285"/>
      <c r="E177" s="284"/>
      <c r="F177" s="284"/>
      <c r="G177" s="284"/>
      <c r="H177" s="284"/>
      <c r="I177" s="284"/>
      <c r="J177" s="284"/>
      <c r="K177" s="286"/>
      <c r="L177" s="284"/>
      <c r="M177" s="284"/>
      <c r="N177" s="284"/>
      <c r="O177" s="284"/>
      <c r="P177" s="284"/>
      <c r="Q177" s="284"/>
      <c r="R177" s="284"/>
      <c r="T177" s="266"/>
      <c r="U177" s="266"/>
      <c r="V177" s="266"/>
      <c r="W177" s="266"/>
      <c r="X177" s="266"/>
      <c r="Y177" s="266"/>
      <c r="Z177" s="284"/>
      <c r="AA177" s="284"/>
      <c r="AB177" s="284"/>
      <c r="AC177" s="269"/>
      <c r="AD177" s="270"/>
      <c r="AE177" s="269"/>
      <c r="AF177" s="269"/>
      <c r="AG177" s="269"/>
    </row>
    <row r="178" spans="2:33" s="267" customFormat="1" x14ac:dyDescent="0.25">
      <c r="B178" s="284"/>
      <c r="C178" s="284"/>
      <c r="D178" s="285"/>
      <c r="E178" s="284"/>
      <c r="F178" s="284"/>
      <c r="G178" s="284"/>
      <c r="H178" s="284"/>
      <c r="I178" s="284"/>
      <c r="J178" s="284"/>
      <c r="K178" s="286"/>
      <c r="L178" s="284"/>
      <c r="M178" s="284"/>
      <c r="N178" s="284"/>
      <c r="O178" s="284"/>
      <c r="P178" s="284"/>
      <c r="Q178" s="284"/>
      <c r="R178" s="284"/>
      <c r="T178" s="266"/>
      <c r="U178" s="266"/>
      <c r="V178" s="266"/>
      <c r="W178" s="266"/>
      <c r="X178" s="266"/>
      <c r="Y178" s="266"/>
      <c r="Z178" s="284"/>
      <c r="AA178" s="284"/>
      <c r="AB178" s="284"/>
      <c r="AC178" s="269"/>
      <c r="AD178" s="270"/>
      <c r="AE178" s="269"/>
      <c r="AF178" s="269"/>
      <c r="AG178" s="269"/>
    </row>
    <row r="179" spans="2:33" s="267" customFormat="1" x14ac:dyDescent="0.25">
      <c r="B179" s="284"/>
      <c r="C179" s="284"/>
      <c r="D179" s="285"/>
      <c r="E179" s="284"/>
      <c r="F179" s="284"/>
      <c r="G179" s="284"/>
      <c r="H179" s="284"/>
      <c r="I179" s="284"/>
      <c r="J179" s="284"/>
      <c r="K179" s="286"/>
      <c r="L179" s="284"/>
      <c r="M179" s="284"/>
      <c r="N179" s="284"/>
      <c r="O179" s="284"/>
      <c r="P179" s="284"/>
      <c r="Q179" s="284"/>
      <c r="R179" s="284"/>
      <c r="T179" s="266"/>
      <c r="U179" s="266"/>
      <c r="V179" s="266"/>
      <c r="W179" s="266"/>
      <c r="X179" s="266"/>
      <c r="Y179" s="266"/>
      <c r="Z179" s="284"/>
      <c r="AA179" s="284"/>
      <c r="AB179" s="284"/>
      <c r="AC179" s="269"/>
      <c r="AD179" s="270"/>
      <c r="AE179" s="269"/>
      <c r="AF179" s="269"/>
      <c r="AG179" s="269"/>
    </row>
    <row r="180" spans="2:33" s="267" customFormat="1" x14ac:dyDescent="0.25">
      <c r="B180" s="284"/>
      <c r="C180" s="284"/>
      <c r="D180" s="285"/>
      <c r="E180" s="284"/>
      <c r="F180" s="284"/>
      <c r="G180" s="284"/>
      <c r="H180" s="284"/>
      <c r="I180" s="284"/>
      <c r="J180" s="284"/>
      <c r="K180" s="286"/>
      <c r="L180" s="284"/>
      <c r="M180" s="284"/>
      <c r="N180" s="284"/>
      <c r="O180" s="284"/>
      <c r="P180" s="284"/>
      <c r="Q180" s="284"/>
      <c r="R180" s="284"/>
      <c r="T180" s="266"/>
      <c r="U180" s="266"/>
      <c r="V180" s="266"/>
      <c r="W180" s="266"/>
      <c r="X180" s="266"/>
      <c r="Y180" s="266"/>
      <c r="Z180" s="284"/>
      <c r="AA180" s="284"/>
      <c r="AB180" s="284"/>
      <c r="AC180" s="269"/>
      <c r="AD180" s="270"/>
      <c r="AE180" s="269"/>
      <c r="AF180" s="269"/>
      <c r="AG180" s="269"/>
    </row>
    <row r="181" spans="2:33" s="267" customFormat="1" x14ac:dyDescent="0.25">
      <c r="B181" s="284"/>
      <c r="C181" s="284"/>
      <c r="D181" s="285"/>
      <c r="E181" s="284"/>
      <c r="F181" s="284"/>
      <c r="G181" s="284"/>
      <c r="H181" s="284"/>
      <c r="I181" s="284"/>
      <c r="J181" s="284"/>
      <c r="K181" s="286"/>
      <c r="L181" s="284"/>
      <c r="M181" s="284"/>
      <c r="N181" s="284"/>
      <c r="O181" s="284"/>
      <c r="P181" s="284"/>
      <c r="Q181" s="284"/>
      <c r="R181" s="284"/>
      <c r="T181" s="266"/>
      <c r="U181" s="266"/>
      <c r="V181" s="266"/>
      <c r="W181" s="266"/>
      <c r="X181" s="266"/>
      <c r="Y181" s="266"/>
      <c r="Z181" s="284"/>
      <c r="AA181" s="284"/>
      <c r="AB181" s="284"/>
      <c r="AC181" s="269"/>
      <c r="AD181" s="270"/>
      <c r="AE181" s="269"/>
      <c r="AF181" s="269"/>
      <c r="AG181" s="269"/>
    </row>
    <row r="182" spans="2:33" s="267" customFormat="1" x14ac:dyDescent="0.25">
      <c r="B182" s="284"/>
      <c r="C182" s="284"/>
      <c r="D182" s="285"/>
      <c r="E182" s="284"/>
      <c r="F182" s="284"/>
      <c r="G182" s="284"/>
      <c r="H182" s="284"/>
      <c r="I182" s="284"/>
      <c r="J182" s="284"/>
      <c r="K182" s="286"/>
      <c r="L182" s="284"/>
      <c r="M182" s="284"/>
      <c r="N182" s="284"/>
      <c r="O182" s="284"/>
      <c r="P182" s="284"/>
      <c r="Q182" s="284"/>
      <c r="R182" s="284"/>
      <c r="T182" s="266"/>
      <c r="U182" s="266"/>
      <c r="V182" s="266"/>
      <c r="W182" s="266"/>
      <c r="X182" s="266"/>
      <c r="Y182" s="266"/>
      <c r="Z182" s="284"/>
      <c r="AA182" s="284"/>
      <c r="AB182" s="284"/>
      <c r="AC182" s="269"/>
      <c r="AD182" s="270"/>
      <c r="AE182" s="269"/>
      <c r="AF182" s="269"/>
      <c r="AG182" s="269"/>
    </row>
    <row r="183" spans="2:33" s="267" customFormat="1" x14ac:dyDescent="0.25">
      <c r="B183" s="284"/>
      <c r="C183" s="284"/>
      <c r="D183" s="285"/>
      <c r="E183" s="284"/>
      <c r="F183" s="284"/>
      <c r="G183" s="284"/>
      <c r="H183" s="284"/>
      <c r="I183" s="284"/>
      <c r="J183" s="284"/>
      <c r="K183" s="286"/>
      <c r="L183" s="284"/>
      <c r="M183" s="284"/>
      <c r="N183" s="284"/>
      <c r="O183" s="284"/>
      <c r="P183" s="284"/>
      <c r="Q183" s="284"/>
      <c r="R183" s="284"/>
      <c r="T183" s="266"/>
      <c r="U183" s="266"/>
      <c r="V183" s="266"/>
      <c r="W183" s="266"/>
      <c r="X183" s="266"/>
      <c r="Y183" s="266"/>
      <c r="Z183" s="284"/>
      <c r="AA183" s="284"/>
      <c r="AB183" s="284"/>
      <c r="AC183" s="269"/>
      <c r="AD183" s="270"/>
      <c r="AE183" s="269"/>
      <c r="AF183" s="269"/>
      <c r="AG183" s="269"/>
    </row>
    <row r="184" spans="2:33" s="267" customFormat="1" x14ac:dyDescent="0.25">
      <c r="B184" s="284"/>
      <c r="C184" s="284"/>
      <c r="D184" s="285"/>
      <c r="E184" s="284"/>
      <c r="F184" s="284"/>
      <c r="G184" s="284"/>
      <c r="H184" s="284"/>
      <c r="I184" s="284"/>
      <c r="J184" s="284"/>
      <c r="K184" s="286"/>
      <c r="L184" s="284"/>
      <c r="M184" s="284"/>
      <c r="N184" s="284"/>
      <c r="O184" s="284"/>
      <c r="P184" s="284"/>
      <c r="Q184" s="284"/>
      <c r="R184" s="284"/>
      <c r="T184" s="266"/>
      <c r="U184" s="266"/>
      <c r="V184" s="266"/>
      <c r="W184" s="266"/>
      <c r="X184" s="266"/>
      <c r="Y184" s="266"/>
      <c r="Z184" s="284"/>
      <c r="AA184" s="284"/>
      <c r="AB184" s="284"/>
      <c r="AC184" s="269"/>
      <c r="AD184" s="270"/>
      <c r="AE184" s="269"/>
      <c r="AF184" s="269"/>
      <c r="AG184" s="269"/>
    </row>
    <row r="185" spans="2:33" s="267" customFormat="1" x14ac:dyDescent="0.25">
      <c r="B185" s="284"/>
      <c r="C185" s="284"/>
      <c r="D185" s="285"/>
      <c r="E185" s="284"/>
      <c r="F185" s="284"/>
      <c r="G185" s="284"/>
      <c r="H185" s="284"/>
      <c r="I185" s="284"/>
      <c r="J185" s="284"/>
      <c r="K185" s="286"/>
      <c r="L185" s="284"/>
      <c r="M185" s="284"/>
      <c r="N185" s="284"/>
      <c r="O185" s="284"/>
      <c r="P185" s="284"/>
      <c r="Q185" s="284"/>
      <c r="R185" s="284"/>
      <c r="T185" s="266"/>
      <c r="U185" s="266"/>
      <c r="V185" s="266"/>
      <c r="W185" s="266"/>
      <c r="X185" s="266"/>
      <c r="Y185" s="266"/>
      <c r="Z185" s="284"/>
      <c r="AA185" s="284"/>
      <c r="AB185" s="284"/>
      <c r="AC185" s="269"/>
      <c r="AD185" s="270"/>
      <c r="AE185" s="269"/>
      <c r="AF185" s="269"/>
      <c r="AG185" s="269"/>
    </row>
    <row r="186" spans="2:33" s="267" customFormat="1" x14ac:dyDescent="0.25">
      <c r="B186" s="284"/>
      <c r="C186" s="284"/>
      <c r="D186" s="285"/>
      <c r="E186" s="284"/>
      <c r="F186" s="284"/>
      <c r="G186" s="284"/>
      <c r="H186" s="284"/>
      <c r="I186" s="284"/>
      <c r="J186" s="284"/>
      <c r="K186" s="286"/>
      <c r="L186" s="284"/>
      <c r="M186" s="284"/>
      <c r="N186" s="284"/>
      <c r="O186" s="284"/>
      <c r="P186" s="284"/>
      <c r="Q186" s="284"/>
      <c r="R186" s="284"/>
      <c r="T186" s="266"/>
      <c r="U186" s="266"/>
      <c r="V186" s="266"/>
      <c r="W186" s="266"/>
      <c r="X186" s="266"/>
      <c r="Y186" s="266"/>
      <c r="Z186" s="284"/>
      <c r="AA186" s="284"/>
      <c r="AB186" s="284"/>
      <c r="AC186" s="269"/>
      <c r="AD186" s="270"/>
      <c r="AE186" s="269"/>
      <c r="AF186" s="269"/>
      <c r="AG186" s="269"/>
    </row>
    <row r="187" spans="2:33" s="267" customFormat="1" x14ac:dyDescent="0.25">
      <c r="B187" s="284"/>
      <c r="C187" s="284"/>
      <c r="D187" s="285"/>
      <c r="E187" s="284"/>
      <c r="F187" s="284"/>
      <c r="G187" s="284"/>
      <c r="H187" s="284"/>
      <c r="I187" s="284"/>
      <c r="J187" s="284"/>
      <c r="K187" s="286"/>
      <c r="L187" s="284"/>
      <c r="M187" s="284"/>
      <c r="N187" s="284"/>
      <c r="O187" s="284"/>
      <c r="P187" s="284"/>
      <c r="Q187" s="284"/>
      <c r="R187" s="284"/>
      <c r="T187" s="266"/>
      <c r="U187" s="266"/>
      <c r="V187" s="266"/>
      <c r="W187" s="266"/>
      <c r="X187" s="266"/>
      <c r="Y187" s="266"/>
      <c r="Z187" s="284"/>
      <c r="AA187" s="284"/>
      <c r="AB187" s="284"/>
      <c r="AC187" s="269"/>
      <c r="AD187" s="270"/>
      <c r="AE187" s="269"/>
      <c r="AF187" s="269"/>
      <c r="AG187" s="269"/>
    </row>
    <row r="188" spans="2:33" s="267" customFormat="1" x14ac:dyDescent="0.25">
      <c r="B188" s="284"/>
      <c r="C188" s="284"/>
      <c r="D188" s="285"/>
      <c r="E188" s="284"/>
      <c r="F188" s="284"/>
      <c r="G188" s="284"/>
      <c r="H188" s="284"/>
      <c r="I188" s="284"/>
      <c r="J188" s="284"/>
      <c r="K188" s="286"/>
      <c r="L188" s="284"/>
      <c r="M188" s="284"/>
      <c r="N188" s="284"/>
      <c r="O188" s="284"/>
      <c r="P188" s="284"/>
      <c r="Q188" s="284"/>
      <c r="R188" s="284"/>
      <c r="T188" s="266"/>
      <c r="U188" s="266"/>
      <c r="V188" s="266"/>
      <c r="W188" s="266"/>
      <c r="X188" s="266"/>
      <c r="Y188" s="266"/>
      <c r="Z188" s="284"/>
      <c r="AA188" s="284"/>
      <c r="AB188" s="284"/>
      <c r="AC188" s="269"/>
      <c r="AD188" s="270"/>
      <c r="AE188" s="269"/>
      <c r="AF188" s="269"/>
      <c r="AG188" s="269"/>
    </row>
    <row r="189" spans="2:33" s="267" customFormat="1" x14ac:dyDescent="0.25">
      <c r="B189" s="284"/>
      <c r="C189" s="284"/>
      <c r="D189" s="285"/>
      <c r="E189" s="284"/>
      <c r="F189" s="284"/>
      <c r="G189" s="284"/>
      <c r="H189" s="284"/>
      <c r="I189" s="284"/>
      <c r="J189" s="284"/>
      <c r="K189" s="286"/>
      <c r="L189" s="284"/>
      <c r="M189" s="284"/>
      <c r="N189" s="284"/>
      <c r="O189" s="284"/>
      <c r="P189" s="284"/>
      <c r="Q189" s="284"/>
      <c r="R189" s="284"/>
      <c r="T189" s="266"/>
      <c r="U189" s="266"/>
      <c r="V189" s="266"/>
      <c r="W189" s="266"/>
      <c r="X189" s="266"/>
      <c r="Y189" s="266"/>
      <c r="Z189" s="284"/>
      <c r="AA189" s="284"/>
      <c r="AB189" s="284"/>
      <c r="AC189" s="269"/>
      <c r="AD189" s="270"/>
      <c r="AE189" s="269"/>
      <c r="AF189" s="269"/>
      <c r="AG189" s="269"/>
    </row>
    <row r="190" spans="2:33" s="267" customFormat="1" x14ac:dyDescent="0.25">
      <c r="B190" s="284"/>
      <c r="C190" s="284"/>
      <c r="D190" s="285"/>
      <c r="E190" s="284"/>
      <c r="F190" s="284"/>
      <c r="G190" s="284"/>
      <c r="H190" s="284"/>
      <c r="I190" s="284"/>
      <c r="J190" s="284"/>
      <c r="K190" s="286"/>
      <c r="L190" s="284"/>
      <c r="M190" s="284"/>
      <c r="N190" s="284"/>
      <c r="O190" s="284"/>
      <c r="P190" s="284"/>
      <c r="Q190" s="284"/>
      <c r="R190" s="284"/>
      <c r="T190" s="266"/>
      <c r="U190" s="266"/>
      <c r="V190" s="266"/>
      <c r="W190" s="266"/>
      <c r="X190" s="266"/>
      <c r="Y190" s="266"/>
      <c r="Z190" s="284"/>
      <c r="AA190" s="284"/>
      <c r="AB190" s="284"/>
      <c r="AC190" s="269"/>
      <c r="AD190" s="270"/>
      <c r="AE190" s="269"/>
      <c r="AF190" s="269"/>
      <c r="AG190" s="269"/>
    </row>
    <row r="191" spans="2:33" s="267" customFormat="1" x14ac:dyDescent="0.25">
      <c r="B191" s="284"/>
      <c r="C191" s="284"/>
      <c r="D191" s="285"/>
      <c r="E191" s="284"/>
      <c r="F191" s="284"/>
      <c r="G191" s="284"/>
      <c r="H191" s="284"/>
      <c r="I191" s="284"/>
      <c r="J191" s="284"/>
      <c r="K191" s="286"/>
      <c r="L191" s="284"/>
      <c r="M191" s="284"/>
      <c r="N191" s="284"/>
      <c r="O191" s="284"/>
      <c r="P191" s="284"/>
      <c r="Q191" s="284"/>
      <c r="R191" s="284"/>
      <c r="T191" s="266"/>
      <c r="U191" s="266"/>
      <c r="V191" s="266"/>
      <c r="W191" s="266"/>
      <c r="X191" s="266"/>
      <c r="Y191" s="266"/>
      <c r="Z191" s="284"/>
      <c r="AA191" s="284"/>
      <c r="AB191" s="284"/>
      <c r="AC191" s="269"/>
      <c r="AD191" s="270"/>
      <c r="AE191" s="269"/>
      <c r="AF191" s="269"/>
      <c r="AG191" s="269"/>
    </row>
    <row r="192" spans="2:33" s="267" customFormat="1" x14ac:dyDescent="0.25">
      <c r="B192" s="284"/>
      <c r="C192" s="284"/>
      <c r="D192" s="285"/>
      <c r="E192" s="284"/>
      <c r="F192" s="284"/>
      <c r="G192" s="284"/>
      <c r="H192" s="284"/>
      <c r="I192" s="284"/>
      <c r="J192" s="284"/>
      <c r="K192" s="286"/>
      <c r="L192" s="284"/>
      <c r="M192" s="284"/>
      <c r="N192" s="284"/>
      <c r="O192" s="284"/>
      <c r="P192" s="284"/>
      <c r="Q192" s="284"/>
      <c r="R192" s="284"/>
      <c r="T192" s="266"/>
      <c r="U192" s="266"/>
      <c r="V192" s="266"/>
      <c r="W192" s="266"/>
      <c r="X192" s="266"/>
      <c r="Y192" s="266"/>
      <c r="Z192" s="284"/>
      <c r="AA192" s="284"/>
      <c r="AB192" s="284"/>
      <c r="AC192" s="269"/>
      <c r="AD192" s="270"/>
      <c r="AE192" s="269"/>
      <c r="AF192" s="269"/>
      <c r="AG192" s="269"/>
    </row>
    <row r="193" spans="2:33" s="267" customFormat="1" x14ac:dyDescent="0.25">
      <c r="B193" s="284"/>
      <c r="C193" s="284"/>
      <c r="D193" s="285"/>
      <c r="E193" s="284"/>
      <c r="F193" s="284"/>
      <c r="G193" s="284"/>
      <c r="H193" s="284"/>
      <c r="I193" s="284"/>
      <c r="J193" s="284"/>
      <c r="K193" s="286"/>
      <c r="L193" s="284"/>
      <c r="M193" s="284"/>
      <c r="N193" s="284"/>
      <c r="O193" s="284"/>
      <c r="P193" s="284"/>
      <c r="Q193" s="284"/>
      <c r="R193" s="284"/>
      <c r="T193" s="266"/>
      <c r="U193" s="266"/>
      <c r="V193" s="266"/>
      <c r="W193" s="266"/>
      <c r="X193" s="266"/>
      <c r="Y193" s="266"/>
      <c r="Z193" s="284"/>
      <c r="AA193" s="284"/>
      <c r="AB193" s="284"/>
      <c r="AC193" s="269"/>
      <c r="AD193" s="270"/>
      <c r="AE193" s="269"/>
      <c r="AF193" s="269"/>
      <c r="AG193" s="269"/>
    </row>
    <row r="194" spans="2:33" s="267" customFormat="1" x14ac:dyDescent="0.25">
      <c r="B194" s="284"/>
      <c r="C194" s="284"/>
      <c r="D194" s="285"/>
      <c r="E194" s="284"/>
      <c r="F194" s="284"/>
      <c r="G194" s="284"/>
      <c r="H194" s="284"/>
      <c r="I194" s="284"/>
      <c r="J194" s="284"/>
      <c r="K194" s="286"/>
      <c r="L194" s="284"/>
      <c r="M194" s="284"/>
      <c r="N194" s="284"/>
      <c r="O194" s="284"/>
      <c r="P194" s="284"/>
      <c r="Q194" s="284"/>
      <c r="R194" s="284"/>
      <c r="T194" s="266"/>
      <c r="U194" s="266"/>
      <c r="V194" s="266"/>
      <c r="W194" s="266"/>
      <c r="X194" s="266"/>
      <c r="Y194" s="266"/>
      <c r="Z194" s="284"/>
      <c r="AA194" s="284"/>
      <c r="AB194" s="284"/>
      <c r="AC194" s="269"/>
      <c r="AD194" s="270"/>
      <c r="AE194" s="269"/>
      <c r="AF194" s="269"/>
      <c r="AG194" s="269"/>
    </row>
    <row r="195" spans="2:33" s="267" customFormat="1" x14ac:dyDescent="0.25">
      <c r="B195" s="284"/>
      <c r="C195" s="284"/>
      <c r="D195" s="285"/>
      <c r="E195" s="284"/>
      <c r="F195" s="284"/>
      <c r="G195" s="284"/>
      <c r="H195" s="284"/>
      <c r="I195" s="284"/>
      <c r="J195" s="284"/>
      <c r="K195" s="286"/>
      <c r="L195" s="284"/>
      <c r="M195" s="284"/>
      <c r="N195" s="284"/>
      <c r="O195" s="284"/>
      <c r="P195" s="284"/>
      <c r="Q195" s="284"/>
      <c r="R195" s="284"/>
      <c r="T195" s="266"/>
      <c r="U195" s="266"/>
      <c r="V195" s="266"/>
      <c r="W195" s="266"/>
      <c r="X195" s="266"/>
      <c r="Y195" s="266"/>
      <c r="Z195" s="284"/>
      <c r="AA195" s="284"/>
      <c r="AB195" s="284"/>
      <c r="AC195" s="269"/>
      <c r="AD195" s="270"/>
      <c r="AE195" s="269"/>
      <c r="AF195" s="269"/>
      <c r="AG195" s="269"/>
    </row>
    <row r="196" spans="2:33" s="267" customFormat="1" x14ac:dyDescent="0.25">
      <c r="B196" s="284"/>
      <c r="C196" s="284"/>
      <c r="D196" s="285"/>
      <c r="E196" s="284"/>
      <c r="F196" s="284"/>
      <c r="G196" s="284"/>
      <c r="H196" s="284"/>
      <c r="I196" s="284"/>
      <c r="J196" s="284"/>
      <c r="K196" s="286"/>
      <c r="L196" s="284"/>
      <c r="M196" s="284"/>
      <c r="N196" s="284"/>
      <c r="O196" s="284"/>
      <c r="P196" s="284"/>
      <c r="Q196" s="284"/>
      <c r="R196" s="284"/>
      <c r="T196" s="266"/>
      <c r="U196" s="266"/>
      <c r="V196" s="266"/>
      <c r="W196" s="266"/>
      <c r="X196" s="266"/>
      <c r="Y196" s="266"/>
      <c r="Z196" s="284"/>
      <c r="AA196" s="284"/>
      <c r="AB196" s="284"/>
      <c r="AC196" s="269"/>
      <c r="AD196" s="270"/>
      <c r="AE196" s="269"/>
      <c r="AF196" s="269"/>
      <c r="AG196" s="269"/>
    </row>
    <row r="197" spans="2:33" s="267" customFormat="1" x14ac:dyDescent="0.25">
      <c r="B197" s="284"/>
      <c r="C197" s="284"/>
      <c r="D197" s="285"/>
      <c r="E197" s="284"/>
      <c r="F197" s="284"/>
      <c r="G197" s="284"/>
      <c r="H197" s="284"/>
      <c r="I197" s="284"/>
      <c r="J197" s="284"/>
      <c r="K197" s="286"/>
      <c r="L197" s="284"/>
      <c r="M197" s="284"/>
      <c r="N197" s="284"/>
      <c r="O197" s="284"/>
      <c r="P197" s="284"/>
      <c r="Q197" s="284"/>
      <c r="R197" s="284"/>
      <c r="T197" s="266"/>
      <c r="U197" s="266"/>
      <c r="V197" s="266"/>
      <c r="W197" s="266"/>
      <c r="X197" s="266"/>
      <c r="Y197" s="266"/>
      <c r="Z197" s="284"/>
      <c r="AA197" s="284"/>
      <c r="AB197" s="284"/>
      <c r="AC197" s="269"/>
      <c r="AD197" s="270"/>
      <c r="AE197" s="269"/>
      <c r="AF197" s="269"/>
      <c r="AG197" s="269"/>
    </row>
    <row r="198" spans="2:33" s="267" customFormat="1" x14ac:dyDescent="0.25">
      <c r="B198" s="284"/>
      <c r="C198" s="284"/>
      <c r="D198" s="285"/>
      <c r="E198" s="284"/>
      <c r="F198" s="284"/>
      <c r="G198" s="284"/>
      <c r="H198" s="284"/>
      <c r="I198" s="284"/>
      <c r="J198" s="284"/>
      <c r="K198" s="286"/>
      <c r="L198" s="284"/>
      <c r="M198" s="284"/>
      <c r="N198" s="284"/>
      <c r="O198" s="284"/>
      <c r="P198" s="284"/>
      <c r="Q198" s="284"/>
      <c r="R198" s="284"/>
      <c r="T198" s="266"/>
      <c r="U198" s="266"/>
      <c r="V198" s="266"/>
      <c r="W198" s="266"/>
      <c r="X198" s="266"/>
      <c r="Y198" s="266"/>
      <c r="Z198" s="284"/>
      <c r="AA198" s="284"/>
      <c r="AB198" s="284"/>
      <c r="AC198" s="269"/>
      <c r="AD198" s="270"/>
      <c r="AE198" s="269"/>
      <c r="AF198" s="269"/>
      <c r="AG198" s="269"/>
    </row>
    <row r="199" spans="2:33" s="267" customFormat="1" x14ac:dyDescent="0.25">
      <c r="B199" s="284"/>
      <c r="C199" s="284"/>
      <c r="D199" s="285"/>
      <c r="E199" s="284"/>
      <c r="F199" s="284"/>
      <c r="G199" s="284"/>
      <c r="H199" s="284"/>
      <c r="I199" s="284"/>
      <c r="J199" s="284"/>
      <c r="K199" s="286"/>
      <c r="L199" s="284"/>
      <c r="M199" s="284"/>
      <c r="N199" s="284"/>
      <c r="O199" s="284"/>
      <c r="P199" s="284"/>
      <c r="Q199" s="284"/>
      <c r="R199" s="284"/>
      <c r="T199" s="266"/>
      <c r="U199" s="266"/>
      <c r="V199" s="266"/>
      <c r="W199" s="266"/>
      <c r="X199" s="266"/>
      <c r="Y199" s="266"/>
      <c r="Z199" s="284"/>
      <c r="AA199" s="284"/>
      <c r="AB199" s="284"/>
      <c r="AC199" s="269"/>
      <c r="AD199" s="270"/>
      <c r="AE199" s="269"/>
      <c r="AF199" s="269"/>
      <c r="AG199" s="269"/>
    </row>
    <row r="200" spans="2:33" s="267" customFormat="1" x14ac:dyDescent="0.25">
      <c r="B200" s="284"/>
      <c r="C200" s="284"/>
      <c r="D200" s="285"/>
      <c r="E200" s="284"/>
      <c r="F200" s="284"/>
      <c r="G200" s="284"/>
      <c r="H200" s="284"/>
      <c r="I200" s="284"/>
      <c r="J200" s="284"/>
      <c r="K200" s="286"/>
      <c r="L200" s="284"/>
      <c r="M200" s="284"/>
      <c r="N200" s="284"/>
      <c r="O200" s="284"/>
      <c r="P200" s="284"/>
      <c r="Q200" s="284"/>
      <c r="R200" s="284"/>
      <c r="T200" s="266"/>
      <c r="U200" s="266"/>
      <c r="V200" s="266"/>
      <c r="W200" s="266"/>
      <c r="X200" s="266"/>
      <c r="Y200" s="266"/>
      <c r="Z200" s="284"/>
      <c r="AA200" s="284"/>
      <c r="AB200" s="284"/>
      <c r="AC200" s="269"/>
      <c r="AD200" s="270"/>
      <c r="AE200" s="269"/>
      <c r="AF200" s="269"/>
      <c r="AG200" s="269"/>
    </row>
    <row r="201" spans="2:33" s="267" customFormat="1" x14ac:dyDescent="0.25">
      <c r="B201" s="284"/>
      <c r="C201" s="284"/>
      <c r="D201" s="285"/>
      <c r="E201" s="284"/>
      <c r="F201" s="284"/>
      <c r="G201" s="284"/>
      <c r="H201" s="284"/>
      <c r="I201" s="284"/>
      <c r="J201" s="284"/>
      <c r="K201" s="286"/>
      <c r="L201" s="284"/>
      <c r="M201" s="284"/>
      <c r="N201" s="284"/>
      <c r="O201" s="284"/>
      <c r="P201" s="284"/>
      <c r="Q201" s="284"/>
      <c r="R201" s="284"/>
      <c r="T201" s="266"/>
      <c r="U201" s="266"/>
      <c r="V201" s="266"/>
      <c r="W201" s="266"/>
      <c r="X201" s="266"/>
      <c r="Y201" s="266"/>
      <c r="Z201" s="284"/>
      <c r="AA201" s="284"/>
      <c r="AB201" s="284"/>
      <c r="AC201" s="269"/>
      <c r="AD201" s="270"/>
      <c r="AE201" s="269"/>
      <c r="AF201" s="269"/>
      <c r="AG201" s="269"/>
    </row>
    <row r="202" spans="2:33" s="267" customFormat="1" x14ac:dyDescent="0.25">
      <c r="B202" s="284"/>
      <c r="C202" s="284"/>
      <c r="D202" s="285"/>
      <c r="E202" s="284"/>
      <c r="F202" s="284"/>
      <c r="G202" s="284"/>
      <c r="H202" s="284"/>
      <c r="I202" s="284"/>
      <c r="J202" s="284"/>
      <c r="K202" s="286"/>
      <c r="L202" s="284"/>
      <c r="M202" s="284"/>
      <c r="N202" s="284"/>
      <c r="O202" s="284"/>
      <c r="P202" s="284"/>
      <c r="Q202" s="284"/>
      <c r="R202" s="284"/>
      <c r="T202" s="266"/>
      <c r="U202" s="266"/>
      <c r="V202" s="266"/>
      <c r="W202" s="266"/>
      <c r="X202" s="266"/>
      <c r="Y202" s="266"/>
      <c r="Z202" s="284"/>
      <c r="AA202" s="284"/>
      <c r="AB202" s="284"/>
      <c r="AC202" s="269"/>
      <c r="AD202" s="270"/>
      <c r="AE202" s="269"/>
      <c r="AF202" s="269"/>
      <c r="AG202" s="269"/>
    </row>
    <row r="203" spans="2:33" s="267" customFormat="1" x14ac:dyDescent="0.25">
      <c r="B203" s="284"/>
      <c r="C203" s="284"/>
      <c r="D203" s="285"/>
      <c r="E203" s="284"/>
      <c r="F203" s="284"/>
      <c r="G203" s="284"/>
      <c r="H203" s="284"/>
      <c r="I203" s="284"/>
      <c r="J203" s="284"/>
      <c r="K203" s="286"/>
      <c r="L203" s="284"/>
      <c r="M203" s="284"/>
      <c r="N203" s="284"/>
      <c r="O203" s="284"/>
      <c r="P203" s="284"/>
      <c r="Q203" s="284"/>
      <c r="R203" s="284"/>
      <c r="T203" s="266"/>
      <c r="U203" s="266"/>
      <c r="V203" s="266"/>
      <c r="W203" s="266"/>
      <c r="X203" s="266"/>
      <c r="Y203" s="266"/>
      <c r="Z203" s="284"/>
      <c r="AA203" s="284"/>
      <c r="AB203" s="284"/>
      <c r="AC203" s="269"/>
      <c r="AD203" s="270"/>
      <c r="AE203" s="269"/>
      <c r="AF203" s="269"/>
      <c r="AG203" s="269"/>
    </row>
    <row r="204" spans="2:33" s="267" customFormat="1" x14ac:dyDescent="0.25">
      <c r="B204" s="284"/>
      <c r="C204" s="284"/>
      <c r="D204" s="285"/>
      <c r="E204" s="284"/>
      <c r="F204" s="284"/>
      <c r="G204" s="284"/>
      <c r="H204" s="284"/>
      <c r="I204" s="284"/>
      <c r="J204" s="284"/>
      <c r="K204" s="286"/>
      <c r="L204" s="284"/>
      <c r="M204" s="284"/>
      <c r="N204" s="284"/>
      <c r="O204" s="284"/>
      <c r="P204" s="284"/>
      <c r="Q204" s="284"/>
      <c r="R204" s="284"/>
      <c r="T204" s="266"/>
      <c r="U204" s="266"/>
      <c r="V204" s="266"/>
      <c r="W204" s="266"/>
      <c r="X204" s="266"/>
      <c r="Y204" s="266"/>
      <c r="Z204" s="284"/>
      <c r="AA204" s="284"/>
      <c r="AB204" s="284"/>
      <c r="AC204" s="269"/>
      <c r="AD204" s="270"/>
      <c r="AE204" s="269"/>
      <c r="AF204" s="269"/>
      <c r="AG204" s="269"/>
    </row>
    <row r="205" spans="2:33" s="267" customFormat="1" x14ac:dyDescent="0.25">
      <c r="B205" s="284"/>
      <c r="C205" s="284"/>
      <c r="D205" s="285"/>
      <c r="E205" s="284"/>
      <c r="F205" s="284"/>
      <c r="G205" s="284"/>
      <c r="H205" s="284"/>
      <c r="I205" s="284"/>
      <c r="J205" s="284"/>
      <c r="K205" s="286"/>
      <c r="L205" s="284"/>
      <c r="M205" s="284"/>
      <c r="N205" s="284"/>
      <c r="O205" s="284"/>
      <c r="P205" s="284"/>
      <c r="Q205" s="284"/>
      <c r="R205" s="284"/>
      <c r="T205" s="266"/>
      <c r="U205" s="266"/>
      <c r="V205" s="266"/>
      <c r="W205" s="266"/>
      <c r="X205" s="266"/>
      <c r="Y205" s="266"/>
      <c r="Z205" s="284"/>
      <c r="AA205" s="284"/>
      <c r="AB205" s="284"/>
      <c r="AC205" s="269"/>
      <c r="AD205" s="270"/>
      <c r="AE205" s="269"/>
      <c r="AF205" s="269"/>
      <c r="AG205" s="269"/>
    </row>
    <row r="206" spans="2:33" s="267" customFormat="1" x14ac:dyDescent="0.25">
      <c r="B206" s="284"/>
      <c r="C206" s="284"/>
      <c r="D206" s="285"/>
      <c r="E206" s="284"/>
      <c r="F206" s="284"/>
      <c r="G206" s="284"/>
      <c r="H206" s="284"/>
      <c r="I206" s="284"/>
      <c r="J206" s="284"/>
      <c r="K206" s="286"/>
      <c r="L206" s="284"/>
      <c r="M206" s="284"/>
      <c r="N206" s="284"/>
      <c r="O206" s="284"/>
      <c r="P206" s="284"/>
      <c r="Q206" s="284"/>
      <c r="R206" s="284"/>
      <c r="T206" s="266"/>
      <c r="U206" s="266"/>
      <c r="V206" s="266"/>
      <c r="W206" s="266"/>
      <c r="X206" s="266"/>
      <c r="Y206" s="266"/>
      <c r="Z206" s="284"/>
      <c r="AA206" s="284"/>
      <c r="AB206" s="284"/>
      <c r="AC206" s="269"/>
      <c r="AD206" s="270"/>
      <c r="AE206" s="269"/>
      <c r="AF206" s="269"/>
      <c r="AG206" s="269"/>
    </row>
    <row r="207" spans="2:33" s="267" customFormat="1" x14ac:dyDescent="0.25">
      <c r="B207" s="284"/>
      <c r="C207" s="284"/>
      <c r="D207" s="285"/>
      <c r="E207" s="284"/>
      <c r="F207" s="284"/>
      <c r="G207" s="284"/>
      <c r="H207" s="284"/>
      <c r="I207" s="284"/>
      <c r="J207" s="284"/>
      <c r="K207" s="286"/>
      <c r="L207" s="284"/>
      <c r="M207" s="284"/>
      <c r="N207" s="284"/>
      <c r="O207" s="284"/>
      <c r="P207" s="284"/>
      <c r="Q207" s="284"/>
      <c r="R207" s="284"/>
      <c r="T207" s="266"/>
      <c r="U207" s="266"/>
      <c r="V207" s="266"/>
      <c r="W207" s="266"/>
      <c r="X207" s="266"/>
      <c r="Y207" s="266"/>
      <c r="Z207" s="284"/>
      <c r="AA207" s="284"/>
      <c r="AB207" s="284"/>
      <c r="AC207" s="269"/>
      <c r="AD207" s="270"/>
      <c r="AE207" s="269"/>
      <c r="AF207" s="269"/>
      <c r="AG207" s="269"/>
    </row>
    <row r="208" spans="2:33" s="267" customFormat="1" x14ac:dyDescent="0.25">
      <c r="B208" s="284"/>
      <c r="C208" s="284"/>
      <c r="D208" s="285"/>
      <c r="E208" s="284"/>
      <c r="F208" s="284"/>
      <c r="G208" s="284"/>
      <c r="H208" s="284"/>
      <c r="I208" s="284"/>
      <c r="J208" s="284"/>
      <c r="K208" s="286"/>
      <c r="L208" s="284"/>
      <c r="M208" s="284"/>
      <c r="N208" s="284"/>
      <c r="O208" s="284"/>
      <c r="P208" s="284"/>
      <c r="Q208" s="284"/>
      <c r="R208" s="284"/>
      <c r="T208" s="266"/>
      <c r="U208" s="266"/>
      <c r="V208" s="266"/>
      <c r="W208" s="266"/>
      <c r="X208" s="266"/>
      <c r="Y208" s="266"/>
      <c r="Z208" s="284"/>
      <c r="AA208" s="284"/>
      <c r="AB208" s="284"/>
      <c r="AC208" s="269"/>
      <c r="AD208" s="270"/>
      <c r="AE208" s="269"/>
      <c r="AF208" s="269"/>
      <c r="AG208" s="269"/>
    </row>
    <row r="209" spans="2:33" s="267" customFormat="1" x14ac:dyDescent="0.25">
      <c r="B209" s="284"/>
      <c r="C209" s="284"/>
      <c r="D209" s="285"/>
      <c r="E209" s="284"/>
      <c r="F209" s="284"/>
      <c r="G209" s="284"/>
      <c r="H209" s="284"/>
      <c r="I209" s="284"/>
      <c r="J209" s="284"/>
      <c r="K209" s="286"/>
      <c r="L209" s="284"/>
      <c r="M209" s="284"/>
      <c r="N209" s="284"/>
      <c r="O209" s="284"/>
      <c r="P209" s="284"/>
      <c r="Q209" s="284"/>
      <c r="R209" s="284"/>
      <c r="T209" s="266"/>
      <c r="U209" s="266"/>
      <c r="V209" s="266"/>
      <c r="W209" s="266"/>
      <c r="X209" s="266"/>
      <c r="Y209" s="266"/>
      <c r="Z209" s="284"/>
      <c r="AA209" s="284"/>
      <c r="AB209" s="284"/>
      <c r="AC209" s="269"/>
      <c r="AD209" s="270"/>
      <c r="AE209" s="269"/>
      <c r="AF209" s="269"/>
      <c r="AG209" s="269"/>
    </row>
    <row r="210" spans="2:33" s="267" customFormat="1" x14ac:dyDescent="0.25">
      <c r="B210" s="284"/>
      <c r="C210" s="284"/>
      <c r="D210" s="285"/>
      <c r="E210" s="284"/>
      <c r="F210" s="284"/>
      <c r="G210" s="284"/>
      <c r="H210" s="284"/>
      <c r="I210" s="284"/>
      <c r="J210" s="284"/>
      <c r="K210" s="286"/>
      <c r="L210" s="284"/>
      <c r="M210" s="284"/>
      <c r="N210" s="284"/>
      <c r="O210" s="284"/>
      <c r="P210" s="284"/>
      <c r="Q210" s="284"/>
      <c r="R210" s="284"/>
      <c r="T210" s="266"/>
      <c r="U210" s="266"/>
      <c r="V210" s="266"/>
      <c r="W210" s="266"/>
      <c r="X210" s="266"/>
      <c r="Y210" s="266"/>
      <c r="Z210" s="284"/>
      <c r="AA210" s="284"/>
      <c r="AB210" s="284"/>
      <c r="AC210" s="269"/>
      <c r="AD210" s="270"/>
      <c r="AE210" s="269"/>
      <c r="AF210" s="269"/>
      <c r="AG210" s="269"/>
    </row>
    <row r="211" spans="2:33" s="267" customFormat="1" x14ac:dyDescent="0.25">
      <c r="B211" s="284"/>
      <c r="C211" s="284"/>
      <c r="D211" s="285"/>
      <c r="E211" s="284"/>
      <c r="F211" s="284"/>
      <c r="G211" s="284"/>
      <c r="H211" s="284"/>
      <c r="I211" s="284"/>
      <c r="J211" s="284"/>
      <c r="K211" s="286"/>
      <c r="L211" s="284"/>
      <c r="M211" s="284"/>
      <c r="N211" s="284"/>
      <c r="O211" s="284"/>
      <c r="P211" s="284"/>
      <c r="Q211" s="284"/>
      <c r="R211" s="284"/>
      <c r="T211" s="266"/>
      <c r="U211" s="266"/>
      <c r="V211" s="266"/>
      <c r="W211" s="266"/>
      <c r="X211" s="266"/>
      <c r="Y211" s="266"/>
      <c r="Z211" s="284"/>
      <c r="AA211" s="284"/>
      <c r="AB211" s="284"/>
      <c r="AC211" s="269"/>
      <c r="AD211" s="270"/>
      <c r="AE211" s="269"/>
      <c r="AF211" s="269"/>
      <c r="AG211" s="269"/>
    </row>
    <row r="212" spans="2:33" s="267" customFormat="1" x14ac:dyDescent="0.25">
      <c r="B212" s="284"/>
      <c r="C212" s="284"/>
      <c r="D212" s="285"/>
      <c r="E212" s="284"/>
      <c r="F212" s="284"/>
      <c r="G212" s="284"/>
      <c r="H212" s="284"/>
      <c r="I212" s="284"/>
      <c r="J212" s="284"/>
      <c r="K212" s="286"/>
      <c r="L212" s="284"/>
      <c r="M212" s="284"/>
      <c r="N212" s="284"/>
      <c r="O212" s="284"/>
      <c r="P212" s="284"/>
      <c r="Q212" s="284"/>
      <c r="R212" s="284"/>
      <c r="T212" s="266"/>
      <c r="U212" s="266"/>
      <c r="V212" s="266"/>
      <c r="W212" s="266"/>
      <c r="X212" s="266"/>
      <c r="Y212" s="266"/>
      <c r="Z212" s="284"/>
      <c r="AA212" s="284"/>
      <c r="AB212" s="284"/>
      <c r="AC212" s="269"/>
      <c r="AD212" s="270"/>
      <c r="AE212" s="269"/>
      <c r="AF212" s="269"/>
      <c r="AG212" s="269"/>
    </row>
    <row r="213" spans="2:33" s="267" customFormat="1" x14ac:dyDescent="0.25">
      <c r="B213" s="284"/>
      <c r="C213" s="284"/>
      <c r="D213" s="285"/>
      <c r="E213" s="284"/>
      <c r="F213" s="284"/>
      <c r="G213" s="284"/>
      <c r="H213" s="284"/>
      <c r="I213" s="284"/>
      <c r="J213" s="284"/>
      <c r="K213" s="286"/>
      <c r="L213" s="284"/>
      <c r="M213" s="284"/>
      <c r="N213" s="284"/>
      <c r="O213" s="284"/>
      <c r="P213" s="284"/>
      <c r="Q213" s="284"/>
      <c r="R213" s="284"/>
      <c r="T213" s="266"/>
      <c r="U213" s="266"/>
      <c r="V213" s="266"/>
      <c r="W213" s="266"/>
      <c r="X213" s="266"/>
      <c r="Y213" s="266"/>
      <c r="Z213" s="284"/>
      <c r="AA213" s="284"/>
      <c r="AB213" s="284"/>
      <c r="AC213" s="269"/>
      <c r="AD213" s="270"/>
      <c r="AE213" s="269"/>
      <c r="AF213" s="269"/>
      <c r="AG213" s="269"/>
    </row>
    <row r="214" spans="2:33" s="267" customFormat="1" x14ac:dyDescent="0.25">
      <c r="B214" s="284"/>
      <c r="C214" s="284"/>
      <c r="D214" s="285"/>
      <c r="E214" s="284"/>
      <c r="F214" s="284"/>
      <c r="G214" s="284"/>
      <c r="H214" s="284"/>
      <c r="I214" s="284"/>
      <c r="J214" s="284"/>
      <c r="K214" s="286"/>
      <c r="L214" s="284"/>
      <c r="M214" s="284"/>
      <c r="N214" s="284"/>
      <c r="O214" s="284"/>
      <c r="P214" s="284"/>
      <c r="Q214" s="284"/>
      <c r="R214" s="284"/>
      <c r="T214" s="266"/>
      <c r="U214" s="266"/>
      <c r="V214" s="266"/>
      <c r="W214" s="266"/>
      <c r="X214" s="266"/>
      <c r="Y214" s="266"/>
      <c r="Z214" s="284"/>
      <c r="AA214" s="284"/>
      <c r="AB214" s="284"/>
      <c r="AC214" s="269"/>
      <c r="AD214" s="270"/>
      <c r="AE214" s="269"/>
      <c r="AF214" s="269"/>
      <c r="AG214" s="269"/>
    </row>
    <row r="215" spans="2:33" s="267" customFormat="1" x14ac:dyDescent="0.25">
      <c r="B215" s="284"/>
      <c r="C215" s="284"/>
      <c r="D215" s="285"/>
      <c r="E215" s="284"/>
      <c r="F215" s="284"/>
      <c r="G215" s="284"/>
      <c r="H215" s="284"/>
      <c r="I215" s="284"/>
      <c r="J215" s="284"/>
      <c r="K215" s="286"/>
      <c r="L215" s="284"/>
      <c r="M215" s="284"/>
      <c r="N215" s="284"/>
      <c r="O215" s="284"/>
      <c r="P215" s="284"/>
      <c r="Q215" s="284"/>
      <c r="R215" s="284"/>
      <c r="T215" s="266"/>
      <c r="U215" s="266"/>
      <c r="V215" s="266"/>
      <c r="W215" s="266"/>
      <c r="X215" s="266"/>
      <c r="Y215" s="266"/>
      <c r="Z215" s="284"/>
      <c r="AA215" s="284"/>
      <c r="AB215" s="284"/>
      <c r="AC215" s="269"/>
      <c r="AD215" s="270"/>
      <c r="AE215" s="269"/>
      <c r="AF215" s="269"/>
      <c r="AG215" s="269"/>
    </row>
    <row r="216" spans="2:33" s="267" customFormat="1" x14ac:dyDescent="0.25">
      <c r="B216" s="284"/>
      <c r="C216" s="284"/>
      <c r="D216" s="285"/>
      <c r="E216" s="284"/>
      <c r="F216" s="284"/>
      <c r="G216" s="284"/>
      <c r="H216" s="284"/>
      <c r="I216" s="284"/>
      <c r="J216" s="284"/>
      <c r="K216" s="286"/>
      <c r="L216" s="284"/>
      <c r="M216" s="284"/>
      <c r="N216" s="284"/>
      <c r="O216" s="284"/>
      <c r="P216" s="284"/>
      <c r="Q216" s="284"/>
      <c r="R216" s="284"/>
      <c r="T216" s="266"/>
      <c r="U216" s="266"/>
      <c r="V216" s="266"/>
      <c r="W216" s="266"/>
      <c r="X216" s="266"/>
      <c r="Y216" s="266"/>
      <c r="Z216" s="284"/>
      <c r="AA216" s="284"/>
      <c r="AB216" s="284"/>
      <c r="AC216" s="269"/>
      <c r="AD216" s="270"/>
      <c r="AE216" s="269"/>
      <c r="AF216" s="269"/>
      <c r="AG216" s="269"/>
    </row>
    <row r="217" spans="2:33" s="267" customFormat="1" x14ac:dyDescent="0.25">
      <c r="B217" s="284"/>
      <c r="C217" s="284"/>
      <c r="D217" s="285"/>
      <c r="E217" s="284"/>
      <c r="F217" s="284"/>
      <c r="G217" s="284"/>
      <c r="H217" s="284"/>
      <c r="I217" s="284"/>
      <c r="J217" s="284"/>
      <c r="K217" s="286"/>
      <c r="L217" s="284"/>
      <c r="M217" s="284"/>
      <c r="N217" s="284"/>
      <c r="O217" s="284"/>
      <c r="P217" s="284"/>
      <c r="Q217" s="284"/>
      <c r="R217" s="284"/>
      <c r="T217" s="266"/>
      <c r="U217" s="266"/>
      <c r="V217" s="266"/>
      <c r="W217" s="266"/>
      <c r="X217" s="266"/>
      <c r="Y217" s="266"/>
      <c r="Z217" s="284"/>
      <c r="AA217" s="284"/>
      <c r="AB217" s="284"/>
      <c r="AC217" s="269"/>
      <c r="AD217" s="270"/>
      <c r="AE217" s="269"/>
      <c r="AF217" s="269"/>
      <c r="AG217" s="269"/>
    </row>
    <row r="218" spans="2:33" s="267" customFormat="1" x14ac:dyDescent="0.25">
      <c r="B218" s="284"/>
      <c r="C218" s="284"/>
      <c r="D218" s="285"/>
      <c r="E218" s="284"/>
      <c r="F218" s="284"/>
      <c r="G218" s="284"/>
      <c r="H218" s="284"/>
      <c r="I218" s="284"/>
      <c r="J218" s="284"/>
      <c r="K218" s="286"/>
      <c r="L218" s="284"/>
      <c r="M218" s="284"/>
      <c r="N218" s="284"/>
      <c r="O218" s="284"/>
      <c r="P218" s="284"/>
      <c r="Q218" s="284"/>
      <c r="R218" s="284"/>
      <c r="T218" s="266"/>
      <c r="U218" s="266"/>
      <c r="V218" s="266"/>
      <c r="W218" s="266"/>
      <c r="X218" s="266"/>
      <c r="Y218" s="266"/>
      <c r="Z218" s="284"/>
      <c r="AA218" s="284"/>
      <c r="AB218" s="284"/>
      <c r="AC218" s="269"/>
      <c r="AD218" s="270"/>
      <c r="AE218" s="269"/>
      <c r="AF218" s="269"/>
      <c r="AG218" s="269"/>
    </row>
    <row r="219" spans="2:33" s="267" customFormat="1" x14ac:dyDescent="0.25">
      <c r="B219" s="284"/>
      <c r="C219" s="284"/>
      <c r="D219" s="285"/>
      <c r="E219" s="284"/>
      <c r="F219" s="284"/>
      <c r="G219" s="284"/>
      <c r="H219" s="284"/>
      <c r="I219" s="284"/>
      <c r="J219" s="284"/>
      <c r="K219" s="286"/>
      <c r="L219" s="284"/>
      <c r="M219" s="284"/>
      <c r="N219" s="284"/>
      <c r="O219" s="284"/>
      <c r="P219" s="284"/>
      <c r="Q219" s="284"/>
      <c r="R219" s="284"/>
      <c r="T219" s="266"/>
      <c r="U219" s="266"/>
      <c r="V219" s="266"/>
      <c r="W219" s="266"/>
      <c r="X219" s="266"/>
      <c r="Y219" s="266"/>
      <c r="Z219" s="284"/>
      <c r="AA219" s="284"/>
      <c r="AB219" s="284"/>
      <c r="AC219" s="269"/>
      <c r="AD219" s="270"/>
      <c r="AE219" s="269"/>
      <c r="AF219" s="269"/>
      <c r="AG219" s="269"/>
    </row>
    <row r="220" spans="2:33" s="267" customFormat="1" x14ac:dyDescent="0.25">
      <c r="B220" s="284"/>
      <c r="C220" s="284"/>
      <c r="D220" s="285"/>
      <c r="E220" s="284"/>
      <c r="F220" s="284"/>
      <c r="G220" s="284"/>
      <c r="H220" s="284"/>
      <c r="I220" s="284"/>
      <c r="J220" s="284"/>
      <c r="K220" s="286"/>
      <c r="L220" s="284"/>
      <c r="M220" s="284"/>
      <c r="N220" s="284"/>
      <c r="O220" s="284"/>
      <c r="P220" s="284"/>
      <c r="Q220" s="284"/>
      <c r="R220" s="284"/>
      <c r="T220" s="266"/>
      <c r="U220" s="266"/>
      <c r="V220" s="266"/>
      <c r="W220" s="266"/>
      <c r="X220" s="266"/>
      <c r="Y220" s="266"/>
      <c r="Z220" s="284"/>
      <c r="AA220" s="284"/>
      <c r="AB220" s="284"/>
      <c r="AC220" s="269"/>
      <c r="AD220" s="270"/>
      <c r="AE220" s="269"/>
      <c r="AF220" s="269"/>
      <c r="AG220" s="269"/>
    </row>
    <row r="221" spans="2:33" s="267" customFormat="1" x14ac:dyDescent="0.25">
      <c r="B221" s="284"/>
      <c r="C221" s="284"/>
      <c r="D221" s="285"/>
      <c r="E221" s="284"/>
      <c r="F221" s="284"/>
      <c r="G221" s="284"/>
      <c r="H221" s="284"/>
      <c r="I221" s="284"/>
      <c r="J221" s="284"/>
      <c r="K221" s="286"/>
      <c r="L221" s="284"/>
      <c r="M221" s="284"/>
      <c r="N221" s="284"/>
      <c r="O221" s="284"/>
      <c r="P221" s="284"/>
      <c r="Q221" s="284"/>
      <c r="R221" s="284"/>
      <c r="T221" s="266"/>
      <c r="U221" s="266"/>
      <c r="V221" s="266"/>
      <c r="W221" s="266"/>
      <c r="X221" s="266"/>
      <c r="Y221" s="266"/>
      <c r="Z221" s="284"/>
      <c r="AA221" s="284"/>
      <c r="AB221" s="284"/>
      <c r="AC221" s="269"/>
      <c r="AD221" s="270"/>
      <c r="AE221" s="269"/>
      <c r="AF221" s="269"/>
      <c r="AG221" s="269"/>
    </row>
    <row r="222" spans="2:33" s="267" customFormat="1" x14ac:dyDescent="0.25">
      <c r="B222" s="284"/>
      <c r="C222" s="284"/>
      <c r="D222" s="285"/>
      <c r="E222" s="284"/>
      <c r="F222" s="284"/>
      <c r="G222" s="284"/>
      <c r="H222" s="284"/>
      <c r="I222" s="284"/>
      <c r="J222" s="284"/>
      <c r="K222" s="286"/>
      <c r="L222" s="284"/>
      <c r="M222" s="284"/>
      <c r="N222" s="284"/>
      <c r="O222" s="284"/>
      <c r="P222" s="284"/>
      <c r="Q222" s="284"/>
      <c r="R222" s="284"/>
      <c r="T222" s="266"/>
      <c r="U222" s="266"/>
      <c r="V222" s="266"/>
      <c r="W222" s="266"/>
      <c r="X222" s="266"/>
      <c r="Y222" s="266"/>
      <c r="Z222" s="284"/>
      <c r="AA222" s="284"/>
      <c r="AB222" s="284"/>
      <c r="AC222" s="269"/>
      <c r="AD222" s="270"/>
      <c r="AE222" s="269"/>
      <c r="AF222" s="269"/>
      <c r="AG222" s="269"/>
    </row>
    <row r="223" spans="2:33" s="267" customFormat="1" x14ac:dyDescent="0.25">
      <c r="B223" s="284"/>
      <c r="C223" s="284"/>
      <c r="D223" s="285"/>
      <c r="E223" s="284"/>
      <c r="F223" s="284"/>
      <c r="G223" s="284"/>
      <c r="H223" s="284"/>
      <c r="I223" s="284"/>
      <c r="J223" s="284"/>
      <c r="K223" s="286"/>
      <c r="L223" s="284"/>
      <c r="M223" s="284"/>
      <c r="N223" s="284"/>
      <c r="O223" s="284"/>
      <c r="P223" s="284"/>
      <c r="Q223" s="284"/>
      <c r="R223" s="284"/>
      <c r="T223" s="266"/>
      <c r="U223" s="266"/>
      <c r="V223" s="266"/>
      <c r="W223" s="266"/>
      <c r="X223" s="266"/>
      <c r="Y223" s="266"/>
      <c r="Z223" s="284"/>
      <c r="AA223" s="284"/>
      <c r="AB223" s="284"/>
      <c r="AC223" s="269"/>
      <c r="AD223" s="270"/>
      <c r="AE223" s="269"/>
      <c r="AF223" s="269"/>
      <c r="AG223" s="269"/>
    </row>
    <row r="224" spans="2:33" s="267" customFormat="1" x14ac:dyDescent="0.25">
      <c r="B224" s="284"/>
      <c r="C224" s="284"/>
      <c r="D224" s="285"/>
      <c r="E224" s="284"/>
      <c r="F224" s="284"/>
      <c r="G224" s="284"/>
      <c r="H224" s="284"/>
      <c r="I224" s="284"/>
      <c r="J224" s="284"/>
      <c r="K224" s="286"/>
      <c r="L224" s="284"/>
      <c r="M224" s="284"/>
      <c r="N224" s="284"/>
      <c r="O224" s="284"/>
      <c r="P224" s="284"/>
      <c r="Q224" s="284"/>
      <c r="R224" s="284"/>
      <c r="T224" s="266"/>
      <c r="U224" s="266"/>
      <c r="V224" s="266"/>
      <c r="W224" s="266"/>
      <c r="X224" s="266"/>
      <c r="Y224" s="266"/>
      <c r="Z224" s="284"/>
      <c r="AA224" s="284"/>
      <c r="AB224" s="284"/>
      <c r="AC224" s="269"/>
      <c r="AD224" s="270"/>
      <c r="AE224" s="269"/>
      <c r="AF224" s="269"/>
      <c r="AG224" s="269"/>
    </row>
    <row r="225" spans="2:33" s="267" customFormat="1" x14ac:dyDescent="0.25">
      <c r="B225" s="284"/>
      <c r="C225" s="284"/>
      <c r="D225" s="285"/>
      <c r="E225" s="284"/>
      <c r="F225" s="284"/>
      <c r="G225" s="284"/>
      <c r="H225" s="284"/>
      <c r="I225" s="284"/>
      <c r="J225" s="284"/>
      <c r="K225" s="286"/>
      <c r="L225" s="284"/>
      <c r="M225" s="284"/>
      <c r="N225" s="284"/>
      <c r="O225" s="284"/>
      <c r="P225" s="284"/>
      <c r="Q225" s="284"/>
      <c r="R225" s="284"/>
      <c r="T225" s="266"/>
      <c r="U225" s="266"/>
      <c r="V225" s="266"/>
      <c r="W225" s="266"/>
      <c r="X225" s="266"/>
      <c r="Y225" s="266"/>
      <c r="Z225" s="284"/>
      <c r="AA225" s="284"/>
      <c r="AB225" s="284"/>
      <c r="AC225" s="269"/>
      <c r="AD225" s="270"/>
      <c r="AE225" s="269"/>
      <c r="AF225" s="269"/>
      <c r="AG225" s="269"/>
    </row>
    <row r="226" spans="2:33" s="267" customFormat="1" x14ac:dyDescent="0.25">
      <c r="B226" s="284"/>
      <c r="C226" s="284"/>
      <c r="D226" s="285"/>
      <c r="E226" s="284"/>
      <c r="F226" s="284"/>
      <c r="G226" s="284"/>
      <c r="H226" s="284"/>
      <c r="I226" s="284"/>
      <c r="J226" s="284"/>
      <c r="K226" s="286"/>
      <c r="L226" s="284"/>
      <c r="M226" s="284"/>
      <c r="N226" s="284"/>
      <c r="O226" s="284"/>
      <c r="P226" s="284"/>
      <c r="Q226" s="284"/>
      <c r="R226" s="284"/>
      <c r="T226" s="266"/>
      <c r="U226" s="266"/>
      <c r="V226" s="266"/>
      <c r="W226" s="266"/>
      <c r="X226" s="266"/>
      <c r="Y226" s="266"/>
      <c r="Z226" s="284"/>
      <c r="AA226" s="284"/>
      <c r="AB226" s="284"/>
      <c r="AC226" s="269"/>
      <c r="AD226" s="270"/>
      <c r="AE226" s="269"/>
      <c r="AF226" s="269"/>
      <c r="AG226" s="269"/>
    </row>
    <row r="227" spans="2:33" s="267" customFormat="1" x14ac:dyDescent="0.25">
      <c r="B227" s="284"/>
      <c r="C227" s="284"/>
      <c r="D227" s="285"/>
      <c r="E227" s="284"/>
      <c r="F227" s="284"/>
      <c r="G227" s="284"/>
      <c r="H227" s="284"/>
      <c r="I227" s="284"/>
      <c r="J227" s="284"/>
      <c r="K227" s="286"/>
      <c r="L227" s="284"/>
      <c r="M227" s="284"/>
      <c r="N227" s="284"/>
      <c r="O227" s="284"/>
      <c r="P227" s="284"/>
      <c r="Q227" s="284"/>
      <c r="R227" s="284"/>
      <c r="T227" s="266"/>
      <c r="U227" s="266"/>
      <c r="V227" s="266"/>
      <c r="W227" s="266"/>
      <c r="X227" s="266"/>
      <c r="Y227" s="266"/>
      <c r="Z227" s="284"/>
      <c r="AA227" s="284"/>
      <c r="AB227" s="284"/>
      <c r="AC227" s="269"/>
      <c r="AD227" s="270"/>
      <c r="AE227" s="269"/>
      <c r="AF227" s="269"/>
      <c r="AG227" s="269"/>
    </row>
    <row r="228" spans="2:33" s="267" customFormat="1" x14ac:dyDescent="0.25">
      <c r="B228" s="284"/>
      <c r="C228" s="284"/>
      <c r="D228" s="285"/>
      <c r="E228" s="284"/>
      <c r="F228" s="284"/>
      <c r="G228" s="284"/>
      <c r="H228" s="284"/>
      <c r="I228" s="284"/>
      <c r="J228" s="284"/>
      <c r="K228" s="286"/>
      <c r="L228" s="284"/>
      <c r="M228" s="284"/>
      <c r="N228" s="284"/>
      <c r="O228" s="284"/>
      <c r="P228" s="284"/>
      <c r="Q228" s="284"/>
      <c r="R228" s="284"/>
      <c r="T228" s="266"/>
      <c r="U228" s="266"/>
      <c r="V228" s="266"/>
      <c r="W228" s="266"/>
      <c r="X228" s="266"/>
      <c r="Y228" s="266"/>
      <c r="Z228" s="284"/>
      <c r="AA228" s="284"/>
      <c r="AB228" s="284"/>
      <c r="AC228" s="269"/>
      <c r="AD228" s="270"/>
      <c r="AE228" s="269"/>
      <c r="AF228" s="269"/>
      <c r="AG228" s="269"/>
    </row>
    <row r="229" spans="2:33" s="267" customFormat="1" x14ac:dyDescent="0.25">
      <c r="B229" s="284"/>
      <c r="C229" s="284"/>
      <c r="D229" s="285"/>
      <c r="E229" s="284"/>
      <c r="F229" s="284"/>
      <c r="G229" s="284"/>
      <c r="H229" s="284"/>
      <c r="I229" s="284"/>
      <c r="J229" s="284"/>
      <c r="K229" s="286"/>
      <c r="L229" s="284"/>
      <c r="M229" s="284"/>
      <c r="N229" s="284"/>
      <c r="O229" s="284"/>
      <c r="P229" s="284"/>
      <c r="Q229" s="284"/>
      <c r="R229" s="284"/>
      <c r="T229" s="266"/>
      <c r="U229" s="266"/>
      <c r="V229" s="266"/>
      <c r="W229" s="266"/>
      <c r="X229" s="266"/>
      <c r="Y229" s="266"/>
      <c r="Z229" s="284"/>
      <c r="AA229" s="284"/>
      <c r="AB229" s="284"/>
      <c r="AC229" s="269"/>
      <c r="AD229" s="270"/>
      <c r="AE229" s="269"/>
      <c r="AF229" s="269"/>
      <c r="AG229" s="269"/>
    </row>
    <row r="230" spans="2:33" s="267" customFormat="1" x14ac:dyDescent="0.25">
      <c r="B230" s="284"/>
      <c r="C230" s="284"/>
      <c r="D230" s="285"/>
      <c r="E230" s="284"/>
      <c r="F230" s="284"/>
      <c r="G230" s="284"/>
      <c r="H230" s="284"/>
      <c r="I230" s="284"/>
      <c r="J230" s="284"/>
      <c r="K230" s="286"/>
      <c r="L230" s="284"/>
      <c r="M230" s="284"/>
      <c r="N230" s="284"/>
      <c r="O230" s="284"/>
      <c r="P230" s="284"/>
      <c r="Q230" s="284"/>
      <c r="R230" s="284"/>
      <c r="T230" s="266"/>
      <c r="U230" s="266"/>
      <c r="V230" s="266"/>
      <c r="W230" s="266"/>
      <c r="X230" s="266"/>
      <c r="Y230" s="266"/>
      <c r="Z230" s="284"/>
      <c r="AA230" s="284"/>
      <c r="AB230" s="284"/>
      <c r="AC230" s="269"/>
      <c r="AD230" s="270"/>
      <c r="AE230" s="269"/>
      <c r="AF230" s="269"/>
      <c r="AG230" s="269"/>
    </row>
    <row r="231" spans="2:33" s="267" customFormat="1" x14ac:dyDescent="0.25">
      <c r="B231" s="284"/>
      <c r="C231" s="284"/>
      <c r="D231" s="285"/>
      <c r="E231" s="284"/>
      <c r="F231" s="284"/>
      <c r="G231" s="284"/>
      <c r="H231" s="284"/>
      <c r="I231" s="284"/>
      <c r="J231" s="284"/>
      <c r="K231" s="286"/>
      <c r="L231" s="284"/>
      <c r="M231" s="284"/>
      <c r="N231" s="284"/>
      <c r="O231" s="284"/>
      <c r="P231" s="284"/>
      <c r="Q231" s="284"/>
      <c r="R231" s="284"/>
      <c r="T231" s="266"/>
      <c r="U231" s="266"/>
      <c r="V231" s="266"/>
      <c r="W231" s="266"/>
      <c r="X231" s="266"/>
      <c r="Y231" s="266"/>
      <c r="Z231" s="284"/>
      <c r="AA231" s="284"/>
      <c r="AB231" s="284"/>
      <c r="AC231" s="269"/>
      <c r="AD231" s="270"/>
      <c r="AE231" s="269"/>
      <c r="AF231" s="269"/>
      <c r="AG231" s="269"/>
    </row>
    <row r="232" spans="2:33" s="267" customFormat="1" x14ac:dyDescent="0.25">
      <c r="B232" s="284"/>
      <c r="C232" s="284"/>
      <c r="D232" s="285"/>
      <c r="E232" s="284"/>
      <c r="F232" s="284"/>
      <c r="G232" s="284"/>
      <c r="H232" s="284"/>
      <c r="I232" s="284"/>
      <c r="J232" s="284"/>
      <c r="K232" s="286"/>
      <c r="L232" s="284"/>
      <c r="M232" s="284"/>
      <c r="N232" s="284"/>
      <c r="O232" s="284"/>
      <c r="P232" s="284"/>
      <c r="Q232" s="284"/>
      <c r="R232" s="284"/>
      <c r="T232" s="266"/>
      <c r="U232" s="266"/>
      <c r="V232" s="266"/>
      <c r="W232" s="266"/>
      <c r="X232" s="266"/>
      <c r="Y232" s="266"/>
      <c r="Z232" s="284"/>
      <c r="AA232" s="284"/>
      <c r="AB232" s="284"/>
      <c r="AC232" s="269"/>
      <c r="AD232" s="270"/>
      <c r="AE232" s="269"/>
      <c r="AF232" s="269"/>
      <c r="AG232" s="269"/>
    </row>
    <row r="233" spans="2:33" s="267" customFormat="1" x14ac:dyDescent="0.25">
      <c r="B233" s="284"/>
      <c r="C233" s="284"/>
      <c r="D233" s="285"/>
      <c r="E233" s="284"/>
      <c r="F233" s="284"/>
      <c r="G233" s="284"/>
      <c r="H233" s="284"/>
      <c r="I233" s="284"/>
      <c r="J233" s="284"/>
      <c r="K233" s="286"/>
      <c r="L233" s="284"/>
      <c r="M233" s="284"/>
      <c r="N233" s="284"/>
      <c r="O233" s="284"/>
      <c r="P233" s="284"/>
      <c r="Q233" s="284"/>
      <c r="R233" s="284"/>
      <c r="T233" s="266"/>
      <c r="U233" s="266"/>
      <c r="V233" s="266"/>
      <c r="W233" s="266"/>
      <c r="X233" s="266"/>
      <c r="Y233" s="266"/>
      <c r="Z233" s="284"/>
      <c r="AA233" s="284"/>
      <c r="AB233" s="284"/>
      <c r="AC233" s="269"/>
      <c r="AD233" s="270"/>
      <c r="AE233" s="269"/>
      <c r="AF233" s="269"/>
      <c r="AG233" s="269"/>
    </row>
    <row r="234" spans="2:33" s="267" customFormat="1" x14ac:dyDescent="0.25">
      <c r="B234" s="284"/>
      <c r="C234" s="284"/>
      <c r="D234" s="285"/>
      <c r="E234" s="284"/>
      <c r="F234" s="284"/>
      <c r="G234" s="284"/>
      <c r="H234" s="284"/>
      <c r="I234" s="284"/>
      <c r="J234" s="284"/>
      <c r="K234" s="286"/>
      <c r="L234" s="284"/>
      <c r="M234" s="284"/>
      <c r="N234" s="284"/>
      <c r="O234" s="284"/>
      <c r="P234" s="284"/>
      <c r="Q234" s="284"/>
      <c r="R234" s="284"/>
      <c r="T234" s="266"/>
      <c r="U234" s="266"/>
      <c r="V234" s="266"/>
      <c r="W234" s="266"/>
      <c r="X234" s="266"/>
      <c r="Y234" s="266"/>
      <c r="Z234" s="284"/>
      <c r="AA234" s="284"/>
      <c r="AB234" s="284"/>
      <c r="AC234" s="269"/>
      <c r="AD234" s="270"/>
      <c r="AE234" s="269"/>
      <c r="AF234" s="269"/>
      <c r="AG234" s="269"/>
    </row>
    <row r="235" spans="2:33" s="267" customFormat="1" x14ac:dyDescent="0.25">
      <c r="B235" s="284"/>
      <c r="C235" s="284"/>
      <c r="D235" s="285"/>
      <c r="E235" s="284"/>
      <c r="F235" s="284"/>
      <c r="G235" s="284"/>
      <c r="H235" s="284"/>
      <c r="I235" s="284"/>
      <c r="J235" s="284"/>
      <c r="K235" s="286"/>
      <c r="L235" s="284"/>
      <c r="M235" s="284"/>
      <c r="N235" s="284"/>
      <c r="O235" s="284"/>
      <c r="P235" s="284"/>
      <c r="Q235" s="284"/>
      <c r="R235" s="284"/>
      <c r="T235" s="266"/>
      <c r="U235" s="266"/>
      <c r="V235" s="266"/>
      <c r="W235" s="266"/>
      <c r="X235" s="266"/>
      <c r="Y235" s="266"/>
      <c r="Z235" s="284"/>
      <c r="AA235" s="284"/>
      <c r="AB235" s="284"/>
      <c r="AC235" s="269"/>
      <c r="AD235" s="270"/>
      <c r="AE235" s="269"/>
      <c r="AF235" s="269"/>
      <c r="AG235" s="269"/>
    </row>
    <row r="236" spans="2:33" s="267" customFormat="1" x14ac:dyDescent="0.25">
      <c r="B236" s="284"/>
      <c r="C236" s="284"/>
      <c r="D236" s="285"/>
      <c r="E236" s="284"/>
      <c r="F236" s="284"/>
      <c r="G236" s="284"/>
      <c r="H236" s="284"/>
      <c r="I236" s="284"/>
      <c r="J236" s="284"/>
      <c r="K236" s="286"/>
      <c r="L236" s="284"/>
      <c r="M236" s="284"/>
      <c r="N236" s="284"/>
      <c r="O236" s="284"/>
      <c r="P236" s="284"/>
      <c r="Q236" s="284"/>
      <c r="R236" s="284"/>
      <c r="T236" s="266"/>
      <c r="U236" s="266"/>
      <c r="V236" s="266"/>
      <c r="W236" s="266"/>
      <c r="X236" s="266"/>
      <c r="Y236" s="266"/>
      <c r="Z236" s="284"/>
      <c r="AA236" s="284"/>
      <c r="AB236" s="284"/>
      <c r="AC236" s="269"/>
      <c r="AD236" s="270"/>
      <c r="AE236" s="269"/>
      <c r="AF236" s="269"/>
      <c r="AG236" s="269"/>
    </row>
    <row r="237" spans="2:33" s="267" customFormat="1" x14ac:dyDescent="0.25">
      <c r="B237" s="284"/>
      <c r="C237" s="284"/>
      <c r="D237" s="285"/>
      <c r="E237" s="284"/>
      <c r="F237" s="284"/>
      <c r="G237" s="284"/>
      <c r="H237" s="284"/>
      <c r="I237" s="284"/>
      <c r="J237" s="284"/>
      <c r="K237" s="286"/>
      <c r="L237" s="284"/>
      <c r="M237" s="284"/>
      <c r="N237" s="284"/>
      <c r="O237" s="284"/>
      <c r="P237" s="284"/>
      <c r="Q237" s="284"/>
      <c r="R237" s="284"/>
      <c r="T237" s="266"/>
      <c r="U237" s="266"/>
      <c r="V237" s="266"/>
      <c r="W237" s="266"/>
      <c r="X237" s="266"/>
      <c r="Y237" s="266"/>
      <c r="Z237" s="284"/>
      <c r="AA237" s="284"/>
      <c r="AB237" s="284"/>
      <c r="AC237" s="269"/>
      <c r="AD237" s="270"/>
      <c r="AE237" s="269"/>
      <c r="AF237" s="269"/>
      <c r="AG237" s="269"/>
    </row>
    <row r="238" spans="2:33" s="267" customFormat="1" x14ac:dyDescent="0.25">
      <c r="B238" s="284"/>
      <c r="C238" s="284"/>
      <c r="D238" s="285"/>
      <c r="E238" s="284"/>
      <c r="F238" s="284"/>
      <c r="G238" s="284"/>
      <c r="H238" s="284"/>
      <c r="I238" s="284"/>
      <c r="J238" s="284"/>
      <c r="K238" s="286"/>
      <c r="L238" s="284"/>
      <c r="M238" s="284"/>
      <c r="N238" s="284"/>
      <c r="O238" s="284"/>
      <c r="P238" s="284"/>
      <c r="Q238" s="284"/>
      <c r="R238" s="284"/>
      <c r="T238" s="266"/>
      <c r="U238" s="266"/>
      <c r="V238" s="266"/>
      <c r="W238" s="266"/>
      <c r="X238" s="266"/>
      <c r="Y238" s="266"/>
      <c r="Z238" s="284"/>
      <c r="AA238" s="284"/>
      <c r="AB238" s="284"/>
      <c r="AC238" s="269"/>
      <c r="AD238" s="270"/>
      <c r="AE238" s="269"/>
      <c r="AF238" s="269"/>
      <c r="AG238" s="269"/>
    </row>
    <row r="239" spans="2:33" s="267" customFormat="1" x14ac:dyDescent="0.25">
      <c r="B239" s="284"/>
      <c r="C239" s="284"/>
      <c r="D239" s="285"/>
      <c r="E239" s="284"/>
      <c r="F239" s="284"/>
      <c r="G239" s="284"/>
      <c r="H239" s="284"/>
      <c r="I239" s="284"/>
      <c r="J239" s="284"/>
      <c r="K239" s="286"/>
      <c r="L239" s="284"/>
      <c r="M239" s="284"/>
      <c r="N239" s="284"/>
      <c r="O239" s="284"/>
      <c r="P239" s="284"/>
      <c r="Q239" s="284"/>
      <c r="R239" s="284"/>
      <c r="T239" s="266"/>
      <c r="U239" s="266"/>
      <c r="V239" s="266"/>
      <c r="W239" s="266"/>
      <c r="X239" s="266"/>
      <c r="Y239" s="266"/>
      <c r="Z239" s="284"/>
      <c r="AA239" s="284"/>
      <c r="AB239" s="284"/>
      <c r="AC239" s="269"/>
      <c r="AD239" s="270"/>
      <c r="AE239" s="269"/>
      <c r="AF239" s="269"/>
      <c r="AG239" s="269"/>
    </row>
    <row r="240" spans="2:33" s="267" customFormat="1" x14ac:dyDescent="0.25">
      <c r="B240" s="284"/>
      <c r="C240" s="284"/>
      <c r="D240" s="285"/>
      <c r="E240" s="284"/>
      <c r="F240" s="284"/>
      <c r="G240" s="284"/>
      <c r="H240" s="284"/>
      <c r="I240" s="284"/>
      <c r="J240" s="284"/>
      <c r="K240" s="286"/>
      <c r="L240" s="284"/>
      <c r="M240" s="284"/>
      <c r="N240" s="284"/>
      <c r="O240" s="284"/>
      <c r="P240" s="284"/>
      <c r="Q240" s="284"/>
      <c r="R240" s="284"/>
      <c r="T240" s="266"/>
      <c r="U240" s="266"/>
      <c r="V240" s="266"/>
      <c r="W240" s="266"/>
      <c r="X240" s="266"/>
      <c r="Y240" s="266"/>
      <c r="Z240" s="284"/>
      <c r="AA240" s="284"/>
      <c r="AB240" s="284"/>
      <c r="AC240" s="269"/>
      <c r="AD240" s="270"/>
      <c r="AE240" s="269"/>
      <c r="AF240" s="269"/>
      <c r="AG240" s="269"/>
    </row>
    <row r="241" spans="2:33" s="267" customFormat="1" x14ac:dyDescent="0.25">
      <c r="B241" s="284"/>
      <c r="C241" s="284"/>
      <c r="D241" s="285"/>
      <c r="E241" s="284"/>
      <c r="F241" s="284"/>
      <c r="G241" s="284"/>
      <c r="H241" s="284"/>
      <c r="I241" s="284"/>
      <c r="J241" s="284"/>
      <c r="K241" s="286"/>
      <c r="L241" s="284"/>
      <c r="M241" s="284"/>
      <c r="N241" s="284"/>
      <c r="O241" s="284"/>
      <c r="P241" s="284"/>
      <c r="Q241" s="284"/>
      <c r="R241" s="284"/>
      <c r="T241" s="266"/>
      <c r="U241" s="266"/>
      <c r="V241" s="266"/>
      <c r="W241" s="266"/>
      <c r="X241" s="266"/>
      <c r="Y241" s="266"/>
      <c r="Z241" s="284"/>
      <c r="AA241" s="284"/>
      <c r="AB241" s="284"/>
      <c r="AC241" s="269"/>
      <c r="AD241" s="270"/>
      <c r="AE241" s="269"/>
      <c r="AF241" s="269"/>
      <c r="AG241" s="269"/>
    </row>
    <row r="242" spans="2:33" s="267" customFormat="1" x14ac:dyDescent="0.25">
      <c r="B242" s="284"/>
      <c r="C242" s="284"/>
      <c r="D242" s="285"/>
      <c r="E242" s="284"/>
      <c r="F242" s="284"/>
      <c r="G242" s="284"/>
      <c r="H242" s="284"/>
      <c r="I242" s="284"/>
      <c r="J242" s="284"/>
      <c r="K242" s="286"/>
      <c r="L242" s="284"/>
      <c r="M242" s="284"/>
      <c r="N242" s="284"/>
      <c r="O242" s="284"/>
      <c r="P242" s="284"/>
      <c r="Q242" s="284"/>
      <c r="R242" s="284"/>
      <c r="T242" s="266"/>
      <c r="U242" s="266"/>
      <c r="V242" s="266"/>
      <c r="W242" s="266"/>
      <c r="X242" s="266"/>
      <c r="Y242" s="266"/>
      <c r="Z242" s="284"/>
      <c r="AA242" s="284"/>
      <c r="AB242" s="284"/>
      <c r="AC242" s="269"/>
      <c r="AD242" s="270"/>
      <c r="AE242" s="269"/>
      <c r="AF242" s="269"/>
      <c r="AG242" s="269"/>
    </row>
    <row r="243" spans="2:33" s="267" customFormat="1" x14ac:dyDescent="0.25">
      <c r="B243" s="284"/>
      <c r="C243" s="284"/>
      <c r="D243" s="285"/>
      <c r="E243" s="284"/>
      <c r="F243" s="284"/>
      <c r="G243" s="284"/>
      <c r="H243" s="284"/>
      <c r="I243" s="284"/>
      <c r="J243" s="284"/>
      <c r="K243" s="286"/>
      <c r="L243" s="284"/>
      <c r="M243" s="284"/>
      <c r="N243" s="284"/>
      <c r="O243" s="284"/>
      <c r="P243" s="284"/>
      <c r="Q243" s="284"/>
      <c r="R243" s="284"/>
      <c r="T243" s="266"/>
      <c r="U243" s="266"/>
      <c r="V243" s="266"/>
      <c r="W243" s="266"/>
      <c r="X243" s="266"/>
      <c r="Y243" s="266"/>
      <c r="Z243" s="284"/>
      <c r="AA243" s="284"/>
      <c r="AB243" s="284"/>
      <c r="AC243" s="269"/>
      <c r="AD243" s="270"/>
      <c r="AE243" s="269"/>
      <c r="AF243" s="269"/>
      <c r="AG243" s="269"/>
    </row>
    <row r="244" spans="2:33" s="267" customFormat="1" x14ac:dyDescent="0.25">
      <c r="B244" s="284"/>
      <c r="C244" s="284"/>
      <c r="D244" s="285"/>
      <c r="E244" s="284"/>
      <c r="F244" s="284"/>
      <c r="G244" s="284"/>
      <c r="H244" s="284"/>
      <c r="I244" s="284"/>
      <c r="J244" s="284"/>
      <c r="K244" s="286"/>
      <c r="L244" s="284"/>
      <c r="M244" s="284"/>
      <c r="N244" s="284"/>
      <c r="O244" s="284"/>
      <c r="P244" s="284"/>
      <c r="Q244" s="284"/>
      <c r="R244" s="284"/>
      <c r="T244" s="266"/>
      <c r="U244" s="266"/>
      <c r="V244" s="266"/>
      <c r="W244" s="266"/>
      <c r="X244" s="266"/>
      <c r="Y244" s="266"/>
      <c r="Z244" s="284"/>
      <c r="AA244" s="284"/>
      <c r="AB244" s="284"/>
      <c r="AC244" s="269"/>
      <c r="AD244" s="270"/>
      <c r="AE244" s="269"/>
      <c r="AF244" s="269"/>
      <c r="AG244" s="269"/>
    </row>
    <row r="245" spans="2:33" s="267" customFormat="1" x14ac:dyDescent="0.25">
      <c r="B245" s="284"/>
      <c r="C245" s="284"/>
      <c r="D245" s="285"/>
      <c r="E245" s="284"/>
      <c r="F245" s="284"/>
      <c r="G245" s="284"/>
      <c r="H245" s="284"/>
      <c r="I245" s="284"/>
      <c r="J245" s="284"/>
      <c r="K245" s="286"/>
      <c r="L245" s="284"/>
      <c r="M245" s="284"/>
      <c r="N245" s="284"/>
      <c r="O245" s="284"/>
      <c r="P245" s="284"/>
      <c r="Q245" s="284"/>
      <c r="R245" s="284"/>
      <c r="T245" s="266"/>
      <c r="U245" s="266"/>
      <c r="V245" s="266"/>
      <c r="W245" s="266"/>
      <c r="X245" s="266"/>
      <c r="Y245" s="266"/>
      <c r="Z245" s="284"/>
      <c r="AA245" s="284"/>
      <c r="AB245" s="284"/>
      <c r="AC245" s="269"/>
      <c r="AD245" s="270"/>
      <c r="AE245" s="269"/>
      <c r="AF245" s="269"/>
      <c r="AG245" s="269"/>
    </row>
    <row r="246" spans="2:33" s="267" customFormat="1" x14ac:dyDescent="0.25">
      <c r="B246" s="284"/>
      <c r="C246" s="284"/>
      <c r="D246" s="285"/>
      <c r="E246" s="284"/>
      <c r="F246" s="284"/>
      <c r="G246" s="284"/>
      <c r="H246" s="284"/>
      <c r="I246" s="284"/>
      <c r="J246" s="284"/>
      <c r="K246" s="286"/>
      <c r="L246" s="284"/>
      <c r="M246" s="284"/>
      <c r="N246" s="284"/>
      <c r="O246" s="284"/>
      <c r="P246" s="284"/>
      <c r="Q246" s="284"/>
      <c r="R246" s="284"/>
      <c r="T246" s="266"/>
      <c r="U246" s="266"/>
      <c r="V246" s="266"/>
      <c r="W246" s="266"/>
      <c r="X246" s="266"/>
      <c r="Y246" s="266"/>
      <c r="Z246" s="284"/>
      <c r="AA246" s="284"/>
      <c r="AB246" s="284"/>
      <c r="AC246" s="269"/>
      <c r="AD246" s="270"/>
      <c r="AE246" s="269"/>
      <c r="AF246" s="269"/>
      <c r="AG246" s="269"/>
    </row>
    <row r="247" spans="2:33" s="267" customFormat="1" x14ac:dyDescent="0.25">
      <c r="B247" s="284"/>
      <c r="C247" s="284"/>
      <c r="D247" s="285"/>
      <c r="E247" s="284"/>
      <c r="F247" s="284"/>
      <c r="G247" s="284"/>
      <c r="H247" s="284"/>
      <c r="I247" s="284"/>
      <c r="J247" s="284"/>
      <c r="K247" s="286"/>
      <c r="L247" s="284"/>
      <c r="M247" s="284"/>
      <c r="N247" s="284"/>
      <c r="O247" s="284"/>
      <c r="P247" s="284"/>
      <c r="Q247" s="284"/>
      <c r="R247" s="284"/>
      <c r="T247" s="266"/>
      <c r="U247" s="266"/>
      <c r="V247" s="266"/>
      <c r="W247" s="266"/>
      <c r="X247" s="266"/>
      <c r="Y247" s="266"/>
      <c r="Z247" s="284"/>
      <c r="AA247" s="284"/>
      <c r="AB247" s="284"/>
      <c r="AC247" s="269"/>
      <c r="AD247" s="270"/>
      <c r="AE247" s="269"/>
      <c r="AF247" s="269"/>
      <c r="AG247" s="269"/>
    </row>
    <row r="248" spans="2:33" s="267" customFormat="1" x14ac:dyDescent="0.25">
      <c r="B248" s="284"/>
      <c r="C248" s="284"/>
      <c r="D248" s="285"/>
      <c r="E248" s="284"/>
      <c r="F248" s="284"/>
      <c r="G248" s="284"/>
      <c r="H248" s="284"/>
      <c r="I248" s="284"/>
      <c r="J248" s="284"/>
      <c r="K248" s="286"/>
      <c r="L248" s="284"/>
      <c r="M248" s="284"/>
      <c r="N248" s="284"/>
      <c r="O248" s="284"/>
      <c r="P248" s="284"/>
      <c r="Q248" s="284"/>
      <c r="R248" s="284"/>
      <c r="T248" s="266"/>
      <c r="U248" s="266"/>
      <c r="V248" s="266"/>
      <c r="W248" s="266"/>
      <c r="X248" s="266"/>
      <c r="Y248" s="266"/>
      <c r="Z248" s="284"/>
      <c r="AA248" s="284"/>
      <c r="AB248" s="284"/>
      <c r="AC248" s="269"/>
      <c r="AD248" s="270"/>
      <c r="AE248" s="269"/>
      <c r="AF248" s="269"/>
      <c r="AG248" s="269"/>
    </row>
    <row r="249" spans="2:33" s="267" customFormat="1" x14ac:dyDescent="0.25">
      <c r="B249" s="284"/>
      <c r="C249" s="284"/>
      <c r="D249" s="285"/>
      <c r="E249" s="284"/>
      <c r="F249" s="284"/>
      <c r="G249" s="284"/>
      <c r="H249" s="284"/>
      <c r="I249" s="284"/>
      <c r="J249" s="284"/>
      <c r="K249" s="286"/>
      <c r="L249" s="284"/>
      <c r="M249" s="284"/>
      <c r="N249" s="284"/>
      <c r="O249" s="284"/>
      <c r="P249" s="284"/>
      <c r="Q249" s="284"/>
      <c r="R249" s="284"/>
      <c r="T249" s="266"/>
      <c r="U249" s="266"/>
      <c r="V249" s="266"/>
      <c r="W249" s="266"/>
      <c r="X249" s="266"/>
      <c r="Y249" s="266"/>
      <c r="Z249" s="284"/>
      <c r="AA249" s="284"/>
      <c r="AB249" s="284"/>
      <c r="AC249" s="269"/>
      <c r="AD249" s="270"/>
      <c r="AE249" s="269"/>
      <c r="AF249" s="269"/>
      <c r="AG249" s="269"/>
    </row>
    <row r="250" spans="2:33" s="267" customFormat="1" x14ac:dyDescent="0.25">
      <c r="B250" s="284"/>
      <c r="C250" s="284"/>
      <c r="D250" s="285"/>
      <c r="E250" s="284"/>
      <c r="F250" s="284"/>
      <c r="G250" s="284"/>
      <c r="H250" s="284"/>
      <c r="I250" s="284"/>
      <c r="J250" s="284"/>
      <c r="K250" s="286"/>
      <c r="L250" s="284"/>
      <c r="M250" s="284"/>
      <c r="N250" s="284"/>
      <c r="O250" s="284"/>
      <c r="P250" s="284"/>
      <c r="Q250" s="284"/>
      <c r="R250" s="284"/>
      <c r="T250" s="266"/>
      <c r="U250" s="266"/>
      <c r="V250" s="266"/>
      <c r="W250" s="266"/>
      <c r="X250" s="266"/>
      <c r="Y250" s="266"/>
      <c r="Z250" s="284"/>
      <c r="AA250" s="284"/>
      <c r="AB250" s="284"/>
      <c r="AC250" s="269"/>
      <c r="AD250" s="270"/>
      <c r="AE250" s="269"/>
      <c r="AF250" s="269"/>
      <c r="AG250" s="269"/>
    </row>
    <row r="251" spans="2:33" s="267" customFormat="1" x14ac:dyDescent="0.25">
      <c r="B251" s="284"/>
      <c r="C251" s="284"/>
      <c r="D251" s="285"/>
      <c r="E251" s="284"/>
      <c r="F251" s="284"/>
      <c r="G251" s="284"/>
      <c r="H251" s="284"/>
      <c r="I251" s="284"/>
      <c r="J251" s="284"/>
      <c r="K251" s="286"/>
      <c r="L251" s="284"/>
      <c r="M251" s="284"/>
      <c r="N251" s="284"/>
      <c r="O251" s="284"/>
      <c r="P251" s="284"/>
      <c r="Q251" s="284"/>
      <c r="R251" s="284"/>
      <c r="T251" s="266"/>
      <c r="U251" s="266"/>
      <c r="V251" s="266"/>
      <c r="W251" s="266"/>
      <c r="X251" s="266"/>
      <c r="Y251" s="266"/>
      <c r="Z251" s="284"/>
      <c r="AA251" s="284"/>
      <c r="AB251" s="284"/>
      <c r="AC251" s="269"/>
      <c r="AD251" s="270"/>
      <c r="AE251" s="269"/>
      <c r="AF251" s="269"/>
      <c r="AG251" s="269"/>
    </row>
    <row r="252" spans="2:33" s="267" customFormat="1" x14ac:dyDescent="0.25">
      <c r="B252" s="284"/>
      <c r="C252" s="284"/>
      <c r="D252" s="285"/>
      <c r="E252" s="284"/>
      <c r="F252" s="284"/>
      <c r="G252" s="284"/>
      <c r="H252" s="284"/>
      <c r="I252" s="284"/>
      <c r="J252" s="284"/>
      <c r="K252" s="286"/>
      <c r="L252" s="284"/>
      <c r="M252" s="284"/>
      <c r="N252" s="284"/>
      <c r="O252" s="284"/>
      <c r="P252" s="284"/>
      <c r="Q252" s="284"/>
      <c r="R252" s="284"/>
      <c r="T252" s="266"/>
      <c r="U252" s="266"/>
      <c r="V252" s="266"/>
      <c r="W252" s="266"/>
      <c r="X252" s="266"/>
      <c r="Y252" s="266"/>
      <c r="Z252" s="284"/>
      <c r="AA252" s="284"/>
      <c r="AB252" s="284"/>
      <c r="AC252" s="269"/>
      <c r="AD252" s="270"/>
      <c r="AE252" s="269"/>
      <c r="AF252" s="269"/>
      <c r="AG252" s="269"/>
    </row>
    <row r="253" spans="2:33" s="267" customFormat="1" x14ac:dyDescent="0.25">
      <c r="B253" s="284"/>
      <c r="C253" s="284"/>
      <c r="D253" s="285"/>
      <c r="E253" s="284"/>
      <c r="F253" s="284"/>
      <c r="G253" s="284"/>
      <c r="H253" s="284"/>
      <c r="I253" s="284"/>
      <c r="J253" s="284"/>
      <c r="K253" s="286"/>
      <c r="L253" s="284"/>
      <c r="M253" s="284"/>
      <c r="N253" s="284"/>
      <c r="O253" s="284"/>
      <c r="P253" s="284"/>
      <c r="Q253" s="284"/>
      <c r="R253" s="284"/>
      <c r="T253" s="266"/>
      <c r="U253" s="266"/>
      <c r="V253" s="266"/>
      <c r="W253" s="266"/>
      <c r="X253" s="266"/>
      <c r="Y253" s="266"/>
      <c r="Z253" s="284"/>
      <c r="AA253" s="284"/>
      <c r="AB253" s="284"/>
      <c r="AC253" s="269"/>
      <c r="AD253" s="270"/>
      <c r="AE253" s="269"/>
      <c r="AF253" s="269"/>
      <c r="AG253" s="269"/>
    </row>
    <row r="254" spans="2:33" s="267" customFormat="1" x14ac:dyDescent="0.25">
      <c r="B254" s="284"/>
      <c r="C254" s="284"/>
      <c r="D254" s="285"/>
      <c r="E254" s="284"/>
      <c r="F254" s="284"/>
      <c r="G254" s="284"/>
      <c r="H254" s="284"/>
      <c r="I254" s="284"/>
      <c r="J254" s="284"/>
      <c r="K254" s="286"/>
      <c r="L254" s="284"/>
      <c r="M254" s="284"/>
      <c r="N254" s="284"/>
      <c r="O254" s="284"/>
      <c r="P254" s="284"/>
      <c r="Q254" s="284"/>
      <c r="R254" s="284"/>
      <c r="T254" s="266"/>
      <c r="U254" s="266"/>
      <c r="V254" s="266"/>
      <c r="W254" s="266"/>
      <c r="X254" s="266"/>
      <c r="Y254" s="266"/>
      <c r="Z254" s="284"/>
      <c r="AA254" s="284"/>
      <c r="AB254" s="284"/>
      <c r="AC254" s="269"/>
      <c r="AD254" s="270"/>
      <c r="AE254" s="269"/>
      <c r="AF254" s="269"/>
      <c r="AG254" s="269"/>
    </row>
    <row r="255" spans="2:33" s="267" customFormat="1" x14ac:dyDescent="0.25">
      <c r="B255" s="284"/>
      <c r="C255" s="284"/>
      <c r="D255" s="285"/>
      <c r="E255" s="284"/>
      <c r="F255" s="284"/>
      <c r="G255" s="284"/>
      <c r="H255" s="284"/>
      <c r="I255" s="284"/>
      <c r="J255" s="284"/>
      <c r="K255" s="286"/>
      <c r="L255" s="284"/>
      <c r="M255" s="284"/>
      <c r="N255" s="284"/>
      <c r="O255" s="284"/>
      <c r="P255" s="284"/>
      <c r="Q255" s="284"/>
      <c r="R255" s="284"/>
      <c r="T255" s="266"/>
      <c r="U255" s="266"/>
      <c r="V255" s="266"/>
      <c r="W255" s="266"/>
      <c r="X255" s="266"/>
      <c r="Y255" s="266"/>
      <c r="Z255" s="284"/>
      <c r="AA255" s="284"/>
      <c r="AB255" s="284"/>
      <c r="AC255" s="269"/>
      <c r="AD255" s="270"/>
      <c r="AE255" s="269"/>
      <c r="AF255" s="269"/>
      <c r="AG255" s="269"/>
    </row>
    <row r="256" spans="2:33" s="267" customFormat="1" x14ac:dyDescent="0.25">
      <c r="B256" s="284"/>
      <c r="C256" s="284"/>
      <c r="D256" s="285"/>
      <c r="E256" s="284"/>
      <c r="F256" s="284"/>
      <c r="G256" s="284"/>
      <c r="H256" s="284"/>
      <c r="I256" s="284"/>
      <c r="J256" s="284"/>
      <c r="K256" s="286"/>
      <c r="L256" s="284"/>
      <c r="M256" s="284"/>
      <c r="N256" s="284"/>
      <c r="O256" s="284"/>
      <c r="P256" s="284"/>
      <c r="Q256" s="284"/>
      <c r="R256" s="284"/>
      <c r="T256" s="266"/>
      <c r="U256" s="266"/>
      <c r="V256" s="266"/>
      <c r="W256" s="266"/>
      <c r="X256" s="266"/>
      <c r="Y256" s="266"/>
      <c r="Z256" s="284"/>
      <c r="AA256" s="284"/>
      <c r="AB256" s="284"/>
      <c r="AC256" s="269"/>
      <c r="AD256" s="270"/>
      <c r="AE256" s="269"/>
      <c r="AF256" s="269"/>
      <c r="AG256" s="269"/>
    </row>
    <row r="257" spans="2:33" s="267" customFormat="1" x14ac:dyDescent="0.25">
      <c r="B257" s="284"/>
      <c r="C257" s="284"/>
      <c r="D257" s="285"/>
      <c r="E257" s="284"/>
      <c r="F257" s="284"/>
      <c r="G257" s="284"/>
      <c r="H257" s="284"/>
      <c r="I257" s="284"/>
      <c r="J257" s="284"/>
      <c r="K257" s="286"/>
      <c r="L257" s="284"/>
      <c r="M257" s="284"/>
      <c r="N257" s="284"/>
      <c r="O257" s="284"/>
      <c r="P257" s="284"/>
      <c r="Q257" s="284"/>
      <c r="R257" s="284"/>
      <c r="T257" s="266"/>
      <c r="U257" s="266"/>
      <c r="V257" s="266"/>
      <c r="W257" s="266"/>
      <c r="X257" s="266"/>
      <c r="Y257" s="266"/>
      <c r="Z257" s="284"/>
      <c r="AA257" s="284"/>
      <c r="AB257" s="284"/>
      <c r="AC257" s="269"/>
      <c r="AD257" s="270"/>
      <c r="AE257" s="269"/>
      <c r="AF257" s="269"/>
      <c r="AG257" s="269"/>
    </row>
    <row r="258" spans="2:33" s="267" customFormat="1" x14ac:dyDescent="0.25">
      <c r="B258" s="284"/>
      <c r="C258" s="284"/>
      <c r="D258" s="285"/>
      <c r="E258" s="284"/>
      <c r="F258" s="284"/>
      <c r="G258" s="284"/>
      <c r="H258" s="284"/>
      <c r="I258" s="284"/>
      <c r="J258" s="284"/>
      <c r="K258" s="286"/>
      <c r="L258" s="284"/>
      <c r="M258" s="284"/>
      <c r="N258" s="284"/>
      <c r="O258" s="284"/>
      <c r="P258" s="284"/>
      <c r="Q258" s="284"/>
      <c r="R258" s="284"/>
      <c r="T258" s="266"/>
      <c r="U258" s="266"/>
      <c r="V258" s="266"/>
      <c r="W258" s="266"/>
      <c r="X258" s="266"/>
      <c r="Y258" s="266"/>
      <c r="Z258" s="284"/>
      <c r="AA258" s="284"/>
      <c r="AB258" s="284"/>
      <c r="AC258" s="269"/>
      <c r="AD258" s="270"/>
      <c r="AE258" s="269"/>
      <c r="AF258" s="269"/>
      <c r="AG258" s="269"/>
    </row>
    <row r="259" spans="2:33" s="267" customFormat="1" x14ac:dyDescent="0.25">
      <c r="B259" s="284"/>
      <c r="C259" s="284"/>
      <c r="D259" s="285"/>
      <c r="E259" s="284"/>
      <c r="F259" s="284"/>
      <c r="G259" s="284"/>
      <c r="H259" s="284"/>
      <c r="I259" s="284"/>
      <c r="J259" s="284"/>
      <c r="K259" s="286"/>
      <c r="L259" s="284"/>
      <c r="M259" s="284"/>
      <c r="N259" s="284"/>
      <c r="O259" s="284"/>
      <c r="P259" s="284"/>
      <c r="Q259" s="284"/>
      <c r="R259" s="284"/>
      <c r="T259" s="266"/>
      <c r="U259" s="266"/>
      <c r="V259" s="266"/>
      <c r="W259" s="266"/>
      <c r="X259" s="266"/>
      <c r="Y259" s="266"/>
      <c r="Z259" s="284"/>
      <c r="AA259" s="284"/>
      <c r="AB259" s="284"/>
      <c r="AC259" s="269"/>
      <c r="AD259" s="270"/>
      <c r="AE259" s="269"/>
      <c r="AF259" s="269"/>
      <c r="AG259" s="269"/>
    </row>
    <row r="260" spans="2:33" s="267" customFormat="1" x14ac:dyDescent="0.25">
      <c r="B260" s="284"/>
      <c r="C260" s="284"/>
      <c r="D260" s="285"/>
      <c r="E260" s="284"/>
      <c r="F260" s="284"/>
      <c r="G260" s="284"/>
      <c r="H260" s="284"/>
      <c r="I260" s="284"/>
      <c r="J260" s="284"/>
      <c r="K260" s="286"/>
      <c r="L260" s="284"/>
      <c r="M260" s="284"/>
      <c r="N260" s="284"/>
      <c r="O260" s="284"/>
      <c r="P260" s="284"/>
      <c r="Q260" s="284"/>
      <c r="R260" s="284"/>
      <c r="T260" s="266"/>
      <c r="U260" s="266"/>
      <c r="V260" s="266"/>
      <c r="W260" s="266"/>
      <c r="X260" s="266"/>
      <c r="Y260" s="266"/>
      <c r="Z260" s="284"/>
      <c r="AA260" s="284"/>
      <c r="AB260" s="284"/>
      <c r="AC260" s="269"/>
      <c r="AD260" s="270"/>
      <c r="AE260" s="269"/>
      <c r="AF260" s="269"/>
      <c r="AG260" s="269"/>
    </row>
    <row r="261" spans="2:33" s="267" customFormat="1" x14ac:dyDescent="0.25">
      <c r="B261" s="284"/>
      <c r="C261" s="284"/>
      <c r="D261" s="285"/>
      <c r="E261" s="284"/>
      <c r="F261" s="284"/>
      <c r="G261" s="284"/>
      <c r="H261" s="284"/>
      <c r="I261" s="284"/>
      <c r="J261" s="284"/>
      <c r="K261" s="286"/>
      <c r="L261" s="284"/>
      <c r="M261" s="284"/>
      <c r="N261" s="284"/>
      <c r="O261" s="284"/>
      <c r="P261" s="284"/>
      <c r="Q261" s="284"/>
      <c r="R261" s="284"/>
      <c r="T261" s="266"/>
      <c r="U261" s="266"/>
      <c r="V261" s="266"/>
      <c r="W261" s="266"/>
      <c r="X261" s="266"/>
      <c r="Y261" s="266"/>
      <c r="Z261" s="284"/>
      <c r="AA261" s="284"/>
      <c r="AB261" s="284"/>
      <c r="AC261" s="269"/>
      <c r="AD261" s="270"/>
      <c r="AE261" s="269"/>
      <c r="AF261" s="269"/>
      <c r="AG261" s="269"/>
    </row>
    <row r="262" spans="2:33" s="267" customFormat="1" x14ac:dyDescent="0.25">
      <c r="B262" s="284"/>
      <c r="C262" s="284"/>
      <c r="D262" s="285"/>
      <c r="E262" s="284"/>
      <c r="F262" s="284"/>
      <c r="G262" s="284"/>
      <c r="H262" s="284"/>
      <c r="I262" s="284"/>
      <c r="J262" s="284"/>
      <c r="K262" s="286"/>
      <c r="L262" s="284"/>
      <c r="M262" s="284"/>
      <c r="N262" s="284"/>
      <c r="O262" s="284"/>
      <c r="P262" s="284"/>
      <c r="Q262" s="284"/>
      <c r="R262" s="284"/>
      <c r="T262" s="266"/>
      <c r="U262" s="266"/>
      <c r="V262" s="266"/>
      <c r="W262" s="266"/>
      <c r="X262" s="266"/>
      <c r="Y262" s="266"/>
      <c r="Z262" s="284"/>
      <c r="AA262" s="284"/>
      <c r="AB262" s="284"/>
      <c r="AC262" s="269"/>
      <c r="AD262" s="270"/>
      <c r="AE262" s="269"/>
      <c r="AF262" s="269"/>
      <c r="AG262" s="269"/>
    </row>
    <row r="263" spans="2:33" s="267" customFormat="1" x14ac:dyDescent="0.25">
      <c r="B263" s="284"/>
      <c r="C263" s="284"/>
      <c r="D263" s="285"/>
      <c r="E263" s="284"/>
      <c r="F263" s="284"/>
      <c r="G263" s="284"/>
      <c r="H263" s="284"/>
      <c r="I263" s="284"/>
      <c r="J263" s="284"/>
      <c r="K263" s="286"/>
      <c r="L263" s="284"/>
      <c r="M263" s="284"/>
      <c r="N263" s="284"/>
      <c r="O263" s="284"/>
      <c r="P263" s="284"/>
      <c r="Q263" s="284"/>
      <c r="R263" s="284"/>
      <c r="T263" s="266"/>
      <c r="U263" s="266"/>
      <c r="V263" s="266"/>
      <c r="W263" s="266"/>
      <c r="X263" s="266"/>
      <c r="Y263" s="266"/>
      <c r="Z263" s="284"/>
      <c r="AA263" s="284"/>
      <c r="AB263" s="284"/>
      <c r="AC263" s="269"/>
      <c r="AD263" s="270"/>
      <c r="AE263" s="269"/>
      <c r="AF263" s="269"/>
      <c r="AG263" s="269"/>
    </row>
    <row r="264" spans="2:33" s="267" customFormat="1" x14ac:dyDescent="0.25">
      <c r="B264" s="284"/>
      <c r="C264" s="284"/>
      <c r="D264" s="285"/>
      <c r="E264" s="284"/>
      <c r="F264" s="284"/>
      <c r="G264" s="284"/>
      <c r="H264" s="284"/>
      <c r="I264" s="284"/>
      <c r="J264" s="284"/>
      <c r="K264" s="286"/>
      <c r="L264" s="284"/>
      <c r="M264" s="284"/>
      <c r="N264" s="284"/>
      <c r="O264" s="284"/>
      <c r="P264" s="284"/>
      <c r="Q264" s="284"/>
      <c r="R264" s="284"/>
      <c r="T264" s="266"/>
      <c r="U264" s="266"/>
      <c r="V264" s="266"/>
      <c r="W264" s="266"/>
      <c r="X264" s="266"/>
      <c r="Y264" s="266"/>
      <c r="Z264" s="284"/>
      <c r="AA264" s="284"/>
      <c r="AB264" s="284"/>
      <c r="AC264" s="269"/>
      <c r="AD264" s="270"/>
      <c r="AE264" s="269"/>
      <c r="AF264" s="269"/>
      <c r="AG264" s="269"/>
    </row>
    <row r="265" spans="2:33" s="267" customFormat="1" x14ac:dyDescent="0.25">
      <c r="B265" s="284"/>
      <c r="C265" s="284"/>
      <c r="D265" s="285"/>
      <c r="E265" s="284"/>
      <c r="F265" s="284"/>
      <c r="G265" s="284"/>
      <c r="H265" s="284"/>
      <c r="I265" s="284"/>
      <c r="J265" s="284"/>
      <c r="K265" s="286"/>
      <c r="L265" s="284"/>
      <c r="M265" s="284"/>
      <c r="N265" s="284"/>
      <c r="O265" s="284"/>
      <c r="P265" s="284"/>
      <c r="Q265" s="284"/>
      <c r="R265" s="284"/>
      <c r="T265" s="266"/>
      <c r="U265" s="266"/>
      <c r="V265" s="266"/>
      <c r="W265" s="266"/>
      <c r="X265" s="266"/>
      <c r="Y265" s="266"/>
      <c r="Z265" s="284"/>
      <c r="AA265" s="284"/>
      <c r="AB265" s="284"/>
      <c r="AC265" s="269"/>
      <c r="AD265" s="270"/>
      <c r="AE265" s="269"/>
      <c r="AF265" s="269"/>
      <c r="AG265" s="269"/>
    </row>
    <row r="266" spans="2:33" s="267" customFormat="1" x14ac:dyDescent="0.25">
      <c r="B266" s="284"/>
      <c r="C266" s="284"/>
      <c r="D266" s="285"/>
      <c r="E266" s="284"/>
      <c r="F266" s="284"/>
      <c r="G266" s="284"/>
      <c r="H266" s="284"/>
      <c r="I266" s="284"/>
      <c r="J266" s="284"/>
      <c r="K266" s="286"/>
      <c r="L266" s="284"/>
      <c r="M266" s="284"/>
      <c r="N266" s="284"/>
      <c r="O266" s="284"/>
      <c r="P266" s="284"/>
      <c r="Q266" s="284"/>
      <c r="R266" s="284"/>
      <c r="T266" s="266"/>
      <c r="U266" s="266"/>
      <c r="V266" s="266"/>
      <c r="W266" s="266"/>
      <c r="X266" s="266"/>
      <c r="Y266" s="266"/>
      <c r="Z266" s="284"/>
      <c r="AA266" s="284"/>
      <c r="AB266" s="284"/>
      <c r="AC266" s="269"/>
      <c r="AD266" s="270"/>
      <c r="AE266" s="269"/>
      <c r="AF266" s="269"/>
      <c r="AG266" s="269"/>
    </row>
    <row r="267" spans="2:33" s="267" customFormat="1" x14ac:dyDescent="0.25">
      <c r="B267" s="284"/>
      <c r="C267" s="284"/>
      <c r="D267" s="285"/>
      <c r="E267" s="284"/>
      <c r="F267" s="284"/>
      <c r="G267" s="284"/>
      <c r="H267" s="284"/>
      <c r="I267" s="284"/>
      <c r="J267" s="284"/>
      <c r="K267" s="286"/>
      <c r="L267" s="284"/>
      <c r="M267" s="284"/>
      <c r="N267" s="284"/>
      <c r="O267" s="284"/>
      <c r="P267" s="284"/>
      <c r="Q267" s="284"/>
      <c r="R267" s="284"/>
      <c r="T267" s="266"/>
      <c r="U267" s="266"/>
      <c r="V267" s="266"/>
      <c r="W267" s="266"/>
      <c r="X267" s="266"/>
      <c r="Y267" s="266"/>
      <c r="Z267" s="284"/>
      <c r="AA267" s="284"/>
      <c r="AB267" s="284"/>
      <c r="AC267" s="269"/>
      <c r="AD267" s="270"/>
      <c r="AE267" s="269"/>
      <c r="AF267" s="269"/>
      <c r="AG267" s="269"/>
    </row>
    <row r="268" spans="2:33" s="267" customFormat="1" x14ac:dyDescent="0.25">
      <c r="B268" s="284"/>
      <c r="C268" s="284"/>
      <c r="D268" s="285"/>
      <c r="E268" s="284"/>
      <c r="F268" s="284"/>
      <c r="G268" s="284"/>
      <c r="H268" s="284"/>
      <c r="I268" s="284"/>
      <c r="J268" s="284"/>
      <c r="K268" s="286"/>
      <c r="L268" s="284"/>
      <c r="M268" s="284"/>
      <c r="N268" s="284"/>
      <c r="O268" s="284"/>
      <c r="P268" s="284"/>
      <c r="Q268" s="284"/>
      <c r="R268" s="284"/>
      <c r="T268" s="266"/>
      <c r="U268" s="266"/>
      <c r="V268" s="266"/>
      <c r="W268" s="266"/>
      <c r="X268" s="266"/>
      <c r="Y268" s="266"/>
      <c r="Z268" s="284"/>
      <c r="AA268" s="284"/>
      <c r="AB268" s="284"/>
      <c r="AC268" s="269"/>
      <c r="AD268" s="270"/>
      <c r="AE268" s="269"/>
      <c r="AF268" s="269"/>
      <c r="AG268" s="269"/>
    </row>
    <row r="269" spans="2:33" s="267" customFormat="1" x14ac:dyDescent="0.25">
      <c r="B269" s="284"/>
      <c r="C269" s="284"/>
      <c r="D269" s="285"/>
      <c r="E269" s="284"/>
      <c r="F269" s="284"/>
      <c r="G269" s="284"/>
      <c r="H269" s="284"/>
      <c r="I269" s="284"/>
      <c r="J269" s="284"/>
      <c r="K269" s="286"/>
      <c r="L269" s="284"/>
      <c r="M269" s="284"/>
      <c r="N269" s="284"/>
      <c r="O269" s="284"/>
      <c r="P269" s="284"/>
      <c r="Q269" s="284"/>
      <c r="R269" s="284"/>
      <c r="T269" s="266"/>
      <c r="U269" s="266"/>
      <c r="V269" s="266"/>
      <c r="W269" s="266"/>
      <c r="X269" s="266"/>
      <c r="Y269" s="266"/>
      <c r="Z269" s="284"/>
      <c r="AA269" s="284"/>
      <c r="AB269" s="284"/>
      <c r="AC269" s="269"/>
      <c r="AD269" s="270"/>
      <c r="AE269" s="269"/>
      <c r="AF269" s="269"/>
      <c r="AG269" s="269"/>
    </row>
    <row r="270" spans="2:33" s="267" customFormat="1" x14ac:dyDescent="0.25">
      <c r="B270" s="284"/>
      <c r="C270" s="284"/>
      <c r="D270" s="285"/>
      <c r="E270" s="284"/>
      <c r="F270" s="284"/>
      <c r="G270" s="284"/>
      <c r="H270" s="284"/>
      <c r="I270" s="284"/>
      <c r="J270" s="284"/>
      <c r="K270" s="286"/>
      <c r="L270" s="284"/>
      <c r="M270" s="284"/>
      <c r="N270" s="284"/>
      <c r="O270" s="284"/>
      <c r="P270" s="284"/>
      <c r="Q270" s="284"/>
      <c r="R270" s="284"/>
      <c r="T270" s="266"/>
      <c r="U270" s="266"/>
      <c r="V270" s="266"/>
      <c r="W270" s="266"/>
      <c r="X270" s="266"/>
      <c r="Y270" s="266"/>
      <c r="Z270" s="284"/>
      <c r="AA270" s="284"/>
      <c r="AB270" s="284"/>
      <c r="AC270" s="269"/>
      <c r="AD270" s="270"/>
      <c r="AE270" s="269"/>
      <c r="AF270" s="269"/>
      <c r="AG270" s="269"/>
    </row>
    <row r="271" spans="2:33" s="267" customFormat="1" x14ac:dyDescent="0.25">
      <c r="B271" s="284"/>
      <c r="C271" s="284"/>
      <c r="D271" s="285"/>
      <c r="E271" s="284"/>
      <c r="F271" s="284"/>
      <c r="G271" s="284"/>
      <c r="H271" s="284"/>
      <c r="I271" s="284"/>
      <c r="J271" s="284"/>
      <c r="K271" s="286"/>
      <c r="L271" s="284"/>
      <c r="M271" s="284"/>
      <c r="N271" s="284"/>
      <c r="O271" s="284"/>
      <c r="P271" s="284"/>
      <c r="Q271" s="284"/>
      <c r="R271" s="284"/>
      <c r="T271" s="266"/>
      <c r="U271" s="266"/>
      <c r="V271" s="266"/>
      <c r="W271" s="266"/>
      <c r="X271" s="266"/>
      <c r="Y271" s="266"/>
      <c r="Z271" s="284"/>
      <c r="AA271" s="284"/>
      <c r="AB271" s="284"/>
      <c r="AC271" s="269"/>
      <c r="AD271" s="270"/>
      <c r="AE271" s="269"/>
      <c r="AF271" s="269"/>
      <c r="AG271" s="269"/>
    </row>
    <row r="272" spans="2:33" s="267" customFormat="1" x14ac:dyDescent="0.25">
      <c r="B272" s="284"/>
      <c r="C272" s="284"/>
      <c r="D272" s="285"/>
      <c r="E272" s="284"/>
      <c r="F272" s="284"/>
      <c r="G272" s="284"/>
      <c r="H272" s="284"/>
      <c r="I272" s="284"/>
      <c r="J272" s="284"/>
      <c r="K272" s="286"/>
      <c r="L272" s="284"/>
      <c r="M272" s="284"/>
      <c r="N272" s="284"/>
      <c r="O272" s="284"/>
      <c r="P272" s="284"/>
      <c r="Q272" s="284"/>
      <c r="R272" s="284"/>
      <c r="T272" s="266"/>
      <c r="U272" s="266"/>
      <c r="V272" s="266"/>
      <c r="W272" s="266"/>
      <c r="X272" s="266"/>
      <c r="Y272" s="266"/>
      <c r="Z272" s="284"/>
      <c r="AA272" s="284"/>
      <c r="AB272" s="284"/>
      <c r="AC272" s="269"/>
      <c r="AD272" s="270"/>
      <c r="AE272" s="269"/>
      <c r="AF272" s="269"/>
      <c r="AG272" s="269"/>
    </row>
    <row r="273" spans="2:33" s="267" customFormat="1" x14ac:dyDescent="0.25">
      <c r="B273" s="284"/>
      <c r="C273" s="284"/>
      <c r="D273" s="285"/>
      <c r="E273" s="284"/>
      <c r="F273" s="284"/>
      <c r="G273" s="284"/>
      <c r="H273" s="284"/>
      <c r="I273" s="284"/>
      <c r="J273" s="284"/>
      <c r="K273" s="286"/>
      <c r="L273" s="284"/>
      <c r="M273" s="284"/>
      <c r="N273" s="284"/>
      <c r="O273" s="284"/>
      <c r="P273" s="284"/>
      <c r="Q273" s="284"/>
      <c r="R273" s="284"/>
      <c r="T273" s="266"/>
      <c r="U273" s="266"/>
      <c r="V273" s="266"/>
      <c r="W273" s="266"/>
      <c r="X273" s="266"/>
      <c r="Y273" s="266"/>
      <c r="Z273" s="284"/>
      <c r="AA273" s="284"/>
      <c r="AB273" s="284"/>
      <c r="AC273" s="269"/>
      <c r="AD273" s="270"/>
      <c r="AE273" s="269"/>
      <c r="AF273" s="269"/>
      <c r="AG273" s="269"/>
    </row>
    <row r="274" spans="2:33" s="267" customFormat="1" x14ac:dyDescent="0.25">
      <c r="B274" s="284"/>
      <c r="C274" s="284"/>
      <c r="D274" s="285"/>
      <c r="E274" s="284"/>
      <c r="F274" s="284"/>
      <c r="G274" s="284"/>
      <c r="H274" s="284"/>
      <c r="I274" s="284"/>
      <c r="J274" s="284"/>
      <c r="K274" s="286"/>
      <c r="L274" s="284"/>
      <c r="M274" s="284"/>
      <c r="N274" s="284"/>
      <c r="O274" s="284"/>
      <c r="P274" s="284"/>
      <c r="Q274" s="284"/>
      <c r="R274" s="284"/>
      <c r="T274" s="266"/>
      <c r="U274" s="266"/>
      <c r="V274" s="266"/>
      <c r="W274" s="266"/>
      <c r="X274" s="266"/>
      <c r="Y274" s="266"/>
      <c r="Z274" s="284"/>
      <c r="AA274" s="284"/>
      <c r="AB274" s="284"/>
      <c r="AC274" s="269"/>
      <c r="AD274" s="270"/>
      <c r="AE274" s="269"/>
      <c r="AF274" s="269"/>
      <c r="AG274" s="269"/>
    </row>
    <row r="275" spans="2:33" s="267" customFormat="1" x14ac:dyDescent="0.25">
      <c r="B275" s="284"/>
      <c r="C275" s="284"/>
      <c r="D275" s="285"/>
      <c r="E275" s="284"/>
      <c r="F275" s="284"/>
      <c r="G275" s="284"/>
      <c r="H275" s="284"/>
      <c r="I275" s="284"/>
      <c r="J275" s="284"/>
      <c r="K275" s="286"/>
      <c r="L275" s="284"/>
      <c r="M275" s="284"/>
      <c r="N275" s="284"/>
      <c r="O275" s="284"/>
      <c r="P275" s="284"/>
      <c r="Q275" s="284"/>
      <c r="R275" s="284"/>
      <c r="T275" s="266"/>
      <c r="U275" s="266"/>
      <c r="V275" s="266"/>
      <c r="W275" s="266"/>
      <c r="X275" s="266"/>
      <c r="Y275" s="266"/>
      <c r="Z275" s="284"/>
      <c r="AA275" s="284"/>
      <c r="AB275" s="284"/>
      <c r="AC275" s="269"/>
      <c r="AD275" s="270"/>
      <c r="AE275" s="269"/>
      <c r="AF275" s="269"/>
      <c r="AG275" s="269"/>
    </row>
    <row r="276" spans="2:33" s="267" customFormat="1" x14ac:dyDescent="0.25">
      <c r="B276" s="284"/>
      <c r="C276" s="284"/>
      <c r="D276" s="285"/>
      <c r="E276" s="284"/>
      <c r="F276" s="284"/>
      <c r="G276" s="284"/>
      <c r="H276" s="284"/>
      <c r="I276" s="284"/>
      <c r="J276" s="284"/>
      <c r="K276" s="286"/>
      <c r="L276" s="284"/>
      <c r="M276" s="284"/>
      <c r="N276" s="284"/>
      <c r="O276" s="284"/>
      <c r="P276" s="284"/>
      <c r="Q276" s="284"/>
      <c r="R276" s="284"/>
      <c r="T276" s="266"/>
      <c r="U276" s="266"/>
      <c r="V276" s="266"/>
      <c r="W276" s="266"/>
      <c r="X276" s="266"/>
      <c r="Y276" s="266"/>
      <c r="Z276" s="284"/>
      <c r="AA276" s="284"/>
      <c r="AB276" s="284"/>
      <c r="AC276" s="269"/>
      <c r="AD276" s="270"/>
      <c r="AE276" s="269"/>
      <c r="AF276" s="269"/>
      <c r="AG276" s="269"/>
    </row>
    <row r="277" spans="2:33" s="267" customFormat="1" x14ac:dyDescent="0.25">
      <c r="B277" s="284"/>
      <c r="C277" s="284"/>
      <c r="D277" s="285"/>
      <c r="E277" s="284"/>
      <c r="F277" s="284"/>
      <c r="G277" s="284"/>
      <c r="H277" s="284"/>
      <c r="I277" s="284"/>
      <c r="J277" s="284"/>
      <c r="K277" s="286"/>
      <c r="L277" s="284"/>
      <c r="M277" s="284"/>
      <c r="N277" s="284"/>
      <c r="O277" s="284"/>
      <c r="P277" s="284"/>
      <c r="Q277" s="284"/>
      <c r="R277" s="284"/>
      <c r="T277" s="266"/>
      <c r="U277" s="266"/>
      <c r="V277" s="266"/>
      <c r="W277" s="266"/>
      <c r="X277" s="266"/>
      <c r="Y277" s="266"/>
      <c r="Z277" s="284"/>
      <c r="AA277" s="284"/>
      <c r="AB277" s="284"/>
      <c r="AC277" s="269"/>
      <c r="AD277" s="270"/>
      <c r="AE277" s="269"/>
      <c r="AF277" s="269"/>
      <c r="AG277" s="269"/>
    </row>
    <row r="278" spans="2:33" s="267" customFormat="1" x14ac:dyDescent="0.25">
      <c r="B278" s="284"/>
      <c r="C278" s="284"/>
      <c r="D278" s="285"/>
      <c r="E278" s="284"/>
      <c r="F278" s="284"/>
      <c r="G278" s="284"/>
      <c r="H278" s="284"/>
      <c r="I278" s="284"/>
      <c r="J278" s="284"/>
      <c r="K278" s="286"/>
      <c r="L278" s="284"/>
      <c r="M278" s="284"/>
      <c r="N278" s="284"/>
      <c r="O278" s="284"/>
      <c r="P278" s="284"/>
      <c r="Q278" s="284"/>
      <c r="R278" s="284"/>
      <c r="T278" s="266"/>
      <c r="U278" s="266"/>
      <c r="V278" s="266"/>
      <c r="W278" s="266"/>
      <c r="X278" s="266"/>
      <c r="Y278" s="266"/>
      <c r="Z278" s="284"/>
      <c r="AA278" s="284"/>
      <c r="AB278" s="284"/>
      <c r="AC278" s="269"/>
      <c r="AD278" s="270"/>
      <c r="AE278" s="269"/>
      <c r="AF278" s="269"/>
      <c r="AG278" s="269"/>
    </row>
    <row r="279" spans="2:33" s="267" customFormat="1" x14ac:dyDescent="0.25">
      <c r="B279" s="284"/>
      <c r="C279" s="284"/>
      <c r="D279" s="285"/>
      <c r="E279" s="284"/>
      <c r="F279" s="284"/>
      <c r="G279" s="284"/>
      <c r="H279" s="284"/>
      <c r="I279" s="284"/>
      <c r="J279" s="284"/>
      <c r="K279" s="286"/>
      <c r="L279" s="284"/>
      <c r="M279" s="284"/>
      <c r="N279" s="284"/>
      <c r="O279" s="284"/>
      <c r="P279" s="284"/>
      <c r="Q279" s="284"/>
      <c r="R279" s="284"/>
      <c r="T279" s="266"/>
      <c r="U279" s="266"/>
      <c r="V279" s="266"/>
      <c r="W279" s="266"/>
      <c r="X279" s="266"/>
      <c r="Y279" s="266"/>
      <c r="Z279" s="284"/>
      <c r="AA279" s="284"/>
      <c r="AB279" s="284"/>
      <c r="AC279" s="269"/>
      <c r="AD279" s="270"/>
      <c r="AE279" s="269"/>
      <c r="AF279" s="269"/>
      <c r="AG279" s="269"/>
    </row>
    <row r="280" spans="2:33" s="267" customFormat="1" x14ac:dyDescent="0.25">
      <c r="B280" s="284"/>
      <c r="C280" s="284"/>
      <c r="D280" s="285"/>
      <c r="E280" s="284"/>
      <c r="F280" s="284"/>
      <c r="G280" s="284"/>
      <c r="H280" s="284"/>
      <c r="I280" s="284"/>
      <c r="J280" s="284"/>
      <c r="K280" s="286"/>
      <c r="L280" s="284"/>
      <c r="M280" s="284"/>
      <c r="N280" s="284"/>
      <c r="O280" s="284"/>
      <c r="P280" s="284"/>
      <c r="Q280" s="284"/>
      <c r="R280" s="284"/>
      <c r="T280" s="266"/>
      <c r="U280" s="266"/>
      <c r="V280" s="266"/>
      <c r="W280" s="266"/>
      <c r="X280" s="266"/>
      <c r="Y280" s="266"/>
      <c r="Z280" s="284"/>
      <c r="AA280" s="284"/>
      <c r="AB280" s="284"/>
      <c r="AC280" s="269"/>
      <c r="AD280" s="270"/>
      <c r="AE280" s="269"/>
      <c r="AF280" s="269"/>
      <c r="AG280" s="269"/>
    </row>
    <row r="281" spans="2:33" s="267" customFormat="1" x14ac:dyDescent="0.25">
      <c r="B281" s="284"/>
      <c r="C281" s="284"/>
      <c r="D281" s="285"/>
      <c r="E281" s="284"/>
      <c r="F281" s="284"/>
      <c r="G281" s="284"/>
      <c r="H281" s="284"/>
      <c r="I281" s="284"/>
      <c r="J281" s="284"/>
      <c r="K281" s="286"/>
      <c r="L281" s="284"/>
      <c r="M281" s="284"/>
      <c r="N281" s="284"/>
      <c r="O281" s="284"/>
      <c r="P281" s="284"/>
      <c r="Q281" s="284"/>
      <c r="R281" s="284"/>
      <c r="T281" s="266"/>
      <c r="U281" s="266"/>
      <c r="V281" s="266"/>
      <c r="W281" s="266"/>
      <c r="X281" s="266"/>
      <c r="Y281" s="266"/>
      <c r="Z281" s="284"/>
      <c r="AA281" s="284"/>
      <c r="AB281" s="284"/>
      <c r="AC281" s="269"/>
      <c r="AD281" s="270"/>
      <c r="AE281" s="269"/>
      <c r="AF281" s="269"/>
      <c r="AG281" s="269"/>
    </row>
    <row r="282" spans="2:33" s="267" customFormat="1" x14ac:dyDescent="0.25">
      <c r="B282" s="284"/>
      <c r="C282" s="284"/>
      <c r="D282" s="285"/>
      <c r="E282" s="284"/>
      <c r="F282" s="284"/>
      <c r="G282" s="284"/>
      <c r="H282" s="284"/>
      <c r="I282" s="284"/>
      <c r="J282" s="284"/>
      <c r="K282" s="286"/>
      <c r="L282" s="284"/>
      <c r="M282" s="284"/>
      <c r="N282" s="284"/>
      <c r="O282" s="284"/>
      <c r="P282" s="284"/>
      <c r="Q282" s="284"/>
      <c r="R282" s="284"/>
      <c r="T282" s="266"/>
      <c r="U282" s="266"/>
      <c r="V282" s="266"/>
      <c r="W282" s="266"/>
      <c r="X282" s="266"/>
      <c r="Y282" s="266"/>
      <c r="Z282" s="284"/>
      <c r="AA282" s="284"/>
      <c r="AB282" s="284"/>
      <c r="AC282" s="269"/>
      <c r="AD282" s="270"/>
      <c r="AE282" s="269"/>
      <c r="AF282" s="269"/>
      <c r="AG282" s="269"/>
    </row>
    <row r="283" spans="2:33" s="267" customFormat="1" x14ac:dyDescent="0.25">
      <c r="B283" s="284"/>
      <c r="C283" s="284"/>
      <c r="D283" s="285"/>
      <c r="E283" s="284"/>
      <c r="F283" s="284"/>
      <c r="G283" s="284"/>
      <c r="H283" s="284"/>
      <c r="I283" s="284"/>
      <c r="J283" s="284"/>
      <c r="K283" s="286"/>
      <c r="L283" s="284"/>
      <c r="M283" s="284"/>
      <c r="N283" s="284"/>
      <c r="O283" s="284"/>
      <c r="P283" s="284"/>
      <c r="Q283" s="284"/>
      <c r="R283" s="284"/>
      <c r="T283" s="266"/>
      <c r="U283" s="266"/>
      <c r="V283" s="266"/>
      <c r="W283" s="266"/>
      <c r="X283" s="266"/>
      <c r="Y283" s="266"/>
      <c r="Z283" s="284"/>
      <c r="AA283" s="284"/>
      <c r="AB283" s="284"/>
      <c r="AC283" s="269"/>
      <c r="AD283" s="270"/>
      <c r="AE283" s="269"/>
      <c r="AF283" s="269"/>
      <c r="AG283" s="269"/>
    </row>
    <row r="284" spans="2:33" s="267" customFormat="1" x14ac:dyDescent="0.25">
      <c r="B284" s="284"/>
      <c r="C284" s="284"/>
      <c r="D284" s="285"/>
      <c r="E284" s="284"/>
      <c r="F284" s="284"/>
      <c r="G284" s="284"/>
      <c r="H284" s="284"/>
      <c r="I284" s="284"/>
      <c r="J284" s="284"/>
      <c r="K284" s="286"/>
      <c r="L284" s="284"/>
      <c r="M284" s="284"/>
      <c r="N284" s="284"/>
      <c r="O284" s="284"/>
      <c r="P284" s="284"/>
      <c r="Q284" s="284"/>
      <c r="R284" s="284"/>
      <c r="T284" s="266"/>
      <c r="U284" s="266"/>
      <c r="V284" s="266"/>
      <c r="W284" s="266"/>
      <c r="X284" s="266"/>
      <c r="Y284" s="266"/>
      <c r="Z284" s="284"/>
      <c r="AA284" s="284"/>
      <c r="AB284" s="284"/>
      <c r="AC284" s="269"/>
      <c r="AD284" s="270"/>
      <c r="AE284" s="269"/>
      <c r="AF284" s="269"/>
      <c r="AG284" s="269"/>
    </row>
    <row r="285" spans="2:33" s="267" customFormat="1" x14ac:dyDescent="0.25">
      <c r="B285" s="284"/>
      <c r="C285" s="284"/>
      <c r="D285" s="285"/>
      <c r="E285" s="284"/>
      <c r="F285" s="284"/>
      <c r="G285" s="284"/>
      <c r="H285" s="284"/>
      <c r="I285" s="284"/>
      <c r="J285" s="284"/>
      <c r="K285" s="286"/>
      <c r="L285" s="284"/>
      <c r="M285" s="284"/>
      <c r="N285" s="284"/>
      <c r="O285" s="284"/>
      <c r="P285" s="284"/>
      <c r="Q285" s="284"/>
      <c r="R285" s="284"/>
      <c r="T285" s="266"/>
      <c r="U285" s="266"/>
      <c r="V285" s="266"/>
      <c r="W285" s="266"/>
      <c r="X285" s="266"/>
      <c r="Y285" s="266"/>
      <c r="Z285" s="284"/>
      <c r="AA285" s="284"/>
      <c r="AB285" s="284"/>
      <c r="AC285" s="269"/>
      <c r="AD285" s="270"/>
      <c r="AE285" s="269"/>
      <c r="AF285" s="269"/>
      <c r="AG285" s="269"/>
    </row>
    <row r="286" spans="2:33" s="267" customFormat="1" x14ac:dyDescent="0.25">
      <c r="B286" s="284"/>
      <c r="C286" s="284"/>
      <c r="D286" s="285"/>
      <c r="E286" s="284"/>
      <c r="F286" s="284"/>
      <c r="G286" s="284"/>
      <c r="H286" s="284"/>
      <c r="I286" s="284"/>
      <c r="J286" s="284"/>
      <c r="K286" s="286"/>
      <c r="L286" s="284"/>
      <c r="M286" s="284"/>
      <c r="N286" s="284"/>
      <c r="O286" s="284"/>
      <c r="P286" s="284"/>
      <c r="Q286" s="284"/>
      <c r="R286" s="284"/>
      <c r="T286" s="266"/>
      <c r="U286" s="266"/>
      <c r="V286" s="266"/>
      <c r="W286" s="266"/>
      <c r="X286" s="266"/>
      <c r="Y286" s="266"/>
      <c r="Z286" s="284"/>
      <c r="AA286" s="284"/>
      <c r="AB286" s="284"/>
      <c r="AC286" s="269"/>
      <c r="AD286" s="270"/>
      <c r="AE286" s="269"/>
      <c r="AF286" s="269"/>
      <c r="AG286" s="269"/>
    </row>
    <row r="287" spans="2:33" s="267" customFormat="1" x14ac:dyDescent="0.25">
      <c r="B287" s="284"/>
      <c r="C287" s="284"/>
      <c r="D287" s="285"/>
      <c r="E287" s="284"/>
      <c r="F287" s="284"/>
      <c r="G287" s="284"/>
      <c r="H287" s="284"/>
      <c r="I287" s="284"/>
      <c r="J287" s="284"/>
      <c r="K287" s="286"/>
      <c r="L287" s="284"/>
      <c r="M287" s="284"/>
      <c r="N287" s="284"/>
      <c r="O287" s="284"/>
      <c r="P287" s="284"/>
      <c r="Q287" s="284"/>
      <c r="R287" s="284"/>
      <c r="T287" s="266"/>
      <c r="U287" s="266"/>
      <c r="V287" s="266"/>
      <c r="W287" s="266"/>
      <c r="X287" s="266"/>
      <c r="Y287" s="266"/>
      <c r="Z287" s="284"/>
      <c r="AA287" s="284"/>
      <c r="AB287" s="284"/>
      <c r="AC287" s="269"/>
      <c r="AD287" s="270"/>
      <c r="AE287" s="269"/>
      <c r="AF287" s="269"/>
      <c r="AG287" s="269"/>
    </row>
    <row r="288" spans="2:33" s="267" customFormat="1" x14ac:dyDescent="0.25">
      <c r="B288" s="284"/>
      <c r="C288" s="284"/>
      <c r="D288" s="285"/>
      <c r="E288" s="284"/>
      <c r="F288" s="284"/>
      <c r="G288" s="284"/>
      <c r="H288" s="284"/>
      <c r="I288" s="284"/>
      <c r="J288" s="284"/>
      <c r="K288" s="286"/>
      <c r="L288" s="284"/>
      <c r="M288" s="284"/>
      <c r="N288" s="284"/>
      <c r="O288" s="284"/>
      <c r="P288" s="284"/>
      <c r="Q288" s="284"/>
      <c r="R288" s="284"/>
      <c r="T288" s="266"/>
      <c r="U288" s="266"/>
      <c r="V288" s="266"/>
      <c r="W288" s="266"/>
      <c r="X288" s="266"/>
      <c r="Y288" s="266"/>
      <c r="Z288" s="284"/>
      <c r="AA288" s="284"/>
      <c r="AB288" s="284"/>
      <c r="AC288" s="269"/>
      <c r="AD288" s="270"/>
      <c r="AE288" s="269"/>
      <c r="AF288" s="269"/>
      <c r="AG288" s="269"/>
    </row>
    <row r="289" spans="2:33" s="267" customFormat="1" x14ac:dyDescent="0.25">
      <c r="B289" s="284"/>
      <c r="C289" s="284"/>
      <c r="D289" s="285"/>
      <c r="E289" s="284"/>
      <c r="F289" s="284"/>
      <c r="G289" s="284"/>
      <c r="H289" s="284"/>
      <c r="I289" s="284"/>
      <c r="J289" s="284"/>
      <c r="K289" s="286"/>
      <c r="L289" s="284"/>
      <c r="M289" s="284"/>
      <c r="N289" s="284"/>
      <c r="O289" s="284"/>
      <c r="P289" s="284"/>
      <c r="Q289" s="284"/>
      <c r="R289" s="284"/>
      <c r="T289" s="266"/>
      <c r="U289" s="266"/>
      <c r="V289" s="266"/>
      <c r="W289" s="266"/>
      <c r="X289" s="266"/>
      <c r="Y289" s="266"/>
      <c r="Z289" s="284"/>
      <c r="AA289" s="284"/>
      <c r="AB289" s="284"/>
      <c r="AC289" s="269"/>
      <c r="AD289" s="270"/>
      <c r="AE289" s="269"/>
      <c r="AF289" s="269"/>
      <c r="AG289" s="269"/>
    </row>
    <row r="290" spans="2:33" s="267" customFormat="1" x14ac:dyDescent="0.25">
      <c r="B290" s="284"/>
      <c r="C290" s="284"/>
      <c r="D290" s="285"/>
      <c r="E290" s="284"/>
      <c r="F290" s="284"/>
      <c r="G290" s="284"/>
      <c r="H290" s="284"/>
      <c r="I290" s="284"/>
      <c r="J290" s="284"/>
      <c r="K290" s="286"/>
      <c r="L290" s="284"/>
      <c r="M290" s="284"/>
      <c r="N290" s="284"/>
      <c r="O290" s="284"/>
      <c r="P290" s="284"/>
      <c r="Q290" s="284"/>
      <c r="R290" s="284"/>
      <c r="T290" s="266"/>
      <c r="U290" s="266"/>
      <c r="V290" s="266"/>
      <c r="W290" s="266"/>
      <c r="X290" s="266"/>
      <c r="Y290" s="266"/>
      <c r="Z290" s="284"/>
      <c r="AA290" s="284"/>
      <c r="AB290" s="284"/>
      <c r="AC290" s="269"/>
      <c r="AD290" s="270"/>
      <c r="AE290" s="269"/>
      <c r="AF290" s="269"/>
      <c r="AG290" s="269"/>
    </row>
    <row r="291" spans="2:33" s="267" customFormat="1" x14ac:dyDescent="0.25">
      <c r="B291" s="284"/>
      <c r="C291" s="284"/>
      <c r="D291" s="285"/>
      <c r="E291" s="284"/>
      <c r="F291" s="284"/>
      <c r="G291" s="284"/>
      <c r="H291" s="284"/>
      <c r="I291" s="284"/>
      <c r="J291" s="284"/>
      <c r="K291" s="286"/>
      <c r="L291" s="284"/>
      <c r="M291" s="284"/>
      <c r="N291" s="284"/>
      <c r="O291" s="284"/>
      <c r="P291" s="284"/>
      <c r="Q291" s="284"/>
      <c r="R291" s="284"/>
      <c r="T291" s="266"/>
      <c r="U291" s="266"/>
      <c r="V291" s="266"/>
      <c r="W291" s="266"/>
      <c r="X291" s="266"/>
      <c r="Y291" s="266"/>
      <c r="Z291" s="284"/>
      <c r="AA291" s="284"/>
      <c r="AB291" s="284"/>
      <c r="AC291" s="269"/>
      <c r="AD291" s="270"/>
      <c r="AE291" s="269"/>
      <c r="AF291" s="269"/>
      <c r="AG291" s="269"/>
    </row>
    <row r="292" spans="2:33" s="267" customFormat="1" x14ac:dyDescent="0.25">
      <c r="B292" s="284"/>
      <c r="C292" s="284"/>
      <c r="D292" s="285"/>
      <c r="E292" s="284"/>
      <c r="F292" s="284"/>
      <c r="G292" s="284"/>
      <c r="H292" s="284"/>
      <c r="I292" s="284"/>
      <c r="J292" s="284"/>
      <c r="K292" s="286"/>
      <c r="L292" s="284"/>
      <c r="M292" s="284"/>
      <c r="N292" s="284"/>
      <c r="O292" s="284"/>
      <c r="P292" s="284"/>
      <c r="Q292" s="284"/>
      <c r="R292" s="284"/>
      <c r="T292" s="266"/>
      <c r="U292" s="266"/>
      <c r="V292" s="266"/>
      <c r="W292" s="266"/>
      <c r="X292" s="266"/>
      <c r="Y292" s="266"/>
      <c r="Z292" s="284"/>
      <c r="AA292" s="284"/>
      <c r="AB292" s="284"/>
      <c r="AC292" s="269"/>
      <c r="AD292" s="270"/>
      <c r="AE292" s="269"/>
      <c r="AF292" s="269"/>
      <c r="AG292" s="269"/>
    </row>
    <row r="293" spans="2:33" s="267" customFormat="1" x14ac:dyDescent="0.25">
      <c r="B293" s="284"/>
      <c r="C293" s="284"/>
      <c r="D293" s="285"/>
      <c r="E293" s="284"/>
      <c r="F293" s="284"/>
      <c r="G293" s="284"/>
      <c r="H293" s="284"/>
      <c r="I293" s="284"/>
      <c r="J293" s="284"/>
      <c r="K293" s="286"/>
      <c r="L293" s="284"/>
      <c r="M293" s="284"/>
      <c r="N293" s="284"/>
      <c r="O293" s="284"/>
      <c r="P293" s="284"/>
      <c r="Q293" s="284"/>
      <c r="R293" s="284"/>
      <c r="T293" s="266"/>
      <c r="U293" s="266"/>
      <c r="V293" s="266"/>
      <c r="W293" s="266"/>
      <c r="X293" s="266"/>
      <c r="Y293" s="266"/>
      <c r="Z293" s="284"/>
      <c r="AA293" s="284"/>
      <c r="AB293" s="284"/>
      <c r="AC293" s="269"/>
      <c r="AD293" s="270"/>
      <c r="AE293" s="269"/>
      <c r="AF293" s="269"/>
      <c r="AG293" s="269"/>
    </row>
    <row r="294" spans="2:33" s="267" customFormat="1" x14ac:dyDescent="0.25">
      <c r="B294" s="284"/>
      <c r="C294" s="284"/>
      <c r="D294" s="285"/>
      <c r="E294" s="284"/>
      <c r="F294" s="284"/>
      <c r="G294" s="284"/>
      <c r="H294" s="284"/>
      <c r="I294" s="284"/>
      <c r="J294" s="284"/>
      <c r="K294" s="286"/>
      <c r="L294" s="284"/>
      <c r="M294" s="284"/>
      <c r="N294" s="284"/>
      <c r="O294" s="284"/>
      <c r="P294" s="284"/>
      <c r="Q294" s="284"/>
      <c r="R294" s="284"/>
      <c r="T294" s="266"/>
      <c r="U294" s="266"/>
      <c r="V294" s="266"/>
      <c r="W294" s="266"/>
      <c r="X294" s="266"/>
      <c r="Y294" s="266"/>
      <c r="Z294" s="284"/>
      <c r="AA294" s="284"/>
      <c r="AB294" s="284"/>
      <c r="AC294" s="269"/>
      <c r="AD294" s="270"/>
      <c r="AE294" s="269"/>
      <c r="AF294" s="269"/>
      <c r="AG294" s="269"/>
    </row>
    <row r="295" spans="2:33" s="267" customFormat="1" x14ac:dyDescent="0.25">
      <c r="B295" s="284"/>
      <c r="C295" s="284"/>
      <c r="D295" s="285"/>
      <c r="E295" s="284"/>
      <c r="F295" s="284"/>
      <c r="G295" s="284"/>
      <c r="H295" s="284"/>
      <c r="I295" s="284"/>
      <c r="J295" s="284"/>
      <c r="K295" s="286"/>
      <c r="L295" s="284"/>
      <c r="M295" s="284"/>
      <c r="N295" s="284"/>
      <c r="O295" s="284"/>
      <c r="P295" s="284"/>
      <c r="Q295" s="284"/>
      <c r="R295" s="284"/>
      <c r="T295" s="266"/>
      <c r="U295" s="266"/>
      <c r="V295" s="266"/>
      <c r="W295" s="266"/>
      <c r="X295" s="266"/>
      <c r="Y295" s="266"/>
      <c r="Z295" s="284"/>
      <c r="AA295" s="284"/>
      <c r="AB295" s="284"/>
      <c r="AC295" s="269"/>
      <c r="AD295" s="270"/>
      <c r="AE295" s="269"/>
      <c r="AF295" s="269"/>
      <c r="AG295" s="269"/>
    </row>
    <row r="296" spans="2:33" s="267" customFormat="1" x14ac:dyDescent="0.25">
      <c r="B296" s="284"/>
      <c r="C296" s="284"/>
      <c r="D296" s="285"/>
      <c r="E296" s="284"/>
      <c r="F296" s="284"/>
      <c r="G296" s="284"/>
      <c r="H296" s="284"/>
      <c r="I296" s="284"/>
      <c r="J296" s="284"/>
      <c r="K296" s="286"/>
      <c r="L296" s="284"/>
      <c r="M296" s="284"/>
      <c r="N296" s="284"/>
      <c r="O296" s="284"/>
      <c r="P296" s="284"/>
      <c r="Q296" s="284"/>
      <c r="R296" s="284"/>
      <c r="T296" s="266"/>
      <c r="U296" s="266"/>
      <c r="V296" s="266"/>
      <c r="W296" s="266"/>
      <c r="X296" s="266"/>
      <c r="Y296" s="266"/>
      <c r="Z296" s="284"/>
      <c r="AA296" s="284"/>
      <c r="AB296" s="284"/>
      <c r="AC296" s="269"/>
      <c r="AD296" s="270"/>
      <c r="AE296" s="269"/>
      <c r="AF296" s="269"/>
      <c r="AG296" s="269"/>
    </row>
    <row r="297" spans="2:33" s="267" customFormat="1" x14ac:dyDescent="0.25">
      <c r="B297" s="284"/>
      <c r="C297" s="284"/>
      <c r="D297" s="285"/>
      <c r="E297" s="284"/>
      <c r="F297" s="284"/>
      <c r="G297" s="284"/>
      <c r="H297" s="284"/>
      <c r="I297" s="284"/>
      <c r="J297" s="284"/>
      <c r="K297" s="286"/>
      <c r="L297" s="284"/>
      <c r="M297" s="284"/>
      <c r="N297" s="284"/>
      <c r="O297" s="284"/>
      <c r="P297" s="284"/>
      <c r="Q297" s="284"/>
      <c r="R297" s="284"/>
      <c r="T297" s="266"/>
      <c r="U297" s="266"/>
      <c r="V297" s="266"/>
      <c r="W297" s="266"/>
      <c r="X297" s="266"/>
      <c r="Y297" s="266"/>
      <c r="Z297" s="284"/>
      <c r="AA297" s="284"/>
      <c r="AB297" s="284"/>
      <c r="AC297" s="269"/>
      <c r="AD297" s="270"/>
      <c r="AE297" s="269"/>
      <c r="AF297" s="269"/>
      <c r="AG297" s="269"/>
    </row>
    <row r="298" spans="2:33" s="267" customFormat="1" x14ac:dyDescent="0.25">
      <c r="B298" s="284"/>
      <c r="C298" s="284"/>
      <c r="D298" s="285"/>
      <c r="E298" s="284"/>
      <c r="F298" s="284"/>
      <c r="G298" s="284"/>
      <c r="H298" s="284"/>
      <c r="I298" s="284"/>
      <c r="J298" s="284"/>
      <c r="K298" s="286"/>
      <c r="L298" s="284"/>
      <c r="M298" s="284"/>
      <c r="N298" s="284"/>
      <c r="O298" s="284"/>
      <c r="P298" s="284"/>
      <c r="Q298" s="284"/>
      <c r="R298" s="284"/>
      <c r="T298" s="266"/>
      <c r="U298" s="266"/>
      <c r="V298" s="266"/>
      <c r="W298" s="266"/>
      <c r="X298" s="266"/>
      <c r="Y298" s="266"/>
      <c r="Z298" s="284"/>
      <c r="AA298" s="284"/>
      <c r="AB298" s="284"/>
      <c r="AC298" s="269"/>
      <c r="AD298" s="270"/>
      <c r="AE298" s="269"/>
      <c r="AF298" s="269"/>
      <c r="AG298" s="269"/>
    </row>
    <row r="299" spans="2:33" s="267" customFormat="1" x14ac:dyDescent="0.25">
      <c r="B299" s="284"/>
      <c r="C299" s="284"/>
      <c r="D299" s="285"/>
      <c r="E299" s="284"/>
      <c r="F299" s="284"/>
      <c r="G299" s="284"/>
      <c r="H299" s="284"/>
      <c r="I299" s="284"/>
      <c r="J299" s="284"/>
      <c r="K299" s="286"/>
      <c r="L299" s="284"/>
      <c r="M299" s="284"/>
      <c r="N299" s="284"/>
      <c r="O299" s="284"/>
      <c r="P299" s="284"/>
      <c r="Q299" s="284"/>
      <c r="R299" s="284"/>
      <c r="T299" s="266"/>
      <c r="U299" s="266"/>
      <c r="V299" s="266"/>
      <c r="W299" s="266"/>
      <c r="X299" s="266"/>
      <c r="Y299" s="266"/>
      <c r="Z299" s="284"/>
      <c r="AA299" s="284"/>
      <c r="AB299" s="284"/>
      <c r="AC299" s="269"/>
      <c r="AD299" s="270"/>
      <c r="AE299" s="269"/>
      <c r="AF299" s="269"/>
      <c r="AG299" s="269"/>
    </row>
    <row r="300" spans="2:33" s="267" customFormat="1" x14ac:dyDescent="0.25">
      <c r="B300" s="284"/>
      <c r="C300" s="284"/>
      <c r="D300" s="285"/>
      <c r="E300" s="284"/>
      <c r="F300" s="284"/>
      <c r="G300" s="284"/>
      <c r="H300" s="284"/>
      <c r="I300" s="284"/>
      <c r="J300" s="284"/>
      <c r="K300" s="286"/>
      <c r="L300" s="284"/>
      <c r="M300" s="284"/>
      <c r="N300" s="284"/>
      <c r="O300" s="284"/>
      <c r="P300" s="284"/>
      <c r="Q300" s="284"/>
      <c r="R300" s="284"/>
      <c r="T300" s="266"/>
      <c r="U300" s="266"/>
      <c r="V300" s="266"/>
      <c r="W300" s="266"/>
      <c r="X300" s="266"/>
      <c r="Y300" s="266"/>
      <c r="Z300" s="284"/>
      <c r="AA300" s="284"/>
      <c r="AB300" s="284"/>
      <c r="AC300" s="269"/>
      <c r="AD300" s="270"/>
      <c r="AE300" s="269"/>
      <c r="AF300" s="269"/>
      <c r="AG300" s="269"/>
    </row>
    <row r="301" spans="2:33" s="267" customFormat="1" x14ac:dyDescent="0.25">
      <c r="B301" s="284"/>
      <c r="C301" s="284"/>
      <c r="D301" s="285"/>
      <c r="E301" s="284"/>
      <c r="F301" s="284"/>
      <c r="G301" s="284"/>
      <c r="H301" s="284"/>
      <c r="I301" s="284"/>
      <c r="J301" s="284"/>
      <c r="K301" s="286"/>
      <c r="L301" s="284"/>
      <c r="M301" s="284"/>
      <c r="N301" s="284"/>
      <c r="O301" s="284"/>
      <c r="P301" s="284"/>
      <c r="Q301" s="284"/>
      <c r="R301" s="284"/>
      <c r="T301" s="266"/>
      <c r="U301" s="266"/>
      <c r="V301" s="266"/>
      <c r="W301" s="266"/>
      <c r="X301" s="266"/>
      <c r="Y301" s="266"/>
      <c r="Z301" s="284"/>
      <c r="AA301" s="284"/>
      <c r="AB301" s="284"/>
      <c r="AC301" s="269"/>
      <c r="AD301" s="270"/>
      <c r="AE301" s="269"/>
      <c r="AF301" s="269"/>
      <c r="AG301" s="269"/>
    </row>
    <row r="302" spans="2:33" s="267" customFormat="1" x14ac:dyDescent="0.25">
      <c r="B302" s="284"/>
      <c r="C302" s="284"/>
      <c r="D302" s="285"/>
      <c r="E302" s="284"/>
      <c r="F302" s="284"/>
      <c r="G302" s="284"/>
      <c r="H302" s="284"/>
      <c r="I302" s="284"/>
      <c r="J302" s="284"/>
      <c r="K302" s="286"/>
      <c r="L302" s="284"/>
      <c r="M302" s="284"/>
      <c r="N302" s="284"/>
      <c r="O302" s="284"/>
      <c r="P302" s="284"/>
      <c r="Q302" s="284"/>
      <c r="R302" s="284"/>
      <c r="T302" s="266"/>
      <c r="U302" s="266"/>
      <c r="V302" s="266"/>
      <c r="W302" s="266"/>
      <c r="X302" s="266"/>
      <c r="Y302" s="266"/>
      <c r="Z302" s="284"/>
      <c r="AA302" s="284"/>
      <c r="AB302" s="284"/>
      <c r="AC302" s="269"/>
      <c r="AD302" s="270"/>
      <c r="AE302" s="269"/>
      <c r="AF302" s="269"/>
      <c r="AG302" s="269"/>
    </row>
    <row r="303" spans="2:33" s="267" customFormat="1" x14ac:dyDescent="0.25">
      <c r="B303" s="284"/>
      <c r="C303" s="284"/>
      <c r="D303" s="285"/>
      <c r="E303" s="284"/>
      <c r="F303" s="284"/>
      <c r="G303" s="284"/>
      <c r="H303" s="284"/>
      <c r="I303" s="284"/>
      <c r="J303" s="284"/>
      <c r="K303" s="286"/>
      <c r="L303" s="284"/>
      <c r="M303" s="284"/>
      <c r="N303" s="284"/>
      <c r="O303" s="284"/>
      <c r="P303" s="284"/>
      <c r="Q303" s="284"/>
      <c r="R303" s="284"/>
      <c r="T303" s="266"/>
      <c r="U303" s="266"/>
      <c r="V303" s="266"/>
      <c r="W303" s="266"/>
      <c r="X303" s="266"/>
      <c r="Y303" s="266"/>
      <c r="Z303" s="284"/>
      <c r="AA303" s="284"/>
      <c r="AB303" s="284"/>
      <c r="AC303" s="269"/>
      <c r="AD303" s="270"/>
      <c r="AE303" s="269"/>
      <c r="AF303" s="269"/>
      <c r="AG303" s="269"/>
    </row>
    <row r="304" spans="2:33" s="267" customFormat="1" x14ac:dyDescent="0.25">
      <c r="B304" s="284"/>
      <c r="C304" s="284"/>
      <c r="D304" s="285"/>
      <c r="E304" s="284"/>
      <c r="F304" s="284"/>
      <c r="G304" s="284"/>
      <c r="H304" s="284"/>
      <c r="I304" s="284"/>
      <c r="J304" s="284"/>
      <c r="K304" s="286"/>
      <c r="L304" s="284"/>
      <c r="M304" s="284"/>
      <c r="N304" s="284"/>
      <c r="O304" s="284"/>
      <c r="P304" s="284"/>
      <c r="Q304" s="284"/>
      <c r="R304" s="284"/>
      <c r="T304" s="266"/>
      <c r="U304" s="266"/>
      <c r="V304" s="266"/>
      <c r="W304" s="266"/>
      <c r="X304" s="266"/>
      <c r="Y304" s="266"/>
      <c r="Z304" s="284"/>
      <c r="AA304" s="284"/>
      <c r="AB304" s="284"/>
      <c r="AC304" s="269"/>
      <c r="AD304" s="270"/>
      <c r="AE304" s="269"/>
      <c r="AF304" s="269"/>
      <c r="AG304" s="269"/>
    </row>
    <row r="305" spans="2:33" s="267" customFormat="1" x14ac:dyDescent="0.25">
      <c r="B305" s="284"/>
      <c r="C305" s="284"/>
      <c r="D305" s="285"/>
      <c r="E305" s="284"/>
      <c r="F305" s="284"/>
      <c r="G305" s="284"/>
      <c r="H305" s="284"/>
      <c r="I305" s="284"/>
      <c r="J305" s="284"/>
      <c r="K305" s="286"/>
      <c r="L305" s="284"/>
      <c r="M305" s="284"/>
      <c r="N305" s="284"/>
      <c r="O305" s="284"/>
      <c r="P305" s="284"/>
      <c r="Q305" s="284"/>
      <c r="R305" s="284"/>
      <c r="T305" s="266"/>
      <c r="U305" s="266"/>
      <c r="V305" s="266"/>
      <c r="W305" s="266"/>
      <c r="X305" s="266"/>
      <c r="Y305" s="266"/>
      <c r="Z305" s="284"/>
      <c r="AA305" s="284"/>
      <c r="AB305" s="284"/>
      <c r="AC305" s="269"/>
      <c r="AD305" s="270"/>
      <c r="AE305" s="269"/>
      <c r="AF305" s="269"/>
      <c r="AG305" s="269"/>
    </row>
    <row r="306" spans="2:33" s="267" customFormat="1" x14ac:dyDescent="0.25">
      <c r="B306" s="284"/>
      <c r="C306" s="284"/>
      <c r="D306" s="285"/>
      <c r="E306" s="284"/>
      <c r="F306" s="284"/>
      <c r="G306" s="284"/>
      <c r="H306" s="284"/>
      <c r="I306" s="284"/>
      <c r="J306" s="284"/>
      <c r="K306" s="286"/>
      <c r="L306" s="284"/>
      <c r="M306" s="284"/>
      <c r="N306" s="284"/>
      <c r="O306" s="284"/>
      <c r="P306" s="284"/>
      <c r="Q306" s="284"/>
      <c r="R306" s="284"/>
      <c r="T306" s="266"/>
      <c r="U306" s="266"/>
      <c r="V306" s="266"/>
      <c r="W306" s="266"/>
      <c r="X306" s="266"/>
      <c r="Y306" s="266"/>
      <c r="Z306" s="284"/>
      <c r="AA306" s="284"/>
      <c r="AB306" s="284"/>
      <c r="AC306" s="269"/>
      <c r="AD306" s="270"/>
      <c r="AE306" s="269"/>
      <c r="AF306" s="269"/>
      <c r="AG306" s="269"/>
    </row>
    <row r="307" spans="2:33" s="267" customFormat="1" x14ac:dyDescent="0.25">
      <c r="B307" s="284"/>
      <c r="C307" s="284"/>
      <c r="D307" s="285"/>
      <c r="E307" s="284"/>
      <c r="F307" s="284"/>
      <c r="G307" s="284"/>
      <c r="H307" s="284"/>
      <c r="I307" s="284"/>
      <c r="J307" s="284"/>
      <c r="K307" s="286"/>
      <c r="L307" s="284"/>
      <c r="M307" s="284"/>
      <c r="N307" s="284"/>
      <c r="O307" s="284"/>
      <c r="P307" s="284"/>
      <c r="Q307" s="284"/>
      <c r="R307" s="284"/>
      <c r="T307" s="266"/>
      <c r="U307" s="266"/>
      <c r="V307" s="266"/>
      <c r="W307" s="266"/>
      <c r="X307" s="266"/>
      <c r="Y307" s="266"/>
      <c r="Z307" s="284"/>
      <c r="AA307" s="284"/>
      <c r="AB307" s="284"/>
      <c r="AC307" s="269"/>
      <c r="AD307" s="270"/>
      <c r="AE307" s="269"/>
      <c r="AF307" s="269"/>
      <c r="AG307" s="269"/>
    </row>
    <row r="308" spans="2:33" s="267" customFormat="1" x14ac:dyDescent="0.25">
      <c r="B308" s="284"/>
      <c r="C308" s="284"/>
      <c r="D308" s="285"/>
      <c r="E308" s="284"/>
      <c r="F308" s="284"/>
      <c r="G308" s="284"/>
      <c r="H308" s="284"/>
      <c r="I308" s="284"/>
      <c r="J308" s="284"/>
      <c r="K308" s="286"/>
      <c r="L308" s="284"/>
      <c r="M308" s="284"/>
      <c r="N308" s="284"/>
      <c r="O308" s="284"/>
      <c r="P308" s="284"/>
      <c r="Q308" s="284"/>
      <c r="R308" s="284"/>
      <c r="T308" s="266"/>
      <c r="U308" s="266"/>
      <c r="V308" s="266"/>
      <c r="W308" s="266"/>
      <c r="X308" s="266"/>
      <c r="Y308" s="266"/>
      <c r="Z308" s="284"/>
      <c r="AA308" s="284"/>
      <c r="AB308" s="284"/>
      <c r="AC308" s="269"/>
      <c r="AD308" s="270"/>
      <c r="AE308" s="269"/>
      <c r="AF308" s="269"/>
      <c r="AG308" s="269"/>
    </row>
    <row r="309" spans="2:33" s="267" customFormat="1" x14ac:dyDescent="0.25">
      <c r="B309" s="284"/>
      <c r="C309" s="284"/>
      <c r="D309" s="285"/>
      <c r="E309" s="284"/>
      <c r="F309" s="284"/>
      <c r="G309" s="284"/>
      <c r="H309" s="284"/>
      <c r="I309" s="284"/>
      <c r="J309" s="284"/>
      <c r="K309" s="286"/>
      <c r="L309" s="284"/>
      <c r="M309" s="284"/>
      <c r="N309" s="284"/>
      <c r="O309" s="284"/>
      <c r="P309" s="284"/>
      <c r="Q309" s="284"/>
      <c r="R309" s="284"/>
      <c r="T309" s="266"/>
      <c r="U309" s="266"/>
      <c r="V309" s="266"/>
      <c r="W309" s="266"/>
      <c r="X309" s="266"/>
      <c r="Y309" s="266"/>
      <c r="Z309" s="284"/>
      <c r="AA309" s="284"/>
      <c r="AB309" s="284"/>
      <c r="AC309" s="269"/>
      <c r="AD309" s="270"/>
      <c r="AE309" s="269"/>
      <c r="AF309" s="269"/>
      <c r="AG309" s="269"/>
    </row>
    <row r="310" spans="2:33" s="267" customFormat="1" x14ac:dyDescent="0.25">
      <c r="B310" s="284"/>
      <c r="C310" s="284"/>
      <c r="D310" s="285"/>
      <c r="E310" s="284"/>
      <c r="F310" s="284"/>
      <c r="G310" s="284"/>
      <c r="H310" s="284"/>
      <c r="I310" s="284"/>
      <c r="J310" s="284"/>
      <c r="K310" s="286"/>
      <c r="L310" s="284"/>
      <c r="M310" s="284"/>
      <c r="N310" s="284"/>
      <c r="O310" s="284"/>
      <c r="P310" s="284"/>
      <c r="Q310" s="284"/>
      <c r="R310" s="284"/>
      <c r="T310" s="266"/>
      <c r="U310" s="266"/>
      <c r="V310" s="266"/>
      <c r="W310" s="266"/>
      <c r="X310" s="266"/>
      <c r="Y310" s="266"/>
      <c r="Z310" s="284"/>
      <c r="AA310" s="284"/>
      <c r="AB310" s="284"/>
      <c r="AC310" s="269"/>
      <c r="AD310" s="270"/>
      <c r="AE310" s="269"/>
      <c r="AF310" s="269"/>
      <c r="AG310" s="269"/>
    </row>
    <row r="311" spans="2:33" s="267" customFormat="1" x14ac:dyDescent="0.25">
      <c r="B311" s="284"/>
      <c r="C311" s="284"/>
      <c r="D311" s="285"/>
      <c r="E311" s="284"/>
      <c r="F311" s="284"/>
      <c r="G311" s="284"/>
      <c r="H311" s="284"/>
      <c r="I311" s="284"/>
      <c r="J311" s="284"/>
      <c r="K311" s="286"/>
      <c r="L311" s="284"/>
      <c r="M311" s="284"/>
      <c r="N311" s="284"/>
      <c r="O311" s="284"/>
      <c r="P311" s="284"/>
      <c r="Q311" s="284"/>
      <c r="R311" s="284"/>
      <c r="T311" s="266"/>
      <c r="U311" s="266"/>
      <c r="V311" s="266"/>
      <c r="W311" s="266"/>
      <c r="X311" s="266"/>
      <c r="Y311" s="266"/>
      <c r="Z311" s="284"/>
      <c r="AA311" s="284"/>
      <c r="AB311" s="284"/>
      <c r="AC311" s="269"/>
      <c r="AD311" s="270"/>
      <c r="AE311" s="269"/>
      <c r="AF311" s="269"/>
      <c r="AG311" s="269"/>
    </row>
    <row r="312" spans="2:33" s="267" customFormat="1" x14ac:dyDescent="0.25">
      <c r="B312" s="284"/>
      <c r="C312" s="284"/>
      <c r="D312" s="285"/>
      <c r="E312" s="284"/>
      <c r="F312" s="284"/>
      <c r="G312" s="284"/>
      <c r="H312" s="284"/>
      <c r="I312" s="284"/>
      <c r="J312" s="284"/>
      <c r="K312" s="286"/>
      <c r="L312" s="284"/>
      <c r="M312" s="284"/>
      <c r="N312" s="284"/>
      <c r="O312" s="284"/>
      <c r="P312" s="284"/>
      <c r="Q312" s="284"/>
      <c r="R312" s="284"/>
      <c r="T312" s="266"/>
      <c r="U312" s="266"/>
      <c r="V312" s="266"/>
      <c r="W312" s="266"/>
      <c r="X312" s="266"/>
      <c r="Y312" s="266"/>
      <c r="Z312" s="284"/>
      <c r="AA312" s="284"/>
      <c r="AB312" s="284"/>
      <c r="AC312" s="269"/>
      <c r="AD312" s="270"/>
      <c r="AE312" s="269"/>
      <c r="AF312" s="269"/>
      <c r="AG312" s="269"/>
    </row>
    <row r="313" spans="2:33" s="267" customFormat="1" x14ac:dyDescent="0.25">
      <c r="B313" s="284"/>
      <c r="C313" s="284"/>
      <c r="D313" s="285"/>
      <c r="E313" s="284"/>
      <c r="F313" s="284"/>
      <c r="G313" s="284"/>
      <c r="H313" s="284"/>
      <c r="I313" s="284"/>
      <c r="J313" s="284"/>
      <c r="K313" s="286"/>
      <c r="L313" s="284"/>
      <c r="M313" s="284"/>
      <c r="N313" s="284"/>
      <c r="O313" s="284"/>
      <c r="P313" s="284"/>
      <c r="Q313" s="284"/>
      <c r="R313" s="284"/>
      <c r="T313" s="266"/>
      <c r="U313" s="266"/>
      <c r="V313" s="266"/>
      <c r="W313" s="266"/>
      <c r="X313" s="266"/>
      <c r="Y313" s="266"/>
      <c r="Z313" s="284"/>
      <c r="AA313" s="284"/>
      <c r="AB313" s="284"/>
      <c r="AC313" s="269"/>
      <c r="AD313" s="270"/>
      <c r="AE313" s="269"/>
      <c r="AF313" s="269"/>
      <c r="AG313" s="269"/>
    </row>
    <row r="314" spans="2:33" s="267" customFormat="1" x14ac:dyDescent="0.25">
      <c r="B314" s="284"/>
      <c r="C314" s="284"/>
      <c r="D314" s="285"/>
      <c r="E314" s="284"/>
      <c r="F314" s="284"/>
      <c r="G314" s="284"/>
      <c r="H314" s="284"/>
      <c r="I314" s="284"/>
      <c r="J314" s="284"/>
      <c r="K314" s="286"/>
      <c r="L314" s="284"/>
      <c r="M314" s="284"/>
      <c r="N314" s="284"/>
      <c r="O314" s="284"/>
      <c r="P314" s="284"/>
      <c r="Q314" s="284"/>
      <c r="R314" s="284"/>
      <c r="T314" s="266"/>
      <c r="U314" s="266"/>
      <c r="V314" s="266"/>
      <c r="W314" s="266"/>
      <c r="X314" s="266"/>
      <c r="Y314" s="266"/>
      <c r="Z314" s="284"/>
      <c r="AA314" s="284"/>
      <c r="AB314" s="284"/>
      <c r="AC314" s="269"/>
      <c r="AD314" s="270"/>
      <c r="AE314" s="269"/>
      <c r="AF314" s="269"/>
      <c r="AG314" s="269"/>
    </row>
    <row r="315" spans="2:33" s="267" customFormat="1" x14ac:dyDescent="0.25">
      <c r="B315" s="284"/>
      <c r="C315" s="284"/>
      <c r="D315" s="285"/>
      <c r="E315" s="284"/>
      <c r="F315" s="284"/>
      <c r="G315" s="284"/>
      <c r="H315" s="284"/>
      <c r="I315" s="284"/>
      <c r="J315" s="284"/>
      <c r="K315" s="286"/>
      <c r="L315" s="284"/>
      <c r="M315" s="284"/>
      <c r="N315" s="284"/>
      <c r="O315" s="284"/>
      <c r="P315" s="284"/>
      <c r="Q315" s="284"/>
      <c r="R315" s="284"/>
      <c r="T315" s="266"/>
      <c r="U315" s="266"/>
      <c r="V315" s="266"/>
      <c r="W315" s="266"/>
      <c r="X315" s="266"/>
      <c r="Y315" s="266"/>
      <c r="Z315" s="284"/>
      <c r="AA315" s="284"/>
      <c r="AB315" s="284"/>
      <c r="AC315" s="269"/>
      <c r="AD315" s="270"/>
      <c r="AE315" s="269"/>
      <c r="AF315" s="269"/>
      <c r="AG315" s="269"/>
    </row>
    <row r="316" spans="2:33" s="267" customFormat="1" x14ac:dyDescent="0.25">
      <c r="B316" s="284"/>
      <c r="C316" s="284"/>
      <c r="D316" s="285"/>
      <c r="E316" s="284"/>
      <c r="F316" s="284"/>
      <c r="G316" s="284"/>
      <c r="H316" s="284"/>
      <c r="I316" s="284"/>
      <c r="J316" s="284"/>
      <c r="K316" s="286"/>
      <c r="L316" s="284"/>
      <c r="M316" s="284"/>
      <c r="N316" s="284"/>
      <c r="O316" s="284"/>
      <c r="P316" s="284"/>
      <c r="Q316" s="284"/>
      <c r="R316" s="284"/>
      <c r="T316" s="266"/>
      <c r="U316" s="266"/>
      <c r="V316" s="266"/>
      <c r="W316" s="266"/>
      <c r="X316" s="266"/>
      <c r="Y316" s="266"/>
      <c r="Z316" s="284"/>
      <c r="AA316" s="284"/>
      <c r="AB316" s="284"/>
      <c r="AC316" s="269"/>
      <c r="AD316" s="270"/>
      <c r="AE316" s="269"/>
      <c r="AF316" s="269"/>
      <c r="AG316" s="269"/>
    </row>
    <row r="317" spans="2:33" s="267" customFormat="1" x14ac:dyDescent="0.25">
      <c r="B317" s="284"/>
      <c r="C317" s="284"/>
      <c r="D317" s="285"/>
      <c r="E317" s="284"/>
      <c r="F317" s="284"/>
      <c r="G317" s="284"/>
      <c r="H317" s="284"/>
      <c r="I317" s="284"/>
      <c r="J317" s="284"/>
      <c r="K317" s="286"/>
      <c r="L317" s="284"/>
      <c r="M317" s="284"/>
      <c r="N317" s="284"/>
      <c r="O317" s="284"/>
      <c r="P317" s="284"/>
      <c r="Q317" s="284"/>
      <c r="R317" s="284"/>
      <c r="T317" s="266"/>
      <c r="U317" s="266"/>
      <c r="V317" s="266"/>
      <c r="W317" s="266"/>
      <c r="X317" s="266"/>
      <c r="Y317" s="266"/>
      <c r="Z317" s="284"/>
      <c r="AA317" s="284"/>
      <c r="AB317" s="284"/>
      <c r="AC317" s="269"/>
      <c r="AD317" s="270"/>
      <c r="AE317" s="269"/>
      <c r="AF317" s="269"/>
      <c r="AG317" s="269"/>
    </row>
    <row r="318" spans="2:33" s="267" customFormat="1" x14ac:dyDescent="0.25">
      <c r="B318" s="284"/>
      <c r="C318" s="284"/>
      <c r="D318" s="285"/>
      <c r="E318" s="284"/>
      <c r="F318" s="284"/>
      <c r="G318" s="284"/>
      <c r="H318" s="284"/>
      <c r="I318" s="284"/>
      <c r="J318" s="284"/>
      <c r="K318" s="286"/>
      <c r="L318" s="284"/>
      <c r="M318" s="284"/>
      <c r="N318" s="284"/>
      <c r="O318" s="284"/>
      <c r="P318" s="284"/>
      <c r="Q318" s="284"/>
      <c r="R318" s="284"/>
      <c r="T318" s="266"/>
      <c r="U318" s="266"/>
      <c r="V318" s="266"/>
      <c r="W318" s="266"/>
      <c r="X318" s="266"/>
      <c r="Y318" s="266"/>
      <c r="Z318" s="284"/>
      <c r="AA318" s="284"/>
      <c r="AB318" s="284"/>
      <c r="AC318" s="269"/>
      <c r="AD318" s="270"/>
      <c r="AE318" s="269"/>
      <c r="AF318" s="269"/>
      <c r="AG318" s="269"/>
    </row>
    <row r="319" spans="2:33" s="267" customFormat="1" x14ac:dyDescent="0.25">
      <c r="B319" s="284"/>
      <c r="C319" s="284"/>
      <c r="D319" s="285"/>
      <c r="E319" s="284"/>
      <c r="F319" s="284"/>
      <c r="G319" s="284"/>
      <c r="H319" s="284"/>
      <c r="I319" s="284"/>
      <c r="J319" s="284"/>
      <c r="K319" s="286"/>
      <c r="L319" s="284"/>
      <c r="M319" s="284"/>
      <c r="N319" s="284"/>
      <c r="O319" s="284"/>
      <c r="P319" s="284"/>
      <c r="Q319" s="284"/>
      <c r="R319" s="284"/>
      <c r="T319" s="266"/>
      <c r="U319" s="266"/>
      <c r="V319" s="266"/>
      <c r="W319" s="266"/>
      <c r="X319" s="266"/>
      <c r="Y319" s="266"/>
      <c r="Z319" s="284"/>
      <c r="AA319" s="284"/>
      <c r="AB319" s="284"/>
      <c r="AC319" s="269"/>
      <c r="AD319" s="270"/>
      <c r="AE319" s="269"/>
      <c r="AF319" s="269"/>
      <c r="AG319" s="269"/>
    </row>
    <row r="320" spans="2:33" s="267" customFormat="1" x14ac:dyDescent="0.25">
      <c r="B320" s="284"/>
      <c r="C320" s="284"/>
      <c r="D320" s="285"/>
      <c r="E320" s="284"/>
      <c r="F320" s="284"/>
      <c r="G320" s="284"/>
      <c r="H320" s="284"/>
      <c r="I320" s="284"/>
      <c r="J320" s="284"/>
      <c r="K320" s="286"/>
      <c r="L320" s="284"/>
      <c r="M320" s="284"/>
      <c r="N320" s="284"/>
      <c r="O320" s="284"/>
      <c r="P320" s="284"/>
      <c r="Q320" s="284"/>
      <c r="R320" s="284"/>
      <c r="T320" s="266"/>
      <c r="U320" s="266"/>
      <c r="V320" s="266"/>
      <c r="W320" s="266"/>
      <c r="X320" s="266"/>
      <c r="Y320" s="266"/>
      <c r="Z320" s="284"/>
      <c r="AA320" s="284"/>
      <c r="AB320" s="284"/>
      <c r="AC320" s="269"/>
      <c r="AD320" s="270"/>
      <c r="AE320" s="269"/>
      <c r="AF320" s="269"/>
      <c r="AG320" s="269"/>
    </row>
    <row r="321" spans="2:33" s="267" customFormat="1" x14ac:dyDescent="0.25">
      <c r="B321" s="284"/>
      <c r="C321" s="284"/>
      <c r="D321" s="285"/>
      <c r="E321" s="284"/>
      <c r="F321" s="284"/>
      <c r="G321" s="284"/>
      <c r="H321" s="284"/>
      <c r="I321" s="284"/>
      <c r="J321" s="284"/>
      <c r="K321" s="286"/>
      <c r="L321" s="284"/>
      <c r="M321" s="284"/>
      <c r="N321" s="284"/>
      <c r="O321" s="284"/>
      <c r="P321" s="284"/>
      <c r="Q321" s="284"/>
      <c r="R321" s="284"/>
      <c r="T321" s="266"/>
      <c r="U321" s="266"/>
      <c r="V321" s="266"/>
      <c r="W321" s="266"/>
      <c r="X321" s="266"/>
      <c r="Y321" s="266"/>
      <c r="Z321" s="284"/>
      <c r="AA321" s="284"/>
      <c r="AB321" s="284"/>
      <c r="AC321" s="269"/>
      <c r="AD321" s="270"/>
      <c r="AE321" s="269"/>
      <c r="AF321" s="269"/>
      <c r="AG321" s="269"/>
    </row>
    <row r="322" spans="2:33" s="267" customFormat="1" x14ac:dyDescent="0.25">
      <c r="B322" s="284"/>
      <c r="C322" s="284"/>
      <c r="D322" s="285"/>
      <c r="E322" s="284"/>
      <c r="F322" s="284"/>
      <c r="G322" s="284"/>
      <c r="H322" s="284"/>
      <c r="I322" s="284"/>
      <c r="J322" s="284"/>
      <c r="K322" s="286"/>
      <c r="L322" s="284"/>
      <c r="M322" s="284"/>
      <c r="N322" s="284"/>
      <c r="O322" s="284"/>
      <c r="P322" s="284"/>
      <c r="Q322" s="284"/>
      <c r="R322" s="284"/>
      <c r="T322" s="266"/>
      <c r="U322" s="266"/>
      <c r="V322" s="266"/>
      <c r="W322" s="266"/>
      <c r="X322" s="266"/>
      <c r="Y322" s="266"/>
      <c r="Z322" s="284"/>
      <c r="AA322" s="284"/>
      <c r="AB322" s="284"/>
      <c r="AC322" s="269"/>
      <c r="AD322" s="270"/>
      <c r="AE322" s="269"/>
      <c r="AF322" s="269"/>
      <c r="AG322" s="269"/>
    </row>
    <row r="323" spans="2:33" s="267" customFormat="1" x14ac:dyDescent="0.25">
      <c r="B323" s="284"/>
      <c r="C323" s="284"/>
      <c r="D323" s="285"/>
      <c r="E323" s="284"/>
      <c r="F323" s="284"/>
      <c r="G323" s="284"/>
      <c r="H323" s="284"/>
      <c r="I323" s="284"/>
      <c r="J323" s="284"/>
      <c r="K323" s="286"/>
      <c r="L323" s="284"/>
      <c r="M323" s="284"/>
      <c r="N323" s="284"/>
      <c r="O323" s="284"/>
      <c r="P323" s="284"/>
      <c r="Q323" s="284"/>
      <c r="R323" s="284"/>
      <c r="T323" s="266"/>
      <c r="U323" s="266"/>
      <c r="V323" s="266"/>
      <c r="W323" s="266"/>
      <c r="X323" s="266"/>
      <c r="Y323" s="266"/>
      <c r="Z323" s="284"/>
      <c r="AA323" s="284"/>
      <c r="AB323" s="284"/>
      <c r="AC323" s="269"/>
      <c r="AD323" s="270"/>
      <c r="AE323" s="269"/>
      <c r="AF323" s="269"/>
      <c r="AG323" s="269"/>
    </row>
    <row r="324" spans="2:33" s="267" customFormat="1" x14ac:dyDescent="0.25">
      <c r="B324" s="284"/>
      <c r="C324" s="284"/>
      <c r="D324" s="285"/>
      <c r="E324" s="284"/>
      <c r="F324" s="284"/>
      <c r="G324" s="284"/>
      <c r="H324" s="284"/>
      <c r="I324" s="284"/>
      <c r="J324" s="284"/>
      <c r="K324" s="286"/>
      <c r="L324" s="284"/>
      <c r="M324" s="284"/>
      <c r="N324" s="284"/>
      <c r="O324" s="284"/>
      <c r="P324" s="284"/>
      <c r="Q324" s="284"/>
      <c r="R324" s="284"/>
      <c r="T324" s="266"/>
      <c r="U324" s="266"/>
      <c r="V324" s="266"/>
      <c r="W324" s="266"/>
      <c r="X324" s="266"/>
      <c r="Y324" s="266"/>
      <c r="Z324" s="284"/>
      <c r="AA324" s="284"/>
      <c r="AB324" s="284"/>
      <c r="AC324" s="269"/>
      <c r="AD324" s="270"/>
      <c r="AE324" s="269"/>
      <c r="AF324" s="269"/>
      <c r="AG324" s="269"/>
    </row>
    <row r="325" spans="2:33" s="267" customFormat="1" x14ac:dyDescent="0.25">
      <c r="B325" s="284"/>
      <c r="C325" s="284"/>
      <c r="D325" s="285"/>
      <c r="E325" s="284"/>
      <c r="F325" s="284"/>
      <c r="G325" s="284"/>
      <c r="H325" s="284"/>
      <c r="I325" s="284"/>
      <c r="J325" s="284"/>
      <c r="K325" s="286"/>
      <c r="L325" s="284"/>
      <c r="M325" s="284"/>
      <c r="N325" s="284"/>
      <c r="O325" s="284"/>
      <c r="P325" s="284"/>
      <c r="Q325" s="284"/>
      <c r="R325" s="284"/>
      <c r="T325" s="266"/>
      <c r="U325" s="266"/>
      <c r="V325" s="266"/>
      <c r="W325" s="266"/>
      <c r="X325" s="266"/>
      <c r="Y325" s="266"/>
      <c r="Z325" s="284"/>
      <c r="AA325" s="284"/>
      <c r="AB325" s="284"/>
      <c r="AC325" s="269"/>
      <c r="AD325" s="270"/>
      <c r="AE325" s="269"/>
      <c r="AF325" s="269"/>
      <c r="AG325" s="269"/>
    </row>
    <row r="326" spans="2:33" s="267" customFormat="1" x14ac:dyDescent="0.25">
      <c r="B326" s="284"/>
      <c r="C326" s="284"/>
      <c r="D326" s="285"/>
      <c r="E326" s="284"/>
      <c r="F326" s="284"/>
      <c r="G326" s="284"/>
      <c r="H326" s="284"/>
      <c r="I326" s="284"/>
      <c r="J326" s="284"/>
      <c r="K326" s="286"/>
      <c r="L326" s="284"/>
      <c r="M326" s="284"/>
      <c r="N326" s="284"/>
      <c r="O326" s="284"/>
      <c r="P326" s="284"/>
      <c r="Q326" s="284"/>
      <c r="R326" s="284"/>
      <c r="T326" s="266"/>
      <c r="U326" s="266"/>
      <c r="V326" s="266"/>
      <c r="W326" s="266"/>
      <c r="X326" s="266"/>
      <c r="Y326" s="266"/>
      <c r="Z326" s="284"/>
      <c r="AA326" s="284"/>
      <c r="AB326" s="284"/>
      <c r="AC326" s="269"/>
      <c r="AD326" s="270"/>
      <c r="AE326" s="269"/>
      <c r="AF326" s="269"/>
      <c r="AG326" s="269"/>
    </row>
    <row r="327" spans="2:33" s="267" customFormat="1" x14ac:dyDescent="0.25">
      <c r="B327" s="284"/>
      <c r="C327" s="284"/>
      <c r="D327" s="285"/>
      <c r="E327" s="284"/>
      <c r="F327" s="284"/>
      <c r="G327" s="284"/>
      <c r="H327" s="284"/>
      <c r="I327" s="284"/>
      <c r="J327" s="284"/>
      <c r="K327" s="286"/>
      <c r="L327" s="284"/>
      <c r="M327" s="284"/>
      <c r="N327" s="284"/>
      <c r="O327" s="284"/>
      <c r="P327" s="284"/>
      <c r="Q327" s="284"/>
      <c r="R327" s="284"/>
      <c r="T327" s="266"/>
      <c r="U327" s="266"/>
      <c r="V327" s="266"/>
      <c r="W327" s="266"/>
      <c r="X327" s="266"/>
      <c r="Y327" s="266"/>
      <c r="Z327" s="284"/>
      <c r="AA327" s="284"/>
      <c r="AB327" s="284"/>
      <c r="AC327" s="269"/>
      <c r="AD327" s="270"/>
      <c r="AE327" s="269"/>
      <c r="AF327" s="269"/>
      <c r="AG327" s="269"/>
    </row>
    <row r="328" spans="2:33" s="267" customFormat="1" x14ac:dyDescent="0.25">
      <c r="B328" s="284"/>
      <c r="C328" s="284"/>
      <c r="D328" s="285"/>
      <c r="E328" s="284"/>
      <c r="F328" s="284"/>
      <c r="G328" s="284"/>
      <c r="H328" s="284"/>
      <c r="I328" s="284"/>
      <c r="J328" s="284"/>
      <c r="K328" s="286"/>
      <c r="L328" s="284"/>
      <c r="M328" s="284"/>
      <c r="N328" s="284"/>
      <c r="O328" s="284"/>
      <c r="P328" s="284"/>
      <c r="Q328" s="284"/>
      <c r="R328" s="284"/>
      <c r="T328" s="266"/>
      <c r="U328" s="266"/>
      <c r="V328" s="266"/>
      <c r="W328" s="266"/>
      <c r="X328" s="266"/>
      <c r="Y328" s="266"/>
      <c r="Z328" s="284"/>
      <c r="AA328" s="284"/>
      <c r="AB328" s="284"/>
      <c r="AC328" s="269"/>
      <c r="AD328" s="270"/>
      <c r="AE328" s="269"/>
      <c r="AF328" s="269"/>
      <c r="AG328" s="269"/>
    </row>
    <row r="329" spans="2:33" s="267" customFormat="1" x14ac:dyDescent="0.25">
      <c r="B329" s="284"/>
      <c r="C329" s="284"/>
      <c r="D329" s="285"/>
      <c r="E329" s="284"/>
      <c r="F329" s="284"/>
      <c r="G329" s="284"/>
      <c r="H329" s="284"/>
      <c r="I329" s="284"/>
      <c r="J329" s="284"/>
      <c r="K329" s="286"/>
      <c r="L329" s="284"/>
      <c r="M329" s="284"/>
      <c r="N329" s="284"/>
      <c r="O329" s="284"/>
      <c r="P329" s="284"/>
      <c r="Q329" s="284"/>
      <c r="R329" s="284"/>
      <c r="T329" s="266"/>
      <c r="U329" s="266"/>
      <c r="V329" s="266"/>
      <c r="W329" s="266"/>
      <c r="X329" s="266"/>
      <c r="Y329" s="266"/>
      <c r="Z329" s="284"/>
      <c r="AA329" s="284"/>
      <c r="AB329" s="284"/>
      <c r="AC329" s="269"/>
      <c r="AD329" s="270"/>
      <c r="AE329" s="269"/>
      <c r="AF329" s="269"/>
      <c r="AG329" s="269"/>
    </row>
    <row r="330" spans="2:33" s="267" customFormat="1" x14ac:dyDescent="0.25">
      <c r="B330" s="284"/>
      <c r="C330" s="284"/>
      <c r="D330" s="285"/>
      <c r="E330" s="284"/>
      <c r="F330" s="284"/>
      <c r="G330" s="284"/>
      <c r="H330" s="284"/>
      <c r="I330" s="284"/>
      <c r="J330" s="284"/>
      <c r="K330" s="286"/>
      <c r="L330" s="284"/>
      <c r="M330" s="284"/>
      <c r="N330" s="284"/>
      <c r="O330" s="284"/>
      <c r="P330" s="284"/>
      <c r="Q330" s="284"/>
      <c r="R330" s="284"/>
      <c r="T330" s="266"/>
      <c r="U330" s="266"/>
      <c r="V330" s="266"/>
      <c r="W330" s="266"/>
      <c r="X330" s="266"/>
      <c r="Y330" s="266"/>
      <c r="Z330" s="284"/>
      <c r="AA330" s="284"/>
      <c r="AB330" s="284"/>
      <c r="AC330" s="269"/>
      <c r="AD330" s="270"/>
      <c r="AE330" s="269"/>
      <c r="AF330" s="269"/>
      <c r="AG330" s="269"/>
    </row>
    <row r="331" spans="2:33" s="267" customFormat="1" x14ac:dyDescent="0.25">
      <c r="B331" s="284"/>
      <c r="C331" s="284"/>
      <c r="D331" s="285"/>
      <c r="E331" s="284"/>
      <c r="F331" s="284"/>
      <c r="G331" s="284"/>
      <c r="H331" s="284"/>
      <c r="I331" s="284"/>
      <c r="J331" s="284"/>
      <c r="K331" s="286"/>
      <c r="L331" s="284"/>
      <c r="M331" s="284"/>
      <c r="N331" s="284"/>
      <c r="O331" s="284"/>
      <c r="P331" s="284"/>
      <c r="Q331" s="284"/>
      <c r="R331" s="284"/>
      <c r="T331" s="266"/>
      <c r="U331" s="266"/>
      <c r="V331" s="266"/>
      <c r="W331" s="266"/>
      <c r="X331" s="266"/>
      <c r="Y331" s="266"/>
      <c r="Z331" s="284"/>
      <c r="AA331" s="284"/>
      <c r="AB331" s="284"/>
      <c r="AC331" s="269"/>
      <c r="AD331" s="270"/>
      <c r="AE331" s="269"/>
      <c r="AF331" s="269"/>
      <c r="AG331" s="269"/>
    </row>
    <row r="332" spans="2:33" s="267" customFormat="1" x14ac:dyDescent="0.25">
      <c r="B332" s="284"/>
      <c r="C332" s="284"/>
      <c r="D332" s="285"/>
      <c r="E332" s="284"/>
      <c r="F332" s="284"/>
      <c r="G332" s="284"/>
      <c r="H332" s="284"/>
      <c r="I332" s="284"/>
      <c r="J332" s="284"/>
      <c r="K332" s="286"/>
      <c r="L332" s="284"/>
      <c r="M332" s="284"/>
      <c r="N332" s="284"/>
      <c r="O332" s="284"/>
      <c r="P332" s="284"/>
      <c r="Q332" s="284"/>
      <c r="R332" s="284"/>
      <c r="T332" s="266"/>
      <c r="U332" s="266"/>
      <c r="V332" s="266"/>
      <c r="W332" s="266"/>
      <c r="X332" s="266"/>
      <c r="Y332" s="266"/>
      <c r="Z332" s="284"/>
      <c r="AA332" s="284"/>
      <c r="AB332" s="284"/>
      <c r="AC332" s="269"/>
      <c r="AD332" s="270"/>
      <c r="AE332" s="269"/>
      <c r="AF332" s="269"/>
      <c r="AG332" s="269"/>
    </row>
    <row r="333" spans="2:33" s="267" customFormat="1" x14ac:dyDescent="0.25">
      <c r="B333" s="284"/>
      <c r="C333" s="284"/>
      <c r="D333" s="285"/>
      <c r="E333" s="284"/>
      <c r="F333" s="284"/>
      <c r="G333" s="284"/>
      <c r="H333" s="284"/>
      <c r="I333" s="284"/>
      <c r="J333" s="284"/>
      <c r="K333" s="286"/>
      <c r="L333" s="284"/>
      <c r="M333" s="284"/>
      <c r="N333" s="284"/>
      <c r="O333" s="284"/>
      <c r="P333" s="284"/>
      <c r="Q333" s="284"/>
      <c r="R333" s="284"/>
      <c r="T333" s="266"/>
      <c r="U333" s="266"/>
      <c r="V333" s="266"/>
      <c r="W333" s="266"/>
      <c r="X333" s="266"/>
      <c r="Y333" s="266"/>
      <c r="Z333" s="284"/>
      <c r="AA333" s="284"/>
      <c r="AB333" s="284"/>
      <c r="AC333" s="269"/>
      <c r="AD333" s="270"/>
      <c r="AE333" s="269"/>
      <c r="AF333" s="269"/>
      <c r="AG333" s="269"/>
    </row>
    <row r="334" spans="2:33" s="267" customFormat="1" x14ac:dyDescent="0.25">
      <c r="B334" s="284"/>
      <c r="C334" s="284"/>
      <c r="D334" s="285"/>
      <c r="E334" s="284"/>
      <c r="F334" s="284"/>
      <c r="G334" s="284"/>
      <c r="H334" s="284"/>
      <c r="I334" s="284"/>
      <c r="J334" s="284"/>
      <c r="K334" s="286"/>
      <c r="L334" s="284"/>
      <c r="M334" s="284"/>
      <c r="N334" s="284"/>
      <c r="O334" s="284"/>
      <c r="P334" s="284"/>
      <c r="Q334" s="284"/>
      <c r="R334" s="284"/>
      <c r="T334" s="266"/>
      <c r="U334" s="266"/>
      <c r="V334" s="266"/>
      <c r="W334" s="266"/>
      <c r="X334" s="266"/>
      <c r="Y334" s="266"/>
      <c r="Z334" s="284"/>
      <c r="AA334" s="284"/>
      <c r="AB334" s="284"/>
      <c r="AC334" s="269"/>
      <c r="AD334" s="270"/>
      <c r="AE334" s="269"/>
      <c r="AF334" s="269"/>
      <c r="AG334" s="269"/>
    </row>
    <row r="335" spans="2:33" s="267" customFormat="1" x14ac:dyDescent="0.25">
      <c r="B335" s="284"/>
      <c r="C335" s="284"/>
      <c r="D335" s="285"/>
      <c r="E335" s="284"/>
      <c r="F335" s="284"/>
      <c r="G335" s="284"/>
      <c r="H335" s="284"/>
      <c r="I335" s="284"/>
      <c r="J335" s="284"/>
      <c r="K335" s="286"/>
      <c r="L335" s="284"/>
      <c r="M335" s="284"/>
      <c r="N335" s="284"/>
      <c r="O335" s="284"/>
      <c r="P335" s="284"/>
      <c r="Q335" s="284"/>
      <c r="R335" s="284"/>
      <c r="T335" s="266"/>
      <c r="U335" s="266"/>
      <c r="V335" s="266"/>
      <c r="W335" s="266"/>
      <c r="X335" s="266"/>
      <c r="Y335" s="266"/>
      <c r="Z335" s="284"/>
      <c r="AA335" s="284"/>
      <c r="AB335" s="284"/>
      <c r="AC335" s="269"/>
      <c r="AD335" s="270"/>
      <c r="AE335" s="269"/>
      <c r="AF335" s="269"/>
      <c r="AG335" s="269"/>
    </row>
    <row r="336" spans="2:33" s="267" customFormat="1" x14ac:dyDescent="0.25">
      <c r="B336" s="284"/>
      <c r="C336" s="284"/>
      <c r="D336" s="285"/>
      <c r="E336" s="284"/>
      <c r="F336" s="284"/>
      <c r="G336" s="284"/>
      <c r="H336" s="284"/>
      <c r="I336" s="284"/>
      <c r="J336" s="284"/>
      <c r="K336" s="286"/>
      <c r="L336" s="284"/>
      <c r="M336" s="284"/>
      <c r="N336" s="284"/>
      <c r="O336" s="284"/>
      <c r="P336" s="284"/>
      <c r="Q336" s="284"/>
      <c r="R336" s="284"/>
      <c r="T336" s="266"/>
      <c r="U336" s="266"/>
      <c r="V336" s="266"/>
      <c r="W336" s="266"/>
      <c r="X336" s="266"/>
      <c r="Y336" s="266"/>
      <c r="Z336" s="284"/>
      <c r="AA336" s="284"/>
      <c r="AB336" s="284"/>
      <c r="AC336" s="269"/>
      <c r="AD336" s="270"/>
      <c r="AE336" s="269"/>
      <c r="AF336" s="269"/>
      <c r="AG336" s="269"/>
    </row>
    <row r="337" spans="2:33" s="267" customFormat="1" x14ac:dyDescent="0.25">
      <c r="B337" s="284"/>
      <c r="C337" s="284"/>
      <c r="D337" s="285"/>
      <c r="E337" s="284"/>
      <c r="F337" s="284"/>
      <c r="G337" s="284"/>
      <c r="H337" s="284"/>
      <c r="I337" s="284"/>
      <c r="J337" s="284"/>
      <c r="K337" s="286"/>
      <c r="L337" s="284"/>
      <c r="M337" s="284"/>
      <c r="N337" s="284"/>
      <c r="O337" s="284"/>
      <c r="P337" s="284"/>
      <c r="Q337" s="284"/>
      <c r="R337" s="284"/>
      <c r="T337" s="266"/>
      <c r="U337" s="266"/>
      <c r="V337" s="266"/>
      <c r="W337" s="266"/>
      <c r="X337" s="266"/>
      <c r="Y337" s="266"/>
      <c r="Z337" s="284"/>
      <c r="AA337" s="284"/>
      <c r="AB337" s="284"/>
      <c r="AC337" s="269"/>
      <c r="AD337" s="270"/>
      <c r="AE337" s="269"/>
      <c r="AF337" s="269"/>
      <c r="AG337" s="269"/>
    </row>
    <row r="338" spans="2:33" s="267" customFormat="1" x14ac:dyDescent="0.25">
      <c r="B338" s="284"/>
      <c r="C338" s="284"/>
      <c r="D338" s="285"/>
      <c r="E338" s="284"/>
      <c r="F338" s="284"/>
      <c r="G338" s="284"/>
      <c r="H338" s="284"/>
      <c r="I338" s="284"/>
      <c r="J338" s="284"/>
      <c r="K338" s="286"/>
      <c r="L338" s="284"/>
      <c r="M338" s="284"/>
      <c r="N338" s="284"/>
      <c r="O338" s="284"/>
      <c r="P338" s="284"/>
      <c r="Q338" s="284"/>
      <c r="R338" s="284"/>
      <c r="T338" s="266"/>
      <c r="U338" s="266"/>
      <c r="V338" s="266"/>
      <c r="W338" s="266"/>
      <c r="X338" s="266"/>
      <c r="Y338" s="266"/>
      <c r="Z338" s="284"/>
      <c r="AA338" s="284"/>
      <c r="AB338" s="284"/>
      <c r="AC338" s="269"/>
      <c r="AD338" s="270"/>
      <c r="AE338" s="269"/>
      <c r="AF338" s="269"/>
      <c r="AG338" s="269"/>
    </row>
    <row r="339" spans="2:33" s="267" customFormat="1" x14ac:dyDescent="0.25">
      <c r="B339" s="284"/>
      <c r="C339" s="284"/>
      <c r="D339" s="285"/>
      <c r="E339" s="284"/>
      <c r="F339" s="284"/>
      <c r="G339" s="284"/>
      <c r="H339" s="284"/>
      <c r="I339" s="284"/>
      <c r="J339" s="284"/>
      <c r="K339" s="286"/>
      <c r="L339" s="284"/>
      <c r="M339" s="284"/>
      <c r="N339" s="284"/>
      <c r="O339" s="284"/>
      <c r="P339" s="284"/>
      <c r="Q339" s="284"/>
      <c r="R339" s="284"/>
      <c r="T339" s="266"/>
      <c r="U339" s="266"/>
      <c r="V339" s="266"/>
      <c r="W339" s="266"/>
      <c r="X339" s="266"/>
      <c r="Y339" s="266"/>
      <c r="Z339" s="284"/>
      <c r="AA339" s="284"/>
      <c r="AB339" s="284"/>
      <c r="AC339" s="269"/>
      <c r="AD339" s="270"/>
      <c r="AE339" s="269"/>
      <c r="AF339" s="269"/>
      <c r="AG339" s="269"/>
    </row>
    <row r="340" spans="2:33" s="267" customFormat="1" x14ac:dyDescent="0.25">
      <c r="B340" s="284"/>
      <c r="C340" s="284"/>
      <c r="D340" s="285"/>
      <c r="E340" s="284"/>
      <c r="F340" s="284"/>
      <c r="G340" s="284"/>
      <c r="H340" s="284"/>
      <c r="I340" s="284"/>
      <c r="J340" s="284"/>
      <c r="K340" s="286"/>
      <c r="L340" s="284"/>
      <c r="M340" s="284"/>
      <c r="N340" s="284"/>
      <c r="O340" s="284"/>
      <c r="P340" s="284"/>
      <c r="Q340" s="284"/>
      <c r="R340" s="284"/>
      <c r="T340" s="266"/>
      <c r="U340" s="266"/>
      <c r="V340" s="266"/>
      <c r="W340" s="266"/>
      <c r="X340" s="266"/>
      <c r="Y340" s="266"/>
      <c r="Z340" s="284"/>
      <c r="AA340" s="284"/>
      <c r="AB340" s="284"/>
      <c r="AC340" s="269"/>
      <c r="AD340" s="270"/>
      <c r="AE340" s="269"/>
      <c r="AF340" s="269"/>
      <c r="AG340" s="269"/>
    </row>
    <row r="341" spans="2:33" s="267" customFormat="1" x14ac:dyDescent="0.25">
      <c r="B341" s="284"/>
      <c r="C341" s="284"/>
      <c r="D341" s="285"/>
      <c r="E341" s="284"/>
      <c r="F341" s="284"/>
      <c r="G341" s="284"/>
      <c r="H341" s="284"/>
      <c r="I341" s="284"/>
      <c r="J341" s="284"/>
      <c r="K341" s="286"/>
      <c r="L341" s="284"/>
      <c r="M341" s="284"/>
      <c r="N341" s="284"/>
      <c r="O341" s="284"/>
      <c r="P341" s="284"/>
      <c r="Q341" s="284"/>
      <c r="R341" s="284"/>
      <c r="T341" s="266"/>
      <c r="U341" s="266"/>
      <c r="V341" s="266"/>
      <c r="W341" s="266"/>
      <c r="X341" s="266"/>
      <c r="Y341" s="266"/>
      <c r="Z341" s="284"/>
      <c r="AA341" s="284"/>
      <c r="AB341" s="284"/>
      <c r="AC341" s="269"/>
      <c r="AD341" s="270"/>
      <c r="AE341" s="269"/>
      <c r="AF341" s="269"/>
      <c r="AG341" s="269"/>
    </row>
    <row r="342" spans="2:33" s="267" customFormat="1" x14ac:dyDescent="0.25">
      <c r="B342" s="284"/>
      <c r="C342" s="284"/>
      <c r="D342" s="285"/>
      <c r="E342" s="284"/>
      <c r="F342" s="284"/>
      <c r="G342" s="284"/>
      <c r="H342" s="284"/>
      <c r="I342" s="284"/>
      <c r="J342" s="284"/>
      <c r="K342" s="286"/>
      <c r="L342" s="284"/>
      <c r="M342" s="284"/>
      <c r="N342" s="284"/>
      <c r="O342" s="284"/>
      <c r="P342" s="284"/>
      <c r="Q342" s="284"/>
      <c r="R342" s="284"/>
      <c r="T342" s="266"/>
      <c r="U342" s="266"/>
      <c r="V342" s="266"/>
      <c r="W342" s="266"/>
      <c r="X342" s="266"/>
      <c r="Y342" s="266"/>
      <c r="Z342" s="284"/>
      <c r="AA342" s="284"/>
      <c r="AB342" s="284"/>
      <c r="AC342" s="269"/>
      <c r="AD342" s="270"/>
      <c r="AE342" s="269"/>
      <c r="AF342" s="269"/>
      <c r="AG342" s="269"/>
    </row>
    <row r="343" spans="2:33" s="267" customFormat="1" x14ac:dyDescent="0.25">
      <c r="B343" s="284"/>
      <c r="C343" s="284"/>
      <c r="D343" s="285"/>
      <c r="E343" s="284"/>
      <c r="F343" s="284"/>
      <c r="G343" s="284"/>
      <c r="H343" s="284"/>
      <c r="I343" s="284"/>
      <c r="J343" s="284"/>
      <c r="K343" s="286"/>
      <c r="L343" s="284"/>
      <c r="M343" s="284"/>
      <c r="N343" s="284"/>
      <c r="O343" s="284"/>
      <c r="P343" s="284"/>
      <c r="Q343" s="284"/>
      <c r="R343" s="284"/>
      <c r="T343" s="266"/>
      <c r="U343" s="266"/>
      <c r="V343" s="266"/>
      <c r="W343" s="266"/>
      <c r="X343" s="266"/>
      <c r="Y343" s="266"/>
      <c r="Z343" s="284"/>
      <c r="AA343" s="284"/>
      <c r="AB343" s="284"/>
      <c r="AC343" s="269"/>
      <c r="AD343" s="270"/>
      <c r="AE343" s="269"/>
      <c r="AF343" s="269"/>
      <c r="AG343" s="269"/>
    </row>
    <row r="344" spans="2:33" s="267" customFormat="1" x14ac:dyDescent="0.25">
      <c r="B344" s="284"/>
      <c r="C344" s="284"/>
      <c r="D344" s="285"/>
      <c r="E344" s="284"/>
      <c r="F344" s="284"/>
      <c r="G344" s="284"/>
      <c r="H344" s="284"/>
      <c r="I344" s="284"/>
      <c r="J344" s="284"/>
      <c r="K344" s="286"/>
      <c r="L344" s="284"/>
      <c r="M344" s="284"/>
      <c r="N344" s="284"/>
      <c r="O344" s="284"/>
      <c r="P344" s="284"/>
      <c r="Q344" s="284"/>
      <c r="R344" s="284"/>
      <c r="T344" s="266"/>
      <c r="U344" s="266"/>
      <c r="V344" s="266"/>
      <c r="W344" s="266"/>
      <c r="X344" s="266"/>
      <c r="Y344" s="266"/>
      <c r="Z344" s="284"/>
      <c r="AA344" s="284"/>
      <c r="AB344" s="284"/>
      <c r="AC344" s="269"/>
      <c r="AD344" s="270"/>
      <c r="AE344" s="269"/>
      <c r="AF344" s="269"/>
      <c r="AG344" s="269"/>
    </row>
    <row r="345" spans="2:33" s="267" customFormat="1" x14ac:dyDescent="0.25">
      <c r="B345" s="284"/>
      <c r="C345" s="284"/>
      <c r="D345" s="285"/>
      <c r="E345" s="284"/>
      <c r="F345" s="284"/>
      <c r="G345" s="284"/>
      <c r="H345" s="284"/>
      <c r="I345" s="284"/>
      <c r="J345" s="284"/>
      <c r="K345" s="286"/>
      <c r="L345" s="284"/>
      <c r="M345" s="284"/>
      <c r="N345" s="284"/>
      <c r="O345" s="284"/>
      <c r="P345" s="284"/>
      <c r="Q345" s="284"/>
      <c r="R345" s="284"/>
      <c r="T345" s="266"/>
      <c r="U345" s="266"/>
      <c r="V345" s="266"/>
      <c r="W345" s="266"/>
      <c r="X345" s="266"/>
      <c r="Y345" s="266"/>
      <c r="Z345" s="284"/>
      <c r="AA345" s="284"/>
      <c r="AB345" s="284"/>
      <c r="AC345" s="269"/>
      <c r="AD345" s="270"/>
      <c r="AE345" s="269"/>
      <c r="AF345" s="269"/>
      <c r="AG345" s="269"/>
    </row>
    <row r="346" spans="2:33" s="267" customFormat="1" x14ac:dyDescent="0.25">
      <c r="B346" s="284"/>
      <c r="C346" s="284"/>
      <c r="D346" s="285"/>
      <c r="E346" s="284"/>
      <c r="F346" s="284"/>
      <c r="G346" s="284"/>
      <c r="H346" s="284"/>
      <c r="I346" s="284"/>
      <c r="J346" s="284"/>
      <c r="K346" s="286"/>
      <c r="L346" s="284"/>
      <c r="M346" s="284"/>
      <c r="N346" s="284"/>
      <c r="O346" s="284"/>
      <c r="P346" s="284"/>
      <c r="Q346" s="284"/>
      <c r="R346" s="284"/>
      <c r="T346" s="266"/>
      <c r="U346" s="266"/>
      <c r="V346" s="266"/>
      <c r="W346" s="266"/>
      <c r="X346" s="266"/>
      <c r="Y346" s="266"/>
      <c r="Z346" s="284"/>
      <c r="AA346" s="284"/>
      <c r="AB346" s="284"/>
      <c r="AC346" s="269"/>
      <c r="AD346" s="270"/>
      <c r="AE346" s="269"/>
      <c r="AF346" s="269"/>
      <c r="AG346" s="269"/>
    </row>
    <row r="347" spans="2:33" s="267" customFormat="1" x14ac:dyDescent="0.25">
      <c r="B347" s="284"/>
      <c r="C347" s="284"/>
      <c r="D347" s="285"/>
      <c r="E347" s="284"/>
      <c r="F347" s="284"/>
      <c r="G347" s="284"/>
      <c r="H347" s="284"/>
      <c r="I347" s="284"/>
      <c r="J347" s="284"/>
      <c r="K347" s="286"/>
      <c r="L347" s="284"/>
      <c r="M347" s="284"/>
      <c r="N347" s="284"/>
      <c r="O347" s="284"/>
      <c r="P347" s="284"/>
      <c r="Q347" s="284"/>
      <c r="R347" s="284"/>
      <c r="T347" s="266"/>
      <c r="U347" s="266"/>
      <c r="V347" s="266"/>
      <c r="W347" s="266"/>
      <c r="X347" s="266"/>
      <c r="Y347" s="266"/>
      <c r="Z347" s="284"/>
      <c r="AA347" s="284"/>
      <c r="AB347" s="284"/>
      <c r="AC347" s="269"/>
      <c r="AD347" s="270"/>
      <c r="AE347" s="269"/>
      <c r="AF347" s="269"/>
      <c r="AG347" s="269"/>
    </row>
    <row r="348" spans="2:33" s="267" customFormat="1" x14ac:dyDescent="0.25">
      <c r="B348" s="284"/>
      <c r="C348" s="284"/>
      <c r="D348" s="285"/>
      <c r="E348" s="284"/>
      <c r="F348" s="284"/>
      <c r="G348" s="284"/>
      <c r="H348" s="284"/>
      <c r="I348" s="284"/>
      <c r="J348" s="284"/>
      <c r="K348" s="286"/>
      <c r="L348" s="284"/>
      <c r="M348" s="284"/>
      <c r="N348" s="284"/>
      <c r="O348" s="284"/>
      <c r="P348" s="284"/>
      <c r="Q348" s="284"/>
      <c r="R348" s="284"/>
      <c r="T348" s="266"/>
      <c r="U348" s="266"/>
      <c r="V348" s="266"/>
      <c r="W348" s="266"/>
      <c r="X348" s="266"/>
      <c r="Y348" s="266"/>
      <c r="Z348" s="284"/>
      <c r="AA348" s="284"/>
      <c r="AB348" s="284"/>
      <c r="AC348" s="269"/>
      <c r="AD348" s="270"/>
      <c r="AE348" s="269"/>
      <c r="AF348" s="269"/>
      <c r="AG348" s="269"/>
    </row>
    <row r="349" spans="2:33" s="267" customFormat="1" x14ac:dyDescent="0.25">
      <c r="B349" s="284"/>
      <c r="C349" s="284"/>
      <c r="D349" s="285"/>
      <c r="E349" s="284"/>
      <c r="F349" s="284"/>
      <c r="G349" s="284"/>
      <c r="H349" s="284"/>
      <c r="I349" s="284"/>
      <c r="J349" s="284"/>
      <c r="K349" s="286"/>
      <c r="L349" s="284"/>
      <c r="M349" s="284"/>
      <c r="N349" s="284"/>
      <c r="O349" s="284"/>
      <c r="P349" s="284"/>
      <c r="Q349" s="284"/>
      <c r="R349" s="284"/>
      <c r="T349" s="266"/>
      <c r="U349" s="266"/>
      <c r="V349" s="266"/>
      <c r="W349" s="266"/>
      <c r="X349" s="266"/>
      <c r="Y349" s="266"/>
      <c r="Z349" s="284"/>
      <c r="AA349" s="284"/>
      <c r="AB349" s="284"/>
      <c r="AC349" s="269"/>
      <c r="AD349" s="270"/>
      <c r="AE349" s="269"/>
      <c r="AF349" s="269"/>
      <c r="AG349" s="269"/>
    </row>
    <row r="350" spans="2:33" s="267" customFormat="1" x14ac:dyDescent="0.25">
      <c r="B350" s="284"/>
      <c r="C350" s="284"/>
      <c r="D350" s="285"/>
      <c r="E350" s="284"/>
      <c r="F350" s="284"/>
      <c r="G350" s="284"/>
      <c r="H350" s="284"/>
      <c r="I350" s="284"/>
      <c r="J350" s="284"/>
      <c r="K350" s="286"/>
      <c r="L350" s="284"/>
      <c r="M350" s="284"/>
      <c r="N350" s="284"/>
      <c r="O350" s="284"/>
      <c r="P350" s="284"/>
      <c r="Q350" s="284"/>
      <c r="R350" s="284"/>
      <c r="T350" s="266"/>
      <c r="U350" s="266"/>
      <c r="V350" s="266"/>
      <c r="W350" s="266"/>
      <c r="X350" s="266"/>
      <c r="Y350" s="266"/>
      <c r="Z350" s="284"/>
      <c r="AA350" s="284"/>
      <c r="AB350" s="284"/>
      <c r="AC350" s="269"/>
      <c r="AD350" s="270"/>
      <c r="AE350" s="269"/>
      <c r="AF350" s="269"/>
      <c r="AG350" s="269"/>
    </row>
    <row r="351" spans="2:33" s="267" customFormat="1" x14ac:dyDescent="0.25">
      <c r="B351" s="284"/>
      <c r="C351" s="284"/>
      <c r="D351" s="285"/>
      <c r="E351" s="284"/>
      <c r="F351" s="284"/>
      <c r="G351" s="284"/>
      <c r="H351" s="284"/>
      <c r="I351" s="284"/>
      <c r="J351" s="284"/>
      <c r="K351" s="286"/>
      <c r="L351" s="284"/>
      <c r="M351" s="284"/>
      <c r="N351" s="284"/>
      <c r="O351" s="284"/>
      <c r="P351" s="284"/>
      <c r="Q351" s="284"/>
      <c r="R351" s="284"/>
      <c r="T351" s="266"/>
      <c r="U351" s="266"/>
      <c r="V351" s="266"/>
      <c r="W351" s="266"/>
      <c r="X351" s="266"/>
      <c r="Y351" s="266"/>
      <c r="Z351" s="284"/>
      <c r="AA351" s="284"/>
      <c r="AB351" s="284"/>
      <c r="AC351" s="269"/>
      <c r="AD351" s="270"/>
      <c r="AE351" s="269"/>
      <c r="AF351" s="269"/>
      <c r="AG351" s="269"/>
    </row>
    <row r="352" spans="2:33" s="267" customFormat="1" x14ac:dyDescent="0.25">
      <c r="B352" s="284"/>
      <c r="C352" s="284"/>
      <c r="D352" s="285"/>
      <c r="E352" s="284"/>
      <c r="F352" s="284"/>
      <c r="G352" s="284"/>
      <c r="H352" s="284"/>
      <c r="I352" s="284"/>
      <c r="J352" s="284"/>
      <c r="K352" s="286"/>
      <c r="L352" s="284"/>
      <c r="M352" s="284"/>
      <c r="N352" s="284"/>
      <c r="O352" s="284"/>
      <c r="P352" s="284"/>
      <c r="Q352" s="284"/>
      <c r="R352" s="284"/>
      <c r="T352" s="266"/>
      <c r="U352" s="266"/>
      <c r="V352" s="266"/>
      <c r="W352" s="266"/>
      <c r="X352" s="266"/>
      <c r="Y352" s="266"/>
      <c r="Z352" s="284"/>
      <c r="AA352" s="284"/>
      <c r="AB352" s="284"/>
      <c r="AC352" s="269"/>
      <c r="AD352" s="270"/>
      <c r="AE352" s="269"/>
      <c r="AF352" s="269"/>
      <c r="AG352" s="269"/>
    </row>
    <row r="353" spans="2:33" s="267" customFormat="1" x14ac:dyDescent="0.25">
      <c r="B353" s="284"/>
      <c r="C353" s="284"/>
      <c r="D353" s="285"/>
      <c r="E353" s="284"/>
      <c r="F353" s="284"/>
      <c r="G353" s="284"/>
      <c r="H353" s="284"/>
      <c r="I353" s="284"/>
      <c r="J353" s="284"/>
      <c r="K353" s="286"/>
      <c r="L353" s="284"/>
      <c r="M353" s="284"/>
      <c r="N353" s="284"/>
      <c r="O353" s="284"/>
      <c r="P353" s="284"/>
      <c r="Q353" s="284"/>
      <c r="R353" s="284"/>
      <c r="T353" s="266"/>
      <c r="U353" s="266"/>
      <c r="V353" s="266"/>
      <c r="W353" s="266"/>
      <c r="X353" s="266"/>
      <c r="Y353" s="266"/>
      <c r="Z353" s="284"/>
      <c r="AA353" s="284"/>
      <c r="AB353" s="284"/>
      <c r="AC353" s="269"/>
      <c r="AD353" s="270"/>
      <c r="AE353" s="269"/>
      <c r="AF353" s="269"/>
      <c r="AG353" s="269"/>
    </row>
    <row r="354" spans="2:33" s="267" customFormat="1" x14ac:dyDescent="0.25">
      <c r="B354" s="284"/>
      <c r="C354" s="284"/>
      <c r="D354" s="285"/>
      <c r="E354" s="284"/>
      <c r="F354" s="284"/>
      <c r="G354" s="284"/>
      <c r="H354" s="284"/>
      <c r="I354" s="284"/>
      <c r="J354" s="284"/>
      <c r="K354" s="286"/>
      <c r="L354" s="284"/>
      <c r="M354" s="284"/>
      <c r="N354" s="284"/>
      <c r="O354" s="284"/>
      <c r="P354" s="284"/>
      <c r="Q354" s="284"/>
      <c r="R354" s="284"/>
      <c r="T354" s="266"/>
      <c r="U354" s="266"/>
      <c r="V354" s="266"/>
      <c r="W354" s="266"/>
      <c r="X354" s="266"/>
      <c r="Y354" s="266"/>
      <c r="Z354" s="284"/>
      <c r="AA354" s="284"/>
      <c r="AB354" s="284"/>
      <c r="AC354" s="269"/>
      <c r="AD354" s="270"/>
      <c r="AE354" s="269"/>
      <c r="AF354" s="269"/>
      <c r="AG354" s="269"/>
    </row>
    <row r="355" spans="2:33" s="267" customFormat="1" x14ac:dyDescent="0.25">
      <c r="B355" s="284"/>
      <c r="C355" s="284"/>
      <c r="D355" s="285"/>
      <c r="E355" s="284"/>
      <c r="F355" s="284"/>
      <c r="G355" s="284"/>
      <c r="H355" s="284"/>
      <c r="I355" s="284"/>
      <c r="J355" s="284"/>
      <c r="K355" s="286"/>
      <c r="L355" s="284"/>
      <c r="M355" s="284"/>
      <c r="N355" s="284"/>
      <c r="O355" s="284"/>
      <c r="P355" s="284"/>
      <c r="Q355" s="284"/>
      <c r="R355" s="284"/>
      <c r="T355" s="266"/>
      <c r="U355" s="266"/>
      <c r="V355" s="266"/>
      <c r="W355" s="266"/>
      <c r="X355" s="266"/>
      <c r="Y355" s="266"/>
      <c r="Z355" s="284"/>
      <c r="AA355" s="284"/>
      <c r="AB355" s="284"/>
      <c r="AC355" s="269"/>
      <c r="AD355" s="270"/>
      <c r="AE355" s="269"/>
      <c r="AF355" s="269"/>
      <c r="AG355" s="269"/>
    </row>
    <row r="356" spans="2:33" s="267" customFormat="1" x14ac:dyDescent="0.25">
      <c r="B356" s="284"/>
      <c r="C356" s="284"/>
      <c r="D356" s="285"/>
      <c r="E356" s="284"/>
      <c r="F356" s="284"/>
      <c r="G356" s="284"/>
      <c r="H356" s="284"/>
      <c r="I356" s="284"/>
      <c r="J356" s="284"/>
      <c r="K356" s="286"/>
      <c r="L356" s="284"/>
      <c r="M356" s="284"/>
      <c r="N356" s="284"/>
      <c r="O356" s="284"/>
      <c r="P356" s="284"/>
      <c r="Q356" s="284"/>
      <c r="R356" s="284"/>
      <c r="T356" s="266"/>
      <c r="U356" s="266"/>
      <c r="V356" s="266"/>
      <c r="W356" s="266"/>
      <c r="X356" s="266"/>
      <c r="Y356" s="266"/>
      <c r="Z356" s="284"/>
      <c r="AA356" s="284"/>
      <c r="AB356" s="284"/>
      <c r="AC356" s="269"/>
      <c r="AD356" s="270"/>
      <c r="AE356" s="269"/>
      <c r="AF356" s="269"/>
      <c r="AG356" s="269"/>
    </row>
    <row r="357" spans="2:33" s="267" customFormat="1" x14ac:dyDescent="0.25">
      <c r="B357" s="284"/>
      <c r="C357" s="284"/>
      <c r="D357" s="285"/>
      <c r="E357" s="284"/>
      <c r="F357" s="284"/>
      <c r="G357" s="284"/>
      <c r="H357" s="284"/>
      <c r="I357" s="284"/>
      <c r="J357" s="284"/>
      <c r="K357" s="286"/>
      <c r="L357" s="284"/>
      <c r="M357" s="284"/>
      <c r="N357" s="284"/>
      <c r="O357" s="284"/>
      <c r="P357" s="284"/>
      <c r="Q357" s="284"/>
      <c r="R357" s="284"/>
      <c r="T357" s="266"/>
      <c r="U357" s="266"/>
      <c r="V357" s="266"/>
      <c r="W357" s="266"/>
      <c r="X357" s="266"/>
      <c r="Y357" s="266"/>
      <c r="Z357" s="284"/>
      <c r="AA357" s="284"/>
      <c r="AB357" s="284"/>
      <c r="AC357" s="269"/>
      <c r="AD357" s="270"/>
      <c r="AE357" s="269"/>
      <c r="AF357" s="269"/>
      <c r="AG357" s="269"/>
    </row>
    <row r="358" spans="2:33" s="267" customFormat="1" x14ac:dyDescent="0.25">
      <c r="B358" s="284"/>
      <c r="C358" s="284"/>
      <c r="D358" s="285"/>
      <c r="E358" s="284"/>
      <c r="F358" s="284"/>
      <c r="G358" s="284"/>
      <c r="H358" s="284"/>
      <c r="I358" s="284"/>
      <c r="J358" s="284"/>
      <c r="K358" s="286"/>
      <c r="L358" s="284"/>
      <c r="M358" s="284"/>
      <c r="N358" s="284"/>
      <c r="O358" s="284"/>
      <c r="P358" s="284"/>
      <c r="Q358" s="284"/>
      <c r="R358" s="284"/>
      <c r="T358" s="266"/>
      <c r="U358" s="266"/>
      <c r="V358" s="266"/>
      <c r="W358" s="266"/>
      <c r="X358" s="266"/>
      <c r="Y358" s="266"/>
      <c r="Z358" s="284"/>
      <c r="AA358" s="284"/>
      <c r="AB358" s="284"/>
      <c r="AC358" s="269"/>
      <c r="AD358" s="270"/>
      <c r="AE358" s="269"/>
      <c r="AF358" s="269"/>
      <c r="AG358" s="269"/>
    </row>
    <row r="359" spans="2:33" s="267" customFormat="1" x14ac:dyDescent="0.25">
      <c r="B359" s="284"/>
      <c r="C359" s="284"/>
      <c r="D359" s="285"/>
      <c r="E359" s="284"/>
      <c r="F359" s="284"/>
      <c r="G359" s="284"/>
      <c r="H359" s="284"/>
      <c r="I359" s="284"/>
      <c r="J359" s="284"/>
      <c r="K359" s="286"/>
      <c r="L359" s="284"/>
      <c r="M359" s="284"/>
      <c r="N359" s="284"/>
      <c r="O359" s="284"/>
      <c r="P359" s="284"/>
      <c r="Q359" s="284"/>
      <c r="R359" s="284"/>
      <c r="T359" s="266"/>
      <c r="U359" s="266"/>
      <c r="V359" s="266"/>
      <c r="W359" s="266"/>
      <c r="X359" s="266"/>
      <c r="Y359" s="266"/>
      <c r="Z359" s="284"/>
      <c r="AA359" s="284"/>
      <c r="AB359" s="284"/>
      <c r="AC359" s="269"/>
      <c r="AD359" s="270"/>
      <c r="AE359" s="269"/>
      <c r="AF359" s="269"/>
      <c r="AG359" s="269"/>
    </row>
    <row r="360" spans="2:33" s="267" customFormat="1" x14ac:dyDescent="0.25">
      <c r="B360" s="284"/>
      <c r="C360" s="284"/>
      <c r="D360" s="285"/>
      <c r="E360" s="284"/>
      <c r="F360" s="284"/>
      <c r="G360" s="284"/>
      <c r="H360" s="284"/>
      <c r="I360" s="284"/>
      <c r="J360" s="284"/>
      <c r="K360" s="286"/>
      <c r="L360" s="284"/>
      <c r="M360" s="284"/>
      <c r="N360" s="284"/>
      <c r="O360" s="284"/>
      <c r="P360" s="284"/>
      <c r="Q360" s="284"/>
      <c r="R360" s="284"/>
      <c r="T360" s="266"/>
      <c r="U360" s="266"/>
      <c r="V360" s="266"/>
      <c r="W360" s="266"/>
      <c r="X360" s="266"/>
      <c r="Y360" s="266"/>
      <c r="Z360" s="284"/>
      <c r="AA360" s="284"/>
      <c r="AB360" s="284"/>
      <c r="AC360" s="269"/>
      <c r="AD360" s="270"/>
      <c r="AE360" s="269"/>
      <c r="AF360" s="269"/>
      <c r="AG360" s="269"/>
    </row>
    <row r="361" spans="2:33" s="267" customFormat="1" x14ac:dyDescent="0.25">
      <c r="B361" s="284"/>
      <c r="C361" s="284"/>
      <c r="D361" s="285"/>
      <c r="E361" s="284"/>
      <c r="F361" s="284"/>
      <c r="G361" s="284"/>
      <c r="H361" s="284"/>
      <c r="I361" s="284"/>
      <c r="J361" s="284"/>
      <c r="K361" s="286"/>
      <c r="L361" s="284"/>
      <c r="M361" s="284"/>
      <c r="N361" s="284"/>
      <c r="O361" s="284"/>
      <c r="P361" s="284"/>
      <c r="Q361" s="284"/>
      <c r="R361" s="284"/>
      <c r="T361" s="266"/>
      <c r="U361" s="266"/>
      <c r="V361" s="266"/>
      <c r="W361" s="266"/>
      <c r="X361" s="266"/>
      <c r="Y361" s="266"/>
      <c r="Z361" s="284"/>
      <c r="AA361" s="284"/>
      <c r="AB361" s="284"/>
      <c r="AC361" s="269"/>
      <c r="AD361" s="270"/>
      <c r="AE361" s="269"/>
      <c r="AF361" s="269"/>
      <c r="AG361" s="269"/>
    </row>
    <row r="362" spans="2:33" s="267" customFormat="1" x14ac:dyDescent="0.25">
      <c r="B362" s="284"/>
      <c r="C362" s="284"/>
      <c r="D362" s="285"/>
      <c r="E362" s="284"/>
      <c r="F362" s="284"/>
      <c r="G362" s="284"/>
      <c r="H362" s="284"/>
      <c r="I362" s="284"/>
      <c r="J362" s="284"/>
      <c r="K362" s="286"/>
      <c r="L362" s="284"/>
      <c r="M362" s="284"/>
      <c r="N362" s="284"/>
      <c r="O362" s="284"/>
      <c r="P362" s="284"/>
      <c r="Q362" s="284"/>
      <c r="R362" s="284"/>
      <c r="T362" s="266"/>
      <c r="U362" s="266"/>
      <c r="V362" s="266"/>
      <c r="W362" s="266"/>
      <c r="X362" s="266"/>
      <c r="Y362" s="266"/>
      <c r="Z362" s="284"/>
      <c r="AA362" s="284"/>
      <c r="AB362" s="284"/>
      <c r="AC362" s="269"/>
      <c r="AD362" s="270"/>
      <c r="AE362" s="269"/>
      <c r="AF362" s="269"/>
      <c r="AG362" s="269"/>
    </row>
    <row r="363" spans="2:33" s="267" customFormat="1" x14ac:dyDescent="0.25">
      <c r="B363" s="284"/>
      <c r="C363" s="284"/>
      <c r="D363" s="285"/>
      <c r="E363" s="284"/>
      <c r="F363" s="284"/>
      <c r="G363" s="284"/>
      <c r="H363" s="284"/>
      <c r="I363" s="284"/>
      <c r="J363" s="284"/>
      <c r="K363" s="286"/>
      <c r="L363" s="284"/>
      <c r="M363" s="284"/>
      <c r="N363" s="284"/>
      <c r="O363" s="284"/>
      <c r="P363" s="284"/>
      <c r="Q363" s="284"/>
      <c r="R363" s="284"/>
      <c r="T363" s="266"/>
      <c r="U363" s="266"/>
      <c r="V363" s="266"/>
      <c r="W363" s="266"/>
      <c r="X363" s="266"/>
      <c r="Y363" s="266"/>
      <c r="Z363" s="284"/>
      <c r="AA363" s="284"/>
      <c r="AB363" s="284"/>
      <c r="AC363" s="269"/>
      <c r="AD363" s="270"/>
      <c r="AE363" s="269"/>
      <c r="AF363" s="269"/>
      <c r="AG363" s="269"/>
    </row>
    <row r="364" spans="2:33" s="267" customFormat="1" x14ac:dyDescent="0.25">
      <c r="B364" s="284"/>
      <c r="C364" s="284"/>
      <c r="D364" s="285"/>
      <c r="E364" s="284"/>
      <c r="F364" s="284"/>
      <c r="G364" s="284"/>
      <c r="H364" s="284"/>
      <c r="I364" s="284"/>
      <c r="J364" s="284"/>
      <c r="K364" s="286"/>
      <c r="L364" s="284"/>
      <c r="M364" s="284"/>
      <c r="N364" s="284"/>
      <c r="O364" s="284"/>
      <c r="P364" s="284"/>
      <c r="Q364" s="284"/>
      <c r="R364" s="284"/>
      <c r="T364" s="266"/>
      <c r="U364" s="266"/>
      <c r="V364" s="266"/>
      <c r="W364" s="266"/>
      <c r="X364" s="266"/>
      <c r="Y364" s="266"/>
      <c r="Z364" s="284"/>
      <c r="AA364" s="284"/>
      <c r="AB364" s="284"/>
      <c r="AC364" s="269"/>
      <c r="AD364" s="270"/>
      <c r="AE364" s="269"/>
      <c r="AF364" s="269"/>
      <c r="AG364" s="269"/>
    </row>
    <row r="365" spans="2:33" s="267" customFormat="1" x14ac:dyDescent="0.25">
      <c r="B365" s="284"/>
      <c r="C365" s="284"/>
      <c r="D365" s="285"/>
      <c r="E365" s="284"/>
      <c r="F365" s="284"/>
      <c r="G365" s="284"/>
      <c r="H365" s="284"/>
      <c r="I365" s="284"/>
      <c r="J365" s="284"/>
      <c r="K365" s="286"/>
      <c r="L365" s="284"/>
      <c r="M365" s="284"/>
      <c r="N365" s="284"/>
      <c r="O365" s="284"/>
      <c r="P365" s="284"/>
      <c r="Q365" s="284"/>
      <c r="R365" s="284"/>
      <c r="T365" s="266"/>
      <c r="U365" s="266"/>
      <c r="V365" s="266"/>
      <c r="W365" s="266"/>
      <c r="X365" s="266"/>
      <c r="Y365" s="266"/>
      <c r="Z365" s="284"/>
      <c r="AA365" s="284"/>
      <c r="AB365" s="284"/>
      <c r="AC365" s="269"/>
      <c r="AD365" s="270"/>
      <c r="AE365" s="269"/>
      <c r="AF365" s="269"/>
      <c r="AG365" s="269"/>
    </row>
    <row r="366" spans="2:33" s="267" customFormat="1" x14ac:dyDescent="0.25">
      <c r="B366" s="284"/>
      <c r="C366" s="284"/>
      <c r="D366" s="285"/>
      <c r="E366" s="284"/>
      <c r="F366" s="284"/>
      <c r="G366" s="284"/>
      <c r="H366" s="284"/>
      <c r="I366" s="284"/>
      <c r="J366" s="284"/>
      <c r="K366" s="286"/>
      <c r="L366" s="284"/>
      <c r="M366" s="284"/>
      <c r="N366" s="284"/>
      <c r="O366" s="284"/>
      <c r="P366" s="284"/>
      <c r="Q366" s="284"/>
      <c r="R366" s="284"/>
      <c r="T366" s="266"/>
      <c r="U366" s="266"/>
      <c r="V366" s="266"/>
      <c r="W366" s="266"/>
      <c r="X366" s="266"/>
      <c r="Y366" s="266"/>
      <c r="Z366" s="284"/>
      <c r="AA366" s="284"/>
      <c r="AB366" s="284"/>
      <c r="AC366" s="269"/>
      <c r="AD366" s="270"/>
      <c r="AE366" s="269"/>
      <c r="AF366" s="269"/>
      <c r="AG366" s="269"/>
    </row>
    <row r="367" spans="2:33" s="267" customFormat="1" x14ac:dyDescent="0.25">
      <c r="B367" s="284"/>
      <c r="C367" s="284"/>
      <c r="D367" s="285"/>
      <c r="E367" s="284"/>
      <c r="F367" s="284"/>
      <c r="G367" s="284"/>
      <c r="H367" s="284"/>
      <c r="I367" s="284"/>
      <c r="J367" s="284"/>
      <c r="K367" s="286"/>
      <c r="L367" s="284"/>
      <c r="M367" s="284"/>
      <c r="N367" s="284"/>
      <c r="O367" s="284"/>
      <c r="P367" s="284"/>
      <c r="Q367" s="284"/>
      <c r="R367" s="284"/>
      <c r="T367" s="266"/>
      <c r="U367" s="266"/>
      <c r="V367" s="266"/>
      <c r="W367" s="266"/>
      <c r="X367" s="266"/>
      <c r="Y367" s="266"/>
      <c r="Z367" s="284"/>
      <c r="AA367" s="284"/>
      <c r="AB367" s="284"/>
      <c r="AC367" s="269"/>
      <c r="AD367" s="270"/>
      <c r="AE367" s="269"/>
      <c r="AF367" s="269"/>
      <c r="AG367" s="269"/>
    </row>
    <row r="368" spans="2:33" s="267" customFormat="1" x14ac:dyDescent="0.25">
      <c r="B368" s="284"/>
      <c r="C368" s="284"/>
      <c r="D368" s="285"/>
      <c r="E368" s="284"/>
      <c r="F368" s="284"/>
      <c r="G368" s="284"/>
      <c r="H368" s="284"/>
      <c r="I368" s="284"/>
      <c r="J368" s="284"/>
      <c r="K368" s="286"/>
      <c r="L368" s="284"/>
      <c r="M368" s="284"/>
      <c r="N368" s="284"/>
      <c r="O368" s="284"/>
      <c r="P368" s="284"/>
      <c r="Q368" s="284"/>
      <c r="R368" s="284"/>
      <c r="T368" s="266"/>
      <c r="U368" s="266"/>
      <c r="V368" s="266"/>
      <c r="W368" s="266"/>
      <c r="X368" s="266"/>
      <c r="Y368" s="266"/>
      <c r="Z368" s="284"/>
      <c r="AA368" s="284"/>
      <c r="AB368" s="284"/>
      <c r="AC368" s="269"/>
      <c r="AD368" s="270"/>
      <c r="AE368" s="269"/>
      <c r="AF368" s="269"/>
      <c r="AG368" s="269"/>
    </row>
    <row r="369" spans="2:33" s="267" customFormat="1" x14ac:dyDescent="0.25">
      <c r="B369" s="284"/>
      <c r="C369" s="284"/>
      <c r="D369" s="285"/>
      <c r="E369" s="284"/>
      <c r="F369" s="284"/>
      <c r="G369" s="284"/>
      <c r="H369" s="284"/>
      <c r="I369" s="284"/>
      <c r="J369" s="284"/>
      <c r="K369" s="286"/>
      <c r="L369" s="284"/>
      <c r="M369" s="284"/>
      <c r="N369" s="284"/>
      <c r="O369" s="284"/>
      <c r="P369" s="284"/>
      <c r="Q369" s="284"/>
      <c r="R369" s="284"/>
      <c r="T369" s="266"/>
      <c r="U369" s="266"/>
      <c r="V369" s="266"/>
      <c r="W369" s="266"/>
      <c r="X369" s="266"/>
      <c r="Y369" s="266"/>
      <c r="Z369" s="284"/>
      <c r="AA369" s="284"/>
      <c r="AB369" s="284"/>
      <c r="AC369" s="269"/>
      <c r="AD369" s="270"/>
      <c r="AE369" s="269"/>
      <c r="AF369" s="269"/>
      <c r="AG369" s="269"/>
    </row>
    <row r="370" spans="2:33" s="267" customFormat="1" x14ac:dyDescent="0.25">
      <c r="B370" s="284"/>
      <c r="C370" s="284"/>
      <c r="D370" s="285"/>
      <c r="E370" s="284"/>
      <c r="F370" s="284"/>
      <c r="G370" s="284"/>
      <c r="H370" s="284"/>
      <c r="I370" s="284"/>
      <c r="J370" s="284"/>
      <c r="K370" s="286"/>
      <c r="L370" s="284"/>
      <c r="M370" s="284"/>
      <c r="N370" s="284"/>
      <c r="O370" s="284"/>
      <c r="P370" s="284"/>
      <c r="Q370" s="284"/>
      <c r="R370" s="284"/>
      <c r="T370" s="266"/>
      <c r="U370" s="266"/>
      <c r="V370" s="266"/>
      <c r="W370" s="266"/>
      <c r="X370" s="266"/>
      <c r="Y370" s="266"/>
      <c r="Z370" s="284"/>
      <c r="AA370" s="284"/>
      <c r="AB370" s="284"/>
      <c r="AC370" s="269"/>
      <c r="AD370" s="270"/>
      <c r="AE370" s="269"/>
      <c r="AF370" s="269"/>
      <c r="AG370" s="269"/>
    </row>
    <row r="371" spans="2:33" s="267" customFormat="1" x14ac:dyDescent="0.25">
      <c r="B371" s="284"/>
      <c r="C371" s="284"/>
      <c r="D371" s="285"/>
      <c r="E371" s="284"/>
      <c r="F371" s="284"/>
      <c r="G371" s="284"/>
      <c r="H371" s="284"/>
      <c r="I371" s="284"/>
      <c r="J371" s="284"/>
      <c r="K371" s="286"/>
      <c r="L371" s="284"/>
      <c r="M371" s="284"/>
      <c r="N371" s="284"/>
      <c r="O371" s="284"/>
      <c r="P371" s="284"/>
      <c r="Q371" s="284"/>
      <c r="R371" s="284"/>
      <c r="T371" s="266"/>
      <c r="U371" s="266"/>
      <c r="V371" s="266"/>
      <c r="W371" s="266"/>
      <c r="X371" s="266"/>
      <c r="Y371" s="266"/>
      <c r="Z371" s="284"/>
      <c r="AA371" s="284"/>
      <c r="AB371" s="284"/>
      <c r="AC371" s="269"/>
      <c r="AD371" s="270"/>
      <c r="AE371" s="269"/>
      <c r="AF371" s="269"/>
      <c r="AG371" s="269"/>
    </row>
    <row r="372" spans="2:33" s="267" customFormat="1" x14ac:dyDescent="0.25">
      <c r="B372" s="284"/>
      <c r="C372" s="284"/>
      <c r="D372" s="285"/>
      <c r="E372" s="284"/>
      <c r="F372" s="284"/>
      <c r="G372" s="284"/>
      <c r="H372" s="284"/>
      <c r="I372" s="284"/>
      <c r="J372" s="284"/>
      <c r="K372" s="286"/>
      <c r="L372" s="284"/>
      <c r="M372" s="284"/>
      <c r="N372" s="284"/>
      <c r="O372" s="284"/>
      <c r="P372" s="284"/>
      <c r="Q372" s="284"/>
      <c r="R372" s="284"/>
      <c r="T372" s="266"/>
      <c r="U372" s="266"/>
      <c r="V372" s="266"/>
      <c r="W372" s="266"/>
      <c r="X372" s="266"/>
      <c r="Y372" s="266"/>
      <c r="Z372" s="284"/>
      <c r="AA372" s="284"/>
      <c r="AB372" s="284"/>
      <c r="AC372" s="269"/>
      <c r="AD372" s="270"/>
      <c r="AE372" s="269"/>
      <c r="AF372" s="269"/>
      <c r="AG372" s="269"/>
    </row>
    <row r="373" spans="2:33" s="267" customFormat="1" x14ac:dyDescent="0.25">
      <c r="B373" s="284"/>
      <c r="C373" s="284"/>
      <c r="D373" s="285"/>
      <c r="E373" s="284"/>
      <c r="F373" s="284"/>
      <c r="G373" s="284"/>
      <c r="H373" s="284"/>
      <c r="I373" s="284"/>
      <c r="J373" s="284"/>
      <c r="K373" s="286"/>
      <c r="L373" s="284"/>
      <c r="M373" s="284"/>
      <c r="N373" s="284"/>
      <c r="O373" s="284"/>
      <c r="P373" s="284"/>
      <c r="Q373" s="284"/>
      <c r="R373" s="284"/>
      <c r="T373" s="266"/>
      <c r="U373" s="266"/>
      <c r="V373" s="266"/>
      <c r="W373" s="266"/>
      <c r="X373" s="266"/>
      <c r="Y373" s="266"/>
      <c r="Z373" s="284"/>
      <c r="AA373" s="284"/>
      <c r="AB373" s="284"/>
      <c r="AC373" s="269"/>
      <c r="AD373" s="270"/>
      <c r="AE373" s="269"/>
      <c r="AF373" s="269"/>
      <c r="AG373" s="269"/>
    </row>
    <row r="374" spans="2:33" s="267" customFormat="1" x14ac:dyDescent="0.25">
      <c r="B374" s="284"/>
      <c r="C374" s="284"/>
      <c r="D374" s="285"/>
      <c r="E374" s="284"/>
      <c r="F374" s="284"/>
      <c r="G374" s="284"/>
      <c r="H374" s="284"/>
      <c r="I374" s="284"/>
      <c r="J374" s="284"/>
      <c r="K374" s="286"/>
      <c r="L374" s="284"/>
      <c r="M374" s="284"/>
      <c r="N374" s="284"/>
      <c r="O374" s="284"/>
      <c r="P374" s="284"/>
      <c r="Q374" s="284"/>
      <c r="R374" s="284"/>
      <c r="T374" s="266"/>
      <c r="U374" s="266"/>
      <c r="V374" s="266"/>
      <c r="W374" s="266"/>
      <c r="X374" s="266"/>
      <c r="Y374" s="266"/>
      <c r="Z374" s="284"/>
      <c r="AA374" s="284"/>
      <c r="AB374" s="284"/>
      <c r="AC374" s="269"/>
      <c r="AD374" s="270"/>
      <c r="AE374" s="269"/>
      <c r="AF374" s="269"/>
      <c r="AG374" s="269"/>
    </row>
    <row r="375" spans="2:33" s="267" customFormat="1" x14ac:dyDescent="0.25">
      <c r="B375" s="284"/>
      <c r="C375" s="284"/>
      <c r="D375" s="285"/>
      <c r="E375" s="284"/>
      <c r="F375" s="284"/>
      <c r="G375" s="284"/>
      <c r="H375" s="284"/>
      <c r="I375" s="284"/>
      <c r="J375" s="284"/>
      <c r="K375" s="286"/>
      <c r="L375" s="284"/>
      <c r="M375" s="284"/>
      <c r="N375" s="284"/>
      <c r="O375" s="284"/>
      <c r="P375" s="284"/>
      <c r="Q375" s="284"/>
      <c r="R375" s="284"/>
      <c r="T375" s="266"/>
      <c r="U375" s="266"/>
      <c r="V375" s="266"/>
      <c r="W375" s="266"/>
      <c r="X375" s="266"/>
      <c r="Y375" s="266"/>
      <c r="Z375" s="284"/>
      <c r="AA375" s="284"/>
      <c r="AB375" s="284"/>
      <c r="AC375" s="269"/>
      <c r="AD375" s="270"/>
      <c r="AE375" s="269"/>
      <c r="AF375" s="269"/>
      <c r="AG375" s="269"/>
    </row>
    <row r="376" spans="2:33" s="267" customFormat="1" x14ac:dyDescent="0.25">
      <c r="B376" s="284"/>
      <c r="C376" s="284"/>
      <c r="D376" s="285"/>
      <c r="E376" s="284"/>
      <c r="F376" s="284"/>
      <c r="G376" s="284"/>
      <c r="H376" s="284"/>
      <c r="I376" s="284"/>
      <c r="J376" s="284"/>
      <c r="K376" s="286"/>
      <c r="L376" s="284"/>
      <c r="M376" s="284"/>
      <c r="N376" s="284"/>
      <c r="O376" s="284"/>
      <c r="P376" s="284"/>
      <c r="Q376" s="284"/>
      <c r="R376" s="284"/>
      <c r="T376" s="266"/>
      <c r="U376" s="266"/>
      <c r="V376" s="266"/>
      <c r="W376" s="266"/>
      <c r="X376" s="266"/>
      <c r="Y376" s="266"/>
      <c r="Z376" s="284"/>
      <c r="AA376" s="284"/>
      <c r="AB376" s="284"/>
      <c r="AC376" s="269"/>
      <c r="AD376" s="270"/>
      <c r="AE376" s="269"/>
      <c r="AF376" s="269"/>
      <c r="AG376" s="269"/>
    </row>
    <row r="377" spans="2:33" s="267" customFormat="1" x14ac:dyDescent="0.25">
      <c r="B377" s="284"/>
      <c r="C377" s="284"/>
      <c r="D377" s="285"/>
      <c r="E377" s="284"/>
      <c r="F377" s="284"/>
      <c r="G377" s="284"/>
      <c r="H377" s="284"/>
      <c r="I377" s="284"/>
      <c r="J377" s="284"/>
      <c r="K377" s="286"/>
      <c r="L377" s="284"/>
      <c r="M377" s="284"/>
      <c r="N377" s="284"/>
      <c r="O377" s="284"/>
      <c r="P377" s="284"/>
      <c r="Q377" s="284"/>
      <c r="R377" s="284"/>
      <c r="T377" s="266"/>
      <c r="U377" s="266"/>
      <c r="V377" s="266"/>
      <c r="W377" s="266"/>
      <c r="X377" s="266"/>
      <c r="Y377" s="266"/>
      <c r="Z377" s="284"/>
      <c r="AA377" s="284"/>
      <c r="AB377" s="284"/>
      <c r="AC377" s="269"/>
      <c r="AD377" s="270"/>
      <c r="AE377" s="269"/>
      <c r="AF377" s="269"/>
      <c r="AG377" s="269"/>
    </row>
    <row r="378" spans="2:33" s="267" customFormat="1" x14ac:dyDescent="0.25">
      <c r="B378" s="284"/>
      <c r="C378" s="284"/>
      <c r="D378" s="285"/>
      <c r="E378" s="284"/>
      <c r="F378" s="284"/>
      <c r="G378" s="284"/>
      <c r="H378" s="284"/>
      <c r="I378" s="284"/>
      <c r="J378" s="284"/>
      <c r="K378" s="286"/>
      <c r="L378" s="284"/>
      <c r="M378" s="284"/>
      <c r="N378" s="284"/>
      <c r="O378" s="284"/>
      <c r="P378" s="284"/>
      <c r="Q378" s="284"/>
      <c r="R378" s="284"/>
      <c r="T378" s="266"/>
      <c r="U378" s="266"/>
      <c r="V378" s="266"/>
      <c r="W378" s="266"/>
      <c r="X378" s="266"/>
      <c r="Y378" s="266"/>
      <c r="Z378" s="284"/>
      <c r="AA378" s="284"/>
      <c r="AB378" s="284"/>
      <c r="AC378" s="269"/>
      <c r="AD378" s="270"/>
      <c r="AE378" s="269"/>
      <c r="AF378" s="269"/>
      <c r="AG378" s="269"/>
    </row>
    <row r="379" spans="2:33" s="267" customFormat="1" x14ac:dyDescent="0.25">
      <c r="B379" s="284"/>
      <c r="C379" s="284"/>
      <c r="D379" s="285"/>
      <c r="E379" s="284"/>
      <c r="F379" s="284"/>
      <c r="G379" s="284"/>
      <c r="H379" s="284"/>
      <c r="I379" s="284"/>
      <c r="J379" s="284"/>
      <c r="K379" s="286"/>
      <c r="L379" s="284"/>
      <c r="M379" s="284"/>
      <c r="N379" s="284"/>
      <c r="O379" s="284"/>
      <c r="P379" s="284"/>
      <c r="Q379" s="284"/>
      <c r="R379" s="284"/>
      <c r="T379" s="266"/>
      <c r="U379" s="266"/>
      <c r="V379" s="266"/>
      <c r="W379" s="266"/>
      <c r="X379" s="266"/>
      <c r="Y379" s="266"/>
      <c r="Z379" s="284"/>
      <c r="AA379" s="284"/>
      <c r="AB379" s="284"/>
      <c r="AC379" s="269"/>
      <c r="AD379" s="270"/>
      <c r="AE379" s="269"/>
      <c r="AF379" s="269"/>
      <c r="AG379" s="269"/>
    </row>
    <row r="380" spans="2:33" s="267" customFormat="1" x14ac:dyDescent="0.25">
      <c r="B380" s="284"/>
      <c r="C380" s="284"/>
      <c r="D380" s="285"/>
      <c r="E380" s="284"/>
      <c r="F380" s="284"/>
      <c r="G380" s="284"/>
      <c r="H380" s="284"/>
      <c r="I380" s="284"/>
      <c r="J380" s="284"/>
      <c r="K380" s="286"/>
      <c r="L380" s="284"/>
      <c r="M380" s="284"/>
      <c r="N380" s="284"/>
      <c r="O380" s="284"/>
      <c r="P380" s="284"/>
      <c r="Q380" s="284"/>
      <c r="R380" s="284"/>
      <c r="T380" s="266"/>
      <c r="U380" s="266"/>
      <c r="V380" s="266"/>
      <c r="W380" s="266"/>
      <c r="X380" s="266"/>
      <c r="Y380" s="266"/>
      <c r="Z380" s="284"/>
      <c r="AA380" s="284"/>
      <c r="AB380" s="284"/>
      <c r="AC380" s="269"/>
      <c r="AD380" s="270"/>
      <c r="AE380" s="269"/>
      <c r="AF380" s="269"/>
      <c r="AG380" s="269"/>
    </row>
    <row r="381" spans="2:33" s="267" customFormat="1" x14ac:dyDescent="0.25">
      <c r="B381" s="284"/>
      <c r="C381" s="284"/>
      <c r="D381" s="285"/>
      <c r="E381" s="284"/>
      <c r="F381" s="284"/>
      <c r="G381" s="284"/>
      <c r="H381" s="284"/>
      <c r="I381" s="284"/>
      <c r="J381" s="284"/>
      <c r="K381" s="286"/>
      <c r="L381" s="284"/>
      <c r="M381" s="284"/>
      <c r="N381" s="284"/>
      <c r="O381" s="284"/>
      <c r="P381" s="284"/>
      <c r="Q381" s="284"/>
      <c r="R381" s="284"/>
      <c r="T381" s="266"/>
      <c r="U381" s="266"/>
      <c r="V381" s="266"/>
      <c r="W381" s="266"/>
      <c r="X381" s="266"/>
      <c r="Y381" s="266"/>
      <c r="Z381" s="284"/>
      <c r="AA381" s="284"/>
      <c r="AB381" s="284"/>
      <c r="AC381" s="269"/>
      <c r="AD381" s="270"/>
      <c r="AE381" s="269"/>
      <c r="AF381" s="269"/>
      <c r="AG381" s="269"/>
    </row>
    <row r="382" spans="2:33" s="267" customFormat="1" x14ac:dyDescent="0.25">
      <c r="B382" s="284"/>
      <c r="C382" s="284"/>
      <c r="D382" s="285"/>
      <c r="E382" s="284"/>
      <c r="F382" s="284"/>
      <c r="G382" s="284"/>
      <c r="H382" s="284"/>
      <c r="I382" s="284"/>
      <c r="J382" s="284"/>
      <c r="K382" s="286"/>
      <c r="L382" s="284"/>
      <c r="M382" s="284"/>
      <c r="N382" s="284"/>
      <c r="O382" s="284"/>
      <c r="P382" s="284"/>
      <c r="Q382" s="284"/>
      <c r="R382" s="284"/>
      <c r="T382" s="266"/>
      <c r="U382" s="266"/>
      <c r="V382" s="266"/>
      <c r="W382" s="266"/>
      <c r="X382" s="266"/>
      <c r="Y382" s="266"/>
      <c r="Z382" s="284"/>
      <c r="AA382" s="284"/>
      <c r="AB382" s="284"/>
      <c r="AC382" s="269"/>
      <c r="AD382" s="270"/>
      <c r="AE382" s="269"/>
      <c r="AF382" s="269"/>
      <c r="AG382" s="269"/>
    </row>
    <row r="383" spans="2:33" s="267" customFormat="1" x14ac:dyDescent="0.25">
      <c r="B383" s="284"/>
      <c r="C383" s="284"/>
      <c r="D383" s="285"/>
      <c r="E383" s="284"/>
      <c r="F383" s="284"/>
      <c r="G383" s="284"/>
      <c r="H383" s="284"/>
      <c r="I383" s="284"/>
      <c r="J383" s="284"/>
      <c r="K383" s="286"/>
      <c r="L383" s="284"/>
      <c r="M383" s="284"/>
      <c r="N383" s="284"/>
      <c r="O383" s="284"/>
      <c r="P383" s="284"/>
      <c r="Q383" s="284"/>
      <c r="R383" s="284"/>
      <c r="T383" s="266"/>
      <c r="U383" s="266"/>
      <c r="V383" s="266"/>
      <c r="W383" s="266"/>
      <c r="X383" s="266"/>
      <c r="Y383" s="266"/>
      <c r="Z383" s="284"/>
      <c r="AA383" s="284"/>
      <c r="AB383" s="284"/>
      <c r="AC383" s="269"/>
      <c r="AD383" s="270"/>
      <c r="AE383" s="269"/>
      <c r="AF383" s="269"/>
      <c r="AG383" s="269"/>
    </row>
    <row r="384" spans="2:33" s="267" customFormat="1" x14ac:dyDescent="0.25">
      <c r="B384" s="284"/>
      <c r="C384" s="284"/>
      <c r="D384" s="285"/>
      <c r="E384" s="284"/>
      <c r="F384" s="284"/>
      <c r="G384" s="284"/>
      <c r="H384" s="284"/>
      <c r="I384" s="284"/>
      <c r="J384" s="284"/>
      <c r="K384" s="286"/>
      <c r="L384" s="284"/>
      <c r="M384" s="284"/>
      <c r="N384" s="284"/>
      <c r="O384" s="284"/>
      <c r="P384" s="284"/>
      <c r="Q384" s="284"/>
      <c r="R384" s="284"/>
      <c r="T384" s="266"/>
      <c r="U384" s="266"/>
      <c r="V384" s="266"/>
      <c r="W384" s="266"/>
      <c r="X384" s="266"/>
      <c r="Y384" s="266"/>
      <c r="Z384" s="284"/>
      <c r="AA384" s="284"/>
      <c r="AB384" s="284"/>
      <c r="AC384" s="269"/>
      <c r="AD384" s="270"/>
      <c r="AE384" s="269"/>
      <c r="AF384" s="269"/>
      <c r="AG384" s="269"/>
    </row>
    <row r="385" spans="2:33" s="267" customFormat="1" x14ac:dyDescent="0.25">
      <c r="B385" s="284"/>
      <c r="C385" s="284"/>
      <c r="D385" s="285"/>
      <c r="E385" s="284"/>
      <c r="F385" s="284"/>
      <c r="G385" s="284"/>
      <c r="H385" s="284"/>
      <c r="I385" s="284"/>
      <c r="J385" s="284"/>
      <c r="K385" s="286"/>
      <c r="L385" s="284"/>
      <c r="M385" s="284"/>
      <c r="N385" s="284"/>
      <c r="O385" s="284"/>
      <c r="P385" s="284"/>
      <c r="Q385" s="284"/>
      <c r="R385" s="284"/>
      <c r="T385" s="266"/>
      <c r="U385" s="266"/>
      <c r="V385" s="266"/>
      <c r="W385" s="266"/>
      <c r="X385" s="266"/>
      <c r="Y385" s="266"/>
      <c r="Z385" s="284"/>
      <c r="AA385" s="284"/>
      <c r="AB385" s="284"/>
      <c r="AC385" s="269"/>
      <c r="AD385" s="270"/>
      <c r="AE385" s="269"/>
      <c r="AF385" s="269"/>
      <c r="AG385" s="269"/>
    </row>
    <row r="386" spans="2:33" s="267" customFormat="1" x14ac:dyDescent="0.25">
      <c r="B386" s="284"/>
      <c r="C386" s="284"/>
      <c r="D386" s="285"/>
      <c r="E386" s="284"/>
      <c r="F386" s="284"/>
      <c r="G386" s="284"/>
      <c r="H386" s="284"/>
      <c r="I386" s="284"/>
      <c r="J386" s="284"/>
      <c r="K386" s="286"/>
      <c r="L386" s="284"/>
      <c r="M386" s="284"/>
      <c r="N386" s="284"/>
      <c r="O386" s="284"/>
      <c r="P386" s="284"/>
      <c r="Q386" s="284"/>
      <c r="R386" s="284"/>
      <c r="T386" s="266"/>
      <c r="U386" s="266"/>
      <c r="V386" s="266"/>
      <c r="W386" s="266"/>
      <c r="X386" s="266"/>
      <c r="Y386" s="266"/>
      <c r="Z386" s="284"/>
      <c r="AA386" s="284"/>
      <c r="AB386" s="284"/>
      <c r="AC386" s="269"/>
      <c r="AD386" s="270"/>
      <c r="AE386" s="269"/>
      <c r="AF386" s="269"/>
      <c r="AG386" s="269"/>
    </row>
    <row r="387" spans="2:33" s="267" customFormat="1" x14ac:dyDescent="0.25">
      <c r="B387" s="284"/>
      <c r="C387" s="284"/>
      <c r="D387" s="285"/>
      <c r="E387" s="284"/>
      <c r="F387" s="284"/>
      <c r="G387" s="284"/>
      <c r="H387" s="284"/>
      <c r="I387" s="284"/>
      <c r="J387" s="284"/>
      <c r="K387" s="286"/>
      <c r="L387" s="284"/>
      <c r="M387" s="284"/>
      <c r="N387" s="284"/>
      <c r="O387" s="284"/>
      <c r="P387" s="284"/>
      <c r="Q387" s="284"/>
      <c r="R387" s="284"/>
      <c r="T387" s="266"/>
      <c r="U387" s="266"/>
      <c r="V387" s="266"/>
      <c r="W387" s="266"/>
      <c r="X387" s="266"/>
      <c r="Y387" s="266"/>
      <c r="Z387" s="284"/>
      <c r="AA387" s="284"/>
      <c r="AB387" s="284"/>
      <c r="AC387" s="269"/>
      <c r="AD387" s="270"/>
      <c r="AE387" s="269"/>
      <c r="AF387" s="269"/>
      <c r="AG387" s="269"/>
    </row>
    <row r="388" spans="2:33" s="267" customFormat="1" x14ac:dyDescent="0.25">
      <c r="B388" s="284"/>
      <c r="C388" s="284"/>
      <c r="D388" s="285"/>
      <c r="E388" s="284"/>
      <c r="F388" s="284"/>
      <c r="G388" s="284"/>
      <c r="H388" s="284"/>
      <c r="I388" s="284"/>
      <c r="J388" s="284"/>
      <c r="K388" s="286"/>
      <c r="L388" s="284"/>
      <c r="M388" s="284"/>
      <c r="N388" s="284"/>
      <c r="O388" s="284"/>
      <c r="P388" s="284"/>
      <c r="Q388" s="284"/>
      <c r="R388" s="284"/>
      <c r="T388" s="266"/>
      <c r="U388" s="266"/>
      <c r="V388" s="266"/>
      <c r="W388" s="266"/>
      <c r="X388" s="266"/>
      <c r="Y388" s="266"/>
      <c r="Z388" s="284"/>
      <c r="AA388" s="284"/>
      <c r="AB388" s="284"/>
      <c r="AC388" s="269"/>
      <c r="AD388" s="270"/>
      <c r="AE388" s="269"/>
      <c r="AF388" s="269"/>
      <c r="AG388" s="269"/>
    </row>
    <row r="389" spans="2:33" s="267" customFormat="1" x14ac:dyDescent="0.25">
      <c r="B389" s="284"/>
      <c r="C389" s="284"/>
      <c r="D389" s="285"/>
      <c r="E389" s="284"/>
      <c r="F389" s="284"/>
      <c r="G389" s="284"/>
      <c r="H389" s="284"/>
      <c r="I389" s="284"/>
      <c r="J389" s="284"/>
      <c r="K389" s="286"/>
      <c r="L389" s="284"/>
      <c r="M389" s="284"/>
      <c r="N389" s="284"/>
      <c r="O389" s="284"/>
      <c r="P389" s="284"/>
      <c r="Q389" s="284"/>
      <c r="R389" s="284"/>
      <c r="T389" s="266"/>
      <c r="U389" s="266"/>
      <c r="V389" s="266"/>
      <c r="W389" s="266"/>
      <c r="X389" s="266"/>
      <c r="Y389" s="266"/>
      <c r="Z389" s="284"/>
      <c r="AA389" s="284"/>
      <c r="AB389" s="284"/>
      <c r="AC389" s="269"/>
      <c r="AD389" s="270"/>
      <c r="AE389" s="269"/>
      <c r="AF389" s="269"/>
      <c r="AG389" s="269"/>
    </row>
    <row r="390" spans="2:33" s="267" customFormat="1" x14ac:dyDescent="0.25">
      <c r="B390" s="284"/>
      <c r="C390" s="284"/>
      <c r="D390" s="285"/>
      <c r="E390" s="284"/>
      <c r="F390" s="284"/>
      <c r="G390" s="284"/>
      <c r="H390" s="284"/>
      <c r="I390" s="284"/>
      <c r="J390" s="284"/>
      <c r="K390" s="286"/>
      <c r="L390" s="284"/>
      <c r="M390" s="284"/>
      <c r="N390" s="284"/>
      <c r="O390" s="284"/>
      <c r="P390" s="284"/>
      <c r="Q390" s="284"/>
      <c r="R390" s="284"/>
      <c r="T390" s="266"/>
      <c r="U390" s="266"/>
      <c r="V390" s="266"/>
      <c r="W390" s="266"/>
      <c r="X390" s="266"/>
      <c r="Y390" s="266"/>
      <c r="Z390" s="284"/>
      <c r="AA390" s="284"/>
      <c r="AB390" s="284"/>
      <c r="AC390" s="269"/>
      <c r="AD390" s="270"/>
      <c r="AE390" s="269"/>
      <c r="AF390" s="269"/>
      <c r="AG390" s="269"/>
    </row>
    <row r="391" spans="2:33" s="267" customFormat="1" x14ac:dyDescent="0.25">
      <c r="B391" s="284"/>
      <c r="C391" s="284"/>
      <c r="D391" s="285"/>
      <c r="E391" s="284"/>
      <c r="F391" s="284"/>
      <c r="G391" s="284"/>
      <c r="H391" s="284"/>
      <c r="I391" s="284"/>
      <c r="J391" s="284"/>
      <c r="K391" s="286"/>
      <c r="L391" s="284"/>
      <c r="M391" s="284"/>
      <c r="N391" s="284"/>
      <c r="O391" s="284"/>
      <c r="P391" s="284"/>
      <c r="Q391" s="284"/>
      <c r="R391" s="284"/>
      <c r="T391" s="266"/>
      <c r="U391" s="266"/>
      <c r="V391" s="266"/>
      <c r="W391" s="266"/>
      <c r="X391" s="266"/>
      <c r="Y391" s="266"/>
      <c r="Z391" s="284"/>
      <c r="AA391" s="284"/>
      <c r="AB391" s="284"/>
      <c r="AC391" s="269"/>
      <c r="AD391" s="270"/>
      <c r="AE391" s="269"/>
      <c r="AF391" s="269"/>
      <c r="AG391" s="269"/>
    </row>
    <row r="392" spans="2:33" s="267" customFormat="1" x14ac:dyDescent="0.25">
      <c r="B392" s="284"/>
      <c r="C392" s="284"/>
      <c r="D392" s="285"/>
      <c r="E392" s="284"/>
      <c r="F392" s="284"/>
      <c r="G392" s="284"/>
      <c r="H392" s="284"/>
      <c r="I392" s="284"/>
      <c r="J392" s="284"/>
      <c r="K392" s="286"/>
      <c r="L392" s="284"/>
      <c r="M392" s="284"/>
      <c r="N392" s="284"/>
      <c r="O392" s="284"/>
      <c r="P392" s="284"/>
      <c r="Q392" s="284"/>
      <c r="R392" s="284"/>
      <c r="T392" s="266"/>
      <c r="U392" s="266"/>
      <c r="V392" s="266"/>
      <c r="W392" s="266"/>
      <c r="X392" s="266"/>
      <c r="Y392" s="266"/>
      <c r="Z392" s="284"/>
      <c r="AA392" s="284"/>
      <c r="AB392" s="284"/>
      <c r="AC392" s="269"/>
      <c r="AD392" s="270"/>
      <c r="AE392" s="269"/>
      <c r="AF392" s="269"/>
      <c r="AG392" s="269"/>
    </row>
    <row r="393" spans="2:33" s="267" customFormat="1" x14ac:dyDescent="0.25">
      <c r="B393" s="284"/>
      <c r="C393" s="284"/>
      <c r="D393" s="285"/>
      <c r="E393" s="284"/>
      <c r="F393" s="284"/>
      <c r="G393" s="284"/>
      <c r="H393" s="284"/>
      <c r="I393" s="284"/>
      <c r="J393" s="284"/>
      <c r="K393" s="286"/>
      <c r="L393" s="284"/>
      <c r="M393" s="284"/>
      <c r="N393" s="284"/>
      <c r="O393" s="284"/>
      <c r="P393" s="284"/>
      <c r="Q393" s="284"/>
      <c r="R393" s="284"/>
      <c r="T393" s="266"/>
      <c r="U393" s="266"/>
      <c r="V393" s="266"/>
      <c r="W393" s="266"/>
      <c r="X393" s="266"/>
      <c r="Y393" s="266"/>
      <c r="Z393" s="284"/>
      <c r="AA393" s="284"/>
      <c r="AB393" s="284"/>
      <c r="AC393" s="269"/>
      <c r="AD393" s="270"/>
      <c r="AE393" s="269"/>
      <c r="AF393" s="269"/>
      <c r="AG393" s="269"/>
    </row>
    <row r="394" spans="2:33" s="267" customFormat="1" x14ac:dyDescent="0.25">
      <c r="B394" s="284"/>
      <c r="C394" s="284"/>
      <c r="D394" s="285"/>
      <c r="E394" s="284"/>
      <c r="F394" s="284"/>
      <c r="G394" s="284"/>
      <c r="H394" s="284"/>
      <c r="I394" s="284"/>
      <c r="J394" s="284"/>
      <c r="K394" s="286"/>
      <c r="L394" s="284"/>
      <c r="M394" s="284"/>
      <c r="N394" s="284"/>
      <c r="O394" s="284"/>
      <c r="P394" s="284"/>
      <c r="Q394" s="284"/>
      <c r="R394" s="284"/>
      <c r="T394" s="266"/>
      <c r="U394" s="266"/>
      <c r="V394" s="266"/>
      <c r="W394" s="266"/>
      <c r="X394" s="266"/>
      <c r="Y394" s="266"/>
      <c r="Z394" s="284"/>
      <c r="AA394" s="284"/>
      <c r="AB394" s="284"/>
      <c r="AC394" s="269"/>
      <c r="AD394" s="270"/>
      <c r="AE394" s="269"/>
      <c r="AF394" s="269"/>
      <c r="AG394" s="269"/>
    </row>
    <row r="395" spans="2:33" s="267" customFormat="1" x14ac:dyDescent="0.25">
      <c r="B395" s="284"/>
      <c r="C395" s="284"/>
      <c r="D395" s="285"/>
      <c r="E395" s="284"/>
      <c r="F395" s="284"/>
      <c r="G395" s="284"/>
      <c r="H395" s="284"/>
      <c r="I395" s="284"/>
      <c r="J395" s="284"/>
      <c r="K395" s="286"/>
      <c r="L395" s="284"/>
      <c r="M395" s="284"/>
      <c r="N395" s="284"/>
      <c r="O395" s="284"/>
      <c r="P395" s="284"/>
      <c r="Q395" s="284"/>
      <c r="R395" s="284"/>
      <c r="T395" s="266"/>
      <c r="U395" s="266"/>
      <c r="V395" s="266"/>
      <c r="W395" s="266"/>
      <c r="X395" s="266"/>
      <c r="Y395" s="266"/>
      <c r="Z395" s="284"/>
      <c r="AA395" s="284"/>
      <c r="AB395" s="284"/>
      <c r="AC395" s="269"/>
      <c r="AD395" s="270"/>
      <c r="AE395" s="269"/>
      <c r="AF395" s="269"/>
      <c r="AG395" s="269"/>
    </row>
    <row r="396" spans="2:33" s="267" customFormat="1" x14ac:dyDescent="0.25">
      <c r="D396" s="287"/>
      <c r="K396" s="288"/>
      <c r="T396" s="266"/>
      <c r="U396" s="266"/>
      <c r="V396" s="266"/>
      <c r="W396" s="266"/>
      <c r="X396" s="266"/>
      <c r="Y396" s="266"/>
      <c r="Z396" s="284"/>
      <c r="AA396" s="284"/>
      <c r="AB396" s="284"/>
      <c r="AC396" s="269"/>
      <c r="AD396" s="270"/>
      <c r="AE396" s="269"/>
      <c r="AF396" s="269"/>
      <c r="AG396" s="269"/>
    </row>
    <row r="397" spans="2:33" s="267" customFormat="1" x14ac:dyDescent="0.25">
      <c r="D397" s="287"/>
      <c r="K397" s="288"/>
      <c r="T397" s="266"/>
      <c r="U397" s="266"/>
      <c r="V397" s="266"/>
      <c r="W397" s="266"/>
      <c r="X397" s="266"/>
      <c r="Y397" s="266"/>
      <c r="AC397" s="269"/>
      <c r="AD397" s="270"/>
      <c r="AE397" s="269"/>
      <c r="AF397" s="269"/>
      <c r="AG397" s="269"/>
    </row>
    <row r="398" spans="2:33" s="267" customFormat="1" x14ac:dyDescent="0.25">
      <c r="D398" s="287"/>
      <c r="K398" s="288"/>
      <c r="T398" s="266"/>
      <c r="U398" s="266"/>
      <c r="V398" s="266"/>
      <c r="W398" s="266"/>
      <c r="X398" s="266"/>
      <c r="Y398" s="266"/>
      <c r="AC398" s="269"/>
      <c r="AD398" s="270"/>
      <c r="AE398" s="269"/>
      <c r="AF398" s="269"/>
      <c r="AG398" s="269"/>
    </row>
    <row r="399" spans="2:33" s="267" customFormat="1" x14ac:dyDescent="0.25">
      <c r="D399" s="287"/>
      <c r="K399" s="288"/>
      <c r="T399" s="266"/>
      <c r="U399" s="266"/>
      <c r="V399" s="266"/>
      <c r="W399" s="266"/>
      <c r="X399" s="266"/>
      <c r="Y399" s="266"/>
      <c r="AC399" s="269"/>
      <c r="AD399" s="270"/>
      <c r="AE399" s="269"/>
      <c r="AF399" s="269"/>
      <c r="AG399" s="269"/>
    </row>
    <row r="400" spans="2:33" s="267" customFormat="1" x14ac:dyDescent="0.25">
      <c r="D400" s="287"/>
      <c r="K400" s="288"/>
      <c r="T400" s="266"/>
      <c r="U400" s="266"/>
      <c r="V400" s="266"/>
      <c r="W400" s="266"/>
      <c r="X400" s="266"/>
      <c r="Y400" s="266"/>
      <c r="AC400" s="269"/>
      <c r="AD400" s="270"/>
      <c r="AE400" s="269"/>
      <c r="AF400" s="269"/>
      <c r="AG400" s="269"/>
    </row>
    <row r="401" spans="4:33" s="267" customFormat="1" x14ac:dyDescent="0.25">
      <c r="D401" s="287"/>
      <c r="K401" s="288"/>
      <c r="T401" s="266"/>
      <c r="U401" s="266"/>
      <c r="V401" s="266"/>
      <c r="W401" s="266"/>
      <c r="X401" s="266"/>
      <c r="Y401" s="266"/>
      <c r="AC401" s="269"/>
      <c r="AD401" s="270"/>
      <c r="AE401" s="269"/>
      <c r="AF401" s="269"/>
      <c r="AG401" s="269"/>
    </row>
    <row r="402" spans="4:33" s="267" customFormat="1" x14ac:dyDescent="0.25">
      <c r="D402" s="287"/>
      <c r="K402" s="288"/>
      <c r="T402" s="266"/>
      <c r="U402" s="266"/>
      <c r="V402" s="266"/>
      <c r="W402" s="266"/>
      <c r="X402" s="266"/>
      <c r="Y402" s="266"/>
      <c r="AC402" s="269"/>
      <c r="AD402" s="270"/>
      <c r="AE402" s="269"/>
      <c r="AF402" s="269"/>
      <c r="AG402" s="269"/>
    </row>
    <row r="403" spans="4:33" s="267" customFormat="1" x14ac:dyDescent="0.25">
      <c r="D403" s="287"/>
      <c r="K403" s="288"/>
      <c r="T403" s="266"/>
      <c r="U403" s="266"/>
      <c r="V403" s="266"/>
      <c r="W403" s="266"/>
      <c r="X403" s="266"/>
      <c r="Y403" s="266"/>
      <c r="AC403" s="269"/>
      <c r="AD403" s="270"/>
      <c r="AE403" s="269"/>
      <c r="AF403" s="269"/>
      <c r="AG403" s="269"/>
    </row>
    <row r="404" spans="4:33" s="267" customFormat="1" x14ac:dyDescent="0.25">
      <c r="D404" s="287"/>
      <c r="K404" s="288"/>
      <c r="T404" s="266"/>
      <c r="U404" s="266"/>
      <c r="V404" s="266"/>
      <c r="W404" s="266"/>
      <c r="X404" s="266"/>
      <c r="Y404" s="266"/>
      <c r="AC404" s="269"/>
      <c r="AD404" s="270"/>
      <c r="AE404" s="269"/>
      <c r="AF404" s="269"/>
      <c r="AG404" s="269"/>
    </row>
    <row r="405" spans="4:33" s="267" customFormat="1" x14ac:dyDescent="0.25">
      <c r="D405" s="287"/>
      <c r="K405" s="288"/>
      <c r="T405" s="266"/>
      <c r="U405" s="266"/>
      <c r="V405" s="266"/>
      <c r="W405" s="266"/>
      <c r="X405" s="266"/>
      <c r="Y405" s="266"/>
      <c r="AC405" s="269"/>
      <c r="AD405" s="270"/>
      <c r="AE405" s="269"/>
      <c r="AF405" s="269"/>
      <c r="AG405" s="269"/>
    </row>
    <row r="406" spans="4:33" s="267" customFormat="1" x14ac:dyDescent="0.25">
      <c r="D406" s="287"/>
      <c r="K406" s="288"/>
      <c r="T406" s="266"/>
      <c r="U406" s="266"/>
      <c r="V406" s="266"/>
      <c r="W406" s="266"/>
      <c r="X406" s="266"/>
      <c r="Y406" s="266"/>
      <c r="AC406" s="269"/>
      <c r="AD406" s="270"/>
      <c r="AE406" s="269"/>
      <c r="AF406" s="269"/>
      <c r="AG406" s="269"/>
    </row>
    <row r="407" spans="4:33" s="267" customFormat="1" x14ac:dyDescent="0.25">
      <c r="D407" s="287"/>
      <c r="K407" s="288"/>
      <c r="T407" s="266"/>
      <c r="U407" s="266"/>
      <c r="V407" s="266"/>
      <c r="W407" s="266"/>
      <c r="X407" s="266"/>
      <c r="Y407" s="266"/>
      <c r="AC407" s="269"/>
      <c r="AD407" s="270"/>
      <c r="AE407" s="269"/>
      <c r="AF407" s="269"/>
      <c r="AG407" s="269"/>
    </row>
    <row r="408" spans="4:33" s="267" customFormat="1" x14ac:dyDescent="0.25">
      <c r="D408" s="287"/>
      <c r="K408" s="288"/>
      <c r="T408" s="266"/>
      <c r="U408" s="266"/>
      <c r="V408" s="266"/>
      <c r="W408" s="266"/>
      <c r="X408" s="266"/>
      <c r="Y408" s="266"/>
      <c r="AC408" s="269"/>
      <c r="AD408" s="270"/>
      <c r="AE408" s="269"/>
      <c r="AF408" s="269"/>
      <c r="AG408" s="269"/>
    </row>
    <row r="409" spans="4:33" s="267" customFormat="1" x14ac:dyDescent="0.25">
      <c r="D409" s="287"/>
      <c r="K409" s="288"/>
      <c r="T409" s="266"/>
      <c r="U409" s="266"/>
      <c r="V409" s="266"/>
      <c r="W409" s="266"/>
      <c r="X409" s="266"/>
      <c r="Y409" s="266"/>
      <c r="AC409" s="269"/>
      <c r="AD409" s="270"/>
      <c r="AE409" s="269"/>
      <c r="AF409" s="269"/>
      <c r="AG409" s="269"/>
    </row>
    <row r="410" spans="4:33" s="267" customFormat="1" x14ac:dyDescent="0.25">
      <c r="D410" s="287"/>
      <c r="K410" s="288"/>
      <c r="T410" s="266"/>
      <c r="U410" s="266"/>
      <c r="V410" s="266"/>
      <c r="W410" s="266"/>
      <c r="X410" s="266"/>
      <c r="Y410" s="266"/>
      <c r="AC410" s="269"/>
      <c r="AD410" s="270"/>
      <c r="AE410" s="269"/>
      <c r="AF410" s="269"/>
      <c r="AG410" s="269"/>
    </row>
    <row r="411" spans="4:33" s="267" customFormat="1" x14ac:dyDescent="0.25">
      <c r="D411" s="287"/>
      <c r="K411" s="288"/>
      <c r="T411" s="266"/>
      <c r="U411" s="266"/>
      <c r="V411" s="266"/>
      <c r="W411" s="266"/>
      <c r="X411" s="266"/>
      <c r="Y411" s="266"/>
      <c r="AC411" s="269"/>
      <c r="AD411" s="270"/>
      <c r="AE411" s="269"/>
      <c r="AF411" s="269"/>
      <c r="AG411" s="269"/>
    </row>
    <row r="412" spans="4:33" s="267" customFormat="1" x14ac:dyDescent="0.25">
      <c r="D412" s="287"/>
      <c r="K412" s="288"/>
      <c r="T412" s="266"/>
      <c r="U412" s="266"/>
      <c r="V412" s="266"/>
      <c r="W412" s="266"/>
      <c r="X412" s="266"/>
      <c r="Y412" s="266"/>
      <c r="AC412" s="269"/>
      <c r="AD412" s="270"/>
      <c r="AE412" s="269"/>
      <c r="AF412" s="269"/>
      <c r="AG412" s="269"/>
    </row>
    <row r="413" spans="4:33" s="267" customFormat="1" x14ac:dyDescent="0.25">
      <c r="D413" s="287"/>
      <c r="K413" s="288"/>
      <c r="T413" s="266"/>
      <c r="U413" s="266"/>
      <c r="V413" s="266"/>
      <c r="W413" s="266"/>
      <c r="X413" s="266"/>
      <c r="Y413" s="266"/>
      <c r="AC413" s="269"/>
      <c r="AD413" s="270"/>
      <c r="AE413" s="269"/>
      <c r="AF413" s="269"/>
      <c r="AG413" s="269"/>
    </row>
    <row r="414" spans="4:33" s="267" customFormat="1" x14ac:dyDescent="0.25">
      <c r="D414" s="287"/>
      <c r="K414" s="288"/>
      <c r="T414" s="266"/>
      <c r="U414" s="266"/>
      <c r="V414" s="266"/>
      <c r="W414" s="266"/>
      <c r="X414" s="266"/>
      <c r="Y414" s="266"/>
      <c r="AC414" s="269"/>
      <c r="AD414" s="270"/>
      <c r="AE414" s="269"/>
      <c r="AF414" s="269"/>
      <c r="AG414" s="269"/>
    </row>
    <row r="415" spans="4:33" s="267" customFormat="1" x14ac:dyDescent="0.25">
      <c r="D415" s="287"/>
      <c r="K415" s="288"/>
      <c r="T415" s="266"/>
      <c r="U415" s="266"/>
      <c r="V415" s="266"/>
      <c r="W415" s="266"/>
      <c r="X415" s="266"/>
      <c r="Y415" s="266"/>
      <c r="AC415" s="269"/>
      <c r="AD415" s="270"/>
      <c r="AE415" s="269"/>
      <c r="AF415" s="269"/>
      <c r="AG415" s="269"/>
    </row>
    <row r="416" spans="4:33" s="267" customFormat="1" x14ac:dyDescent="0.25">
      <c r="D416" s="287"/>
      <c r="K416" s="288"/>
      <c r="T416" s="266"/>
      <c r="U416" s="266"/>
      <c r="V416" s="266"/>
      <c r="W416" s="266"/>
      <c r="X416" s="266"/>
      <c r="Y416" s="266"/>
      <c r="AC416" s="269"/>
      <c r="AD416" s="270"/>
      <c r="AE416" s="269"/>
      <c r="AF416" s="269"/>
      <c r="AG416" s="269"/>
    </row>
    <row r="417" spans="4:33" s="267" customFormat="1" x14ac:dyDescent="0.25">
      <c r="D417" s="287"/>
      <c r="K417" s="288"/>
      <c r="T417" s="266"/>
      <c r="U417" s="266"/>
      <c r="V417" s="266"/>
      <c r="W417" s="266"/>
      <c r="X417" s="266"/>
      <c r="Y417" s="266"/>
      <c r="AC417" s="269"/>
      <c r="AD417" s="270"/>
      <c r="AE417" s="269"/>
      <c r="AF417" s="269"/>
      <c r="AG417" s="269"/>
    </row>
    <row r="418" spans="4:33" s="267" customFormat="1" x14ac:dyDescent="0.25">
      <c r="D418" s="287"/>
      <c r="K418" s="288"/>
      <c r="T418" s="266"/>
      <c r="U418" s="266"/>
      <c r="V418" s="266"/>
      <c r="W418" s="266"/>
      <c r="X418" s="266"/>
      <c r="Y418" s="266"/>
      <c r="AC418" s="269"/>
      <c r="AD418" s="270"/>
      <c r="AE418" s="269"/>
      <c r="AF418" s="269"/>
      <c r="AG418" s="269"/>
    </row>
    <row r="419" spans="4:33" s="267" customFormat="1" x14ac:dyDescent="0.25">
      <c r="D419" s="287"/>
      <c r="K419" s="288"/>
      <c r="T419" s="266"/>
      <c r="U419" s="266"/>
      <c r="V419" s="266"/>
      <c r="W419" s="266"/>
      <c r="X419" s="266"/>
      <c r="Y419" s="266"/>
      <c r="AC419" s="269"/>
      <c r="AD419" s="270"/>
      <c r="AE419" s="269"/>
      <c r="AF419" s="269"/>
      <c r="AG419" s="269"/>
    </row>
    <row r="420" spans="4:33" s="267" customFormat="1" x14ac:dyDescent="0.25">
      <c r="D420" s="287"/>
      <c r="K420" s="288"/>
      <c r="T420" s="266"/>
      <c r="U420" s="266"/>
      <c r="V420" s="266"/>
      <c r="W420" s="266"/>
      <c r="X420" s="266"/>
      <c r="Y420" s="266"/>
      <c r="AC420" s="269"/>
      <c r="AD420" s="270"/>
      <c r="AE420" s="269"/>
      <c r="AF420" s="269"/>
      <c r="AG420" s="269"/>
    </row>
    <row r="421" spans="4:33" s="267" customFormat="1" x14ac:dyDescent="0.25">
      <c r="D421" s="287"/>
      <c r="K421" s="288"/>
      <c r="T421" s="266"/>
      <c r="U421" s="266"/>
      <c r="V421" s="266"/>
      <c r="W421" s="266"/>
      <c r="X421" s="266"/>
      <c r="Y421" s="266"/>
      <c r="AC421" s="269"/>
      <c r="AD421" s="270"/>
      <c r="AE421" s="269"/>
      <c r="AF421" s="269"/>
      <c r="AG421" s="269"/>
    </row>
    <row r="422" spans="4:33" s="267" customFormat="1" x14ac:dyDescent="0.25">
      <c r="D422" s="287"/>
      <c r="K422" s="288"/>
      <c r="T422" s="266"/>
      <c r="U422" s="266"/>
      <c r="V422" s="266"/>
      <c r="W422" s="266"/>
      <c r="X422" s="266"/>
      <c r="Y422" s="266"/>
      <c r="AC422" s="269"/>
      <c r="AD422" s="270"/>
      <c r="AE422" s="269"/>
      <c r="AF422" s="269"/>
      <c r="AG422" s="269"/>
    </row>
    <row r="423" spans="4:33" s="267" customFormat="1" x14ac:dyDescent="0.25">
      <c r="D423" s="287"/>
      <c r="K423" s="288"/>
      <c r="T423" s="266"/>
      <c r="U423" s="266"/>
      <c r="V423" s="266"/>
      <c r="W423" s="266"/>
      <c r="X423" s="266"/>
      <c r="Y423" s="266"/>
      <c r="AC423" s="269"/>
      <c r="AD423" s="270"/>
      <c r="AE423" s="269"/>
      <c r="AF423" s="269"/>
      <c r="AG423" s="269"/>
    </row>
    <row r="424" spans="4:33" s="267" customFormat="1" x14ac:dyDescent="0.25">
      <c r="D424" s="287"/>
      <c r="K424" s="288"/>
      <c r="T424" s="266"/>
      <c r="U424" s="266"/>
      <c r="V424" s="266"/>
      <c r="W424" s="266"/>
      <c r="X424" s="266"/>
      <c r="Y424" s="266"/>
      <c r="AC424" s="269"/>
      <c r="AD424" s="270"/>
      <c r="AE424" s="269"/>
      <c r="AF424" s="269"/>
      <c r="AG424" s="269"/>
    </row>
    <row r="425" spans="4:33" s="267" customFormat="1" x14ac:dyDescent="0.25">
      <c r="D425" s="287"/>
      <c r="K425" s="288"/>
      <c r="T425" s="266"/>
      <c r="U425" s="266"/>
      <c r="V425" s="266"/>
      <c r="W425" s="266"/>
      <c r="X425" s="266"/>
      <c r="Y425" s="266"/>
      <c r="AC425" s="269"/>
      <c r="AD425" s="270"/>
      <c r="AE425" s="269"/>
      <c r="AF425" s="269"/>
      <c r="AG425" s="269"/>
    </row>
    <row r="426" spans="4:33" s="267" customFormat="1" x14ac:dyDescent="0.25">
      <c r="D426" s="287"/>
      <c r="K426" s="288"/>
      <c r="T426" s="266"/>
      <c r="U426" s="266"/>
      <c r="V426" s="266"/>
      <c r="W426" s="266"/>
      <c r="X426" s="266"/>
      <c r="Y426" s="266"/>
      <c r="AC426" s="269"/>
      <c r="AD426" s="270"/>
      <c r="AE426" s="269"/>
      <c r="AF426" s="269"/>
      <c r="AG426" s="269"/>
    </row>
    <row r="427" spans="4:33" s="267" customFormat="1" x14ac:dyDescent="0.25">
      <c r="D427" s="287"/>
      <c r="K427" s="288"/>
      <c r="T427" s="266"/>
      <c r="U427" s="266"/>
      <c r="V427" s="266"/>
      <c r="W427" s="266"/>
      <c r="X427" s="266"/>
      <c r="Y427" s="266"/>
      <c r="AC427" s="269"/>
      <c r="AD427" s="270"/>
      <c r="AE427" s="269"/>
      <c r="AF427" s="269"/>
      <c r="AG427" s="269"/>
    </row>
    <row r="428" spans="4:33" s="267" customFormat="1" x14ac:dyDescent="0.25">
      <c r="D428" s="287"/>
      <c r="K428" s="288"/>
      <c r="T428" s="266"/>
      <c r="U428" s="266"/>
      <c r="V428" s="266"/>
      <c r="W428" s="266"/>
      <c r="X428" s="266"/>
      <c r="Y428" s="266"/>
      <c r="AC428" s="269"/>
      <c r="AD428" s="270"/>
      <c r="AE428" s="269"/>
      <c r="AF428" s="269"/>
      <c r="AG428" s="269"/>
    </row>
    <row r="429" spans="4:33" s="267" customFormat="1" x14ac:dyDescent="0.25">
      <c r="D429" s="287"/>
      <c r="K429" s="288"/>
      <c r="T429" s="266"/>
      <c r="U429" s="266"/>
      <c r="V429" s="266"/>
      <c r="W429" s="266"/>
      <c r="X429" s="266"/>
      <c r="Y429" s="266"/>
      <c r="AC429" s="269"/>
      <c r="AD429" s="270"/>
      <c r="AE429" s="269"/>
      <c r="AF429" s="269"/>
      <c r="AG429" s="269"/>
    </row>
    <row r="430" spans="4:33" s="267" customFormat="1" x14ac:dyDescent="0.25">
      <c r="D430" s="287"/>
      <c r="K430" s="288"/>
      <c r="T430" s="266"/>
      <c r="U430" s="266"/>
      <c r="V430" s="266"/>
      <c r="W430" s="266"/>
      <c r="X430" s="266"/>
      <c r="Y430" s="266"/>
      <c r="AC430" s="269"/>
      <c r="AD430" s="270"/>
      <c r="AE430" s="269"/>
      <c r="AF430" s="269"/>
      <c r="AG430" s="269"/>
    </row>
    <row r="431" spans="4:33" s="267" customFormat="1" x14ac:dyDescent="0.25">
      <c r="D431" s="287"/>
      <c r="K431" s="288"/>
      <c r="T431" s="266"/>
      <c r="U431" s="266"/>
      <c r="V431" s="266"/>
      <c r="W431" s="266"/>
      <c r="X431" s="266"/>
      <c r="Y431" s="266"/>
      <c r="AC431" s="269"/>
      <c r="AD431" s="270"/>
      <c r="AE431" s="269"/>
      <c r="AF431" s="269"/>
      <c r="AG431" s="269"/>
    </row>
    <row r="432" spans="4:33" s="267" customFormat="1" x14ac:dyDescent="0.25">
      <c r="D432" s="287"/>
      <c r="K432" s="288"/>
      <c r="T432" s="266"/>
      <c r="U432" s="266"/>
      <c r="V432" s="266"/>
      <c r="W432" s="266"/>
      <c r="X432" s="266"/>
      <c r="Y432" s="266"/>
      <c r="AC432" s="269"/>
      <c r="AD432" s="270"/>
      <c r="AE432" s="269"/>
      <c r="AF432" s="269"/>
      <c r="AG432" s="269"/>
    </row>
    <row r="433" spans="4:33" s="267" customFormat="1" x14ac:dyDescent="0.25">
      <c r="D433" s="287"/>
      <c r="K433" s="288"/>
      <c r="T433" s="266"/>
      <c r="U433" s="266"/>
      <c r="V433" s="266"/>
      <c r="W433" s="266"/>
      <c r="X433" s="266"/>
      <c r="Y433" s="266"/>
      <c r="AC433" s="269"/>
      <c r="AD433" s="270"/>
      <c r="AE433" s="269"/>
      <c r="AF433" s="269"/>
      <c r="AG433" s="269"/>
    </row>
    <row r="434" spans="4:33" s="267" customFormat="1" x14ac:dyDescent="0.25">
      <c r="D434" s="287"/>
      <c r="K434" s="288"/>
      <c r="T434" s="266"/>
      <c r="U434" s="266"/>
      <c r="V434" s="266"/>
      <c r="W434" s="266"/>
      <c r="X434" s="266"/>
      <c r="Y434" s="266"/>
      <c r="AC434" s="269"/>
      <c r="AD434" s="270"/>
      <c r="AE434" s="269"/>
      <c r="AF434" s="269"/>
      <c r="AG434" s="269"/>
    </row>
    <row r="435" spans="4:33" s="267" customFormat="1" x14ac:dyDescent="0.25">
      <c r="D435" s="287"/>
      <c r="K435" s="288"/>
      <c r="T435" s="266"/>
      <c r="U435" s="266"/>
      <c r="V435" s="266"/>
      <c r="W435" s="266"/>
      <c r="X435" s="266"/>
      <c r="Y435" s="266"/>
      <c r="AC435" s="269"/>
      <c r="AD435" s="270"/>
      <c r="AE435" s="269"/>
      <c r="AF435" s="269"/>
      <c r="AG435" s="269"/>
    </row>
    <row r="436" spans="4:33" s="267" customFormat="1" x14ac:dyDescent="0.25">
      <c r="D436" s="287"/>
      <c r="K436" s="288"/>
      <c r="T436" s="266"/>
      <c r="U436" s="266"/>
      <c r="V436" s="266"/>
      <c r="W436" s="266"/>
      <c r="X436" s="266"/>
      <c r="Y436" s="266"/>
      <c r="AC436" s="269"/>
      <c r="AD436" s="270"/>
      <c r="AE436" s="269"/>
      <c r="AF436" s="269"/>
      <c r="AG436" s="269"/>
    </row>
    <row r="437" spans="4:33" s="267" customFormat="1" x14ac:dyDescent="0.25">
      <c r="D437" s="287"/>
      <c r="K437" s="288"/>
      <c r="T437" s="266"/>
      <c r="U437" s="266"/>
      <c r="V437" s="266"/>
      <c r="W437" s="266"/>
      <c r="X437" s="266"/>
      <c r="Y437" s="266"/>
      <c r="AC437" s="269"/>
      <c r="AD437" s="270"/>
      <c r="AE437" s="269"/>
      <c r="AF437" s="269"/>
      <c r="AG437" s="269"/>
    </row>
    <row r="438" spans="4:33" s="267" customFormat="1" x14ac:dyDescent="0.25">
      <c r="D438" s="287"/>
      <c r="K438" s="288"/>
      <c r="T438" s="266"/>
      <c r="U438" s="266"/>
      <c r="V438" s="266"/>
      <c r="W438" s="266"/>
      <c r="X438" s="266"/>
      <c r="Y438" s="266"/>
      <c r="AC438" s="269"/>
      <c r="AD438" s="270"/>
      <c r="AE438" s="269"/>
      <c r="AF438" s="269"/>
      <c r="AG438" s="269"/>
    </row>
    <row r="439" spans="4:33" s="267" customFormat="1" x14ac:dyDescent="0.25">
      <c r="D439" s="287"/>
      <c r="K439" s="288"/>
      <c r="T439" s="266"/>
      <c r="U439" s="266"/>
      <c r="V439" s="266"/>
      <c r="W439" s="266"/>
      <c r="X439" s="266"/>
      <c r="Y439" s="266"/>
      <c r="AC439" s="269"/>
      <c r="AD439" s="270"/>
      <c r="AE439" s="269"/>
      <c r="AF439" s="269"/>
      <c r="AG439" s="269"/>
    </row>
    <row r="440" spans="4:33" s="267" customFormat="1" x14ac:dyDescent="0.25">
      <c r="D440" s="287"/>
      <c r="K440" s="288"/>
      <c r="T440" s="266"/>
      <c r="U440" s="266"/>
      <c r="V440" s="266"/>
      <c r="W440" s="266"/>
      <c r="X440" s="266"/>
      <c r="Y440" s="266"/>
      <c r="AC440" s="269"/>
      <c r="AD440" s="270"/>
      <c r="AE440" s="269"/>
      <c r="AF440" s="269"/>
      <c r="AG440" s="269"/>
    </row>
    <row r="441" spans="4:33" s="267" customFormat="1" x14ac:dyDescent="0.25">
      <c r="D441" s="287"/>
      <c r="K441" s="288"/>
      <c r="T441" s="266"/>
      <c r="U441" s="266"/>
      <c r="V441" s="266"/>
      <c r="W441" s="266"/>
      <c r="X441" s="266"/>
      <c r="Y441" s="266"/>
      <c r="AC441" s="269"/>
      <c r="AD441" s="270"/>
      <c r="AE441" s="269"/>
      <c r="AF441" s="269"/>
      <c r="AG441" s="269"/>
    </row>
    <row r="442" spans="4:33" s="267" customFormat="1" x14ac:dyDescent="0.25">
      <c r="D442" s="287"/>
      <c r="K442" s="288"/>
      <c r="T442" s="266"/>
      <c r="U442" s="266"/>
      <c r="V442" s="266"/>
      <c r="W442" s="266"/>
      <c r="X442" s="266"/>
      <c r="Y442" s="266"/>
      <c r="AC442" s="269"/>
      <c r="AD442" s="270"/>
      <c r="AE442" s="269"/>
      <c r="AF442" s="269"/>
      <c r="AG442" s="269"/>
    </row>
    <row r="443" spans="4:33" s="267" customFormat="1" x14ac:dyDescent="0.25">
      <c r="D443" s="287"/>
      <c r="K443" s="288"/>
      <c r="T443" s="266"/>
      <c r="U443" s="266"/>
      <c r="V443" s="266"/>
      <c r="W443" s="266"/>
      <c r="X443" s="266"/>
      <c r="Y443" s="266"/>
      <c r="AC443" s="269"/>
      <c r="AD443" s="270"/>
      <c r="AE443" s="269"/>
      <c r="AF443" s="269"/>
      <c r="AG443" s="269"/>
    </row>
    <row r="444" spans="4:33" s="267" customFormat="1" x14ac:dyDescent="0.25">
      <c r="D444" s="287"/>
      <c r="K444" s="288"/>
      <c r="T444" s="266"/>
      <c r="U444" s="266"/>
      <c r="V444" s="266"/>
      <c r="W444" s="266"/>
      <c r="X444" s="266"/>
      <c r="Y444" s="266"/>
      <c r="AC444" s="269"/>
      <c r="AD444" s="270"/>
      <c r="AE444" s="269"/>
      <c r="AF444" s="269"/>
      <c r="AG444" s="269"/>
    </row>
    <row r="445" spans="4:33" s="267" customFormat="1" x14ac:dyDescent="0.25">
      <c r="D445" s="287"/>
      <c r="K445" s="288"/>
      <c r="T445" s="266"/>
      <c r="U445" s="266"/>
      <c r="V445" s="266"/>
      <c r="W445" s="266"/>
      <c r="X445" s="266"/>
      <c r="Y445" s="266"/>
      <c r="AC445" s="269"/>
      <c r="AD445" s="270"/>
      <c r="AE445" s="269"/>
      <c r="AF445" s="269"/>
      <c r="AG445" s="269"/>
    </row>
    <row r="446" spans="4:33" s="267" customFormat="1" x14ac:dyDescent="0.25">
      <c r="D446" s="287"/>
      <c r="K446" s="288"/>
      <c r="T446" s="266"/>
      <c r="U446" s="266"/>
      <c r="V446" s="266"/>
      <c r="W446" s="266"/>
      <c r="X446" s="266"/>
      <c r="Y446" s="266"/>
      <c r="AC446" s="269"/>
      <c r="AD446" s="270"/>
      <c r="AE446" s="269"/>
      <c r="AF446" s="269"/>
      <c r="AG446" s="269"/>
    </row>
    <row r="447" spans="4:33" s="267" customFormat="1" x14ac:dyDescent="0.25">
      <c r="D447" s="287"/>
      <c r="K447" s="288"/>
      <c r="T447" s="266"/>
      <c r="U447" s="266"/>
      <c r="V447" s="266"/>
      <c r="W447" s="266"/>
      <c r="X447" s="266"/>
      <c r="Y447" s="266"/>
      <c r="AC447" s="269"/>
      <c r="AD447" s="270"/>
      <c r="AE447" s="269"/>
      <c r="AF447" s="269"/>
      <c r="AG447" s="269"/>
    </row>
    <row r="448" spans="4:33" s="267" customFormat="1" x14ac:dyDescent="0.25">
      <c r="D448" s="287"/>
      <c r="K448" s="288"/>
      <c r="T448" s="266"/>
      <c r="U448" s="266"/>
      <c r="V448" s="266"/>
      <c r="W448" s="266"/>
      <c r="X448" s="266"/>
      <c r="Y448" s="266"/>
      <c r="AC448" s="269"/>
      <c r="AD448" s="270"/>
      <c r="AE448" s="269"/>
      <c r="AF448" s="269"/>
      <c r="AG448" s="269"/>
    </row>
    <row r="449" spans="4:33" s="267" customFormat="1" x14ac:dyDescent="0.25">
      <c r="D449" s="287"/>
      <c r="K449" s="288"/>
      <c r="T449" s="266"/>
      <c r="U449" s="266"/>
      <c r="V449" s="266"/>
      <c r="W449" s="266"/>
      <c r="X449" s="266"/>
      <c r="Y449" s="266"/>
      <c r="AC449" s="269"/>
      <c r="AD449" s="270"/>
      <c r="AE449" s="269"/>
      <c r="AF449" s="269"/>
      <c r="AG449" s="269"/>
    </row>
    <row r="450" spans="4:33" s="267" customFormat="1" x14ac:dyDescent="0.25">
      <c r="D450" s="287"/>
      <c r="K450" s="288"/>
      <c r="T450" s="266"/>
      <c r="U450" s="266"/>
      <c r="V450" s="266"/>
      <c r="W450" s="266"/>
      <c r="X450" s="266"/>
      <c r="Y450" s="266"/>
      <c r="AC450" s="269"/>
      <c r="AD450" s="270"/>
      <c r="AE450" s="269"/>
      <c r="AF450" s="269"/>
      <c r="AG450" s="269"/>
    </row>
    <row r="451" spans="4:33" s="267" customFormat="1" x14ac:dyDescent="0.25">
      <c r="D451" s="287"/>
      <c r="K451" s="288"/>
      <c r="T451" s="266"/>
      <c r="U451" s="266"/>
      <c r="V451" s="266"/>
      <c r="W451" s="266"/>
      <c r="X451" s="266"/>
      <c r="Y451" s="266"/>
      <c r="AC451" s="269"/>
      <c r="AD451" s="270"/>
      <c r="AE451" s="269"/>
      <c r="AF451" s="269"/>
      <c r="AG451" s="269"/>
    </row>
    <row r="452" spans="4:33" s="267" customFormat="1" x14ac:dyDescent="0.25">
      <c r="D452" s="287"/>
      <c r="K452" s="288"/>
      <c r="T452" s="266"/>
      <c r="U452" s="266"/>
      <c r="V452" s="266"/>
      <c r="W452" s="266"/>
      <c r="X452" s="266"/>
      <c r="Y452" s="266"/>
      <c r="AC452" s="269"/>
      <c r="AD452" s="270"/>
      <c r="AE452" s="269"/>
      <c r="AF452" s="269"/>
      <c r="AG452" s="269"/>
    </row>
    <row r="453" spans="4:33" s="267" customFormat="1" x14ac:dyDescent="0.25">
      <c r="D453" s="287"/>
      <c r="K453" s="288"/>
      <c r="T453" s="266"/>
      <c r="U453" s="266"/>
      <c r="V453" s="266"/>
      <c r="W453" s="266"/>
      <c r="X453" s="266"/>
      <c r="Y453" s="266"/>
      <c r="AC453" s="269"/>
      <c r="AD453" s="270"/>
      <c r="AE453" s="269"/>
      <c r="AF453" s="269"/>
      <c r="AG453" s="269"/>
    </row>
    <row r="454" spans="4:33" s="267" customFormat="1" x14ac:dyDescent="0.25">
      <c r="D454" s="287"/>
      <c r="K454" s="288"/>
      <c r="T454" s="266"/>
      <c r="U454" s="266"/>
      <c r="V454" s="266"/>
      <c r="W454" s="266"/>
      <c r="X454" s="266"/>
      <c r="Y454" s="266"/>
      <c r="AC454" s="269"/>
      <c r="AD454" s="270"/>
      <c r="AE454" s="269"/>
      <c r="AF454" s="269"/>
      <c r="AG454" s="269"/>
    </row>
    <row r="455" spans="4:33" s="267" customFormat="1" x14ac:dyDescent="0.25">
      <c r="D455" s="287"/>
      <c r="K455" s="288"/>
      <c r="T455" s="266"/>
      <c r="U455" s="266"/>
      <c r="V455" s="266"/>
      <c r="W455" s="266"/>
      <c r="X455" s="266"/>
      <c r="Y455" s="266"/>
      <c r="AC455" s="269"/>
      <c r="AD455" s="270"/>
      <c r="AE455" s="269"/>
      <c r="AF455" s="269"/>
      <c r="AG455" s="269"/>
    </row>
    <row r="456" spans="4:33" s="267" customFormat="1" x14ac:dyDescent="0.25">
      <c r="D456" s="287"/>
      <c r="K456" s="288"/>
      <c r="T456" s="266"/>
      <c r="U456" s="266"/>
      <c r="V456" s="266"/>
      <c r="W456" s="266"/>
      <c r="X456" s="266"/>
      <c r="Y456" s="266"/>
      <c r="AC456" s="269"/>
      <c r="AD456" s="270"/>
      <c r="AE456" s="269"/>
      <c r="AF456" s="269"/>
      <c r="AG456" s="269"/>
    </row>
    <row r="457" spans="4:33" s="267" customFormat="1" x14ac:dyDescent="0.25">
      <c r="D457" s="287"/>
      <c r="K457" s="288"/>
      <c r="T457" s="266"/>
      <c r="U457" s="266"/>
      <c r="V457" s="266"/>
      <c r="W457" s="266"/>
      <c r="X457" s="266"/>
      <c r="Y457" s="266"/>
      <c r="AC457" s="269"/>
      <c r="AD457" s="270"/>
      <c r="AE457" s="269"/>
      <c r="AF457" s="269"/>
      <c r="AG457" s="269"/>
    </row>
    <row r="458" spans="4:33" s="267" customFormat="1" x14ac:dyDescent="0.25">
      <c r="D458" s="287"/>
      <c r="K458" s="288"/>
      <c r="T458" s="266"/>
      <c r="U458" s="266"/>
      <c r="V458" s="266"/>
      <c r="W458" s="266"/>
      <c r="X458" s="266"/>
      <c r="Y458" s="266"/>
      <c r="AC458" s="269"/>
      <c r="AD458" s="270"/>
      <c r="AE458" s="269"/>
      <c r="AF458" s="269"/>
      <c r="AG458" s="269"/>
    </row>
    <row r="459" spans="4:33" s="267" customFormat="1" x14ac:dyDescent="0.25">
      <c r="D459" s="287"/>
      <c r="K459" s="288"/>
      <c r="T459" s="266"/>
      <c r="U459" s="266"/>
      <c r="V459" s="266"/>
      <c r="W459" s="266"/>
      <c r="X459" s="266"/>
      <c r="Y459" s="266"/>
      <c r="AC459" s="269"/>
      <c r="AD459" s="270"/>
      <c r="AE459" s="269"/>
      <c r="AF459" s="269"/>
      <c r="AG459" s="269"/>
    </row>
    <row r="460" spans="4:33" s="267" customFormat="1" x14ac:dyDescent="0.25">
      <c r="D460" s="287"/>
      <c r="K460" s="288"/>
      <c r="T460" s="266"/>
      <c r="U460" s="266"/>
      <c r="V460" s="266"/>
      <c r="W460" s="266"/>
      <c r="X460" s="266"/>
      <c r="Y460" s="266"/>
      <c r="AC460" s="269"/>
      <c r="AD460" s="270"/>
      <c r="AE460" s="269"/>
      <c r="AF460" s="269"/>
      <c r="AG460" s="269"/>
    </row>
    <row r="461" spans="4:33" s="267" customFormat="1" x14ac:dyDescent="0.25">
      <c r="D461" s="287"/>
      <c r="K461" s="288"/>
      <c r="T461" s="266"/>
      <c r="U461" s="266"/>
      <c r="V461" s="266"/>
      <c r="W461" s="266"/>
      <c r="X461" s="266"/>
      <c r="Y461" s="266"/>
      <c r="AC461" s="269"/>
      <c r="AD461" s="270"/>
      <c r="AE461" s="269"/>
      <c r="AF461" s="269"/>
      <c r="AG461" s="269"/>
    </row>
    <row r="462" spans="4:33" s="267" customFormat="1" x14ac:dyDescent="0.25">
      <c r="D462" s="287"/>
      <c r="K462" s="288"/>
      <c r="T462" s="266"/>
      <c r="U462" s="266"/>
      <c r="V462" s="266"/>
      <c r="W462" s="266"/>
      <c r="X462" s="266"/>
      <c r="Y462" s="266"/>
      <c r="AC462" s="269"/>
      <c r="AD462" s="270"/>
      <c r="AE462" s="269"/>
      <c r="AF462" s="269"/>
      <c r="AG462" s="269"/>
    </row>
    <row r="463" spans="4:33" s="267" customFormat="1" x14ac:dyDescent="0.25">
      <c r="D463" s="287"/>
      <c r="K463" s="288"/>
      <c r="T463" s="266"/>
      <c r="U463" s="266"/>
      <c r="V463" s="266"/>
      <c r="W463" s="266"/>
      <c r="X463" s="266"/>
      <c r="Y463" s="266"/>
      <c r="AC463" s="269"/>
      <c r="AD463" s="270"/>
      <c r="AE463" s="269"/>
      <c r="AF463" s="269"/>
      <c r="AG463" s="269"/>
    </row>
    <row r="464" spans="4:33" s="267" customFormat="1" x14ac:dyDescent="0.25">
      <c r="D464" s="287"/>
      <c r="K464" s="288"/>
      <c r="T464" s="266"/>
      <c r="U464" s="266"/>
      <c r="V464" s="266"/>
      <c r="W464" s="266"/>
      <c r="X464" s="266"/>
      <c r="Y464" s="266"/>
      <c r="AC464" s="269"/>
      <c r="AD464" s="270"/>
      <c r="AE464" s="269"/>
      <c r="AF464" s="269"/>
      <c r="AG464" s="269"/>
    </row>
    <row r="465" spans="4:33" s="267" customFormat="1" x14ac:dyDescent="0.25">
      <c r="D465" s="287"/>
      <c r="K465" s="288"/>
      <c r="T465" s="266"/>
      <c r="U465" s="266"/>
      <c r="V465" s="266"/>
      <c r="W465" s="266"/>
      <c r="X465" s="266"/>
      <c r="Y465" s="266"/>
      <c r="AC465" s="269"/>
      <c r="AD465" s="270"/>
      <c r="AE465" s="269"/>
      <c r="AF465" s="269"/>
      <c r="AG465" s="269"/>
    </row>
    <row r="466" spans="4:33" s="267" customFormat="1" x14ac:dyDescent="0.25">
      <c r="D466" s="287"/>
      <c r="K466" s="288"/>
      <c r="T466" s="266"/>
      <c r="U466" s="266"/>
      <c r="V466" s="266"/>
      <c r="W466" s="266"/>
      <c r="X466" s="266"/>
      <c r="Y466" s="266"/>
      <c r="AC466" s="269"/>
      <c r="AD466" s="270"/>
      <c r="AE466" s="269"/>
      <c r="AF466" s="269"/>
      <c r="AG466" s="269"/>
    </row>
    <row r="467" spans="4:33" s="267" customFormat="1" x14ac:dyDescent="0.25">
      <c r="D467" s="287"/>
      <c r="K467" s="288"/>
      <c r="T467" s="266"/>
      <c r="U467" s="266"/>
      <c r="V467" s="266"/>
      <c r="W467" s="266"/>
      <c r="X467" s="266"/>
      <c r="Y467" s="266"/>
      <c r="AC467" s="269"/>
      <c r="AD467" s="270"/>
      <c r="AE467" s="269"/>
      <c r="AF467" s="269"/>
      <c r="AG467" s="269"/>
    </row>
    <row r="468" spans="4:33" s="267" customFormat="1" x14ac:dyDescent="0.25">
      <c r="D468" s="287"/>
      <c r="K468" s="288"/>
      <c r="T468" s="266"/>
      <c r="U468" s="266"/>
      <c r="V468" s="266"/>
      <c r="W468" s="266"/>
      <c r="X468" s="266"/>
      <c r="Y468" s="266"/>
      <c r="AC468" s="269"/>
      <c r="AD468" s="270"/>
      <c r="AE468" s="269"/>
      <c r="AF468" s="269"/>
      <c r="AG468" s="269"/>
    </row>
    <row r="469" spans="4:33" s="267" customFormat="1" x14ac:dyDescent="0.25">
      <c r="D469" s="287"/>
      <c r="K469" s="288"/>
      <c r="T469" s="266"/>
      <c r="U469" s="266"/>
      <c r="V469" s="266"/>
      <c r="W469" s="266"/>
      <c r="X469" s="266"/>
      <c r="Y469" s="266"/>
      <c r="AC469" s="269"/>
      <c r="AD469" s="270"/>
      <c r="AE469" s="269"/>
      <c r="AF469" s="269"/>
      <c r="AG469" s="269"/>
    </row>
    <row r="470" spans="4:33" s="267" customFormat="1" x14ac:dyDescent="0.25">
      <c r="D470" s="287"/>
      <c r="K470" s="288"/>
      <c r="T470" s="266"/>
      <c r="U470" s="266"/>
      <c r="V470" s="266"/>
      <c r="W470" s="266"/>
      <c r="X470" s="266"/>
      <c r="Y470" s="266"/>
      <c r="AC470" s="269"/>
      <c r="AD470" s="270"/>
      <c r="AE470" s="269"/>
      <c r="AF470" s="269"/>
      <c r="AG470" s="269"/>
    </row>
    <row r="471" spans="4:33" s="267" customFormat="1" x14ac:dyDescent="0.25">
      <c r="D471" s="287"/>
      <c r="K471" s="288"/>
      <c r="T471" s="266"/>
      <c r="U471" s="266"/>
      <c r="V471" s="266"/>
      <c r="W471" s="266"/>
      <c r="X471" s="266"/>
      <c r="Y471" s="266"/>
      <c r="AC471" s="269"/>
      <c r="AD471" s="270"/>
      <c r="AE471" s="269"/>
      <c r="AF471" s="269"/>
      <c r="AG471" s="269"/>
    </row>
    <row r="472" spans="4:33" s="267" customFormat="1" x14ac:dyDescent="0.25">
      <c r="D472" s="287"/>
      <c r="K472" s="288"/>
      <c r="T472" s="266"/>
      <c r="U472" s="266"/>
      <c r="V472" s="266"/>
      <c r="W472" s="266"/>
      <c r="X472" s="266"/>
      <c r="Y472" s="266"/>
      <c r="AC472" s="269"/>
      <c r="AD472" s="270"/>
      <c r="AE472" s="269"/>
      <c r="AF472" s="269"/>
      <c r="AG472" s="269"/>
    </row>
    <row r="473" spans="4:33" s="267" customFormat="1" x14ac:dyDescent="0.25">
      <c r="D473" s="287"/>
      <c r="K473" s="288"/>
      <c r="T473" s="266"/>
      <c r="U473" s="266"/>
      <c r="V473" s="266"/>
      <c r="W473" s="266"/>
      <c r="X473" s="266"/>
      <c r="Y473" s="266"/>
      <c r="AC473" s="269"/>
      <c r="AD473" s="270"/>
      <c r="AE473" s="269"/>
      <c r="AF473" s="269"/>
      <c r="AG473" s="269"/>
    </row>
    <row r="474" spans="4:33" s="267" customFormat="1" x14ac:dyDescent="0.25">
      <c r="D474" s="287"/>
      <c r="K474" s="288"/>
      <c r="T474" s="266"/>
      <c r="U474" s="266"/>
      <c r="V474" s="266"/>
      <c r="W474" s="266"/>
      <c r="X474" s="266"/>
      <c r="Y474" s="266"/>
      <c r="AC474" s="269"/>
      <c r="AD474" s="270"/>
      <c r="AE474" s="269"/>
      <c r="AF474" s="269"/>
      <c r="AG474" s="269"/>
    </row>
    <row r="475" spans="4:33" s="267" customFormat="1" x14ac:dyDescent="0.25">
      <c r="D475" s="287"/>
      <c r="K475" s="288"/>
      <c r="T475" s="266"/>
      <c r="U475" s="266"/>
      <c r="V475" s="266"/>
      <c r="W475" s="266"/>
      <c r="X475" s="266"/>
      <c r="Y475" s="266"/>
      <c r="AC475" s="269"/>
      <c r="AD475" s="270"/>
      <c r="AE475" s="269"/>
      <c r="AF475" s="269"/>
      <c r="AG475" s="269"/>
    </row>
    <row r="476" spans="4:33" s="267" customFormat="1" x14ac:dyDescent="0.25">
      <c r="D476" s="287"/>
      <c r="K476" s="288"/>
      <c r="T476" s="266"/>
      <c r="U476" s="266"/>
      <c r="V476" s="266"/>
      <c r="W476" s="266"/>
      <c r="X476" s="266"/>
      <c r="Y476" s="266"/>
      <c r="AC476" s="269"/>
      <c r="AD476" s="270"/>
      <c r="AE476" s="269"/>
      <c r="AF476" s="269"/>
      <c r="AG476" s="269"/>
    </row>
    <row r="477" spans="4:33" s="267" customFormat="1" x14ac:dyDescent="0.25">
      <c r="D477" s="287"/>
      <c r="K477" s="288"/>
      <c r="T477" s="266"/>
      <c r="U477" s="266"/>
      <c r="V477" s="266"/>
      <c r="W477" s="266"/>
      <c r="X477" s="266"/>
      <c r="Y477" s="266"/>
      <c r="AC477" s="269"/>
      <c r="AD477" s="270"/>
      <c r="AE477" s="269"/>
      <c r="AF477" s="269"/>
      <c r="AG477" s="269"/>
    </row>
    <row r="478" spans="4:33" s="267" customFormat="1" x14ac:dyDescent="0.25">
      <c r="D478" s="287"/>
      <c r="K478" s="288"/>
      <c r="T478" s="266"/>
      <c r="U478" s="266"/>
      <c r="V478" s="266"/>
      <c r="W478" s="266"/>
      <c r="X478" s="266"/>
      <c r="Y478" s="266"/>
      <c r="AC478" s="269"/>
      <c r="AD478" s="270"/>
      <c r="AE478" s="269"/>
      <c r="AF478" s="269"/>
      <c r="AG478" s="269"/>
    </row>
    <row r="479" spans="4:33" s="267" customFormat="1" x14ac:dyDescent="0.25">
      <c r="D479" s="287"/>
      <c r="K479" s="288"/>
      <c r="T479" s="266"/>
      <c r="U479" s="266"/>
      <c r="V479" s="266"/>
      <c r="W479" s="266"/>
      <c r="X479" s="266"/>
      <c r="Y479" s="266"/>
      <c r="AC479" s="269"/>
      <c r="AD479" s="270"/>
      <c r="AE479" s="269"/>
      <c r="AF479" s="269"/>
      <c r="AG479" s="269"/>
    </row>
    <row r="480" spans="4:33" s="267" customFormat="1" x14ac:dyDescent="0.25">
      <c r="D480" s="287"/>
      <c r="K480" s="288"/>
      <c r="T480" s="266"/>
      <c r="U480" s="266"/>
      <c r="V480" s="266"/>
      <c r="W480" s="266"/>
      <c r="X480" s="266"/>
      <c r="Y480" s="266"/>
      <c r="AC480" s="269"/>
      <c r="AD480" s="270"/>
      <c r="AE480" s="269"/>
      <c r="AF480" s="269"/>
      <c r="AG480" s="269"/>
    </row>
    <row r="481" spans="1:33" s="267" customFormat="1" x14ac:dyDescent="0.25">
      <c r="D481" s="287"/>
      <c r="K481" s="288"/>
      <c r="T481" s="266"/>
      <c r="U481" s="266"/>
      <c r="V481" s="266"/>
      <c r="W481" s="266"/>
      <c r="X481" s="266"/>
      <c r="Y481" s="266"/>
      <c r="AC481" s="269"/>
      <c r="AD481" s="270"/>
      <c r="AE481" s="269"/>
      <c r="AF481" s="269"/>
      <c r="AG481" s="269"/>
    </row>
    <row r="482" spans="1:33" s="267" customFormat="1" x14ac:dyDescent="0.25">
      <c r="D482" s="287"/>
      <c r="K482" s="288"/>
      <c r="T482" s="266"/>
      <c r="U482" s="266"/>
      <c r="V482" s="266"/>
      <c r="W482" s="266"/>
      <c r="X482" s="266"/>
      <c r="Y482" s="266"/>
      <c r="AC482" s="269"/>
      <c r="AD482" s="270"/>
      <c r="AE482" s="269"/>
      <c r="AF482" s="269"/>
      <c r="AG482" s="269"/>
    </row>
    <row r="483" spans="1:33" s="267" customFormat="1" x14ac:dyDescent="0.25">
      <c r="D483" s="287"/>
      <c r="K483" s="288"/>
      <c r="T483" s="266"/>
      <c r="U483" s="266"/>
      <c r="V483" s="266"/>
      <c r="W483" s="266"/>
      <c r="X483" s="266"/>
      <c r="Y483" s="266"/>
      <c r="AC483" s="269"/>
      <c r="AD483" s="270"/>
      <c r="AE483" s="269"/>
      <c r="AF483" s="269"/>
      <c r="AG483" s="269"/>
    </row>
    <row r="484" spans="1:33" s="267" customFormat="1" x14ac:dyDescent="0.25">
      <c r="D484" s="287"/>
      <c r="K484" s="288"/>
      <c r="T484" s="266"/>
      <c r="U484" s="266"/>
      <c r="V484" s="266"/>
      <c r="W484" s="266"/>
      <c r="X484" s="266"/>
      <c r="Y484" s="266"/>
      <c r="AC484" s="269"/>
      <c r="AD484" s="270"/>
      <c r="AE484" s="269"/>
      <c r="AF484" s="269"/>
      <c r="AG484" s="269"/>
    </row>
    <row r="485" spans="1:33" s="267" customFormat="1" x14ac:dyDescent="0.25">
      <c r="D485" s="287"/>
      <c r="K485" s="288"/>
      <c r="T485" s="266"/>
      <c r="U485" s="266"/>
      <c r="V485" s="266"/>
      <c r="W485" s="266"/>
      <c r="X485" s="266"/>
      <c r="Y485" s="266"/>
      <c r="AC485" s="269"/>
      <c r="AD485" s="270"/>
      <c r="AE485" s="269"/>
      <c r="AF485" s="269"/>
      <c r="AG485" s="269"/>
    </row>
    <row r="486" spans="1:33" s="267" customFormat="1" x14ac:dyDescent="0.25">
      <c r="D486" s="287"/>
      <c r="K486" s="288"/>
      <c r="T486" s="266"/>
      <c r="U486" s="266"/>
      <c r="V486" s="266"/>
      <c r="W486" s="266"/>
      <c r="X486" s="266"/>
      <c r="Y486" s="266"/>
      <c r="AC486" s="269"/>
      <c r="AD486" s="270"/>
      <c r="AE486" s="269"/>
      <c r="AF486" s="269"/>
      <c r="AG486" s="269"/>
    </row>
    <row r="487" spans="1:33" s="267" customFormat="1" x14ac:dyDescent="0.25">
      <c r="D487" s="287"/>
      <c r="K487" s="288"/>
      <c r="T487" s="266"/>
      <c r="U487" s="266"/>
      <c r="V487" s="266"/>
      <c r="W487" s="266"/>
      <c r="X487" s="266"/>
      <c r="Y487" s="266"/>
      <c r="AC487" s="269"/>
      <c r="AD487" s="270"/>
      <c r="AE487" s="269"/>
      <c r="AF487" s="269"/>
      <c r="AG487" s="269"/>
    </row>
    <row r="488" spans="1:33" s="267" customFormat="1" x14ac:dyDescent="0.25">
      <c r="D488" s="287"/>
      <c r="K488" s="288"/>
      <c r="T488" s="266"/>
      <c r="U488" s="266"/>
      <c r="V488" s="266"/>
      <c r="W488" s="266"/>
      <c r="X488" s="266"/>
      <c r="Y488" s="266"/>
      <c r="AC488" s="269"/>
      <c r="AD488" s="270"/>
      <c r="AE488" s="269"/>
      <c r="AF488" s="269"/>
      <c r="AG488" s="269"/>
    </row>
    <row r="489" spans="1:33" s="267" customFormat="1" x14ac:dyDescent="0.25">
      <c r="D489" s="287"/>
      <c r="K489" s="288"/>
      <c r="T489" s="266"/>
      <c r="U489" s="266"/>
      <c r="V489" s="266"/>
      <c r="W489" s="266"/>
      <c r="X489" s="266"/>
      <c r="Y489" s="266"/>
      <c r="AC489" s="269"/>
      <c r="AD489" s="270"/>
      <c r="AE489" s="269"/>
      <c r="AF489" s="269"/>
      <c r="AG489" s="269"/>
    </row>
    <row r="490" spans="1:33" s="267" customFormat="1" x14ac:dyDescent="0.25">
      <c r="D490" s="287"/>
      <c r="K490" s="288"/>
      <c r="T490" s="266"/>
      <c r="U490" s="266"/>
      <c r="V490" s="266"/>
      <c r="W490" s="266"/>
      <c r="X490" s="266"/>
      <c r="Y490" s="266"/>
      <c r="AC490" s="269"/>
      <c r="AD490" s="270"/>
      <c r="AE490" s="269"/>
      <c r="AF490" s="269"/>
      <c r="AG490" s="269"/>
    </row>
    <row r="491" spans="1:33" s="267" customFormat="1" x14ac:dyDescent="0.25">
      <c r="D491" s="287"/>
      <c r="K491" s="288"/>
      <c r="T491" s="266"/>
      <c r="U491" s="266"/>
      <c r="V491" s="266"/>
      <c r="W491" s="266"/>
      <c r="X491" s="266"/>
      <c r="Y491" s="266"/>
      <c r="AC491" s="269"/>
      <c r="AD491" s="270"/>
      <c r="AE491" s="269"/>
      <c r="AF491" s="269"/>
      <c r="AG491" s="269"/>
    </row>
    <row r="492" spans="1:33" s="267" customFormat="1" x14ac:dyDescent="0.25">
      <c r="D492" s="287"/>
      <c r="K492" s="288"/>
      <c r="T492" s="266"/>
      <c r="U492" s="266"/>
      <c r="V492" s="266"/>
      <c r="W492" s="266"/>
      <c r="X492" s="266"/>
      <c r="Y492" s="266"/>
      <c r="AC492" s="269"/>
      <c r="AD492" s="270"/>
      <c r="AE492" s="269"/>
      <c r="AF492" s="269"/>
      <c r="AG492" s="269"/>
    </row>
    <row r="493" spans="1:33" x14ac:dyDescent="0.25">
      <c r="A493" s="267"/>
      <c r="B493" s="266"/>
      <c r="C493" s="266"/>
      <c r="D493" s="289"/>
      <c r="E493" s="266"/>
      <c r="F493" s="266"/>
      <c r="G493" s="266"/>
      <c r="H493" s="266"/>
      <c r="I493" s="266"/>
      <c r="J493" s="266"/>
      <c r="K493" s="290"/>
      <c r="L493" s="266"/>
      <c r="M493" s="266"/>
      <c r="N493" s="266"/>
      <c r="O493" s="266"/>
      <c r="P493" s="266"/>
      <c r="Q493" s="266"/>
      <c r="R493" s="266"/>
      <c r="Z493" s="267"/>
      <c r="AA493" s="267"/>
      <c r="AB493" s="267"/>
    </row>
    <row r="494" spans="1:33" x14ac:dyDescent="0.25">
      <c r="B494" s="266"/>
      <c r="C494" s="266"/>
      <c r="D494" s="289"/>
      <c r="E494" s="266"/>
      <c r="F494" s="266"/>
      <c r="G494" s="266"/>
      <c r="H494" s="266"/>
      <c r="I494" s="266"/>
      <c r="J494" s="266"/>
      <c r="K494" s="290"/>
      <c r="L494" s="266"/>
      <c r="M494" s="266"/>
      <c r="N494" s="266"/>
      <c r="O494" s="266"/>
      <c r="P494" s="266"/>
      <c r="Q494" s="266"/>
      <c r="R494" s="266"/>
      <c r="Z494" s="266"/>
      <c r="AA494" s="266"/>
      <c r="AB494" s="266"/>
    </row>
    <row r="495" spans="1:33" x14ac:dyDescent="0.25">
      <c r="Z495" s="266"/>
      <c r="AA495" s="266"/>
      <c r="AB495" s="266"/>
    </row>
  </sheetData>
  <sheetProtection formatCells="0" formatColumns="0" formatRows="0"/>
  <mergeCells count="63">
    <mergeCell ref="AM27:AM28"/>
    <mergeCell ref="AN27:AN28"/>
    <mergeCell ref="Q34:T34"/>
    <mergeCell ref="A1:E3"/>
    <mergeCell ref="F1:L1"/>
    <mergeCell ref="N1:O1"/>
    <mergeCell ref="F2:L2"/>
    <mergeCell ref="N2:O2"/>
    <mergeCell ref="F3:L3"/>
    <mergeCell ref="M3:O3"/>
    <mergeCell ref="H5:R5"/>
    <mergeCell ref="K19:AJ19"/>
    <mergeCell ref="H14:I15"/>
    <mergeCell ref="K14:K15"/>
    <mergeCell ref="H17:I18"/>
    <mergeCell ref="H20:I21"/>
    <mergeCell ref="H23:I24"/>
    <mergeCell ref="H26:AJ26"/>
    <mergeCell ref="H37:I37"/>
    <mergeCell ref="B42:P42"/>
    <mergeCell ref="F17:F24"/>
    <mergeCell ref="F27:F28"/>
    <mergeCell ref="K17:AJ17"/>
    <mergeCell ref="K18:AJ18"/>
    <mergeCell ref="AF27:AJ27"/>
    <mergeCell ref="O27:O28"/>
    <mergeCell ref="Q27:T28"/>
    <mergeCell ref="H36:I36"/>
    <mergeCell ref="H32:I32"/>
    <mergeCell ref="H30:I30"/>
    <mergeCell ref="Q31:T31"/>
    <mergeCell ref="AD27:AD28"/>
    <mergeCell ref="Q29:T29"/>
    <mergeCell ref="H34:I34"/>
    <mergeCell ref="X27:X28"/>
    <mergeCell ref="Y27:Y28"/>
    <mergeCell ref="H33:I33"/>
    <mergeCell ref="Q30:T30"/>
    <mergeCell ref="H31:I31"/>
    <mergeCell ref="Q33:T33"/>
    <mergeCell ref="Q32:T32"/>
    <mergeCell ref="V27:V28"/>
    <mergeCell ref="AL27:AL28"/>
    <mergeCell ref="H29:I29"/>
    <mergeCell ref="AB27:AB28"/>
    <mergeCell ref="H40:I40"/>
    <mergeCell ref="Q40:T40"/>
    <mergeCell ref="K27:K28"/>
    <mergeCell ref="H27:I28"/>
    <mergeCell ref="M27:M28"/>
    <mergeCell ref="Q39:T39"/>
    <mergeCell ref="Q35:T35"/>
    <mergeCell ref="H35:I35"/>
    <mergeCell ref="Q36:T36"/>
    <mergeCell ref="H38:I38"/>
    <mergeCell ref="Q38:T38"/>
    <mergeCell ref="Q37:T37"/>
    <mergeCell ref="H39:I39"/>
    <mergeCell ref="K20:AJ20"/>
    <mergeCell ref="K21:AJ21"/>
    <mergeCell ref="K23:AJ23"/>
    <mergeCell ref="K24:AJ24"/>
    <mergeCell ref="K22:AJ22"/>
  </mergeCells>
  <conditionalFormatting sqref="I11">
    <cfRule type="expression" dxfId="662" priority="10">
      <formula>+IF($K$9="Sede Direccion General",1,0)</formula>
    </cfRule>
    <cfRule type="expression" dxfId="661" priority="11">
      <formula>+IF($K$9="",1,0)</formula>
    </cfRule>
  </conditionalFormatting>
  <conditionalFormatting sqref="K11">
    <cfRule type="expression" dxfId="660" priority="1">
      <formula>OR(AND(K9="NACIONAL",K11&lt;&gt;"NO APLICA"),AND(K9="REGIONAL",K11="NO APLICA"))</formula>
    </cfRule>
    <cfRule type="expression" dxfId="659" priority="3">
      <formula>COUNTIF(INDIRECT($K$10),$K$11)&lt;1=TRUE</formula>
    </cfRule>
  </conditionalFormatting>
  <conditionalFormatting sqref="K10">
    <cfRule type="expression" dxfId="658" priority="2">
      <formula>OR(AND(K9="NACIONAL",K10&lt;&gt;"NO APLICA"),AND(K9="REGIONAL",K10="NO APLICA"))</formula>
    </cfRule>
  </conditionalFormatting>
  <dataValidations count="2">
    <dataValidation type="list" allowBlank="1" showInputMessage="1" showErrorMessage="1" sqref="G29:G40" xr:uid="{00000000-0002-0000-0000-000000000000}">
      <formula1>EJE</formula1>
    </dataValidation>
    <dataValidation type="list" allowBlank="1" showInputMessage="1" showErrorMessage="1" sqref="H29:I40 K8" xr:uid="{00000000-0002-0000-0000-000001000000}">
      <formula1>PROCESO</formula1>
    </dataValidation>
  </dataValidations>
  <pageMargins left="0.7" right="0.7" top="0.75" bottom="0.75" header="0.3" footer="0.3"/>
  <pageSetup orientation="portrait" horizontalDpi="300" verticalDpi="300" r:id="rId1"/>
  <drawing r:id="rId2"/>
  <legacyDrawing r:id="rId3"/>
  <controls>
    <mc:AlternateContent xmlns:mc="http://schemas.openxmlformats.org/markup-compatibility/2006">
      <mc:Choice Requires="x14">
        <control shapeId="1068" r:id="rId4" name="CmdCProceso">
          <controlPr defaultSize="0" print="0" autoLine="0" r:id="rId5">
            <anchor>
              <from>
                <xdr:col>10</xdr:col>
                <xdr:colOff>0</xdr:colOff>
                <xdr:row>22</xdr:row>
                <xdr:rowOff>0</xdr:rowOff>
              </from>
              <to>
                <xdr:col>10</xdr:col>
                <xdr:colOff>266700</xdr:colOff>
                <xdr:row>22</xdr:row>
                <xdr:rowOff>257175</xdr:rowOff>
              </to>
            </anchor>
          </controlPr>
        </control>
      </mc:Choice>
      <mc:Fallback>
        <control shapeId="1068" r:id="rId4" name="CmdCProceso"/>
      </mc:Fallback>
    </mc:AlternateContent>
    <mc:AlternateContent xmlns:mc="http://schemas.openxmlformats.org/markup-compatibility/2006">
      <mc:Choice Requires="x14">
        <control shapeId="1052" r:id="rId6" name="CmdCExterno">
          <controlPr defaultSize="0" print="0" autoLine="0" r:id="rId7">
            <anchor>
              <from>
                <xdr:col>10</xdr:col>
                <xdr:colOff>0</xdr:colOff>
                <xdr:row>16</xdr:row>
                <xdr:rowOff>0</xdr:rowOff>
              </from>
              <to>
                <xdr:col>10</xdr:col>
                <xdr:colOff>295275</xdr:colOff>
                <xdr:row>16</xdr:row>
                <xdr:rowOff>257175</xdr:rowOff>
              </to>
            </anchor>
          </controlPr>
        </control>
      </mc:Choice>
      <mc:Fallback>
        <control shapeId="1052" r:id="rId6" name="CmdCExterno"/>
      </mc:Fallback>
    </mc:AlternateContent>
    <mc:AlternateContent xmlns:mc="http://schemas.openxmlformats.org/markup-compatibility/2006">
      <mc:Choice Requires="x14">
        <control shapeId="1049" r:id="rId8" name="CmdCInterno">
          <controlPr defaultSize="0" print="0" autoLine="0" r:id="rId9">
            <anchor>
              <from>
                <xdr:col>10</xdr:col>
                <xdr:colOff>0</xdr:colOff>
                <xdr:row>19</xdr:row>
                <xdr:rowOff>0</xdr:rowOff>
              </from>
              <to>
                <xdr:col>10</xdr:col>
                <xdr:colOff>352425</xdr:colOff>
                <xdr:row>19</xdr:row>
                <xdr:rowOff>276225</xdr:rowOff>
              </to>
            </anchor>
          </controlPr>
        </control>
      </mc:Choice>
      <mc:Fallback>
        <control shapeId="1049" r:id="rId8" name="CmdCInterno"/>
      </mc:Fallback>
    </mc:AlternateContent>
    <mc:AlternateContent xmlns:mc="http://schemas.openxmlformats.org/markup-compatibility/2006">
      <mc:Choice Requires="x14">
        <control shapeId="1060" r:id="rId10" name="CmdVCorrupcion">
          <controlPr defaultSize="0" autoLine="0" r:id="rId11">
            <anchor moveWithCells="1">
              <from>
                <xdr:col>23</xdr:col>
                <xdr:colOff>0</xdr:colOff>
                <xdr:row>28</xdr:row>
                <xdr:rowOff>0</xdr:rowOff>
              </from>
              <to>
                <xdr:col>23</xdr:col>
                <xdr:colOff>419100</xdr:colOff>
                <xdr:row>28</xdr:row>
                <xdr:rowOff>333375</xdr:rowOff>
              </to>
            </anchor>
          </controlPr>
        </control>
      </mc:Choice>
      <mc:Fallback>
        <control shapeId="1060" r:id="rId10" name="CmdVCorrupcion"/>
      </mc:Fallback>
    </mc:AlternateContent>
  </controls>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000-000002000000}">
          <x14:formula1>
            <xm:f>IF(K9="Regional",REGIONAL,DATOS!$F$35)</xm:f>
          </x14:formula1>
          <xm:sqref>K10</xm:sqref>
        </x14:dataValidation>
        <x14:dataValidation type="list" allowBlank="1" showInputMessage="1" showErrorMessage="1" xr:uid="{00000000-0002-0000-0000-000003000000}">
          <x14:formula1>
            <xm:f>DATOS!$E$1:$F$1</xm:f>
          </x14:formula1>
          <xm:sqref>K9</xm:sqref>
        </x14:dataValidation>
        <x14:dataValidation type="list" allowBlank="1" showInputMessage="1" showErrorMessage="1" xr:uid="{00000000-0002-0000-0000-000004000000}">
          <x14:formula1>
            <xm:f>IF($K$9="NACIONAL",DATOS!$F$35,INDIRECT($K$10))</xm:f>
          </x14:formula1>
          <xm:sqref>K11</xm:sqref>
        </x14:dataValidation>
        <x14:dataValidation type="list" allowBlank="1" showDropDown="1" showInputMessage="1" showErrorMessage="1" error="Para agregar una observación, utilice la celda inferior." xr:uid="{00000000-0002-0000-0000-000005000000}">
          <x14:formula1>
            <xm:f>DATOS!$A$53:$A$58</xm:f>
          </x14:formula1>
          <xm:sqref>K17</xm:sqref>
        </x14:dataValidation>
        <x14:dataValidation type="list" allowBlank="1" showDropDown="1" showInputMessage="1" showErrorMessage="1" error="Para agregar una observación, utilice la celda inferior." xr:uid="{00000000-0002-0000-0000-000006000000}">
          <x14:formula1>
            <xm:f>DATOS!$A$61:$A$66</xm:f>
          </x14:formula1>
          <xm:sqref>K20</xm:sqref>
        </x14:dataValidation>
        <x14:dataValidation type="list" allowBlank="1" showInputMessage="1" showErrorMessage="1" xr:uid="{00000000-0002-0000-0000-000007000000}">
          <x14:formula1>
            <xm:f>DATOS!$A$69:$A$75</xm:f>
          </x14:formula1>
          <xm:sqref>V29:V41 V43:V44</xm:sqref>
        </x14:dataValidation>
        <x14:dataValidation type="list" allowBlank="1" showInputMessage="1" showErrorMessage="1" xr:uid="{00000000-0002-0000-0000-000008000000}">
          <x14:formula1>
            <xm:f>'http://www.icbf.gov.co/Users/JoseH.GonzalezR/Desktop/[12 Servicios Administrativos.xlsm]DATOS'!#REF!</xm:f>
          </x14:formula1>
          <xm:sqref>V42</xm:sqref>
        </x14:dataValidation>
      </x14:dataValidations>
    </ex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6">
    <tabColor theme="9" tint="-0.249977111117893"/>
  </sheetPr>
  <dimension ref="B1:C144"/>
  <sheetViews>
    <sheetView showGridLines="0" workbookViewId="0"/>
  </sheetViews>
  <sheetFormatPr baseColWidth="10" defaultRowHeight="15" x14ac:dyDescent="0.25"/>
  <cols>
    <col min="2" max="2" width="59.5703125" customWidth="1"/>
    <col min="3" max="3" width="29.42578125" customWidth="1"/>
  </cols>
  <sheetData>
    <row r="1" spans="2:3" ht="15.75" thickBot="1" x14ac:dyDescent="0.3"/>
    <row r="2" spans="2:3" ht="15.75" thickBot="1" x14ac:dyDescent="0.3">
      <c r="B2" s="170" t="s">
        <v>1504</v>
      </c>
      <c r="C2" s="171" t="s">
        <v>315</v>
      </c>
    </row>
    <row r="3" spans="2:3" ht="16.5" thickTop="1" thickBot="1" x14ac:dyDescent="0.3">
      <c r="B3" s="172" t="s">
        <v>1357</v>
      </c>
      <c r="C3" s="520" t="s">
        <v>1358</v>
      </c>
    </row>
    <row r="4" spans="2:3" ht="15.75" thickBot="1" x14ac:dyDescent="0.3">
      <c r="B4" s="172" t="s">
        <v>1359</v>
      </c>
      <c r="C4" s="521"/>
    </row>
    <row r="5" spans="2:3" ht="15.75" thickBot="1" x14ac:dyDescent="0.3">
      <c r="B5" s="172" t="s">
        <v>1360</v>
      </c>
      <c r="C5" s="521"/>
    </row>
    <row r="6" spans="2:3" ht="15.75" thickBot="1" x14ac:dyDescent="0.3">
      <c r="B6" s="172" t="s">
        <v>1361</v>
      </c>
      <c r="C6" s="521"/>
    </row>
    <row r="7" spans="2:3" ht="15.75" thickBot="1" x14ac:dyDescent="0.3">
      <c r="B7" s="172" t="s">
        <v>1362</v>
      </c>
      <c r="C7" s="521"/>
    </row>
    <row r="8" spans="2:3" ht="15.75" thickBot="1" x14ac:dyDescent="0.3">
      <c r="B8" s="172" t="s">
        <v>1363</v>
      </c>
      <c r="C8" s="521"/>
    </row>
    <row r="9" spans="2:3" ht="15.75" thickBot="1" x14ac:dyDescent="0.3">
      <c r="B9" s="172" t="s">
        <v>1364</v>
      </c>
      <c r="C9" s="521"/>
    </row>
    <row r="10" spans="2:3" ht="15.75" thickBot="1" x14ac:dyDescent="0.3">
      <c r="B10" s="172" t="s">
        <v>1365</v>
      </c>
      <c r="C10" s="521"/>
    </row>
    <row r="11" spans="2:3" ht="15.75" thickBot="1" x14ac:dyDescent="0.3">
      <c r="B11" s="172" t="s">
        <v>1366</v>
      </c>
      <c r="C11" s="521"/>
    </row>
    <row r="12" spans="2:3" ht="15.75" thickBot="1" x14ac:dyDescent="0.3">
      <c r="B12" s="172" t="s">
        <v>1367</v>
      </c>
      <c r="C12" s="521"/>
    </row>
    <row r="13" spans="2:3" ht="15.75" thickBot="1" x14ac:dyDescent="0.3">
      <c r="B13" s="172" t="s">
        <v>1368</v>
      </c>
      <c r="C13" s="521"/>
    </row>
    <row r="14" spans="2:3" ht="15.75" thickBot="1" x14ac:dyDescent="0.3">
      <c r="B14" s="172" t="s">
        <v>1369</v>
      </c>
      <c r="C14" s="521"/>
    </row>
    <row r="15" spans="2:3" ht="15.75" thickBot="1" x14ac:dyDescent="0.3">
      <c r="B15" s="172" t="s">
        <v>1370</v>
      </c>
      <c r="C15" s="521"/>
    </row>
    <row r="16" spans="2:3" ht="15.75" thickBot="1" x14ac:dyDescent="0.3">
      <c r="B16" s="172" t="s">
        <v>1371</v>
      </c>
      <c r="C16" s="521"/>
    </row>
    <row r="17" spans="2:3" ht="15.75" thickBot="1" x14ac:dyDescent="0.3">
      <c r="B17" s="172" t="s">
        <v>1372</v>
      </c>
      <c r="C17" s="521"/>
    </row>
    <row r="18" spans="2:3" ht="15.75" thickBot="1" x14ac:dyDescent="0.3">
      <c r="B18" s="172" t="s">
        <v>1373</v>
      </c>
      <c r="C18" s="521"/>
    </row>
    <row r="19" spans="2:3" ht="15.75" thickBot="1" x14ac:dyDescent="0.3">
      <c r="B19" s="172" t="s">
        <v>1374</v>
      </c>
      <c r="C19" s="521"/>
    </row>
    <row r="20" spans="2:3" ht="15.75" thickBot="1" x14ac:dyDescent="0.3">
      <c r="B20" s="172" t="s">
        <v>1375</v>
      </c>
      <c r="C20" s="521"/>
    </row>
    <row r="21" spans="2:3" ht="15.75" thickBot="1" x14ac:dyDescent="0.3">
      <c r="B21" s="172" t="s">
        <v>1376</v>
      </c>
      <c r="C21" s="521"/>
    </row>
    <row r="22" spans="2:3" ht="15.75" thickBot="1" x14ac:dyDescent="0.3">
      <c r="B22" s="172" t="s">
        <v>1377</v>
      </c>
      <c r="C22" s="521"/>
    </row>
    <row r="23" spans="2:3" ht="15.75" thickBot="1" x14ac:dyDescent="0.3">
      <c r="B23" s="172" t="s">
        <v>1378</v>
      </c>
      <c r="C23" s="521"/>
    </row>
    <row r="24" spans="2:3" ht="15.75" thickBot="1" x14ac:dyDescent="0.3">
      <c r="B24" s="172" t="s">
        <v>1379</v>
      </c>
      <c r="C24" s="521"/>
    </row>
    <row r="25" spans="2:3" ht="15.75" thickBot="1" x14ac:dyDescent="0.3">
      <c r="B25" s="172" t="s">
        <v>1380</v>
      </c>
      <c r="C25" s="521"/>
    </row>
    <row r="26" spans="2:3" ht="15.75" thickBot="1" x14ac:dyDescent="0.3">
      <c r="B26" s="172" t="s">
        <v>1381</v>
      </c>
      <c r="C26" s="521"/>
    </row>
    <row r="27" spans="2:3" ht="15.75" thickBot="1" x14ac:dyDescent="0.3">
      <c r="B27" s="172" t="s">
        <v>1382</v>
      </c>
      <c r="C27" s="521"/>
    </row>
    <row r="28" spans="2:3" ht="15.75" thickBot="1" x14ac:dyDescent="0.3">
      <c r="B28" s="172" t="s">
        <v>1383</v>
      </c>
      <c r="C28" s="521"/>
    </row>
    <row r="29" spans="2:3" ht="26.25" thickBot="1" x14ac:dyDescent="0.3">
      <c r="B29" s="172" t="s">
        <v>1384</v>
      </c>
      <c r="C29" s="521"/>
    </row>
    <row r="30" spans="2:3" ht="26.25" thickBot="1" x14ac:dyDescent="0.3">
      <c r="B30" s="172" t="s">
        <v>1385</v>
      </c>
      <c r="C30" s="521"/>
    </row>
    <row r="31" spans="2:3" ht="15.75" thickBot="1" x14ac:dyDescent="0.3">
      <c r="B31" s="172" t="s">
        <v>1386</v>
      </c>
      <c r="C31" s="521"/>
    </row>
    <row r="32" spans="2:3" ht="15.75" thickBot="1" x14ac:dyDescent="0.3">
      <c r="B32" s="172" t="s">
        <v>1387</v>
      </c>
      <c r="C32" s="521"/>
    </row>
    <row r="33" spans="2:3" ht="15.75" thickBot="1" x14ac:dyDescent="0.3">
      <c r="B33" s="172" t="s">
        <v>1388</v>
      </c>
      <c r="C33" s="521"/>
    </row>
    <row r="34" spans="2:3" ht="15.75" thickBot="1" x14ac:dyDescent="0.3">
      <c r="B34" s="172" t="s">
        <v>1389</v>
      </c>
      <c r="C34" s="521"/>
    </row>
    <row r="35" spans="2:3" ht="15.75" thickBot="1" x14ac:dyDescent="0.3">
      <c r="B35" s="172" t="s">
        <v>1390</v>
      </c>
      <c r="C35" s="521"/>
    </row>
    <row r="36" spans="2:3" ht="26.25" thickBot="1" x14ac:dyDescent="0.3">
      <c r="B36" s="172" t="s">
        <v>1391</v>
      </c>
      <c r="C36" s="521"/>
    </row>
    <row r="37" spans="2:3" ht="15.75" thickBot="1" x14ac:dyDescent="0.3">
      <c r="B37" s="172" t="s">
        <v>1392</v>
      </c>
      <c r="C37" s="521"/>
    </row>
    <row r="38" spans="2:3" ht="15.75" thickBot="1" x14ac:dyDescent="0.3">
      <c r="B38" s="172" t="s">
        <v>1393</v>
      </c>
      <c r="C38" s="522"/>
    </row>
    <row r="39" spans="2:3" ht="26.25" thickBot="1" x14ac:dyDescent="0.3">
      <c r="B39" s="172" t="s">
        <v>1394</v>
      </c>
      <c r="C39" s="523" t="s">
        <v>1604</v>
      </c>
    </row>
    <row r="40" spans="2:3" ht="15.75" thickBot="1" x14ac:dyDescent="0.3">
      <c r="B40" s="172" t="s">
        <v>1395</v>
      </c>
      <c r="C40" s="521"/>
    </row>
    <row r="41" spans="2:3" ht="15.75" thickBot="1" x14ac:dyDescent="0.3">
      <c r="B41" s="172" t="s">
        <v>1396</v>
      </c>
      <c r="C41" s="521"/>
    </row>
    <row r="42" spans="2:3" ht="26.25" thickBot="1" x14ac:dyDescent="0.3">
      <c r="B42" s="172" t="s">
        <v>1397</v>
      </c>
      <c r="C42" s="521"/>
    </row>
    <row r="43" spans="2:3" ht="26.25" thickBot="1" x14ac:dyDescent="0.3">
      <c r="B43" s="172" t="s">
        <v>1398</v>
      </c>
      <c r="C43" s="521"/>
    </row>
    <row r="44" spans="2:3" ht="15.75" thickBot="1" x14ac:dyDescent="0.3">
      <c r="B44" s="172" t="s">
        <v>1399</v>
      </c>
      <c r="C44" s="521"/>
    </row>
    <row r="45" spans="2:3" ht="26.25" thickBot="1" x14ac:dyDescent="0.3">
      <c r="B45" s="172" t="s">
        <v>1400</v>
      </c>
      <c r="C45" s="521"/>
    </row>
    <row r="46" spans="2:3" ht="20.25" customHeight="1" thickBot="1" x14ac:dyDescent="0.3">
      <c r="B46" s="172" t="s">
        <v>1401</v>
      </c>
      <c r="C46" s="521"/>
    </row>
    <row r="47" spans="2:3" ht="26.25" thickBot="1" x14ac:dyDescent="0.3">
      <c r="B47" s="172" t="s">
        <v>1402</v>
      </c>
      <c r="C47" s="521"/>
    </row>
    <row r="48" spans="2:3" ht="26.25" thickBot="1" x14ac:dyDescent="0.3">
      <c r="B48" s="172" t="s">
        <v>1403</v>
      </c>
      <c r="C48" s="521"/>
    </row>
    <row r="49" spans="2:3" ht="15.75" thickBot="1" x14ac:dyDescent="0.3">
      <c r="B49" s="172" t="s">
        <v>1404</v>
      </c>
      <c r="C49" s="521"/>
    </row>
    <row r="50" spans="2:3" ht="15.75" thickBot="1" x14ac:dyDescent="0.3">
      <c r="B50" s="172" t="s">
        <v>1405</v>
      </c>
      <c r="C50" s="521"/>
    </row>
    <row r="51" spans="2:3" ht="15.75" thickBot="1" x14ac:dyDescent="0.3">
      <c r="B51" s="172" t="s">
        <v>1406</v>
      </c>
      <c r="C51" s="521"/>
    </row>
    <row r="52" spans="2:3" ht="15.75" thickBot="1" x14ac:dyDescent="0.3">
      <c r="B52" s="172" t="s">
        <v>1407</v>
      </c>
      <c r="C52" s="521"/>
    </row>
    <row r="53" spans="2:3" ht="15.75" thickBot="1" x14ac:dyDescent="0.3">
      <c r="B53" s="172" t="s">
        <v>1408</v>
      </c>
      <c r="C53" s="521"/>
    </row>
    <row r="54" spans="2:3" ht="15.75" thickBot="1" x14ac:dyDescent="0.3">
      <c r="B54" s="172" t="s">
        <v>1409</v>
      </c>
      <c r="C54" s="521"/>
    </row>
    <row r="55" spans="2:3" ht="15.75" thickBot="1" x14ac:dyDescent="0.3">
      <c r="B55" s="172" t="s">
        <v>1410</v>
      </c>
      <c r="C55" s="521"/>
    </row>
    <row r="56" spans="2:3" ht="15.75" thickBot="1" x14ac:dyDescent="0.3">
      <c r="B56" s="172" t="s">
        <v>1411</v>
      </c>
      <c r="C56" s="521"/>
    </row>
    <row r="57" spans="2:3" ht="26.25" thickBot="1" x14ac:dyDescent="0.3">
      <c r="B57" s="172" t="s">
        <v>1412</v>
      </c>
      <c r="C57" s="521"/>
    </row>
    <row r="58" spans="2:3" ht="15.75" thickBot="1" x14ac:dyDescent="0.3">
      <c r="B58" s="172" t="s">
        <v>1413</v>
      </c>
      <c r="C58" s="521"/>
    </row>
    <row r="59" spans="2:3" ht="15.75" thickBot="1" x14ac:dyDescent="0.3">
      <c r="B59" s="172" t="s">
        <v>1414</v>
      </c>
      <c r="C59" s="521"/>
    </row>
    <row r="60" spans="2:3" ht="15.75" thickBot="1" x14ac:dyDescent="0.3">
      <c r="B60" s="172" t="s">
        <v>1415</v>
      </c>
      <c r="C60" s="521"/>
    </row>
    <row r="61" spans="2:3" ht="15.75" thickBot="1" x14ac:dyDescent="0.3">
      <c r="B61" s="172" t="s">
        <v>1416</v>
      </c>
      <c r="C61" s="521"/>
    </row>
    <row r="62" spans="2:3" ht="26.25" thickBot="1" x14ac:dyDescent="0.3">
      <c r="B62" s="172" t="s">
        <v>1417</v>
      </c>
      <c r="C62" s="521"/>
    </row>
    <row r="63" spans="2:3" ht="15.75" thickBot="1" x14ac:dyDescent="0.3">
      <c r="B63" s="172" t="s">
        <v>1418</v>
      </c>
      <c r="C63" s="521"/>
    </row>
    <row r="64" spans="2:3" ht="15.75" thickBot="1" x14ac:dyDescent="0.3">
      <c r="B64" s="172" t="s">
        <v>1419</v>
      </c>
      <c r="C64" s="521"/>
    </row>
    <row r="65" spans="2:3" ht="15.75" thickBot="1" x14ac:dyDescent="0.3">
      <c r="B65" s="172" t="s">
        <v>1420</v>
      </c>
      <c r="C65" s="522"/>
    </row>
    <row r="66" spans="2:3" ht="15.75" thickBot="1" x14ac:dyDescent="0.3">
      <c r="B66" s="173" t="s">
        <v>1428</v>
      </c>
      <c r="C66" s="527" t="s">
        <v>1429</v>
      </c>
    </row>
    <row r="67" spans="2:3" ht="15.75" thickBot="1" x14ac:dyDescent="0.3">
      <c r="B67" s="172" t="s">
        <v>1430</v>
      </c>
      <c r="C67" s="528"/>
    </row>
    <row r="68" spans="2:3" ht="15.75" thickBot="1" x14ac:dyDescent="0.3">
      <c r="B68" s="172" t="s">
        <v>1431</v>
      </c>
      <c r="C68" s="528"/>
    </row>
    <row r="69" spans="2:3" ht="15.75" thickBot="1" x14ac:dyDescent="0.3">
      <c r="B69" s="172" t="s">
        <v>1432</v>
      </c>
      <c r="C69" s="528"/>
    </row>
    <row r="70" spans="2:3" ht="15.75" thickBot="1" x14ac:dyDescent="0.3">
      <c r="B70" s="172" t="s">
        <v>1433</v>
      </c>
      <c r="C70" s="528"/>
    </row>
    <row r="71" spans="2:3" ht="15.75" thickBot="1" x14ac:dyDescent="0.3">
      <c r="B71" s="172" t="s">
        <v>1434</v>
      </c>
      <c r="C71" s="528"/>
    </row>
    <row r="72" spans="2:3" ht="15.75" thickBot="1" x14ac:dyDescent="0.3">
      <c r="B72" s="172" t="s">
        <v>1435</v>
      </c>
      <c r="C72" s="528"/>
    </row>
    <row r="73" spans="2:3" ht="15.75" thickBot="1" x14ac:dyDescent="0.3">
      <c r="B73" s="172" t="s">
        <v>1436</v>
      </c>
      <c r="C73" s="528"/>
    </row>
    <row r="74" spans="2:3" ht="15.75" thickBot="1" x14ac:dyDescent="0.3">
      <c r="B74" s="172" t="s">
        <v>1437</v>
      </c>
      <c r="C74" s="528"/>
    </row>
    <row r="75" spans="2:3" ht="15.75" thickBot="1" x14ac:dyDescent="0.3">
      <c r="B75" s="172" t="s">
        <v>1438</v>
      </c>
      <c r="C75" s="528"/>
    </row>
    <row r="76" spans="2:3" ht="15.75" thickBot="1" x14ac:dyDescent="0.3">
      <c r="B76" s="172" t="s">
        <v>1439</v>
      </c>
      <c r="C76" s="528"/>
    </row>
    <row r="77" spans="2:3" ht="15.75" thickBot="1" x14ac:dyDescent="0.3">
      <c r="B77" s="172" t="s">
        <v>1440</v>
      </c>
      <c r="C77" s="528"/>
    </row>
    <row r="78" spans="2:3" ht="15.75" thickBot="1" x14ac:dyDescent="0.3">
      <c r="B78" s="172" t="s">
        <v>1441</v>
      </c>
      <c r="C78" s="528"/>
    </row>
    <row r="79" spans="2:3" ht="15.75" thickBot="1" x14ac:dyDescent="0.3">
      <c r="B79" s="172" t="s">
        <v>1442</v>
      </c>
      <c r="C79" s="528"/>
    </row>
    <row r="80" spans="2:3" ht="15.75" thickBot="1" x14ac:dyDescent="0.3">
      <c r="B80" s="172" t="s">
        <v>1443</v>
      </c>
      <c r="C80" s="528"/>
    </row>
    <row r="81" spans="2:3" ht="15.75" thickBot="1" x14ac:dyDescent="0.3">
      <c r="B81" s="172" t="s">
        <v>1444</v>
      </c>
      <c r="C81" s="528"/>
    </row>
    <row r="82" spans="2:3" ht="15.75" thickBot="1" x14ac:dyDescent="0.3">
      <c r="B82" s="172" t="s">
        <v>1445</v>
      </c>
      <c r="C82" s="528"/>
    </row>
    <row r="83" spans="2:3" ht="15.75" thickBot="1" x14ac:dyDescent="0.3">
      <c r="B83" s="172" t="s">
        <v>1446</v>
      </c>
      <c r="C83" s="529"/>
    </row>
    <row r="84" spans="2:3" ht="15.75" thickBot="1" x14ac:dyDescent="0.3">
      <c r="B84" s="172" t="s">
        <v>1447</v>
      </c>
      <c r="C84" s="527" t="s">
        <v>1448</v>
      </c>
    </row>
    <row r="85" spans="2:3" ht="15.75" thickBot="1" x14ac:dyDescent="0.3">
      <c r="B85" s="172" t="s">
        <v>1449</v>
      </c>
      <c r="C85" s="528"/>
    </row>
    <row r="86" spans="2:3" ht="15.75" thickBot="1" x14ac:dyDescent="0.3">
      <c r="B86" s="172" t="s">
        <v>1450</v>
      </c>
      <c r="C86" s="528"/>
    </row>
    <row r="87" spans="2:3" ht="15.75" thickBot="1" x14ac:dyDescent="0.3">
      <c r="B87" s="172" t="s">
        <v>1451</v>
      </c>
      <c r="C87" s="528"/>
    </row>
    <row r="88" spans="2:3" ht="15.75" thickBot="1" x14ac:dyDescent="0.3">
      <c r="B88" s="172" t="s">
        <v>1452</v>
      </c>
      <c r="C88" s="528"/>
    </row>
    <row r="89" spans="2:3" ht="15.75" thickBot="1" x14ac:dyDescent="0.3">
      <c r="B89" s="172" t="s">
        <v>1453</v>
      </c>
      <c r="C89" s="528"/>
    </row>
    <row r="90" spans="2:3" ht="15.75" thickBot="1" x14ac:dyDescent="0.3">
      <c r="B90" s="172" t="s">
        <v>1454</v>
      </c>
      <c r="C90" s="529"/>
    </row>
    <row r="91" spans="2:3" ht="15.75" thickBot="1" x14ac:dyDescent="0.3">
      <c r="B91" s="172" t="s">
        <v>1421</v>
      </c>
      <c r="C91" s="527" t="s">
        <v>1422</v>
      </c>
    </row>
    <row r="92" spans="2:3" ht="15.75" thickBot="1" x14ac:dyDescent="0.3">
      <c r="B92" s="172" t="s">
        <v>1423</v>
      </c>
      <c r="C92" s="528"/>
    </row>
    <row r="93" spans="2:3" ht="15.75" thickBot="1" x14ac:dyDescent="0.3">
      <c r="B93" s="172" t="s">
        <v>1424</v>
      </c>
      <c r="C93" s="528"/>
    </row>
    <row r="94" spans="2:3" ht="15.75" thickBot="1" x14ac:dyDescent="0.3">
      <c r="B94" s="172" t="s">
        <v>1425</v>
      </c>
      <c r="C94" s="528"/>
    </row>
    <row r="95" spans="2:3" ht="15.75" thickBot="1" x14ac:dyDescent="0.3">
      <c r="B95" s="172" t="s">
        <v>1426</v>
      </c>
      <c r="C95" s="528"/>
    </row>
    <row r="96" spans="2:3" ht="26.25" thickBot="1" x14ac:dyDescent="0.3">
      <c r="B96" s="172" t="s">
        <v>1427</v>
      </c>
      <c r="C96" s="529"/>
    </row>
    <row r="97" spans="2:3" ht="16.5" customHeight="1" thickBot="1" x14ac:dyDescent="0.3">
      <c r="B97" s="173" t="s">
        <v>1455</v>
      </c>
      <c r="C97" s="527" t="s">
        <v>1456</v>
      </c>
    </row>
    <row r="98" spans="2:3" ht="15.75" thickBot="1" x14ac:dyDescent="0.3">
      <c r="B98" s="173" t="s">
        <v>1457</v>
      </c>
      <c r="C98" s="528"/>
    </row>
    <row r="99" spans="2:3" ht="15.75" thickBot="1" x14ac:dyDescent="0.3">
      <c r="B99" s="173" t="s">
        <v>1458</v>
      </c>
      <c r="C99" s="528"/>
    </row>
    <row r="100" spans="2:3" ht="15.75" thickBot="1" x14ac:dyDescent="0.3">
      <c r="B100" s="173" t="s">
        <v>1459</v>
      </c>
      <c r="C100" s="528"/>
    </row>
    <row r="101" spans="2:3" ht="15.75" thickBot="1" x14ac:dyDescent="0.3">
      <c r="B101" s="173" t="s">
        <v>1460</v>
      </c>
      <c r="C101" s="528"/>
    </row>
    <row r="102" spans="2:3" ht="15.75" thickBot="1" x14ac:dyDescent="0.3">
      <c r="B102" s="173" t="s">
        <v>1461</v>
      </c>
      <c r="C102" s="528"/>
    </row>
    <row r="103" spans="2:3" ht="15.75" thickBot="1" x14ac:dyDescent="0.3">
      <c r="B103" s="173" t="s">
        <v>1462</v>
      </c>
      <c r="C103" s="528"/>
    </row>
    <row r="104" spans="2:3" ht="15.75" thickBot="1" x14ac:dyDescent="0.3">
      <c r="B104" s="173" t="s">
        <v>1463</v>
      </c>
      <c r="C104" s="528"/>
    </row>
    <row r="105" spans="2:3" ht="15.75" thickBot="1" x14ac:dyDescent="0.3">
      <c r="B105" s="173" t="s">
        <v>1464</v>
      </c>
      <c r="C105" s="529"/>
    </row>
    <row r="106" spans="2:3" ht="15.75" thickBot="1" x14ac:dyDescent="0.3">
      <c r="B106" s="173" t="s">
        <v>1465</v>
      </c>
      <c r="C106" s="527" t="s">
        <v>1466</v>
      </c>
    </row>
    <row r="107" spans="2:3" ht="15.75" thickBot="1" x14ac:dyDescent="0.3">
      <c r="B107" s="173" t="s">
        <v>1467</v>
      </c>
      <c r="C107" s="528"/>
    </row>
    <row r="108" spans="2:3" ht="15.75" thickBot="1" x14ac:dyDescent="0.3">
      <c r="B108" s="173" t="s">
        <v>1468</v>
      </c>
      <c r="C108" s="528"/>
    </row>
    <row r="109" spans="2:3" ht="15.75" thickBot="1" x14ac:dyDescent="0.3">
      <c r="B109" s="173" t="s">
        <v>1469</v>
      </c>
      <c r="C109" s="528"/>
    </row>
    <row r="110" spans="2:3" ht="15.75" thickBot="1" x14ac:dyDescent="0.3">
      <c r="B110" s="173" t="s">
        <v>1470</v>
      </c>
      <c r="C110" s="528"/>
    </row>
    <row r="111" spans="2:3" ht="15.75" thickBot="1" x14ac:dyDescent="0.3">
      <c r="B111" s="173" t="s">
        <v>1471</v>
      </c>
      <c r="C111" s="528"/>
    </row>
    <row r="112" spans="2:3" ht="15.75" thickBot="1" x14ac:dyDescent="0.3">
      <c r="B112" s="173" t="s">
        <v>1472</v>
      </c>
      <c r="C112" s="528"/>
    </row>
    <row r="113" spans="2:3" ht="15.75" thickBot="1" x14ac:dyDescent="0.3">
      <c r="B113" s="173" t="s">
        <v>1471</v>
      </c>
      <c r="C113" s="529"/>
    </row>
    <row r="114" spans="2:3" ht="15.75" thickBot="1" x14ac:dyDescent="0.3">
      <c r="B114" s="173" t="s">
        <v>1473</v>
      </c>
      <c r="C114" s="527" t="s">
        <v>1474</v>
      </c>
    </row>
    <row r="115" spans="2:3" ht="15.75" thickBot="1" x14ac:dyDescent="0.3">
      <c r="B115" s="173" t="s">
        <v>1475</v>
      </c>
      <c r="C115" s="528"/>
    </row>
    <row r="116" spans="2:3" ht="15.75" thickBot="1" x14ac:dyDescent="0.3">
      <c r="B116" s="173" t="s">
        <v>1476</v>
      </c>
      <c r="C116" s="528"/>
    </row>
    <row r="117" spans="2:3" ht="15.75" thickBot="1" x14ac:dyDescent="0.3">
      <c r="B117" s="173" t="s">
        <v>1477</v>
      </c>
      <c r="C117" s="528"/>
    </row>
    <row r="118" spans="2:3" ht="15.75" thickBot="1" x14ac:dyDescent="0.3">
      <c r="B118" s="173" t="s">
        <v>1478</v>
      </c>
      <c r="C118" s="528"/>
    </row>
    <row r="119" spans="2:3" ht="15.75" thickBot="1" x14ac:dyDescent="0.3">
      <c r="B119" s="173" t="s">
        <v>1479</v>
      </c>
      <c r="C119" s="528"/>
    </row>
    <row r="120" spans="2:3" ht="15.75" thickBot="1" x14ac:dyDescent="0.3">
      <c r="B120" s="173" t="s">
        <v>1480</v>
      </c>
      <c r="C120" s="528"/>
    </row>
    <row r="121" spans="2:3" ht="15.75" thickBot="1" x14ac:dyDescent="0.3">
      <c r="B121" s="173" t="s">
        <v>1481</v>
      </c>
      <c r="C121" s="528"/>
    </row>
    <row r="122" spans="2:3" ht="15.75" thickBot="1" x14ac:dyDescent="0.3">
      <c r="B122" s="173" t="s">
        <v>1605</v>
      </c>
      <c r="C122" s="529"/>
    </row>
    <row r="123" spans="2:3" ht="15.75" thickBot="1" x14ac:dyDescent="0.3">
      <c r="B123" s="173" t="s">
        <v>1482</v>
      </c>
      <c r="C123" s="527" t="s">
        <v>1483</v>
      </c>
    </row>
    <row r="124" spans="2:3" ht="15.75" thickBot="1" x14ac:dyDescent="0.3">
      <c r="B124" s="173" t="s">
        <v>1484</v>
      </c>
      <c r="C124" s="528"/>
    </row>
    <row r="125" spans="2:3" ht="15.75" thickBot="1" x14ac:dyDescent="0.3">
      <c r="B125" s="173" t="s">
        <v>1485</v>
      </c>
      <c r="C125" s="528"/>
    </row>
    <row r="126" spans="2:3" ht="15.75" thickBot="1" x14ac:dyDescent="0.3">
      <c r="B126" s="173" t="s">
        <v>1486</v>
      </c>
      <c r="C126" s="528"/>
    </row>
    <row r="127" spans="2:3" ht="15.75" thickBot="1" x14ac:dyDescent="0.3">
      <c r="B127" s="173" t="s">
        <v>1487</v>
      </c>
      <c r="C127" s="528"/>
    </row>
    <row r="128" spans="2:3" ht="15.75" thickBot="1" x14ac:dyDescent="0.3">
      <c r="B128" s="173" t="s">
        <v>1488</v>
      </c>
      <c r="C128" s="528"/>
    </row>
    <row r="129" spans="2:3" ht="15.75" thickBot="1" x14ac:dyDescent="0.3">
      <c r="B129" s="173" t="s">
        <v>1489</v>
      </c>
      <c r="C129" s="528"/>
    </row>
    <row r="130" spans="2:3" ht="15.75" thickBot="1" x14ac:dyDescent="0.3">
      <c r="B130" s="173" t="s">
        <v>1490</v>
      </c>
      <c r="C130" s="528"/>
    </row>
    <row r="131" spans="2:3" ht="15.75" thickBot="1" x14ac:dyDescent="0.3">
      <c r="B131" s="173" t="s">
        <v>1491</v>
      </c>
      <c r="C131" s="528"/>
    </row>
    <row r="132" spans="2:3" ht="15.75" thickBot="1" x14ac:dyDescent="0.3">
      <c r="B132" s="173" t="s">
        <v>1492</v>
      </c>
      <c r="C132" s="528"/>
    </row>
    <row r="133" spans="2:3" ht="15.75" thickBot="1" x14ac:dyDescent="0.3">
      <c r="B133" s="173" t="s">
        <v>1493</v>
      </c>
      <c r="C133" s="528"/>
    </row>
    <row r="134" spans="2:3" ht="15.75" thickBot="1" x14ac:dyDescent="0.3">
      <c r="B134" s="173" t="s">
        <v>1494</v>
      </c>
      <c r="C134" s="528"/>
    </row>
    <row r="135" spans="2:3" ht="15.75" thickBot="1" x14ac:dyDescent="0.3">
      <c r="B135" s="173" t="s">
        <v>1495</v>
      </c>
      <c r="C135" s="528"/>
    </row>
    <row r="136" spans="2:3" ht="15.75" thickBot="1" x14ac:dyDescent="0.3">
      <c r="B136" s="173" t="s">
        <v>1496</v>
      </c>
      <c r="C136" s="529"/>
    </row>
    <row r="137" spans="2:3" ht="15.75" thickBot="1" x14ac:dyDescent="0.3">
      <c r="B137" s="173" t="s">
        <v>1497</v>
      </c>
      <c r="C137" s="524" t="s">
        <v>1498</v>
      </c>
    </row>
    <row r="138" spans="2:3" ht="15.75" thickBot="1" x14ac:dyDescent="0.3">
      <c r="B138" s="173" t="s">
        <v>1499</v>
      </c>
      <c r="C138" s="525"/>
    </row>
    <row r="139" spans="2:3" ht="15.75" thickBot="1" x14ac:dyDescent="0.3">
      <c r="B139" s="173" t="s">
        <v>1500</v>
      </c>
      <c r="C139" s="525"/>
    </row>
    <row r="140" spans="2:3" ht="15.75" thickBot="1" x14ac:dyDescent="0.3">
      <c r="B140" s="173" t="s">
        <v>1501</v>
      </c>
      <c r="C140" s="525"/>
    </row>
    <row r="141" spans="2:3" ht="15.75" thickBot="1" x14ac:dyDescent="0.3">
      <c r="B141" s="173" t="s">
        <v>1502</v>
      </c>
      <c r="C141" s="525"/>
    </row>
    <row r="142" spans="2:3" ht="15.75" thickBot="1" x14ac:dyDescent="0.3">
      <c r="B142" s="173" t="s">
        <v>1503</v>
      </c>
      <c r="C142" s="525"/>
    </row>
    <row r="143" spans="2:3" ht="15.75" thickBot="1" x14ac:dyDescent="0.3">
      <c r="B143" s="173" t="s">
        <v>1480</v>
      </c>
      <c r="C143" s="525"/>
    </row>
    <row r="144" spans="2:3" ht="15.75" thickBot="1" x14ac:dyDescent="0.3">
      <c r="B144" s="173" t="s">
        <v>1481</v>
      </c>
      <c r="C144" s="526"/>
    </row>
  </sheetData>
  <sheetProtection algorithmName="SHA-512" hashValue="l4TXc/77cB70Ef4fMN1bpjzbwgkf0OH5aFK0aa2ln26yLLkrQ2axx9D4wVloTjC2oViep8ZwVVNFlxtvwG3hyA==" saltValue="izmkYHrv6FHfOzFWy4YfHQ==" spinCount="100000" sheet="1" objects="1" scenarios="1" insertRows="0"/>
  <mergeCells count="10">
    <mergeCell ref="C3:C38"/>
    <mergeCell ref="C39:C65"/>
    <mergeCell ref="C137:C144"/>
    <mergeCell ref="C123:C136"/>
    <mergeCell ref="C114:C122"/>
    <mergeCell ref="C106:C113"/>
    <mergeCell ref="C97:C105"/>
    <mergeCell ref="C91:C96"/>
    <mergeCell ref="C84:C90"/>
    <mergeCell ref="C66:C83"/>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8">
    <tabColor theme="9" tint="-0.249977111117893"/>
  </sheetPr>
  <dimension ref="B3:B40"/>
  <sheetViews>
    <sheetView showGridLines="0" zoomScaleNormal="100" workbookViewId="0"/>
  </sheetViews>
  <sheetFormatPr baseColWidth="10" defaultRowHeight="15" x14ac:dyDescent="0.25"/>
  <cols>
    <col min="2" max="2" width="58.5703125" customWidth="1"/>
  </cols>
  <sheetData>
    <row r="3" spans="2:2" ht="15.75" thickBot="1" x14ac:dyDescent="0.3"/>
    <row r="4" spans="2:2" ht="15.75" thickBot="1" x14ac:dyDescent="0.3">
      <c r="B4" s="102" t="s">
        <v>1356</v>
      </c>
    </row>
    <row r="5" spans="2:2" ht="16.5" thickTop="1" thickBot="1" x14ac:dyDescent="0.3">
      <c r="B5" s="103" t="s">
        <v>1304</v>
      </c>
    </row>
    <row r="6" spans="2:2" ht="15.75" thickBot="1" x14ac:dyDescent="0.3">
      <c r="B6" s="103" t="s">
        <v>1291</v>
      </c>
    </row>
    <row r="7" spans="2:2" ht="19.5" customHeight="1" thickBot="1" x14ac:dyDescent="0.3">
      <c r="B7" s="103" t="s">
        <v>1566</v>
      </c>
    </row>
    <row r="8" spans="2:2" ht="15.75" thickBot="1" x14ac:dyDescent="0.3">
      <c r="B8" s="103" t="s">
        <v>1567</v>
      </c>
    </row>
    <row r="9" spans="2:2" ht="15.75" thickBot="1" x14ac:dyDescent="0.3">
      <c r="B9" s="103" t="s">
        <v>1568</v>
      </c>
    </row>
    <row r="10" spans="2:2" ht="15.75" thickBot="1" x14ac:dyDescent="0.3">
      <c r="B10" s="103" t="s">
        <v>1299</v>
      </c>
    </row>
    <row r="11" spans="2:2" ht="15.75" thickBot="1" x14ac:dyDescent="0.3">
      <c r="B11" s="103" t="s">
        <v>1300</v>
      </c>
    </row>
    <row r="12" spans="2:2" ht="15.75" thickBot="1" x14ac:dyDescent="0.3">
      <c r="B12" s="103" t="s">
        <v>1569</v>
      </c>
    </row>
    <row r="13" spans="2:2" ht="15.75" thickBot="1" x14ac:dyDescent="0.3">
      <c r="B13" s="103" t="s">
        <v>1570</v>
      </c>
    </row>
    <row r="14" spans="2:2" ht="15.75" thickBot="1" x14ac:dyDescent="0.3">
      <c r="B14" s="103" t="s">
        <v>1302</v>
      </c>
    </row>
    <row r="15" spans="2:2" ht="15.75" thickBot="1" x14ac:dyDescent="0.3">
      <c r="B15" s="103" t="s">
        <v>1571</v>
      </c>
    </row>
    <row r="16" spans="2:2" ht="15.75" thickBot="1" x14ac:dyDescent="0.3">
      <c r="B16" s="103" t="s">
        <v>1572</v>
      </c>
    </row>
    <row r="17" spans="2:2" ht="15.75" thickBot="1" x14ac:dyDescent="0.3">
      <c r="B17" s="103" t="s">
        <v>1289</v>
      </c>
    </row>
    <row r="18" spans="2:2" ht="15.75" thickBot="1" x14ac:dyDescent="0.3">
      <c r="B18" s="103" t="s">
        <v>1573</v>
      </c>
    </row>
    <row r="19" spans="2:2" ht="15.75" thickBot="1" x14ac:dyDescent="0.3">
      <c r="B19" s="103" t="s">
        <v>1295</v>
      </c>
    </row>
    <row r="20" spans="2:2" ht="15.75" thickBot="1" x14ac:dyDescent="0.3">
      <c r="B20" s="103" t="s">
        <v>1303</v>
      </c>
    </row>
    <row r="21" spans="2:2" ht="15.75" thickBot="1" x14ac:dyDescent="0.3">
      <c r="B21" s="103" t="s">
        <v>1574</v>
      </c>
    </row>
    <row r="22" spans="2:2" ht="15.75" thickBot="1" x14ac:dyDescent="0.3">
      <c r="B22" s="103" t="s">
        <v>1301</v>
      </c>
    </row>
    <row r="23" spans="2:2" ht="15.75" thickBot="1" x14ac:dyDescent="0.3">
      <c r="B23" s="103" t="s">
        <v>1575</v>
      </c>
    </row>
    <row r="24" spans="2:2" ht="15.75" thickBot="1" x14ac:dyDescent="0.3">
      <c r="B24" s="103" t="s">
        <v>1293</v>
      </c>
    </row>
    <row r="25" spans="2:2" ht="15.75" thickBot="1" x14ac:dyDescent="0.3">
      <c r="B25" s="103" t="s">
        <v>1296</v>
      </c>
    </row>
    <row r="26" spans="2:2" ht="15.75" thickBot="1" x14ac:dyDescent="0.3">
      <c r="B26" s="103" t="s">
        <v>1576</v>
      </c>
    </row>
    <row r="27" spans="2:2" ht="15.75" thickBot="1" x14ac:dyDescent="0.3">
      <c r="B27" s="103" t="s">
        <v>1577</v>
      </c>
    </row>
    <row r="28" spans="2:2" ht="15.75" thickBot="1" x14ac:dyDescent="0.3">
      <c r="B28" s="103" t="s">
        <v>1294</v>
      </c>
    </row>
    <row r="29" spans="2:2" ht="15.75" thickBot="1" x14ac:dyDescent="0.3">
      <c r="B29" s="103" t="s">
        <v>1578</v>
      </c>
    </row>
    <row r="30" spans="2:2" ht="15.75" thickBot="1" x14ac:dyDescent="0.3">
      <c r="B30" s="103" t="s">
        <v>1579</v>
      </c>
    </row>
    <row r="31" spans="2:2" ht="15.75" thickBot="1" x14ac:dyDescent="0.3">
      <c r="B31" s="103" t="s">
        <v>1580</v>
      </c>
    </row>
    <row r="32" spans="2:2" ht="15.75" thickBot="1" x14ac:dyDescent="0.3">
      <c r="B32" s="103" t="s">
        <v>1581</v>
      </c>
    </row>
    <row r="33" spans="2:2" ht="15.75" thickBot="1" x14ac:dyDescent="0.3">
      <c r="B33" s="103" t="s">
        <v>331</v>
      </c>
    </row>
    <row r="34" spans="2:2" ht="15.75" thickBot="1" x14ac:dyDescent="0.3">
      <c r="B34" s="103" t="s">
        <v>1298</v>
      </c>
    </row>
    <row r="35" spans="2:2" ht="15.75" thickBot="1" x14ac:dyDescent="0.3">
      <c r="B35" s="103" t="s">
        <v>1297</v>
      </c>
    </row>
    <row r="36" spans="2:2" ht="15.75" thickBot="1" x14ac:dyDescent="0.3">
      <c r="B36" s="103" t="s">
        <v>1582</v>
      </c>
    </row>
    <row r="37" spans="2:2" ht="15.75" thickBot="1" x14ac:dyDescent="0.3">
      <c r="B37" s="103" t="s">
        <v>1583</v>
      </c>
    </row>
    <row r="38" spans="2:2" ht="15.75" thickBot="1" x14ac:dyDescent="0.3">
      <c r="B38" s="103" t="s">
        <v>1584</v>
      </c>
    </row>
    <row r="39" spans="2:2" ht="15.75" thickBot="1" x14ac:dyDescent="0.3">
      <c r="B39" s="103" t="s">
        <v>1290</v>
      </c>
    </row>
    <row r="40" spans="2:2" ht="15.75" thickBot="1" x14ac:dyDescent="0.3">
      <c r="B40" s="103" t="s">
        <v>1292</v>
      </c>
    </row>
  </sheetData>
  <sheetProtection algorithmName="SHA-512" hashValue="DIcVuHyo+lTMuC+nRAg6YmjBYZPvsokDxDaKb1KQuGEue3y9seHdZssO1hkBK5Zx35dRgYKQP9B3P6l1g1ezsw==" saltValue="bagvydB73++RwjvakMUbjw==" spinCount="100000" sheet="1" objects="1" scenarios="1" insertRows="0"/>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tabColor theme="8" tint="-0.249977111117893"/>
  </sheetPr>
  <dimension ref="A1:BU556"/>
  <sheetViews>
    <sheetView showGridLines="0" tabSelected="1" topLeftCell="BH17" zoomScale="85" zoomScaleNormal="85" zoomScalePageLayoutView="115" workbookViewId="0">
      <selection activeCell="BM18" sqref="BM18:BT18"/>
    </sheetView>
  </sheetViews>
  <sheetFormatPr baseColWidth="10" defaultColWidth="11.42578125" defaultRowHeight="12.75" x14ac:dyDescent="0.25"/>
  <cols>
    <col min="1" max="1" width="1.140625" style="340" customWidth="1"/>
    <col min="2" max="3" width="1" style="389" customWidth="1"/>
    <col min="4" max="4" width="15.42578125" style="366" customWidth="1"/>
    <col min="5" max="5" width="0.5703125" style="389" customWidth="1"/>
    <col min="6" max="6" width="26.5703125" style="389" customWidth="1"/>
    <col min="7" max="7" width="0.85546875" style="389" customWidth="1"/>
    <col min="8" max="8" width="32.42578125" style="389" customWidth="1"/>
    <col min="9" max="9" width="24.42578125" style="389" bestFit="1" customWidth="1"/>
    <col min="10" max="10" width="0.85546875" style="389" customWidth="1"/>
    <col min="11" max="11" width="9.42578125" style="389" hidden="1" customWidth="1"/>
    <col min="12" max="12" width="16.42578125" style="395" customWidth="1"/>
    <col min="13" max="13" width="0.85546875" style="389" customWidth="1"/>
    <col min="14" max="14" width="12.42578125" style="389" customWidth="1"/>
    <col min="15" max="15" width="0.85546875" style="389" customWidth="1"/>
    <col min="16" max="16" width="20.5703125" style="389" customWidth="1"/>
    <col min="17" max="17" width="0.85546875" style="389" customWidth="1"/>
    <col min="18" max="18" width="7.140625" style="389" hidden="1" customWidth="1"/>
    <col min="19" max="19" width="22.42578125" style="389" customWidth="1"/>
    <col min="20" max="25" width="22.42578125" style="389" hidden="1" customWidth="1"/>
    <col min="26" max="26" width="17.42578125" style="389" hidden="1" customWidth="1"/>
    <col min="27" max="27" width="0.85546875" style="389" customWidth="1"/>
    <col min="28" max="28" width="16.85546875" style="389" customWidth="1"/>
    <col min="29" max="29" width="0.85546875" style="389" customWidth="1"/>
    <col min="30" max="30" width="7.140625" style="389" hidden="1" customWidth="1"/>
    <col min="31" max="31" width="19.42578125" style="389" customWidth="1"/>
    <col min="32" max="33" width="9.42578125" style="389" hidden="1" customWidth="1"/>
    <col min="34" max="34" width="0.5703125" style="389" customWidth="1"/>
    <col min="35" max="35" width="32.140625" style="389" customWidth="1"/>
    <col min="36" max="36" width="0.5703125" style="389" customWidth="1"/>
    <col min="37" max="37" width="19.42578125" style="389" customWidth="1"/>
    <col min="38" max="38" width="0.5703125" style="389" customWidth="1"/>
    <col min="39" max="39" width="17" style="396" customWidth="1"/>
    <col min="40" max="40" width="0.85546875" style="396" customWidth="1"/>
    <col min="41" max="41" width="20.42578125" style="396" customWidth="1"/>
    <col min="42" max="42" width="0.5703125" style="396" customWidth="1"/>
    <col min="43" max="43" width="17.42578125" style="389" customWidth="1"/>
    <col min="44" max="44" width="0.85546875" style="389" customWidth="1"/>
    <col min="45" max="45" width="17.42578125" style="389" customWidth="1"/>
    <col min="46" max="46" width="0.85546875" style="389" customWidth="1"/>
    <col min="47" max="47" width="10.85546875" style="397" hidden="1" customWidth="1"/>
    <col min="48" max="48" width="10.85546875" style="389" hidden="1" customWidth="1"/>
    <col min="49" max="49" width="18.5703125" style="389" customWidth="1"/>
    <col min="50" max="51" width="9.42578125" style="389" hidden="1" customWidth="1"/>
    <col min="52" max="52" width="0.85546875" style="389" customWidth="1"/>
    <col min="53" max="53" width="42.140625" style="340" customWidth="1"/>
    <col min="54" max="54" width="0.85546875" style="340" customWidth="1"/>
    <col min="55" max="55" width="102.85546875" style="340" customWidth="1"/>
    <col min="56" max="56" width="0.85546875" style="340" customWidth="1"/>
    <col min="57" max="57" width="18.140625" style="340" customWidth="1"/>
    <col min="58" max="58" width="0.85546875" style="340" customWidth="1"/>
    <col min="59" max="59" width="18.42578125" style="340" customWidth="1"/>
    <col min="60" max="60" width="0.85546875" style="340" customWidth="1"/>
    <col min="61" max="61" width="26.5703125" style="340" customWidth="1"/>
    <col min="62" max="62" width="0.85546875" style="340" customWidth="1"/>
    <col min="63" max="63" width="75.5703125" style="340" customWidth="1"/>
    <col min="64" max="64" width="0.85546875" style="340" customWidth="1"/>
    <col min="65" max="72" width="16.7109375" style="340" customWidth="1"/>
    <col min="73" max="73" width="0.85546875" style="340" customWidth="1"/>
    <col min="74" max="16384" width="11.42578125" style="340"/>
  </cols>
  <sheetData>
    <row r="1" spans="1:73" s="266" customFormat="1" ht="30" customHeight="1" x14ac:dyDescent="0.25">
      <c r="A1" s="504"/>
      <c r="B1" s="504"/>
      <c r="C1" s="504"/>
      <c r="D1" s="504"/>
      <c r="E1" s="504"/>
      <c r="F1" s="505" t="s">
        <v>3</v>
      </c>
      <c r="G1" s="505"/>
      <c r="H1" s="505"/>
      <c r="I1" s="505"/>
      <c r="J1" s="505"/>
      <c r="K1" s="505"/>
      <c r="L1" s="505"/>
      <c r="M1" s="505"/>
      <c r="N1" s="505"/>
      <c r="O1" s="505"/>
      <c r="P1" s="507" t="s">
        <v>1829</v>
      </c>
      <c r="Q1" s="507"/>
      <c r="R1" s="409"/>
      <c r="S1" s="453">
        <v>43063</v>
      </c>
      <c r="T1" s="87"/>
      <c r="U1" s="87"/>
      <c r="V1" s="87"/>
      <c r="W1" s="87"/>
      <c r="X1" s="87"/>
      <c r="Y1" s="87"/>
      <c r="Z1" s="87"/>
      <c r="AA1" s="87"/>
      <c r="AB1" s="87"/>
      <c r="AC1" s="87"/>
      <c r="AD1" s="87"/>
      <c r="AE1" s="87"/>
      <c r="AF1" s="87"/>
      <c r="AG1" s="87"/>
      <c r="AH1" s="87"/>
      <c r="AI1" s="87"/>
      <c r="AJ1" s="87"/>
      <c r="AK1" s="87"/>
      <c r="AL1" s="87"/>
      <c r="AM1" s="410"/>
      <c r="AN1" s="410"/>
      <c r="AO1" s="410"/>
      <c r="AP1" s="410"/>
      <c r="AQ1" s="87"/>
      <c r="AR1" s="87"/>
      <c r="AS1" s="87"/>
      <c r="AT1" s="87"/>
      <c r="AU1" s="411"/>
      <c r="AV1" s="87"/>
      <c r="AW1" s="87"/>
      <c r="AX1" s="87"/>
      <c r="AY1" s="87"/>
      <c r="AZ1" s="87"/>
    </row>
    <row r="2" spans="1:73" s="266" customFormat="1" ht="30" customHeight="1" x14ac:dyDescent="0.25">
      <c r="A2" s="504"/>
      <c r="B2" s="504"/>
      <c r="C2" s="504"/>
      <c r="D2" s="504"/>
      <c r="E2" s="504"/>
      <c r="F2" s="508" t="s">
        <v>1821</v>
      </c>
      <c r="G2" s="508"/>
      <c r="H2" s="508"/>
      <c r="I2" s="508"/>
      <c r="J2" s="508"/>
      <c r="K2" s="508"/>
      <c r="L2" s="508"/>
      <c r="M2" s="508"/>
      <c r="N2" s="508"/>
      <c r="O2" s="508"/>
      <c r="P2" s="507" t="s">
        <v>1882</v>
      </c>
      <c r="Q2" s="507"/>
      <c r="R2" s="409"/>
      <c r="S2" s="416" t="s">
        <v>1883</v>
      </c>
      <c r="T2" s="87"/>
      <c r="U2" s="87"/>
      <c r="V2" s="87"/>
      <c r="W2" s="87"/>
      <c r="X2" s="87"/>
      <c r="Y2" s="87"/>
      <c r="Z2" s="87"/>
      <c r="AA2" s="87"/>
      <c r="AB2" s="87"/>
      <c r="AC2" s="87"/>
      <c r="AD2" s="87"/>
      <c r="AE2" s="87"/>
      <c r="AF2" s="87"/>
      <c r="AG2" s="87"/>
      <c r="AH2" s="87"/>
      <c r="AI2" s="87"/>
      <c r="AJ2" s="87"/>
      <c r="AK2" s="87"/>
      <c r="AL2" s="87"/>
      <c r="AM2" s="410"/>
      <c r="AN2" s="410"/>
      <c r="AO2" s="410"/>
      <c r="AP2" s="410"/>
      <c r="AQ2" s="87"/>
      <c r="AR2" s="87"/>
      <c r="AS2" s="87"/>
      <c r="AT2" s="87"/>
      <c r="AU2" s="411"/>
      <c r="AV2" s="87"/>
      <c r="AW2" s="87"/>
      <c r="AX2" s="87"/>
      <c r="AY2" s="87"/>
      <c r="AZ2" s="87"/>
    </row>
    <row r="3" spans="1:73" s="266" customFormat="1" ht="30" customHeight="1" x14ac:dyDescent="0.25">
      <c r="A3" s="504"/>
      <c r="B3" s="504"/>
      <c r="C3" s="504"/>
      <c r="D3" s="504"/>
      <c r="E3" s="504"/>
      <c r="F3" s="509" t="s">
        <v>1884</v>
      </c>
      <c r="G3" s="509"/>
      <c r="H3" s="509"/>
      <c r="I3" s="509"/>
      <c r="J3" s="509"/>
      <c r="K3" s="509"/>
      <c r="L3" s="509"/>
      <c r="M3" s="509"/>
      <c r="N3" s="509"/>
      <c r="O3" s="509"/>
      <c r="P3" s="557" t="s">
        <v>1823</v>
      </c>
      <c r="Q3" s="507"/>
      <c r="R3" s="507"/>
      <c r="S3" s="507"/>
      <c r="T3" s="87"/>
      <c r="U3" s="87"/>
      <c r="V3" s="87"/>
      <c r="W3" s="87"/>
      <c r="X3" s="87"/>
      <c r="Y3" s="87"/>
      <c r="Z3" s="87"/>
      <c r="AA3" s="87"/>
      <c r="AB3" s="87"/>
      <c r="AC3" s="87"/>
      <c r="AD3" s="87"/>
      <c r="AE3" s="87"/>
      <c r="AF3" s="87"/>
      <c r="AG3" s="87"/>
      <c r="AH3" s="87"/>
      <c r="AI3" s="87"/>
      <c r="AJ3" s="87"/>
      <c r="AK3" s="87"/>
      <c r="AL3" s="87"/>
      <c r="AM3" s="410"/>
      <c r="AN3" s="410"/>
      <c r="AO3" s="410"/>
      <c r="AP3" s="410"/>
      <c r="AQ3" s="87"/>
      <c r="AR3" s="87"/>
      <c r="AS3" s="87"/>
      <c r="AT3" s="87"/>
      <c r="AU3" s="411"/>
      <c r="AV3" s="87"/>
      <c r="AW3" s="87"/>
      <c r="AX3" s="87"/>
      <c r="AY3" s="87"/>
      <c r="AZ3" s="87"/>
    </row>
    <row r="4" spans="1:73" x14ac:dyDescent="0.25">
      <c r="B4" s="333"/>
      <c r="C4" s="333"/>
      <c r="D4" s="334"/>
      <c r="E4" s="333"/>
      <c r="F4" s="333"/>
      <c r="G4" s="333"/>
      <c r="H4" s="335"/>
      <c r="I4" s="335"/>
      <c r="J4" s="335"/>
      <c r="K4" s="335"/>
      <c r="L4" s="336"/>
      <c r="M4" s="333"/>
      <c r="N4" s="335"/>
      <c r="O4" s="333"/>
      <c r="P4" s="333"/>
      <c r="Q4" s="333"/>
      <c r="R4" s="333"/>
      <c r="S4" s="333"/>
      <c r="T4" s="333"/>
      <c r="U4" s="333"/>
      <c r="V4" s="333"/>
      <c r="W4" s="333"/>
      <c r="X4" s="333"/>
      <c r="Y4" s="333"/>
      <c r="Z4" s="333"/>
      <c r="AA4" s="333"/>
      <c r="AB4" s="333"/>
      <c r="AC4" s="333"/>
      <c r="AD4" s="333"/>
      <c r="AE4" s="333"/>
      <c r="AF4" s="333"/>
      <c r="AG4" s="333"/>
      <c r="AH4" s="333"/>
      <c r="AI4" s="333"/>
      <c r="AJ4" s="333"/>
      <c r="AK4" s="333"/>
      <c r="AL4" s="333"/>
      <c r="AM4" s="337"/>
      <c r="AN4" s="337"/>
      <c r="AO4" s="337"/>
      <c r="AP4" s="337"/>
      <c r="AQ4" s="333"/>
      <c r="AR4" s="333"/>
      <c r="AS4" s="333"/>
      <c r="AT4" s="333"/>
      <c r="AU4" s="338"/>
      <c r="AV4" s="333"/>
      <c r="AW4" s="333"/>
      <c r="AX4" s="333"/>
      <c r="AY4" s="333"/>
      <c r="AZ4" s="339"/>
      <c r="BA4" s="333"/>
      <c r="BB4" s="333"/>
      <c r="BC4" s="333"/>
      <c r="BD4" s="333"/>
      <c r="BE4" s="333"/>
      <c r="BF4" s="333"/>
      <c r="BG4" s="333"/>
      <c r="BH4" s="333"/>
      <c r="BI4" s="333"/>
      <c r="BJ4" s="333"/>
      <c r="BK4" s="333"/>
      <c r="BL4" s="333"/>
      <c r="BM4" s="333"/>
      <c r="BN4" s="333"/>
      <c r="BO4" s="333"/>
      <c r="BP4" s="333"/>
      <c r="BQ4" s="333"/>
      <c r="BR4" s="333"/>
      <c r="BS4" s="333"/>
      <c r="BT4" s="333"/>
      <c r="BU4" s="333"/>
    </row>
    <row r="5" spans="1:73" ht="15.75" hidden="1" customHeight="1" x14ac:dyDescent="0.25">
      <c r="B5" s="341"/>
      <c r="C5" s="341"/>
      <c r="D5" s="342"/>
      <c r="E5" s="341"/>
      <c r="F5" s="341"/>
      <c r="G5" s="341"/>
      <c r="H5" s="535" t="s">
        <v>1817</v>
      </c>
      <c r="I5" s="535"/>
      <c r="J5" s="535"/>
      <c r="K5" s="535"/>
      <c r="L5" s="535"/>
      <c r="M5" s="535"/>
      <c r="N5" s="535"/>
      <c r="O5" s="535"/>
      <c r="P5" s="535"/>
      <c r="Q5" s="535"/>
      <c r="R5" s="535"/>
      <c r="S5" s="535"/>
      <c r="T5" s="535"/>
      <c r="U5" s="535"/>
      <c r="V5" s="535"/>
      <c r="W5" s="535"/>
      <c r="X5" s="535"/>
      <c r="Y5" s="535"/>
      <c r="Z5" s="535"/>
      <c r="AA5" s="535"/>
      <c r="AB5" s="535"/>
      <c r="AC5" s="535"/>
      <c r="AD5" s="535"/>
      <c r="AE5" s="535"/>
      <c r="AF5" s="343"/>
      <c r="AG5" s="343"/>
      <c r="AH5" s="343"/>
      <c r="AI5" s="343"/>
      <c r="AJ5" s="343"/>
      <c r="AK5" s="343"/>
      <c r="AL5" s="343"/>
      <c r="AM5" s="343"/>
      <c r="AN5" s="343"/>
      <c r="AO5" s="343"/>
      <c r="AP5" s="343"/>
      <c r="AQ5" s="343"/>
      <c r="AR5" s="343"/>
      <c r="AS5" s="343"/>
      <c r="AT5" s="343"/>
      <c r="AU5" s="343"/>
      <c r="AV5" s="343"/>
      <c r="AW5" s="343"/>
      <c r="AX5" s="343"/>
      <c r="AY5" s="343"/>
      <c r="AZ5" s="343"/>
    </row>
    <row r="6" spans="1:73" hidden="1" x14ac:dyDescent="0.25">
      <c r="B6" s="333"/>
      <c r="C6" s="333"/>
      <c r="D6" s="334"/>
      <c r="E6" s="333"/>
      <c r="F6" s="333"/>
      <c r="G6" s="333"/>
      <c r="H6" s="335"/>
      <c r="I6" s="335"/>
      <c r="J6" s="335"/>
      <c r="K6" s="335"/>
      <c r="L6" s="336"/>
      <c r="M6" s="333"/>
      <c r="N6" s="335"/>
      <c r="O6" s="333"/>
      <c r="P6" s="333"/>
      <c r="Q6" s="333"/>
      <c r="R6" s="333"/>
      <c r="S6" s="333"/>
      <c r="T6" s="333"/>
      <c r="U6" s="333"/>
      <c r="V6" s="333"/>
      <c r="W6" s="333"/>
      <c r="X6" s="333"/>
      <c r="Y6" s="333"/>
      <c r="Z6" s="333"/>
      <c r="AA6" s="333"/>
      <c r="AB6" s="333"/>
      <c r="AC6" s="333"/>
      <c r="AD6" s="333"/>
      <c r="AE6" s="333"/>
      <c r="AF6" s="333"/>
      <c r="AG6" s="333"/>
      <c r="AH6" s="333"/>
      <c r="AI6" s="333"/>
      <c r="AJ6" s="333"/>
      <c r="AK6" s="333"/>
      <c r="AL6" s="333"/>
      <c r="AM6" s="337"/>
      <c r="AN6" s="337"/>
      <c r="AO6" s="337"/>
      <c r="AP6" s="337"/>
      <c r="AQ6" s="333"/>
      <c r="AR6" s="333"/>
      <c r="AS6" s="333"/>
      <c r="AT6" s="333"/>
      <c r="AU6" s="338"/>
      <c r="AV6" s="333"/>
      <c r="AW6" s="333"/>
      <c r="AX6" s="333"/>
      <c r="AY6" s="333"/>
      <c r="AZ6" s="339"/>
      <c r="BA6" s="333"/>
      <c r="BB6" s="333"/>
      <c r="BC6" s="333"/>
      <c r="BD6" s="333"/>
      <c r="BE6" s="333"/>
      <c r="BF6" s="333"/>
      <c r="BG6" s="333"/>
      <c r="BH6" s="333"/>
      <c r="BI6" s="333"/>
      <c r="BJ6" s="333"/>
      <c r="BK6" s="333"/>
      <c r="BL6" s="333"/>
      <c r="BM6" s="333"/>
      <c r="BN6" s="333"/>
      <c r="BO6" s="333"/>
      <c r="BP6" s="333"/>
      <c r="BQ6" s="333"/>
      <c r="BR6" s="333"/>
      <c r="BS6" s="333"/>
      <c r="BT6" s="333"/>
      <c r="BU6" s="333"/>
    </row>
    <row r="7" spans="1:73" s="184" customFormat="1" x14ac:dyDescent="0.25">
      <c r="B7" s="344"/>
      <c r="C7" s="344"/>
      <c r="D7" s="345"/>
      <c r="E7" s="344"/>
      <c r="F7" s="344"/>
      <c r="G7" s="344"/>
      <c r="H7" s="344"/>
      <c r="I7" s="344"/>
      <c r="J7" s="344"/>
      <c r="K7" s="344"/>
      <c r="L7" s="346"/>
      <c r="M7" s="344"/>
      <c r="N7" s="344"/>
      <c r="O7" s="347"/>
      <c r="P7" s="347"/>
      <c r="Q7" s="347"/>
      <c r="R7" s="347"/>
      <c r="S7" s="347"/>
      <c r="T7" s="347"/>
      <c r="U7" s="347"/>
      <c r="V7" s="347"/>
      <c r="W7" s="347"/>
      <c r="X7" s="347"/>
      <c r="Y7" s="347"/>
      <c r="Z7" s="347"/>
      <c r="AA7" s="347"/>
      <c r="AB7" s="347"/>
      <c r="AC7" s="347"/>
      <c r="AD7" s="347"/>
      <c r="AE7" s="347"/>
      <c r="AF7" s="347"/>
      <c r="AG7" s="347"/>
      <c r="AH7" s="347"/>
      <c r="AI7" s="347"/>
      <c r="AJ7" s="347"/>
      <c r="AK7" s="347"/>
      <c r="AL7" s="347"/>
      <c r="AM7" s="348"/>
      <c r="AN7" s="348"/>
      <c r="AO7" s="348"/>
      <c r="AP7" s="348"/>
      <c r="AQ7" s="347"/>
      <c r="AR7" s="347"/>
      <c r="AS7" s="347"/>
      <c r="AT7" s="347"/>
      <c r="AU7" s="349"/>
      <c r="AV7" s="347"/>
      <c r="AW7" s="347"/>
      <c r="AX7" s="347"/>
      <c r="AY7" s="347"/>
      <c r="AZ7" s="344"/>
      <c r="BA7" s="347"/>
      <c r="BB7" s="347"/>
      <c r="BC7" s="347"/>
      <c r="BD7" s="347"/>
      <c r="BE7" s="347"/>
      <c r="BF7" s="347"/>
      <c r="BG7" s="347"/>
      <c r="BH7" s="347"/>
      <c r="BI7" s="347"/>
      <c r="BJ7" s="347"/>
      <c r="BK7" s="347"/>
      <c r="BL7" s="347"/>
      <c r="BM7" s="347"/>
      <c r="BN7" s="347"/>
      <c r="BO7" s="347"/>
      <c r="BP7" s="347"/>
      <c r="BQ7" s="347"/>
      <c r="BR7" s="347"/>
      <c r="BS7" s="347"/>
      <c r="BT7" s="347"/>
      <c r="BU7" s="347"/>
    </row>
    <row r="8" spans="1:73" s="184" customFormat="1" ht="25.5" x14ac:dyDescent="0.25">
      <c r="B8" s="344"/>
      <c r="C8" s="344"/>
      <c r="D8" s="345"/>
      <c r="E8" s="344"/>
      <c r="F8" s="344"/>
      <c r="G8" s="344"/>
      <c r="H8" s="350" t="s">
        <v>3</v>
      </c>
      <c r="I8" s="351" t="str">
        <f>IF('1. IDENTIFICACION DEL RIESGO'!K8="","",'1. IDENTIFICACION DEL RIESGO'!K8)</f>
        <v xml:space="preserve">Adquisición de Bienes y Servicios </v>
      </c>
      <c r="J8" s="352"/>
      <c r="K8" s="353"/>
      <c r="L8" s="346"/>
      <c r="M8" s="344"/>
      <c r="N8" s="352"/>
      <c r="O8" s="354"/>
      <c r="P8" s="354"/>
      <c r="Q8" s="354"/>
      <c r="R8" s="354"/>
      <c r="S8" s="354"/>
      <c r="T8" s="354"/>
      <c r="U8" s="354"/>
      <c r="V8" s="354"/>
      <c r="W8" s="354"/>
      <c r="X8" s="354"/>
      <c r="Y8" s="354"/>
      <c r="Z8" s="354"/>
      <c r="AA8" s="354"/>
      <c r="AB8" s="354"/>
      <c r="AC8" s="354"/>
      <c r="AD8" s="354"/>
      <c r="AE8" s="354"/>
      <c r="AF8" s="354"/>
      <c r="AG8" s="354"/>
      <c r="AH8" s="354"/>
      <c r="AI8" s="354"/>
      <c r="AJ8" s="354"/>
      <c r="AK8" s="354"/>
      <c r="AL8" s="354"/>
      <c r="AM8" s="348"/>
      <c r="AN8" s="348"/>
      <c r="AO8" s="348"/>
      <c r="AP8" s="348"/>
      <c r="AQ8" s="347"/>
      <c r="AR8" s="347"/>
      <c r="AS8" s="347"/>
      <c r="AT8" s="354"/>
      <c r="AU8" s="355"/>
      <c r="AV8" s="347"/>
      <c r="AW8" s="347"/>
      <c r="AX8" s="347"/>
      <c r="AY8" s="347"/>
      <c r="AZ8" s="344"/>
      <c r="BA8" s="347"/>
      <c r="BB8" s="347"/>
      <c r="BC8" s="347"/>
      <c r="BD8" s="347"/>
      <c r="BE8" s="347"/>
      <c r="BF8" s="347"/>
      <c r="BG8" s="347"/>
      <c r="BH8" s="347"/>
      <c r="BI8" s="347"/>
      <c r="BJ8" s="347"/>
      <c r="BK8" s="347"/>
      <c r="BL8" s="347"/>
      <c r="BM8" s="347"/>
      <c r="BN8" s="347"/>
      <c r="BO8" s="347"/>
      <c r="BP8" s="347"/>
      <c r="BQ8" s="347"/>
      <c r="BR8" s="347"/>
      <c r="BS8" s="347"/>
      <c r="BT8" s="347"/>
      <c r="BU8" s="347"/>
    </row>
    <row r="9" spans="1:73" s="184" customFormat="1" x14ac:dyDescent="0.25">
      <c r="B9" s="344"/>
      <c r="C9" s="344"/>
      <c r="D9" s="345"/>
      <c r="E9" s="344"/>
      <c r="F9" s="344"/>
      <c r="G9" s="344"/>
      <c r="H9" s="344"/>
      <c r="I9" s="352"/>
      <c r="J9" s="352"/>
      <c r="K9" s="352"/>
      <c r="L9" s="356"/>
      <c r="M9" s="344"/>
      <c r="N9" s="352"/>
      <c r="O9" s="354"/>
      <c r="P9" s="354"/>
      <c r="Q9" s="354"/>
      <c r="R9" s="354"/>
      <c r="S9" s="354"/>
      <c r="T9" s="354"/>
      <c r="U9" s="354"/>
      <c r="V9" s="354"/>
      <c r="W9" s="354"/>
      <c r="X9" s="354"/>
      <c r="Y9" s="354"/>
      <c r="Z9" s="354"/>
      <c r="AA9" s="354"/>
      <c r="AB9" s="354"/>
      <c r="AC9" s="354"/>
      <c r="AD9" s="354"/>
      <c r="AE9" s="354"/>
      <c r="AF9" s="354"/>
      <c r="AG9" s="354"/>
      <c r="AH9" s="354"/>
      <c r="AI9" s="354"/>
      <c r="AJ9" s="354"/>
      <c r="AK9" s="354"/>
      <c r="AL9" s="354"/>
      <c r="AM9" s="348"/>
      <c r="AN9" s="348"/>
      <c r="AO9" s="348"/>
      <c r="AP9" s="348"/>
      <c r="AQ9" s="347"/>
      <c r="AR9" s="347"/>
      <c r="AS9" s="347"/>
      <c r="AT9" s="354"/>
      <c r="AU9" s="355"/>
      <c r="AV9" s="347"/>
      <c r="AW9" s="347"/>
      <c r="AX9" s="347"/>
      <c r="AY9" s="347"/>
      <c r="AZ9" s="344"/>
      <c r="BA9" s="347"/>
      <c r="BB9" s="347"/>
      <c r="BC9" s="347"/>
      <c r="BD9" s="347"/>
      <c r="BE9" s="347"/>
      <c r="BF9" s="347"/>
      <c r="BG9" s="347"/>
      <c r="BH9" s="347"/>
      <c r="BI9" s="347"/>
      <c r="BJ9" s="347"/>
      <c r="BK9" s="347"/>
      <c r="BL9" s="347"/>
      <c r="BM9" s="347"/>
      <c r="BN9" s="347"/>
      <c r="BO9" s="347"/>
      <c r="BP9" s="347"/>
      <c r="BQ9" s="347"/>
      <c r="BR9" s="347"/>
      <c r="BS9" s="347"/>
      <c r="BT9" s="347"/>
      <c r="BU9" s="347"/>
    </row>
    <row r="10" spans="1:73" s="184" customFormat="1" x14ac:dyDescent="0.25">
      <c r="B10" s="344"/>
      <c r="C10" s="344"/>
      <c r="D10" s="345"/>
      <c r="E10" s="344"/>
      <c r="F10" s="344"/>
      <c r="G10" s="344"/>
      <c r="H10" s="350" t="s">
        <v>1285</v>
      </c>
      <c r="I10" s="357">
        <v>42368</v>
      </c>
      <c r="J10" s="352"/>
      <c r="K10" s="352"/>
      <c r="L10" s="356"/>
      <c r="M10" s="344"/>
      <c r="N10" s="352"/>
      <c r="O10" s="354"/>
      <c r="P10" s="354"/>
      <c r="Q10" s="354"/>
      <c r="R10" s="354"/>
      <c r="S10" s="354"/>
      <c r="T10" s="354"/>
      <c r="U10" s="354"/>
      <c r="V10" s="354"/>
      <c r="W10" s="354"/>
      <c r="X10" s="354"/>
      <c r="Y10" s="354"/>
      <c r="Z10" s="354"/>
      <c r="AA10" s="354"/>
      <c r="AB10" s="354"/>
      <c r="AC10" s="354"/>
      <c r="AD10" s="354"/>
      <c r="AE10" s="354"/>
      <c r="AF10" s="354"/>
      <c r="AG10" s="354"/>
      <c r="AH10" s="354"/>
      <c r="AI10" s="354"/>
      <c r="AJ10" s="354"/>
      <c r="AK10" s="354"/>
      <c r="AL10" s="354"/>
      <c r="AM10" s="348"/>
      <c r="AN10" s="348"/>
      <c r="AO10" s="348"/>
      <c r="AP10" s="348"/>
      <c r="AQ10" s="347"/>
      <c r="AR10" s="347"/>
      <c r="AS10" s="347"/>
      <c r="AT10" s="354"/>
      <c r="AU10" s="355"/>
      <c r="AV10" s="347"/>
      <c r="AW10" s="347"/>
      <c r="AX10" s="347"/>
      <c r="AY10" s="347"/>
      <c r="AZ10" s="344"/>
      <c r="BA10" s="347"/>
      <c r="BB10" s="347"/>
      <c r="BC10" s="347"/>
      <c r="BD10" s="347"/>
      <c r="BE10" s="347"/>
      <c r="BF10" s="347"/>
      <c r="BG10" s="347"/>
      <c r="BH10" s="347"/>
      <c r="BI10" s="347"/>
      <c r="BJ10" s="347"/>
      <c r="BK10" s="347"/>
      <c r="BL10" s="347"/>
      <c r="BM10" s="347"/>
      <c r="BN10" s="347"/>
      <c r="BO10" s="347"/>
      <c r="BP10" s="347"/>
      <c r="BQ10" s="347"/>
      <c r="BR10" s="347"/>
      <c r="BS10" s="347"/>
      <c r="BT10" s="347"/>
      <c r="BU10" s="347"/>
    </row>
    <row r="11" spans="1:73" s="184" customFormat="1" x14ac:dyDescent="0.25">
      <c r="B11" s="344"/>
      <c r="C11" s="344"/>
      <c r="D11" s="345"/>
      <c r="E11" s="344"/>
      <c r="F11" s="344"/>
      <c r="G11" s="344"/>
      <c r="H11" s="344"/>
      <c r="I11" s="344"/>
      <c r="J11" s="352"/>
      <c r="K11" s="352"/>
      <c r="L11" s="356"/>
      <c r="M11" s="344"/>
      <c r="N11" s="347"/>
      <c r="O11" s="347"/>
      <c r="P11" s="347"/>
      <c r="Q11" s="347"/>
      <c r="R11" s="347"/>
      <c r="S11" s="347"/>
      <c r="T11" s="347"/>
      <c r="U11" s="347"/>
      <c r="V11" s="347"/>
      <c r="W11" s="347"/>
      <c r="X11" s="347"/>
      <c r="Y11" s="347"/>
      <c r="Z11" s="347"/>
      <c r="AA11" s="347"/>
      <c r="AB11" s="347"/>
      <c r="AC11" s="347"/>
      <c r="AD11" s="347"/>
      <c r="AE11" s="347"/>
      <c r="AF11" s="347"/>
      <c r="AG11" s="347"/>
      <c r="AH11" s="347"/>
      <c r="AI11" s="347"/>
      <c r="AJ11" s="347"/>
      <c r="AK11" s="347"/>
      <c r="AL11" s="347"/>
      <c r="AM11" s="348"/>
      <c r="AN11" s="348"/>
      <c r="AO11" s="348"/>
      <c r="AP11" s="348"/>
      <c r="AQ11" s="347"/>
      <c r="AR11" s="347"/>
      <c r="AS11" s="347"/>
      <c r="AT11" s="347"/>
      <c r="AU11" s="349"/>
      <c r="AV11" s="347"/>
      <c r="AW11" s="347"/>
      <c r="AX11" s="347"/>
      <c r="AY11" s="347"/>
      <c r="AZ11" s="344"/>
      <c r="BA11" s="347"/>
      <c r="BB11" s="347"/>
      <c r="BC11" s="347"/>
      <c r="BD11" s="347"/>
      <c r="BE11" s="347"/>
      <c r="BF11" s="347"/>
      <c r="BG11" s="347"/>
      <c r="BH11" s="347"/>
      <c r="BI11" s="347"/>
      <c r="BJ11" s="347"/>
      <c r="BK11" s="347"/>
      <c r="BL11" s="347"/>
      <c r="BM11" s="347"/>
      <c r="BN11" s="347"/>
      <c r="BO11" s="347"/>
      <c r="BP11" s="347"/>
      <c r="BQ11" s="347"/>
      <c r="BR11" s="347"/>
      <c r="BS11" s="347"/>
      <c r="BT11" s="347"/>
      <c r="BU11" s="347"/>
    </row>
    <row r="12" spans="1:73" s="184" customFormat="1" x14ac:dyDescent="0.25">
      <c r="B12" s="344"/>
      <c r="C12" s="344"/>
      <c r="D12" s="345"/>
      <c r="E12" s="344"/>
      <c r="F12" s="344"/>
      <c r="G12" s="344"/>
      <c r="H12" s="358" t="s">
        <v>1286</v>
      </c>
      <c r="I12" s="357">
        <v>42734</v>
      </c>
      <c r="J12" s="352"/>
      <c r="K12" s="352"/>
      <c r="L12" s="356"/>
      <c r="M12" s="344"/>
      <c r="N12" s="347"/>
      <c r="O12" s="347"/>
      <c r="P12" s="347"/>
      <c r="Q12" s="347"/>
      <c r="R12" s="347"/>
      <c r="S12" s="347"/>
      <c r="T12" s="347"/>
      <c r="U12" s="347"/>
      <c r="V12" s="347"/>
      <c r="W12" s="347"/>
      <c r="X12" s="347"/>
      <c r="Y12" s="347"/>
      <c r="Z12" s="347"/>
      <c r="AA12" s="347"/>
      <c r="AB12" s="347"/>
      <c r="AC12" s="347"/>
      <c r="AD12" s="347"/>
      <c r="AE12" s="347"/>
      <c r="AF12" s="347"/>
      <c r="AG12" s="347"/>
      <c r="AH12" s="347"/>
      <c r="AI12" s="347"/>
      <c r="AJ12" s="347"/>
      <c r="AK12" s="347"/>
      <c r="AL12" s="347"/>
      <c r="AM12" s="359"/>
      <c r="AN12" s="359"/>
      <c r="AO12" s="359"/>
      <c r="AP12" s="359"/>
      <c r="AQ12" s="344"/>
      <c r="AR12" s="344"/>
      <c r="AS12" s="344"/>
      <c r="AT12" s="347"/>
      <c r="AU12" s="349"/>
      <c r="AV12" s="347"/>
      <c r="AW12" s="344"/>
      <c r="AX12" s="360"/>
      <c r="AY12" s="360"/>
      <c r="AZ12" s="344"/>
      <c r="BA12" s="347"/>
      <c r="BB12" s="347"/>
      <c r="BC12" s="347"/>
      <c r="BD12" s="347"/>
      <c r="BE12" s="347"/>
      <c r="BF12" s="347"/>
      <c r="BG12" s="347"/>
      <c r="BH12" s="347"/>
      <c r="BI12" s="347"/>
      <c r="BJ12" s="347"/>
      <c r="BK12" s="347"/>
      <c r="BL12" s="347"/>
      <c r="BM12" s="347"/>
      <c r="BN12" s="347"/>
      <c r="BO12" s="347"/>
      <c r="BP12" s="347"/>
      <c r="BQ12" s="347"/>
      <c r="BR12" s="347"/>
      <c r="BS12" s="347"/>
      <c r="BT12" s="347"/>
      <c r="BU12" s="347"/>
    </row>
    <row r="13" spans="1:73" s="184" customFormat="1" x14ac:dyDescent="0.25">
      <c r="B13" s="344"/>
      <c r="C13" s="344"/>
      <c r="D13" s="345"/>
      <c r="E13" s="347"/>
      <c r="F13" s="344"/>
      <c r="G13" s="344"/>
      <c r="H13" s="347"/>
      <c r="I13" s="347"/>
      <c r="J13" s="352"/>
      <c r="K13" s="352"/>
      <c r="L13" s="356"/>
      <c r="M13" s="344"/>
      <c r="N13" s="347"/>
      <c r="O13" s="347"/>
      <c r="P13" s="347"/>
      <c r="Q13" s="347"/>
      <c r="R13" s="347"/>
      <c r="S13" s="347"/>
      <c r="T13" s="347"/>
      <c r="U13" s="347"/>
      <c r="V13" s="347"/>
      <c r="W13" s="347"/>
      <c r="X13" s="347"/>
      <c r="Y13" s="347"/>
      <c r="Z13" s="347"/>
      <c r="AA13" s="347"/>
      <c r="AB13" s="347"/>
      <c r="AC13" s="347"/>
      <c r="AD13" s="347"/>
      <c r="AE13" s="347"/>
      <c r="AF13" s="347"/>
      <c r="AG13" s="347"/>
      <c r="AH13" s="347"/>
      <c r="AI13" s="347"/>
      <c r="AJ13" s="347"/>
      <c r="AK13" s="347"/>
      <c r="AL13" s="344"/>
      <c r="AM13" s="344"/>
      <c r="AN13" s="344"/>
      <c r="AO13" s="344"/>
      <c r="AP13" s="344"/>
      <c r="AQ13" s="344"/>
      <c r="AR13" s="344"/>
      <c r="AS13" s="344"/>
      <c r="AT13" s="344"/>
      <c r="AU13" s="344"/>
      <c r="AV13" s="344"/>
      <c r="AW13" s="344"/>
      <c r="AX13" s="344"/>
      <c r="AY13" s="344"/>
      <c r="AZ13" s="344"/>
      <c r="BA13" s="344"/>
      <c r="BB13" s="344"/>
      <c r="BC13" s="344"/>
      <c r="BD13" s="344"/>
      <c r="BE13" s="344"/>
      <c r="BF13" s="344"/>
      <c r="BG13" s="344"/>
      <c r="BH13" s="344"/>
      <c r="BI13" s="344"/>
      <c r="BJ13" s="344"/>
      <c r="BK13" s="344"/>
      <c r="BL13" s="344"/>
      <c r="BM13" s="344"/>
      <c r="BN13" s="344"/>
      <c r="BO13" s="344"/>
      <c r="BP13" s="344"/>
      <c r="BQ13" s="344"/>
      <c r="BR13" s="344"/>
      <c r="BS13" s="344"/>
      <c r="BT13" s="344"/>
      <c r="BU13" s="344"/>
    </row>
    <row r="14" spans="1:73" s="184" customFormat="1" x14ac:dyDescent="0.25">
      <c r="B14" s="344"/>
      <c r="C14" s="344"/>
      <c r="D14" s="345"/>
      <c r="E14" s="344"/>
      <c r="F14" s="344"/>
      <c r="G14" s="344"/>
      <c r="H14" s="344"/>
      <c r="I14" s="344"/>
      <c r="J14" s="344"/>
      <c r="K14" s="344"/>
      <c r="L14" s="346"/>
      <c r="M14" s="344"/>
      <c r="N14" s="344"/>
      <c r="O14" s="344"/>
      <c r="P14" s="344"/>
      <c r="Q14" s="344"/>
      <c r="R14" s="344"/>
      <c r="S14" s="344"/>
      <c r="T14" s="344"/>
      <c r="U14" s="344"/>
      <c r="V14" s="344"/>
      <c r="W14" s="344"/>
      <c r="X14" s="344"/>
      <c r="Y14" s="344"/>
      <c r="Z14" s="344"/>
      <c r="AA14" s="344"/>
      <c r="AB14" s="344"/>
      <c r="AC14" s="344"/>
      <c r="AD14" s="344"/>
      <c r="AE14" s="344"/>
      <c r="AF14" s="344"/>
      <c r="AG14" s="344"/>
      <c r="AH14" s="344"/>
      <c r="AI14" s="344"/>
      <c r="AJ14" s="344"/>
      <c r="AK14" s="361"/>
      <c r="AL14" s="361"/>
      <c r="AM14" s="361"/>
      <c r="AN14" s="361"/>
      <c r="AO14" s="361"/>
      <c r="AP14" s="361"/>
      <c r="AQ14" s="361"/>
      <c r="AR14" s="361"/>
      <c r="AS14" s="361"/>
      <c r="AT14" s="361"/>
      <c r="AU14" s="361"/>
      <c r="AV14" s="361"/>
      <c r="AW14" s="361"/>
      <c r="AX14" s="361"/>
      <c r="AY14" s="361"/>
      <c r="AZ14" s="361"/>
      <c r="BA14" s="361"/>
      <c r="BB14" s="361"/>
      <c r="BC14" s="361"/>
      <c r="BD14" s="361"/>
      <c r="BE14" s="361"/>
      <c r="BF14" s="361"/>
      <c r="BG14" s="361"/>
      <c r="BH14" s="361"/>
      <c r="BI14" s="361"/>
      <c r="BJ14" s="361"/>
      <c r="BK14" s="361"/>
      <c r="BL14" s="361"/>
      <c r="BM14" s="361"/>
      <c r="BN14" s="361"/>
      <c r="BO14" s="361"/>
      <c r="BP14" s="361"/>
      <c r="BQ14" s="361"/>
      <c r="BR14" s="361"/>
      <c r="BS14" s="361"/>
      <c r="BT14" s="361"/>
      <c r="BU14" s="361"/>
    </row>
    <row r="15" spans="1:73" s="184" customFormat="1" x14ac:dyDescent="0.25">
      <c r="B15" s="344"/>
      <c r="C15" s="344"/>
      <c r="D15" s="345"/>
      <c r="E15" s="362"/>
      <c r="F15" s="363"/>
      <c r="G15" s="363"/>
      <c r="H15" s="540" t="s">
        <v>1693</v>
      </c>
      <c r="I15" s="540"/>
      <c r="J15" s="540"/>
      <c r="K15" s="540"/>
      <c r="L15" s="540"/>
      <c r="M15" s="540"/>
      <c r="N15" s="540"/>
      <c r="O15" s="540"/>
      <c r="P15" s="540"/>
      <c r="Q15" s="540"/>
      <c r="R15" s="540"/>
      <c r="S15" s="540"/>
      <c r="T15" s="540"/>
      <c r="U15" s="540"/>
      <c r="V15" s="540"/>
      <c r="W15" s="540"/>
      <c r="X15" s="540"/>
      <c r="Y15" s="540"/>
      <c r="Z15" s="540"/>
      <c r="AA15" s="540"/>
      <c r="AB15" s="540"/>
      <c r="AC15" s="540"/>
      <c r="AD15" s="540"/>
      <c r="AE15" s="540"/>
      <c r="AF15" s="363"/>
      <c r="AG15" s="363"/>
      <c r="AH15" s="363"/>
      <c r="AI15" s="539" t="s">
        <v>1694</v>
      </c>
      <c r="AJ15" s="539"/>
      <c r="AK15" s="539"/>
      <c r="AL15" s="539"/>
      <c r="AM15" s="539"/>
      <c r="AN15" s="539"/>
      <c r="AO15" s="539"/>
      <c r="AP15" s="539"/>
      <c r="AQ15" s="539"/>
      <c r="AR15" s="539"/>
      <c r="AS15" s="539"/>
      <c r="AT15" s="539"/>
      <c r="AU15" s="539"/>
      <c r="AV15" s="539"/>
      <c r="AW15" s="539"/>
      <c r="AX15" s="364"/>
      <c r="AY15" s="364"/>
      <c r="AZ15" s="364"/>
      <c r="BA15" s="545" t="s">
        <v>1695</v>
      </c>
      <c r="BB15" s="545"/>
      <c r="BC15" s="545"/>
      <c r="BD15" s="545"/>
      <c r="BE15" s="545"/>
      <c r="BF15" s="545"/>
      <c r="BG15" s="545"/>
      <c r="BH15" s="545"/>
      <c r="BI15" s="545"/>
      <c r="BJ15" s="545"/>
      <c r="BK15" s="545"/>
      <c r="BM15" s="532" t="s">
        <v>1696</v>
      </c>
      <c r="BN15" s="532"/>
      <c r="BO15" s="532"/>
      <c r="BP15" s="532"/>
      <c r="BQ15" s="532"/>
      <c r="BR15" s="532"/>
      <c r="BS15" s="532"/>
      <c r="BT15" s="532"/>
    </row>
    <row r="16" spans="1:73" s="184" customFormat="1" ht="30" customHeight="1" x14ac:dyDescent="0.25">
      <c r="B16" s="344"/>
      <c r="C16" s="344"/>
      <c r="D16" s="345"/>
      <c r="E16" s="365"/>
      <c r="F16" s="556" t="s">
        <v>1272</v>
      </c>
      <c r="G16" s="341"/>
      <c r="H16" s="543" t="s">
        <v>3</v>
      </c>
      <c r="I16" s="544"/>
      <c r="J16" s="366"/>
      <c r="K16" s="367"/>
      <c r="L16" s="541" t="s">
        <v>1275</v>
      </c>
      <c r="M16" s="366"/>
      <c r="N16" s="541" t="s">
        <v>1305</v>
      </c>
      <c r="O16" s="368"/>
      <c r="P16" s="536" t="s">
        <v>1279</v>
      </c>
      <c r="Q16" s="536"/>
      <c r="R16" s="536"/>
      <c r="S16" s="536"/>
      <c r="T16" s="536"/>
      <c r="U16" s="536"/>
      <c r="V16" s="536"/>
      <c r="W16" s="536"/>
      <c r="X16" s="536"/>
      <c r="Y16" s="536"/>
      <c r="Z16" s="536"/>
      <c r="AA16" s="536"/>
      <c r="AB16" s="536"/>
      <c r="AC16" s="536"/>
      <c r="AD16" s="536"/>
      <c r="AE16" s="536"/>
      <c r="AF16" s="536" t="s">
        <v>1305</v>
      </c>
      <c r="AG16" s="542" t="s">
        <v>1546</v>
      </c>
      <c r="AH16" s="369"/>
      <c r="AI16" s="538" t="s">
        <v>1280</v>
      </c>
      <c r="AJ16" s="370"/>
      <c r="AK16" s="537" t="s">
        <v>1541</v>
      </c>
      <c r="AL16" s="370"/>
      <c r="AM16" s="538" t="s">
        <v>1311</v>
      </c>
      <c r="AN16" s="370"/>
      <c r="AO16" s="537" t="s">
        <v>1561</v>
      </c>
      <c r="AP16" s="370"/>
      <c r="AQ16" s="537" t="s">
        <v>1313</v>
      </c>
      <c r="AR16" s="370"/>
      <c r="AS16" s="538" t="s">
        <v>1314</v>
      </c>
      <c r="AT16" s="369"/>
      <c r="AU16" s="533" t="s">
        <v>1545</v>
      </c>
      <c r="AV16" s="533" t="s">
        <v>1544</v>
      </c>
      <c r="AW16" s="538" t="s">
        <v>1315</v>
      </c>
      <c r="AX16" s="536" t="s">
        <v>1305</v>
      </c>
      <c r="AY16" s="542" t="s">
        <v>1546</v>
      </c>
      <c r="AZ16" s="363"/>
      <c r="BA16" s="536"/>
      <c r="BB16" s="536"/>
      <c r="BC16" s="536"/>
      <c r="BD16" s="536"/>
      <c r="BE16" s="536"/>
      <c r="BF16" s="536"/>
      <c r="BG16" s="536"/>
      <c r="BH16" s="536"/>
      <c r="BI16" s="536"/>
      <c r="BJ16" s="536"/>
      <c r="BK16" s="536"/>
      <c r="BM16" s="533"/>
      <c r="BN16" s="533"/>
      <c r="BO16" s="533"/>
      <c r="BP16" s="533"/>
      <c r="BQ16" s="533"/>
      <c r="BR16" s="533"/>
      <c r="BS16" s="533"/>
      <c r="BT16" s="533"/>
    </row>
    <row r="17" spans="2:72" s="184" customFormat="1" ht="30" customHeight="1" x14ac:dyDescent="0.25">
      <c r="B17" s="344"/>
      <c r="C17" s="344"/>
      <c r="D17" s="345"/>
      <c r="E17" s="365"/>
      <c r="F17" s="556"/>
      <c r="G17" s="341"/>
      <c r="H17" s="543"/>
      <c r="I17" s="544"/>
      <c r="J17" s="366"/>
      <c r="K17" s="367"/>
      <c r="L17" s="541"/>
      <c r="M17" s="366"/>
      <c r="N17" s="541"/>
      <c r="O17" s="368"/>
      <c r="P17" s="371" t="s">
        <v>5</v>
      </c>
      <c r="Q17" s="369"/>
      <c r="R17" s="371" t="s">
        <v>1104</v>
      </c>
      <c r="S17" s="372" t="s">
        <v>1597</v>
      </c>
      <c r="T17" s="373" t="s">
        <v>1685</v>
      </c>
      <c r="U17" s="373" t="s">
        <v>1686</v>
      </c>
      <c r="V17" s="373" t="s">
        <v>1687</v>
      </c>
      <c r="W17" s="373" t="s">
        <v>1689</v>
      </c>
      <c r="X17" s="373" t="s">
        <v>1688</v>
      </c>
      <c r="Y17" s="373"/>
      <c r="Z17" s="373" t="s">
        <v>1684</v>
      </c>
      <c r="AA17" s="369"/>
      <c r="AB17" s="371" t="s">
        <v>6</v>
      </c>
      <c r="AC17" s="369"/>
      <c r="AD17" s="374" t="s">
        <v>1105</v>
      </c>
      <c r="AE17" s="371" t="s">
        <v>1278</v>
      </c>
      <c r="AF17" s="536"/>
      <c r="AG17" s="542"/>
      <c r="AH17" s="369"/>
      <c r="AI17" s="538"/>
      <c r="AJ17" s="370"/>
      <c r="AK17" s="537"/>
      <c r="AL17" s="370"/>
      <c r="AM17" s="538"/>
      <c r="AN17" s="370"/>
      <c r="AO17" s="537"/>
      <c r="AP17" s="370"/>
      <c r="AQ17" s="537"/>
      <c r="AR17" s="370"/>
      <c r="AS17" s="538"/>
      <c r="AT17" s="369"/>
      <c r="AU17" s="534"/>
      <c r="AV17" s="534"/>
      <c r="AW17" s="538"/>
      <c r="AX17" s="536"/>
      <c r="AY17" s="542"/>
      <c r="AZ17" s="375"/>
      <c r="BA17" s="372" t="s">
        <v>1316</v>
      </c>
      <c r="BB17" s="340"/>
      <c r="BC17" s="372" t="s">
        <v>1282</v>
      </c>
      <c r="BD17" s="340"/>
      <c r="BE17" s="372" t="s">
        <v>1284</v>
      </c>
      <c r="BF17" s="340"/>
      <c r="BG17" s="372" t="s">
        <v>1283</v>
      </c>
      <c r="BI17" s="371" t="s">
        <v>12</v>
      </c>
      <c r="BK17" s="371" t="s">
        <v>1732</v>
      </c>
      <c r="BM17" s="534"/>
      <c r="BN17" s="534"/>
      <c r="BO17" s="534"/>
      <c r="BP17" s="534"/>
      <c r="BQ17" s="534"/>
      <c r="BR17" s="534"/>
      <c r="BS17" s="534"/>
      <c r="BT17" s="534"/>
    </row>
    <row r="18" spans="2:72" s="184" customFormat="1" ht="310.14999999999998" customHeight="1" x14ac:dyDescent="0.25">
      <c r="B18" s="344"/>
      <c r="C18" s="344"/>
      <c r="D18" s="345"/>
      <c r="E18" s="365"/>
      <c r="F18" s="130" t="str">
        <f>+IF('1. IDENTIFICACION DEL RIESGO'!F29="","",'1. IDENTIFICACION DEL RIESGO'!F29)</f>
        <v>Eje de Calidad</v>
      </c>
      <c r="G18" s="128"/>
      <c r="H18" s="530" t="str">
        <f>+IF('1. IDENTIFICACION DEL RIESGO'!H29="","",'1. IDENTIFICACION DEL RIESGO'!H29)</f>
        <v xml:space="preserve">Adquisición de Bienes y Servicios </v>
      </c>
      <c r="I18" s="531"/>
      <c r="J18" s="376"/>
      <c r="K18" s="245"/>
      <c r="L18" s="377" t="str">
        <f>+IF('1. IDENTIFICACION DEL RIESGO'!O29="","",'1. IDENTIFICACION DEL RIESGO'!O29)</f>
        <v>No suscripción de contratos para la Prestacion de Servicios misionales y/o de apoyo.</v>
      </c>
      <c r="M18" s="378"/>
      <c r="N18" s="133" t="str">
        <f>+IF('1. IDENTIFICACION DEL RIESGO'!AB29="","",'1. IDENTIFICACION DEL RIESGO'!AB29)</f>
        <v>AB1</v>
      </c>
      <c r="O18" s="367"/>
      <c r="P18" s="437" t="s">
        <v>1665</v>
      </c>
      <c r="Q18" s="128"/>
      <c r="R18" s="128">
        <f>IF(F18=DATOS!BL$3,VLOOKUP(P18,Tabla42C,2,0),VLOOKUP(P18,Tabla42[],2,0))</f>
        <v>3</v>
      </c>
      <c r="S18" s="438" t="s">
        <v>1768</v>
      </c>
      <c r="T18" s="439">
        <v>4</v>
      </c>
      <c r="U18" s="439">
        <v>5</v>
      </c>
      <c r="V18" s="439"/>
      <c r="W18" s="439">
        <v>3</v>
      </c>
      <c r="X18" s="439"/>
      <c r="Y18" s="439">
        <v>3</v>
      </c>
      <c r="Z18" s="439">
        <f>+IF(F18=DATOS!BL$3,'2. ANALISIS DEL RIESGO'!Y18,AVERAGE(AVERAGE('2. ANALISIS DEL RIESGO'!T18:X18),'2. ANALISIS DEL RIESGO'!Y18))</f>
        <v>3.5</v>
      </c>
      <c r="AA18" s="128"/>
      <c r="AB18" s="130" t="str">
        <f>IF(F18="","",IF(F18=DATOS!$BL$3,IF(Z18&gt;=12,DATOS!$AW$6,IF(Z18&gt;=6,DATOS!$AW$5,IF(Z18&gt;=1,DATOS!$AW$4,""))),IF(Z18&gt;4,DATOS!$AW$6,IF(Z18&gt;3,DATOS!$AW$5,IF(Z18&gt;2,DATOS!$AW$4,IF(Z18&gt;1,DATOS!$AW$3,IF(Z18&gt;0,DATOS!$AW$2,"")))))))</f>
        <v>MAYOR</v>
      </c>
      <c r="AC18" s="294"/>
      <c r="AD18" s="294">
        <f>IF(F18=DATOS!$BL$3,VLOOKUP(AB18,Tabla44C,2,0),VLOOKUP(AB18,Tabla44[],2,0))</f>
        <v>4</v>
      </c>
      <c r="AE18" s="379" t="str">
        <f>IF(OR(P18="",S18=""),"",IF(F18=DATOS!$BL$3,INDEX(MATRIZ_RIESGOS_CORRUPCION,'2. ANALISIS DEL RIESGO'!R18,'2. ANALISIS DEL RIESGO'!AD18),INDEX(MATRIZ_RIESGOS,'2. ANALISIS DEL RIESGO'!R18,'2. ANALISIS DEL RIESGO'!AD18)))</f>
        <v>EXTREMA-INACEPTABLE 12</v>
      </c>
      <c r="AF18" s="380" t="str">
        <f>N18</f>
        <v>AB1</v>
      </c>
      <c r="AG18" s="380">
        <f>IFERROR(IF(F18=DATOS!$BL$3,INDEX(DATOS!$BD$26:$BF$30,'2. ANALISIS DEL RIESGO'!R18,'2. ANALISIS DEL RIESGO'!AD18),INDEX(DATOS!$BD$12:$BH$16,'2. ANALISIS DEL RIESGO'!R18,'2. ANALISIS DEL RIESGO'!AD18)),"")</f>
        <v>18</v>
      </c>
      <c r="AH18" s="294"/>
      <c r="AI18" s="414" t="str">
        <f>concatenateif(Tabla46[ID RIESGO],N18,Tabla46[DESCRIPCION DEL CONTROL],CHAR(10))</f>
        <v>Seguimiento al Plan Anual de Adquisiciones
Indiciadores de ejecución presupuestal reportados en el tablero de control
Seguimiento y toma de decisiones frente a la ejecución presupuestal por parte del Consejo Directivo
Comité de seguimiento y evaluación del Plan Anual de Adquisiciones
Sistema de Información PACCO
Seguimiento al cronograma de procesos contractuales de las areas de apoyo en el Comité de Secretaria General
Seguimiento y toma de decisiones respecto a la ejecución presupuestal en Comité Directivo</v>
      </c>
      <c r="AJ18" s="128"/>
      <c r="AK18" s="190">
        <f>IFERROR(IF(AVERAGEIFS(Tabla46[CALIFICACION FINAL DE CADA CONTROL],Tabla46[ID RIESGO],N18)=0,"",AVERAGEIFS(Tabla46[CALIFICACION FINAL DE CADA CONTROL],Tabla46[ID RIESGO],N18)),"")</f>
        <v>4.3571428571428568</v>
      </c>
      <c r="AL18" s="128"/>
      <c r="AM18" s="133" t="str">
        <f>IF(OR(AK18="",ISTEXT(AK18)),"",IF(AK18&gt;4,DATOS!$AR$81,IF(AK18&gt;=3.1,DATOS!$AR$82,DATOS!$AR$83)))</f>
        <v>FUERTE</v>
      </c>
      <c r="AN18" s="178"/>
      <c r="AO18" s="179" t="str">
        <f>IF(AM18="","",VLOOKUP(AM18,DATOS!$AR$81:$AS$83,2,0))</f>
        <v>El conjunto de controles mitiga el riesgo asociado y no requieren de acciones adicionales para su tratamiento.</v>
      </c>
      <c r="AP18" s="376"/>
      <c r="AQ18" s="179" t="s">
        <v>1542</v>
      </c>
      <c r="AR18" s="440"/>
      <c r="AS18" s="179" t="s">
        <v>1543</v>
      </c>
      <c r="AT18" s="294"/>
      <c r="AU18" s="441">
        <f>IFERROR(MIN(IF(AQ18="","",IF(AND(AQ18="SI",AM18="FUERTE"),MIN(R18+2,5),IF(AND(AQ18="SI",AM18="MODERADO"),MIN(R18+1,5),R18))),5),"")</f>
        <v>5</v>
      </c>
      <c r="AV18" s="442">
        <f>IFERROR(MIN(IF(AS18="","",IF(AND(AS18="SI",AM18="FUERTE"),MAX(AD18-2,1),IF(AND(AS18="SI",AM18="MODERADO"),MAX(AD18-1,1),AD18))),5),"")</f>
        <v>4</v>
      </c>
      <c r="AW18" s="383" t="str">
        <f>IF(OR(AU18="",AV18=""),"",IF(F18=DATOS!$BL$3,INDEX(MATRIZ_RIESGOS_CORRUPCION,'2. ANALISIS DEL RIESGO'!AU18,'2. ANALISIS DEL RIESGO'!AV18),INDEX(MATRIZ_RIESGOS,'2. ANALISIS DEL RIESGO'!AU18,'2. ANALISIS DEL RIESGO'!AV18)))</f>
        <v>ALTA-IMPORTANTE 4</v>
      </c>
      <c r="AX18" s="384" t="str">
        <f>N18</f>
        <v>AB1</v>
      </c>
      <c r="AY18" s="385">
        <f>IFERROR(IF(F18=DATOS!$BL$3,INDEX(DATOS!$BD$26:$BF$30,'2. ANALISIS DEL RIESGO'!AU18,'2. ANALISIS DEL RIESGO'!AV18),INDEX(DATOS!$BD$12:$BH$16,'2. ANALISIS DEL RIESGO'!AU18,'2. ANALISIS DEL RIESGO'!AV18)),"")</f>
        <v>20</v>
      </c>
      <c r="AZ18" s="386"/>
      <c r="BA18" s="455" t="s">
        <v>1887</v>
      </c>
      <c r="BB18" s="456"/>
      <c r="BC18" s="455" t="s">
        <v>1863</v>
      </c>
      <c r="BD18" s="456"/>
      <c r="BE18" s="455" t="s">
        <v>1864</v>
      </c>
      <c r="BF18" s="456"/>
      <c r="BG18" s="455" t="s">
        <v>1865</v>
      </c>
      <c r="BH18" s="456"/>
      <c r="BI18" s="455" t="s">
        <v>1827</v>
      </c>
      <c r="BJ18" s="398"/>
      <c r="BK18" s="457" t="s">
        <v>1828</v>
      </c>
      <c r="BL18" s="341"/>
      <c r="BM18" s="552" t="s">
        <v>1894</v>
      </c>
      <c r="BN18" s="553"/>
      <c r="BO18" s="553"/>
      <c r="BP18" s="553"/>
      <c r="BQ18" s="553"/>
      <c r="BR18" s="553"/>
      <c r="BS18" s="553"/>
      <c r="BT18" s="554"/>
    </row>
    <row r="19" spans="2:72" s="184" customFormat="1" ht="165.75" x14ac:dyDescent="0.25">
      <c r="B19" s="344"/>
      <c r="C19" s="344"/>
      <c r="D19" s="345"/>
      <c r="E19" s="365"/>
      <c r="F19" s="130" t="str">
        <f>+IF('1. IDENTIFICACION DEL RIESGO'!F30="","",'1. IDENTIFICACION DEL RIESGO'!F30)</f>
        <v>Eje de Calidad</v>
      </c>
      <c r="G19" s="387"/>
      <c r="H19" s="530" t="str">
        <f>+IF('1. IDENTIFICACION DEL RIESGO'!H30="","",'1. IDENTIFICACION DEL RIESGO'!H30)</f>
        <v xml:space="preserve">Adquisición de Bienes y Servicios </v>
      </c>
      <c r="I19" s="531"/>
      <c r="J19" s="376"/>
      <c r="K19" s="245"/>
      <c r="L19" s="383" t="str">
        <f>+IF('1. IDENTIFICACION DEL RIESGO'!O30="","",'1. IDENTIFICACION DEL RIESGO'!O30)</f>
        <v>Celebración y legalización de contratos sin el cumplimiento de requisitos.</v>
      </c>
      <c r="M19" s="376"/>
      <c r="N19" s="133" t="str">
        <f>+IF('1. IDENTIFICACION DEL RIESGO'!AB30="","",'1. IDENTIFICACION DEL RIESGO'!AB30)</f>
        <v>AB2</v>
      </c>
      <c r="O19" s="367"/>
      <c r="P19" s="437" t="s">
        <v>1100</v>
      </c>
      <c r="Q19" s="128"/>
      <c r="R19" s="128">
        <f>IF(F19=DATOS!BL$3,VLOOKUP(P19,Tabla42C,2,0),VLOOKUP(P19,Tabla42[],2,0))</f>
        <v>2</v>
      </c>
      <c r="S19" s="438" t="s">
        <v>1855</v>
      </c>
      <c r="T19" s="439">
        <v>3</v>
      </c>
      <c r="U19" s="439"/>
      <c r="V19" s="439">
        <v>1</v>
      </c>
      <c r="W19" s="439">
        <v>3</v>
      </c>
      <c r="X19" s="439"/>
      <c r="Y19" s="443">
        <v>3</v>
      </c>
      <c r="Z19" s="439">
        <f>+IF(F19=DATOS!BL$3,'2. ANALISIS DEL RIESGO'!Y19,AVERAGE(AVERAGE('2. ANALISIS DEL RIESGO'!T19:X19),'2. ANALISIS DEL RIESGO'!Y19))</f>
        <v>2.666666666666667</v>
      </c>
      <c r="AA19" s="128"/>
      <c r="AB19" s="130" t="str">
        <f>IF(F19="","",IF(F19=DATOS!$BL$3,IF(Z19&gt;=12,DATOS!$AW$6,IF(Z19&gt;=6,DATOS!$AW$5,IF(Z19&gt;=1,DATOS!$AW$4,""))),IF(Z19&gt;4,DATOS!$AW$6,IF(Z19&gt;3,DATOS!$AW$5,IF(Z19&gt;2,DATOS!$AW$4,IF(Z19&gt;1,DATOS!$AW$3,IF(Z19&gt;0,DATOS!$AW$2,"")))))))</f>
        <v xml:space="preserve">MODERADO </v>
      </c>
      <c r="AC19" s="294"/>
      <c r="AD19" s="294">
        <f>IF(F19=DATOS!$BL$3,VLOOKUP(AB19,Tabla44C,2,0),VLOOKUP(AB19,Tabla44[],2,0))</f>
        <v>3</v>
      </c>
      <c r="AE19" s="379" t="str">
        <f>IF(OR(P19="",S19=""),"",IF(F19=DATOS!$BL$3,INDEX(MATRIZ_RIESGOS_CORRUPCION,'2. ANALISIS DEL RIESGO'!R19,'2. ANALISIS DEL RIESGO'!AD19),INDEX(MATRIZ_RIESGOS,'2. ANALISIS DEL RIESGO'!R19,'2. ANALISIS DEL RIESGO'!AD19)))</f>
        <v>ALTA-IMPORTANTE 12</v>
      </c>
      <c r="AF19" s="380" t="str">
        <f>N19</f>
        <v>AB2</v>
      </c>
      <c r="AG19" s="380">
        <f>IFERROR(IF(F19=DATOS!$BL$3,INDEX(DATOS!$BD$26:$BF$30,'2. ANALISIS DEL RIESGO'!R19,'2. ANALISIS DEL RIESGO'!AD19),INDEX(DATOS!$BD$12:$BH$16,'2. ANALISIS DEL RIESGO'!R19,'2. ANALISIS DEL RIESGO'!AD19)),"")</f>
        <v>12</v>
      </c>
      <c r="AH19" s="294"/>
      <c r="AI19" s="132" t="str">
        <f>concatenateif(Tabla46[ID RIESGO],N19,Tabla46[DESCRIPCION DEL CONTROL],CHAR(10))</f>
        <v>Manual de Contratación
Comité de Contratación Nivel Nacional
Comité de Contratación Nivel Regional
Elaboración de estudios previos y estudios de sector y costos
Auditorias internas y externas
Controles de legalidad de los procesos de adquisición de bienes y servicios
Canal de consultas regionales dispuesto para resolver inquietudes jurídicas.</v>
      </c>
      <c r="AJ19" s="128"/>
      <c r="AK19" s="190">
        <f>IFERROR(IF(AVERAGEIFS(Tabla46[CALIFICACION FINAL DE CADA CONTROL],Tabla46[ID RIESGO],N19)=0,"",AVERAGEIFS(Tabla46[CALIFICACION FINAL DE CADA CONTROL],Tabla46[ID RIESGO],N19)),"")</f>
        <v>4.2142857142857144</v>
      </c>
      <c r="AL19" s="128"/>
      <c r="AM19" s="133" t="str">
        <f>IF(OR(AK19="",ISTEXT(AK19)),"",IF(AK19&gt;4,DATOS!$AR$81,IF(AK19&gt;=3.1,DATOS!$AR$82,DATOS!$AR$83)))</f>
        <v>FUERTE</v>
      </c>
      <c r="AN19" s="178"/>
      <c r="AO19" s="179" t="str">
        <f>IF(AM19="","",VLOOKUP(AM19,DATOS!$AR$81:$AS$83,2,0))</f>
        <v>El conjunto de controles mitiga el riesgo asociado y no requieren de acciones adicionales para su tratamiento.</v>
      </c>
      <c r="AP19" s="376"/>
      <c r="AQ19" s="179" t="s">
        <v>1542</v>
      </c>
      <c r="AR19" s="440"/>
      <c r="AS19" s="179" t="s">
        <v>1543</v>
      </c>
      <c r="AT19" s="294"/>
      <c r="AU19" s="441">
        <f t="shared" ref="AU19:AU29" si="0">IFERROR(MIN(IF(AQ19="","",IF(AND(AQ19="SI",AM19="FUERTE"),MIN(R19+2,5),IF(AND(AQ19="SI",AM19="MODERADO"),MIN(R19+1,5),R19))),5),"")</f>
        <v>4</v>
      </c>
      <c r="AV19" s="442">
        <f t="shared" ref="AV19:AV29" si="1">IFERROR(MIN(IF(AS19="","",IF(AND(AS19="SI",AM19="FUERTE"),MAX(AD19-2,1),IF(AND(AS19="SI",AM19="MODERADO"),MAX(AD19-1,1),AD19))),5),"")</f>
        <v>3</v>
      </c>
      <c r="AW19" s="383" t="str">
        <f>IF(OR(AU19="",AV19=""),"",IF(F19=DATOS!$BL$3,INDEX(MATRIZ_RIESGOS_CORRUPCION,'2. ANALISIS DEL RIESGO'!AU19,'2. ANALISIS DEL RIESGO'!AV19),INDEX(MATRIZ_RIESGOS,'2. ANALISIS DEL RIESGO'!AU19,'2. ANALISIS DEL RIESGO'!AV19)))</f>
        <v>MODERADO 6</v>
      </c>
      <c r="AX19" s="384" t="str">
        <f t="shared" ref="AX19:AX29" si="2">N19</f>
        <v>AB2</v>
      </c>
      <c r="AY19" s="385">
        <f>IFERROR(IF(F19=DATOS!$BL$3,INDEX(DATOS!$BD$26:$BF$30,'2. ANALISIS DEL RIESGO'!AU19,'2. ANALISIS DEL RIESGO'!AV19),INDEX(DATOS!$BD$12:$BH$16,'2. ANALISIS DEL RIESGO'!AU19,'2. ANALISIS DEL RIESGO'!AV19)),"")</f>
        <v>14</v>
      </c>
      <c r="AZ19" s="386"/>
      <c r="BA19" s="455" t="s">
        <v>1866</v>
      </c>
      <c r="BB19" s="456"/>
      <c r="BC19" s="455" t="s">
        <v>1867</v>
      </c>
      <c r="BD19" s="456"/>
      <c r="BE19" s="458" t="s">
        <v>1868</v>
      </c>
      <c r="BF19" s="456"/>
      <c r="BG19" s="458" t="s">
        <v>1869</v>
      </c>
      <c r="BH19" s="456"/>
      <c r="BI19" s="455" t="s">
        <v>1856</v>
      </c>
      <c r="BJ19" s="398"/>
      <c r="BK19" s="459" t="s">
        <v>1870</v>
      </c>
      <c r="BL19" s="341"/>
      <c r="BM19" s="555" t="s">
        <v>1893</v>
      </c>
      <c r="BN19" s="553"/>
      <c r="BO19" s="553"/>
      <c r="BP19" s="553"/>
      <c r="BQ19" s="553"/>
      <c r="BR19" s="553"/>
      <c r="BS19" s="553"/>
      <c r="BT19" s="554"/>
    </row>
    <row r="20" spans="2:72" s="184" customFormat="1" ht="165.75" x14ac:dyDescent="0.25">
      <c r="B20" s="344"/>
      <c r="C20" s="344"/>
      <c r="D20" s="345"/>
      <c r="E20" s="365"/>
      <c r="F20" s="130" t="str">
        <f>+IF('1. IDENTIFICACION DEL RIESGO'!F31="","",'1. IDENTIFICACION DEL RIESGO'!F31)</f>
        <v>Eje de Calidad</v>
      </c>
      <c r="G20" s="387"/>
      <c r="H20" s="530" t="str">
        <f>+IF('1. IDENTIFICACION DEL RIESGO'!H31="","",'1. IDENTIFICACION DEL RIESGO'!H31)</f>
        <v xml:space="preserve">Adquisición de Bienes y Servicios </v>
      </c>
      <c r="I20" s="531"/>
      <c r="J20" s="376"/>
      <c r="K20" s="245"/>
      <c r="L20" s="377" t="str">
        <f>+IF('1. IDENTIFICACION DEL RIESGO'!O31="","",'1. IDENTIFICACION DEL RIESGO'!O31)</f>
        <v>Deficiencia en la supervisión de contratos</v>
      </c>
      <c r="M20" s="376"/>
      <c r="N20" s="133" t="str">
        <f>+IF('1. IDENTIFICACION DEL RIESGO'!AB31="","",'1. IDENTIFICACION DEL RIESGO'!AB31)</f>
        <v>AB3</v>
      </c>
      <c r="O20" s="367"/>
      <c r="P20" s="437" t="s">
        <v>1666</v>
      </c>
      <c r="Q20" s="128"/>
      <c r="R20" s="128">
        <f>IF(F20=DATOS!BL$3,VLOOKUP(P20,Tabla42C,2,0),VLOOKUP(P20,Tabla42[],2,0))</f>
        <v>1</v>
      </c>
      <c r="S20" s="438" t="s">
        <v>1769</v>
      </c>
      <c r="T20" s="439">
        <v>4</v>
      </c>
      <c r="U20" s="439">
        <v>5</v>
      </c>
      <c r="V20" s="439">
        <v>5</v>
      </c>
      <c r="W20" s="439">
        <v>5</v>
      </c>
      <c r="X20" s="439">
        <v>4</v>
      </c>
      <c r="Y20" s="439">
        <v>5</v>
      </c>
      <c r="Z20" s="439">
        <f>+IF(F20=DATOS!BL$3,'2. ANALISIS DEL RIESGO'!Y20,AVERAGE(AVERAGE('2. ANALISIS DEL RIESGO'!T20:X20),'2. ANALISIS DEL RIESGO'!Y20))</f>
        <v>4.8</v>
      </c>
      <c r="AA20" s="128"/>
      <c r="AB20" s="130" t="str">
        <f>IF(F20="","",IF(F20=DATOS!$BL$3,IF(Z20&gt;=12,DATOS!$AW$6,IF(Z20&gt;=6,DATOS!$AW$5,IF(Z20&gt;=1,DATOS!$AW$4,""))),IF(Z20&gt;4,DATOS!$AW$6,IF(Z20&gt;3,DATOS!$AW$5,IF(Z20&gt;2,DATOS!$AW$4,IF(Z20&gt;1,DATOS!$AW$3,IF(Z20&gt;0,DATOS!$AW$2,"")))))))</f>
        <v>CATASTROFICO</v>
      </c>
      <c r="AC20" s="294">
        <v>1</v>
      </c>
      <c r="AD20" s="294">
        <f>IF(F20=DATOS!$BL$3,VLOOKUP(AB20,Tabla44C,2,0),VLOOKUP(AB20,Tabla44[],2,0))</f>
        <v>5</v>
      </c>
      <c r="AE20" s="379" t="str">
        <f>IF(OR(P20="",S20=""),"",IF(F20=DATOS!$BL$3,INDEX(MATRIZ_RIESGOS_CORRUPCION,'2. ANALISIS DEL RIESGO'!R20,'2. ANALISIS DEL RIESGO'!AD20),INDEX(MATRIZ_RIESGOS,'2. ANALISIS DEL RIESGO'!R20,'2. ANALISIS DEL RIESGO'!AD20)))</f>
        <v>EXTREMA-INACEPTABLE 25</v>
      </c>
      <c r="AF20" s="380" t="str">
        <f t="shared" ref="AF20" si="3">N20</f>
        <v>AB3</v>
      </c>
      <c r="AG20" s="380">
        <f>IFERROR(IF(F20=DATOS!$BL$3,INDEX(DATOS!$BD$26:$BF$30,'2. ANALISIS DEL RIESGO'!R20,'2. ANALISIS DEL RIESGO'!AD20),INDEX(DATOS!$BD$12:$BH$16,'2. ANALISIS DEL RIESGO'!R20,'2. ANALISIS DEL RIESGO'!AD20)),"")</f>
        <v>21</v>
      </c>
      <c r="AH20" s="294"/>
      <c r="AI20" s="132" t="str">
        <f>concatenateif(Tabla46[ID RIESGO],N20,Tabla46[DESCRIPCION DEL CONTROL],CHAR(10))</f>
        <v>Manual de Contratación
Guía de Supervisión
Asistencia técnica de las areas misionales a los supervisores de los contratos
Aplicación de procedimientos asociados a la Supervisión
Auditorias internas y externas
Comité de Conciliación y Defensa Judicial</v>
      </c>
      <c r="AJ20" s="128"/>
      <c r="AK20" s="190">
        <f>IFERROR(IF(AVERAGEIFS(Tabla46[CALIFICACION FINAL DE CADA CONTROL],Tabla46[ID RIESGO],N20)=0,"",AVERAGEIFS(Tabla46[CALIFICACION FINAL DE CADA CONTROL],Tabla46[ID RIESGO],N20)),"")</f>
        <v>4.166666666666667</v>
      </c>
      <c r="AL20" s="128"/>
      <c r="AM20" s="133" t="str">
        <f>IF(OR(AK20="",ISTEXT(AK20)),"",IF(AK20&gt;4,DATOS!$AR$81,IF(AK20&gt;=3.1,DATOS!$AR$82,DATOS!$AR$83)))</f>
        <v>FUERTE</v>
      </c>
      <c r="AN20" s="178"/>
      <c r="AO20" s="179" t="str">
        <f>IF(AM20="","",VLOOKUP(AM20,DATOS!$AR$81:$AS$83,2,0))</f>
        <v>El conjunto de controles mitiga el riesgo asociado y no requieren de acciones adicionales para su tratamiento.</v>
      </c>
      <c r="AP20" s="376"/>
      <c r="AQ20" s="179" t="s">
        <v>1542</v>
      </c>
      <c r="AR20" s="440"/>
      <c r="AS20" s="179" t="s">
        <v>1543</v>
      </c>
      <c r="AT20" s="294"/>
      <c r="AU20" s="441">
        <f t="shared" si="0"/>
        <v>3</v>
      </c>
      <c r="AV20" s="442">
        <f t="shared" si="1"/>
        <v>5</v>
      </c>
      <c r="AW20" s="383" t="str">
        <f>IF(OR(AU20="",AV20=""),"",IF(F20=DATOS!$BL$3,INDEX(MATRIZ_RIESGOS_CORRUPCION,'2. ANALISIS DEL RIESGO'!AU20,'2. ANALISIS DEL RIESGO'!AV20),INDEX(MATRIZ_RIESGOS,'2. ANALISIS DEL RIESGO'!AU20,'2. ANALISIS DEL RIESGO'!AV20)))</f>
        <v>EXTREMA-INACEPTABLE 15</v>
      </c>
      <c r="AX20" s="384" t="str">
        <f t="shared" si="2"/>
        <v>AB3</v>
      </c>
      <c r="AY20" s="385">
        <f>IFERROR(IF(F20=DATOS!$BL$3,INDEX(DATOS!$BD$26:$BF$30,'2. ANALISIS DEL RIESGO'!AU20,'2. ANALISIS DEL RIESGO'!AV20),INDEX(DATOS!$BD$12:$BH$16,'2. ANALISIS DEL RIESGO'!AU20,'2. ANALISIS DEL RIESGO'!AV20)),"")</f>
        <v>23</v>
      </c>
      <c r="AZ20" s="386"/>
      <c r="BA20" s="459" t="s">
        <v>1871</v>
      </c>
      <c r="BB20" s="456"/>
      <c r="BC20" s="459" t="s">
        <v>1872</v>
      </c>
      <c r="BD20" s="456"/>
      <c r="BE20" s="458" t="s">
        <v>1873</v>
      </c>
      <c r="BF20" s="456"/>
      <c r="BG20" s="458" t="s">
        <v>1869</v>
      </c>
      <c r="BH20" s="456"/>
      <c r="BI20" s="455" t="s">
        <v>1856</v>
      </c>
      <c r="BJ20" s="398"/>
      <c r="BK20" s="459" t="s">
        <v>1874</v>
      </c>
      <c r="BL20" s="341"/>
      <c r="BM20" s="555" t="s">
        <v>1892</v>
      </c>
      <c r="BN20" s="553"/>
      <c r="BO20" s="553"/>
      <c r="BP20" s="553"/>
      <c r="BQ20" s="553"/>
      <c r="BR20" s="553"/>
      <c r="BS20" s="553"/>
      <c r="BT20" s="554"/>
    </row>
    <row r="21" spans="2:72" s="184" customFormat="1" ht="165.75" customHeight="1" x14ac:dyDescent="0.25">
      <c r="B21" s="344"/>
      <c r="C21" s="344"/>
      <c r="D21" s="345"/>
      <c r="E21" s="365"/>
      <c r="F21" s="130" t="str">
        <f>+IF('1. IDENTIFICACION DEL RIESGO'!F32="","",'1. IDENTIFICACION DEL RIESGO'!F32)</f>
        <v>Eje de Calidad</v>
      </c>
      <c r="G21" s="387"/>
      <c r="H21" s="530" t="str">
        <f>+IF('1. IDENTIFICACION DEL RIESGO'!H32="","",'1. IDENTIFICACION DEL RIESGO'!H32)</f>
        <v xml:space="preserve">Adquisición de Bienes y Servicios </v>
      </c>
      <c r="I21" s="531"/>
      <c r="J21" s="376"/>
      <c r="K21" s="245"/>
      <c r="L21" s="377" t="str">
        <f>+IF('1. IDENTIFICACION DEL RIESGO'!O32="","",'1. IDENTIFICACION DEL RIESGO'!O32)</f>
        <v>Selección de operadores y/o contratistas no idoneos</v>
      </c>
      <c r="M21" s="376"/>
      <c r="N21" s="133" t="str">
        <f>+IF('1. IDENTIFICACION DEL RIESGO'!AB32="","",'1. IDENTIFICACION DEL RIESGO'!AB32)</f>
        <v>AB4</v>
      </c>
      <c r="O21" s="367"/>
      <c r="P21" s="132" t="s">
        <v>1100</v>
      </c>
      <c r="Q21" s="128"/>
      <c r="R21" s="128">
        <f>IF(F21=DATOS!BL$3,VLOOKUP(P21,Tabla42C,2,0),VLOOKUP(P21,Tabla42[],2,0))</f>
        <v>2</v>
      </c>
      <c r="S21" s="438" t="s">
        <v>1770</v>
      </c>
      <c r="T21" s="439">
        <v>4</v>
      </c>
      <c r="U21" s="439">
        <v>5</v>
      </c>
      <c r="V21" s="439">
        <v>2</v>
      </c>
      <c r="W21" s="439">
        <v>3</v>
      </c>
      <c r="X21" s="439"/>
      <c r="Y21" s="439">
        <v>4</v>
      </c>
      <c r="Z21" s="439">
        <f>+IF(F21=DATOS!BL$3,'2. ANALISIS DEL RIESGO'!Y21,AVERAGE(AVERAGE('2. ANALISIS DEL RIESGO'!T21:X21),'2. ANALISIS DEL RIESGO'!Y21))</f>
        <v>3.75</v>
      </c>
      <c r="AA21" s="128"/>
      <c r="AB21" s="130" t="str">
        <f>IF(F21="","",IF(F21=DATOS!$BL$3,IF(Z21&gt;=12,DATOS!$AW$6,IF(Z21&gt;=6,DATOS!$AW$5,IF(Z21&gt;=1,DATOS!$AW$4,""))),IF(Z21&gt;4,DATOS!$AW$6,IF(Z21&gt;3,DATOS!$AW$5,IF(Z21&gt;2,DATOS!$AW$4,IF(Z21&gt;1,DATOS!$AW$3,IF(Z21&gt;0,DATOS!$AW$2,"")))))))</f>
        <v>MAYOR</v>
      </c>
      <c r="AC21" s="294"/>
      <c r="AD21" s="294">
        <f>IF(F21=DATOS!$BL$3,VLOOKUP(AB21,Tabla44C,2,0),VLOOKUP(AB21,Tabla44[],2,0))</f>
        <v>4</v>
      </c>
      <c r="AE21" s="379" t="str">
        <f>IF(OR(P21="",S21=""),"",IF(F21=DATOS!$BL$3,INDEX(MATRIZ_RIESGOS_CORRUPCION,'2. ANALISIS DEL RIESGO'!R21,'2. ANALISIS DEL RIESGO'!AD21),INDEX(MATRIZ_RIESGOS,'2. ANALISIS DEL RIESGO'!R21,'2. ANALISIS DEL RIESGO'!AD21)))</f>
        <v>EXTREMA-INACEPTABLE 16</v>
      </c>
      <c r="AF21" s="380" t="str">
        <f t="shared" ref="AF21:AF29" si="4">N21</f>
        <v>AB4</v>
      </c>
      <c r="AG21" s="380">
        <f>IFERROR(IF(F21=DATOS!$BL$3,INDEX(DATOS!$BD$26:$BF$30,'2. ANALISIS DEL RIESGO'!R21,'2. ANALISIS DEL RIESGO'!AD21),INDEX(DATOS!$BD$12:$BH$16,'2. ANALISIS DEL RIESGO'!R21,'2. ANALISIS DEL RIESGO'!AD21)),"")</f>
        <v>17</v>
      </c>
      <c r="AH21" s="294"/>
      <c r="AI21" s="132" t="str">
        <f>concatenateif(Tabla46[ID RIESGO],N21,Tabla46[DESCRIPCION DEL CONTROL],CHAR(10))</f>
        <v>Manual de Contratación
Comité de Contratación Nivel Nacional
Comité de Contratación Nivel Regional
Elaboración de estudios previos y estudios de sector y costos
Auditorias internas y externas
Controles de legalidad de los procesos de adquisición de bienes y servicios
Canal de consultas regionales dispuesto para resolver inquietudes jurídicas.
Banco de Oferentes para algunos programas misionales</v>
      </c>
      <c r="AJ21" s="128"/>
      <c r="AK21" s="190">
        <f>IFERROR(IF(AVERAGEIFS(Tabla46[CALIFICACION FINAL DE CADA CONTROL],Tabla46[ID RIESGO],N21)=0,"",AVERAGEIFS(Tabla46[CALIFICACION FINAL DE CADA CONTROL],Tabla46[ID RIESGO],N21)),"")</f>
        <v>4.125</v>
      </c>
      <c r="AL21" s="128"/>
      <c r="AM21" s="133" t="str">
        <f>IF(OR(AK21="",ISTEXT(AK21)),"",IF(AK21&gt;4,DATOS!$AR$81,IF(AK21&gt;=3.1,DATOS!$AR$82,DATOS!$AR$83)))</f>
        <v>FUERTE</v>
      </c>
      <c r="AN21" s="178"/>
      <c r="AO21" s="179" t="str">
        <f>IF(AM21="","",VLOOKUP(AM21,DATOS!$AR$81:$AS$83,2,0))</f>
        <v>El conjunto de controles mitiga el riesgo asociado y no requieren de acciones adicionales para su tratamiento.</v>
      </c>
      <c r="AP21" s="376"/>
      <c r="AQ21" s="179" t="s">
        <v>1542</v>
      </c>
      <c r="AR21" s="440"/>
      <c r="AS21" s="179" t="s">
        <v>1543</v>
      </c>
      <c r="AT21" s="294"/>
      <c r="AU21" s="441">
        <f t="shared" si="0"/>
        <v>4</v>
      </c>
      <c r="AV21" s="442">
        <f t="shared" si="1"/>
        <v>4</v>
      </c>
      <c r="AW21" s="383" t="str">
        <f>IF(OR(AU21="",AV21=""),"",IF(F21=DATOS!$BL$3,INDEX(MATRIZ_RIESGOS_CORRUPCION,'2. ANALISIS DEL RIESGO'!AU21,'2. ANALISIS DEL RIESGO'!AV21),INDEX(MATRIZ_RIESGOS,'2. ANALISIS DEL RIESGO'!AU21,'2. ANALISIS DEL RIESGO'!AV21)))</f>
        <v>ALTA-IMPORTANTE 8</v>
      </c>
      <c r="AX21" s="384" t="str">
        <f t="shared" si="2"/>
        <v>AB4</v>
      </c>
      <c r="AY21" s="385">
        <f>IFERROR(IF(F21=DATOS!$BL$3,INDEX(DATOS!$BD$26:$BF$30,'2. ANALISIS DEL RIESGO'!AU21,'2. ANALISIS DEL RIESGO'!AV21),INDEX(DATOS!$BD$12:$BH$16,'2. ANALISIS DEL RIESGO'!AU21,'2. ANALISIS DEL RIESGO'!AV21)),"")</f>
        <v>19</v>
      </c>
      <c r="AZ21" s="386"/>
      <c r="BA21" s="455" t="s">
        <v>1875</v>
      </c>
      <c r="BB21" s="456"/>
      <c r="BC21" s="459" t="s">
        <v>1876</v>
      </c>
      <c r="BD21" s="456"/>
      <c r="BE21" s="458" t="s">
        <v>1858</v>
      </c>
      <c r="BF21" s="456"/>
      <c r="BG21" s="458" t="s">
        <v>1877</v>
      </c>
      <c r="BH21" s="456"/>
      <c r="BI21" s="455" t="s">
        <v>1856</v>
      </c>
      <c r="BJ21" s="398"/>
      <c r="BK21" s="459" t="s">
        <v>1874</v>
      </c>
      <c r="BL21" s="341"/>
      <c r="BM21" s="555" t="s">
        <v>1891</v>
      </c>
      <c r="BN21" s="553"/>
      <c r="BO21" s="553"/>
      <c r="BP21" s="553"/>
      <c r="BQ21" s="553"/>
      <c r="BR21" s="553"/>
      <c r="BS21" s="553"/>
      <c r="BT21" s="554"/>
    </row>
    <row r="22" spans="2:72" s="184" customFormat="1" ht="306" x14ac:dyDescent="0.25">
      <c r="B22" s="344"/>
      <c r="C22" s="344"/>
      <c r="D22" s="345"/>
      <c r="E22" s="365"/>
      <c r="F22" s="130" t="str">
        <f>+IF('1. IDENTIFICACION DEL RIESGO'!F33="","",'1. IDENTIFICACION DEL RIESGO'!F33)</f>
        <v>Eje de Calidad (Corrupción)</v>
      </c>
      <c r="G22" s="387"/>
      <c r="H22" s="530" t="str">
        <f>+IF('1. IDENTIFICACION DEL RIESGO'!H33="","",'1. IDENTIFICACION DEL RIESGO'!H33)</f>
        <v xml:space="preserve">Adquisición de Bienes y Servicios </v>
      </c>
      <c r="I22" s="531"/>
      <c r="J22" s="376"/>
      <c r="K22" s="245"/>
      <c r="L22" s="383" t="str">
        <f>+IF('1. IDENTIFICACION DEL RIESGO'!O33="","",'1. IDENTIFICACION DEL RIESGO'!O33)</f>
        <v>Interés indebido en procesos de selección y celebración de contratos (corrupción)</v>
      </c>
      <c r="M22" s="376"/>
      <c r="N22" s="133" t="str">
        <f>+IF('1. IDENTIFICACION DEL RIESGO'!AB33="","",'1. IDENTIFICACION DEL RIESGO'!AB33)</f>
        <v>AB5+</v>
      </c>
      <c r="O22" s="367"/>
      <c r="P22" s="132" t="s">
        <v>1100</v>
      </c>
      <c r="Q22" s="128"/>
      <c r="R22" s="128">
        <f>IF(F22=DATOS!BL$3,VLOOKUP(P22,Tabla42C,2,0),VLOOKUP(P22,Tabla42[],2,0))</f>
        <v>2</v>
      </c>
      <c r="S22" s="438" t="s">
        <v>1771</v>
      </c>
      <c r="T22" s="439"/>
      <c r="U22" s="439"/>
      <c r="V22" s="439"/>
      <c r="W22" s="439"/>
      <c r="X22" s="439"/>
      <c r="Y22" s="439">
        <v>11</v>
      </c>
      <c r="Z22" s="439">
        <f>+IF(F22=DATOS!BL$3,'2. ANALISIS DEL RIESGO'!Y22,AVERAGE(AVERAGE('2. ANALISIS DEL RIESGO'!T22:X22),'2. ANALISIS DEL RIESGO'!Y22))</f>
        <v>11</v>
      </c>
      <c r="AA22" s="128"/>
      <c r="AB22" s="130" t="str">
        <f>IF(F22="","",IF(F22=DATOS!$BL$3,IF(Z22&gt;=12,DATOS!$AW$6,IF(Z22&gt;=6,DATOS!$AW$5,IF(Z22&gt;=1,DATOS!$AW$4,""))),IF(Z22&gt;4,DATOS!$AW$6,IF(Z22&gt;3,DATOS!$AW$5,IF(Z22&gt;2,DATOS!$AW$4,IF(Z22&gt;1,DATOS!$AW$3,IF(Z22&gt;0,DATOS!$AW$2,"")))))))</f>
        <v>MAYOR</v>
      </c>
      <c r="AC22" s="294"/>
      <c r="AD22" s="294">
        <f>IF(F22=DATOS!$BL$3,VLOOKUP(AB22,Tabla44C,2,0),VLOOKUP(AB22,Tabla44[],2,0))</f>
        <v>2</v>
      </c>
      <c r="AE22" s="379" t="str">
        <f>IF(OR(P22="",S22=""),"",IF(F22=DATOS!$BL$3,INDEX(MATRIZ_RIESGOS_CORRUPCION,'2. ANALISIS DEL RIESGO'!R22,'2. ANALISIS DEL RIESGO'!AD22),INDEX(MATRIZ_RIESGOS,'2. ANALISIS DEL RIESGO'!R22,'2. ANALISIS DEL RIESGO'!AD22)))</f>
        <v>ALTA 40</v>
      </c>
      <c r="AF22" s="380" t="str">
        <f t="shared" si="4"/>
        <v>AB5+</v>
      </c>
      <c r="AG22" s="380">
        <f>IFERROR(IF(F22=DATOS!$BL$3,INDEX(DATOS!$BD$26:$BF$30,'2. ANALISIS DEL RIESGO'!R22,'2. ANALISIS DEL RIESGO'!AD22),INDEX(DATOS!$BD$12:$BH$16,'2. ANALISIS DEL RIESGO'!R22,'2. ANALISIS DEL RIESGO'!AD22)),"")</f>
        <v>32</v>
      </c>
      <c r="AH22" s="294"/>
      <c r="AI22" s="132" t="str">
        <f>concatenateif(Tabla46[ID RIESGO],N22,Tabla46[DESCRIPCION DEL CONTROL],CHAR(10))</f>
        <v>Manual de Contratación
Elaboración de estudios previos y estudios de sector y costos
Controles de legalidad de los procesos de adquisición de bienes y servicios
Comité de Contratación Nivel Nacional
Comité de Contratación Nivel Regional
Seguimiento al Plan Anual de Adquisiciones</v>
      </c>
      <c r="AJ22" s="128"/>
      <c r="AK22" s="190">
        <f>IFERROR(IF(AVERAGEIFS(Tabla46[CALIFICACION FINAL DE CADA CONTROL],Tabla46[ID RIESGO],N22)=0,"",AVERAGEIFS(Tabla46[CALIFICACION FINAL DE CADA CONTROL],Tabla46[ID RIESGO],N22)),"")</f>
        <v>4.333333333333333</v>
      </c>
      <c r="AL22" s="128"/>
      <c r="AM22" s="133" t="str">
        <f>IF(OR(AK22="",ISTEXT(AK22)),"",IF(AK22&gt;4,DATOS!$AR$81,IF(AK22&gt;=3.1,DATOS!$AR$82,DATOS!$AR$83)))</f>
        <v>FUERTE</v>
      </c>
      <c r="AN22" s="178"/>
      <c r="AO22" s="179" t="str">
        <f>IF(AM22="","",VLOOKUP(AM22,DATOS!$AR$81:$AS$83,2,0))</f>
        <v>El conjunto de controles mitiga el riesgo asociado y no requieren de acciones adicionales para su tratamiento.</v>
      </c>
      <c r="AP22" s="376"/>
      <c r="AQ22" s="179" t="s">
        <v>1542</v>
      </c>
      <c r="AR22" s="440"/>
      <c r="AS22" s="179" t="s">
        <v>1543</v>
      </c>
      <c r="AT22" s="294"/>
      <c r="AU22" s="441">
        <f t="shared" si="0"/>
        <v>4</v>
      </c>
      <c r="AV22" s="442">
        <f t="shared" si="1"/>
        <v>2</v>
      </c>
      <c r="AW22" s="383" t="str">
        <f>IF(OR(AU22="",AV22=""),"",IF(F22=DATOS!$BL$3,INDEX(MATRIZ_RIESGOS_CORRUPCION,'2. ANALISIS DEL RIESGO'!AU22,'2. ANALISIS DEL RIESGO'!AV22),INDEX(MATRIZ_RIESGOS,'2. ANALISIS DEL RIESGO'!AU22,'2. ANALISIS DEL RIESGO'!AV22)))</f>
        <v>MODERADA 20</v>
      </c>
      <c r="AX22" s="384" t="str">
        <f t="shared" si="2"/>
        <v>AB5+</v>
      </c>
      <c r="AY22" s="385">
        <f>IFERROR(IF(F22=DATOS!$BL$3,INDEX(DATOS!$BD$26:$BF$30,'2. ANALISIS DEL RIESGO'!AU22,'2. ANALISIS DEL RIESGO'!AV22),INDEX(DATOS!$BD$12:$BH$16,'2. ANALISIS DEL RIESGO'!AU22,'2. ANALISIS DEL RIESGO'!AV22)),"")</f>
        <v>34</v>
      </c>
      <c r="AZ22" s="386"/>
      <c r="BA22" s="459" t="s">
        <v>1857</v>
      </c>
      <c r="BB22" s="456"/>
      <c r="BC22" s="459" t="s">
        <v>1878</v>
      </c>
      <c r="BD22" s="456"/>
      <c r="BE22" s="457" t="s">
        <v>1861</v>
      </c>
      <c r="BF22" s="456"/>
      <c r="BG22" s="460" t="s">
        <v>1862</v>
      </c>
      <c r="BH22" s="456"/>
      <c r="BI22" s="415" t="s">
        <v>1830</v>
      </c>
      <c r="BJ22" s="398"/>
      <c r="BK22" s="462" t="s">
        <v>1888</v>
      </c>
      <c r="BL22" s="341"/>
      <c r="BM22" s="555" t="s">
        <v>1889</v>
      </c>
      <c r="BN22" s="553"/>
      <c r="BO22" s="553"/>
      <c r="BP22" s="553"/>
      <c r="BQ22" s="553"/>
      <c r="BR22" s="553"/>
      <c r="BS22" s="553"/>
      <c r="BT22" s="554"/>
    </row>
    <row r="23" spans="2:72" s="184" customFormat="1" ht="229.5" x14ac:dyDescent="0.25">
      <c r="B23" s="344"/>
      <c r="C23" s="344"/>
      <c r="D23" s="345"/>
      <c r="E23" s="365"/>
      <c r="F23" s="130" t="str">
        <f>+IF('1. IDENTIFICACION DEL RIESGO'!F34="","",'1. IDENTIFICACION DEL RIESGO'!F34)</f>
        <v>Eje de Calidad (Corrupción)</v>
      </c>
      <c r="G23" s="387"/>
      <c r="H23" s="530" t="str">
        <f>+IF('1. IDENTIFICACION DEL RIESGO'!H34="","",'1. IDENTIFICACION DEL RIESGO'!H34)</f>
        <v xml:space="preserve">Adquisición de Bienes y Servicios </v>
      </c>
      <c r="I23" s="531"/>
      <c r="J23" s="376"/>
      <c r="K23" s="245"/>
      <c r="L23" s="377" t="str">
        <f>+IF('1. IDENTIFICACION DEL RIESGO'!O34="","",'1. IDENTIFICACION DEL RIESGO'!O34)</f>
        <v>Interés indebido en la  supervisión de contratos (corrupción)</v>
      </c>
      <c r="M23" s="376"/>
      <c r="N23" s="133" t="str">
        <f>+IF('1. IDENTIFICACION DEL RIESGO'!AB34="","",'1. IDENTIFICACION DEL RIESGO'!AB34)</f>
        <v>AB6+</v>
      </c>
      <c r="O23" s="367"/>
      <c r="P23" s="132" t="s">
        <v>1100</v>
      </c>
      <c r="Q23" s="128"/>
      <c r="R23" s="128">
        <f>IF(F23=DATOS!BL$3,VLOOKUP(P23,Tabla42C,2,0),VLOOKUP(P23,Tabla42[],2,0))</f>
        <v>2</v>
      </c>
      <c r="S23" s="438" t="s">
        <v>1772</v>
      </c>
      <c r="T23" s="439"/>
      <c r="U23" s="439"/>
      <c r="V23" s="439"/>
      <c r="W23" s="439"/>
      <c r="X23" s="439"/>
      <c r="Y23" s="439">
        <v>11</v>
      </c>
      <c r="Z23" s="439">
        <f>+IF(F23=DATOS!BL$3,'2. ANALISIS DEL RIESGO'!Y23,AVERAGE(AVERAGE('2. ANALISIS DEL RIESGO'!T23:X23),'2. ANALISIS DEL RIESGO'!Y23))</f>
        <v>11</v>
      </c>
      <c r="AA23" s="128"/>
      <c r="AB23" s="130" t="str">
        <f>IF(F23="","",IF(F23=DATOS!$BL$3,IF(Z23&gt;=12,DATOS!$AW$6,IF(Z23&gt;=6,DATOS!$AW$5,IF(Z23&gt;=1,DATOS!$AW$4,""))),IF(Z23&gt;4,DATOS!$AW$6,IF(Z23&gt;3,DATOS!$AW$5,IF(Z23&gt;2,DATOS!$AW$4,IF(Z23&gt;1,DATOS!$AW$3,IF(Z23&gt;0,DATOS!$AW$2,"")))))))</f>
        <v>MAYOR</v>
      </c>
      <c r="AC23" s="294"/>
      <c r="AD23" s="294">
        <f>IF(F23=DATOS!$BL$3,VLOOKUP(AB23,Tabla44C,2,0),VLOOKUP(AB23,Tabla44[],2,0))</f>
        <v>2</v>
      </c>
      <c r="AE23" s="379" t="str">
        <f>IF(OR(P23="",S23=""),"",IF(F23=DATOS!$BL$3,INDEX(MATRIZ_RIESGOS_CORRUPCION,'2. ANALISIS DEL RIESGO'!R23,'2. ANALISIS DEL RIESGO'!AD23),INDEX(MATRIZ_RIESGOS,'2. ANALISIS DEL RIESGO'!R23,'2. ANALISIS DEL RIESGO'!AD23)))</f>
        <v>ALTA 40</v>
      </c>
      <c r="AF23" s="380" t="str">
        <f t="shared" si="4"/>
        <v>AB6+</v>
      </c>
      <c r="AG23" s="380">
        <f>IFERROR(IF(F23=DATOS!$BL$3,INDEX(DATOS!$BD$26:$BF$30,'2. ANALISIS DEL RIESGO'!R23,'2. ANALISIS DEL RIESGO'!AD23),INDEX(DATOS!$BD$12:$BH$16,'2. ANALISIS DEL RIESGO'!R23,'2. ANALISIS DEL RIESGO'!AD23)),"")</f>
        <v>32</v>
      </c>
      <c r="AH23" s="294"/>
      <c r="AI23" s="132" t="str">
        <f>concatenateif(Tabla46[ID RIESGO],N23,Tabla46[DESCRIPCION DEL CONTROL],CHAR(10))</f>
        <v>Guía de Supervisión
Capacitaciones a los Supervisores
Auditorias internas y externas
Aplicación de los procedimientos para la correcta y oportuna liquidación de los contratos.</v>
      </c>
      <c r="AJ23" s="128"/>
      <c r="AK23" s="190">
        <f>IFERROR(IF(AVERAGEIFS(Tabla46[CALIFICACION FINAL DE CADA CONTROL],Tabla46[ID RIESGO],N23)=0,"",AVERAGEIFS(Tabla46[CALIFICACION FINAL DE CADA CONTROL],Tabla46[ID RIESGO],N23)),"")</f>
        <v>4</v>
      </c>
      <c r="AL23" s="128"/>
      <c r="AM23" s="133" t="str">
        <f>IF(OR(AK23="",ISTEXT(AK23)),"",IF(AK23&gt;4,DATOS!$AR$81,IF(AK23&gt;=3.1,DATOS!$AR$82,DATOS!$AR$83)))</f>
        <v>MODERADO</v>
      </c>
      <c r="AN23" s="178"/>
      <c r="AO23" s="179" t="str">
        <f>IF(AM23="","",VLOOKUP(AM23,DATOS!$AR$81:$AS$83,2,0))</f>
        <v>El conjunto de controles mitiga parcialmente el riesgo asociado. Para su tratamiento se requiere tomar acciones adicionales, las cuales serán incluidas en el Plan de tratamiento de riesgos.</v>
      </c>
      <c r="AP23" s="376"/>
      <c r="AQ23" s="179" t="s">
        <v>1542</v>
      </c>
      <c r="AR23" s="440"/>
      <c r="AS23" s="179" t="s">
        <v>1543</v>
      </c>
      <c r="AT23" s="294"/>
      <c r="AU23" s="441">
        <f t="shared" si="0"/>
        <v>3</v>
      </c>
      <c r="AV23" s="442">
        <f t="shared" si="1"/>
        <v>2</v>
      </c>
      <c r="AW23" s="383" t="str">
        <f>IF(OR(AU23="",AV23=""),"",IF(F23=DATOS!$BL$3,INDEX(MATRIZ_RIESGOS_CORRUPCION,'2. ANALISIS DEL RIESGO'!AU23,'2. ANALISIS DEL RIESGO'!AV23),INDEX(MATRIZ_RIESGOS,'2. ANALISIS DEL RIESGO'!AU23,'2. ANALISIS DEL RIESGO'!AV23)))</f>
        <v>ALTA 30</v>
      </c>
      <c r="AX23" s="384" t="str">
        <f t="shared" si="2"/>
        <v>AB6+</v>
      </c>
      <c r="AY23" s="385">
        <f>IFERROR(IF(F23=DATOS!$BL$3,INDEX(DATOS!$BD$26:$BF$30,'2. ANALISIS DEL RIESGO'!AU23,'2. ANALISIS DEL RIESGO'!AV23),INDEX(DATOS!$BD$12:$BH$16,'2. ANALISIS DEL RIESGO'!AU23,'2. ANALISIS DEL RIESGO'!AV23)),"")</f>
        <v>33</v>
      </c>
      <c r="AZ23" s="386"/>
      <c r="BA23" s="455" t="s">
        <v>1879</v>
      </c>
      <c r="BB23" s="456"/>
      <c r="BC23" s="455" t="s">
        <v>1880</v>
      </c>
      <c r="BD23" s="456"/>
      <c r="BE23" s="457" t="s">
        <v>1859</v>
      </c>
      <c r="BF23" s="456"/>
      <c r="BG23" s="460" t="s">
        <v>1860</v>
      </c>
      <c r="BH23" s="456"/>
      <c r="BI23" s="455" t="s">
        <v>1881</v>
      </c>
      <c r="BJ23" s="398"/>
      <c r="BK23" s="455" t="s">
        <v>1826</v>
      </c>
      <c r="BL23" s="341"/>
      <c r="BM23" s="546" t="s">
        <v>1890</v>
      </c>
      <c r="BN23" s="547"/>
      <c r="BO23" s="547"/>
      <c r="BP23" s="547"/>
      <c r="BQ23" s="547"/>
      <c r="BR23" s="547"/>
      <c r="BS23" s="547"/>
      <c r="BT23" s="548"/>
    </row>
    <row r="24" spans="2:72" s="184" customFormat="1" ht="146.25" customHeight="1" x14ac:dyDescent="0.25">
      <c r="B24" s="344"/>
      <c r="C24" s="344"/>
      <c r="D24" s="345"/>
      <c r="E24" s="365"/>
      <c r="F24" s="130" t="str">
        <f>+IF('1. IDENTIFICACION DEL RIESGO'!F35="","",'1. IDENTIFICACION DEL RIESGO'!F35)</f>
        <v/>
      </c>
      <c r="G24" s="387"/>
      <c r="H24" s="530" t="str">
        <f>+IF('1. IDENTIFICACION DEL RIESGO'!H35="","",'1. IDENTIFICACION DEL RIESGO'!H35)</f>
        <v/>
      </c>
      <c r="I24" s="531"/>
      <c r="J24" s="376"/>
      <c r="K24" s="245"/>
      <c r="L24" s="383" t="str">
        <f>+IF('1. IDENTIFICACION DEL RIESGO'!O35="","",'1. IDENTIFICACION DEL RIESGO'!O35)</f>
        <v/>
      </c>
      <c r="M24" s="376"/>
      <c r="N24" s="133" t="str">
        <f>+IF('1. IDENTIFICACION DEL RIESGO'!AB35="","",'1. IDENTIFICACION DEL RIESGO'!AB35)</f>
        <v/>
      </c>
      <c r="O24" s="367"/>
      <c r="P24" s="131"/>
      <c r="Q24" s="83"/>
      <c r="R24" s="83" t="e">
        <f>IF(F24=DATOS!BL$3,VLOOKUP(P24,Tabla42C,2,0),VLOOKUP(P24,Tabla42[],2,0))</f>
        <v>#N/A</v>
      </c>
      <c r="S24" s="188"/>
      <c r="T24" s="189"/>
      <c r="U24" s="189"/>
      <c r="V24" s="189"/>
      <c r="W24" s="189"/>
      <c r="X24" s="189"/>
      <c r="Y24" s="189">
        <v>12</v>
      </c>
      <c r="Z24" s="189" t="e">
        <f>+IF(F24=DATOS!BL$3,'2. ANALISIS DEL RIESGO'!Y24,AVERAGE(AVERAGE('2. ANALISIS DEL RIESGO'!T24:X24),'2. ANALISIS DEL RIESGO'!Y24))</f>
        <v>#DIV/0!</v>
      </c>
      <c r="AA24" s="83"/>
      <c r="AB24" s="130" t="str">
        <f>IF(F24="","",IF(F24=DATOS!$BL$3,IF(Z24&gt;=12,DATOS!$AW$6,IF(Z24&gt;=6,DATOS!$AW$5,IF(Z24&gt;=1,DATOS!$AW$4,""))),IF(Z24&gt;4,DATOS!$AW$6,IF(Z24&gt;3,DATOS!$AW$5,IF(Z24&gt;2,DATOS!$AW$4,IF(Z24&gt;1,DATOS!$AW$3,IF(Z24&gt;0,DATOS!$AW$2,"")))))))</f>
        <v/>
      </c>
      <c r="AC24" s="294"/>
      <c r="AD24" s="294" t="e">
        <f>IF(F24=DATOS!$BL$3,VLOOKUP(AB24,Tabla44C,2,0),VLOOKUP(AB24,Tabla44[],2,0))</f>
        <v>#N/A</v>
      </c>
      <c r="AE24" s="379" t="str">
        <f>IF(OR(P24="",S24=""),"",IF(F24=DATOS!$BL$3,INDEX(MATRIZ_RIESGOS_CORRUPCION,'2. ANALISIS DEL RIESGO'!R24,'2. ANALISIS DEL RIESGO'!AD24),INDEX(MATRIZ_RIESGOS,'2. ANALISIS DEL RIESGO'!R24,'2. ANALISIS DEL RIESGO'!AD24)))</f>
        <v/>
      </c>
      <c r="AF24" s="380" t="str">
        <f t="shared" si="4"/>
        <v/>
      </c>
      <c r="AG24" s="380" t="str">
        <f>IFERROR(IF(F24=DATOS!$BL$3,INDEX(DATOS!$BD$26:$BF$30,'2. ANALISIS DEL RIESGO'!R24,'2. ANALISIS DEL RIESGO'!AD24),INDEX(DATOS!$BD$12:$BH$16,'2. ANALISIS DEL RIESGO'!R24,'2. ANALISIS DEL RIESGO'!AD24)),"")</f>
        <v/>
      </c>
      <c r="AH24" s="294"/>
      <c r="AI24" s="132" t="str">
        <f>concatenateif(Tabla46[ID RIESGO],N24,Tabla46[DESCRIPCION DEL CONTROL],CHAR(10))</f>
        <v xml:space="preserve">
</v>
      </c>
      <c r="AJ24" s="128"/>
      <c r="AK24" s="190" t="str">
        <f>IFERROR(IF(AVERAGEIFS(Tabla46[CALIFICACION FINAL DE CADA CONTROL],Tabla46[ID RIESGO],N24)=0,"",AVERAGEIFS(Tabla46[CALIFICACION FINAL DE CADA CONTROL],Tabla46[ID RIESGO],N24)),"")</f>
        <v/>
      </c>
      <c r="AL24" s="128"/>
      <c r="AM24" s="133" t="str">
        <f>IF(OR(AK24="",ISTEXT(AK24)),"",IF(AK24&gt;4,DATOS!$AR$81,IF(AK24&gt;=3.1,DATOS!$AR$82,DATOS!$AR$83)))</f>
        <v/>
      </c>
      <c r="AN24" s="178"/>
      <c r="AO24" s="179" t="str">
        <f>IF(AM24="","",VLOOKUP(AM24,DATOS!$AR$81:$AS$83,2,0))</f>
        <v/>
      </c>
      <c r="AP24" s="293"/>
      <c r="AQ24" s="332"/>
      <c r="AR24" s="381"/>
      <c r="AS24" s="388"/>
      <c r="AT24" s="82"/>
      <c r="AU24" s="69" t="str">
        <f t="shared" si="0"/>
        <v/>
      </c>
      <c r="AV24" s="382" t="str">
        <f t="shared" si="1"/>
        <v/>
      </c>
      <c r="AW24" s="383" t="str">
        <f>IF(OR(AU24="",AV24=""),"",IF(F24=DATOS!$BL$3,INDEX(MATRIZ_RIESGOS_CORRUPCION,'2. ANALISIS DEL RIESGO'!AU24,'2. ANALISIS DEL RIESGO'!AV24),INDEX(MATRIZ_RIESGOS,'2. ANALISIS DEL RIESGO'!AU24,'2. ANALISIS DEL RIESGO'!AV24)))</f>
        <v/>
      </c>
      <c r="AX24" s="384" t="str">
        <f t="shared" si="2"/>
        <v/>
      </c>
      <c r="AY24" s="385" t="str">
        <f>IFERROR(IF(F24=DATOS!$BL$3,INDEX(DATOS!$BD$26:$BF$30,'2. ANALISIS DEL RIESGO'!AU24,'2. ANALISIS DEL RIESGO'!AV24),INDEX(DATOS!$BD$12:$BH$16,'2. ANALISIS DEL RIESGO'!AU24,'2. ANALISIS DEL RIESGO'!AV24)),"")</f>
        <v/>
      </c>
      <c r="AZ24" s="386"/>
      <c r="BA24" s="127"/>
      <c r="BB24" s="83"/>
      <c r="BC24" s="127"/>
      <c r="BD24" s="83"/>
      <c r="BE24" s="300"/>
      <c r="BF24" s="83"/>
      <c r="BG24" s="300"/>
      <c r="BH24" s="83"/>
      <c r="BI24" s="127"/>
      <c r="BJ24" s="341"/>
      <c r="BK24" s="127"/>
      <c r="BL24" s="341"/>
      <c r="BM24" s="549"/>
      <c r="BN24" s="550"/>
      <c r="BO24" s="550"/>
      <c r="BP24" s="550"/>
      <c r="BQ24" s="550"/>
      <c r="BR24" s="550"/>
      <c r="BS24" s="550"/>
      <c r="BT24" s="551"/>
    </row>
    <row r="25" spans="2:72" s="184" customFormat="1" ht="120.75" customHeight="1" x14ac:dyDescent="0.25">
      <c r="B25" s="344"/>
      <c r="C25" s="344"/>
      <c r="D25" s="345"/>
      <c r="E25" s="365"/>
      <c r="F25" s="130" t="str">
        <f>+IF('1. IDENTIFICACION DEL RIESGO'!F36="","",'1. IDENTIFICACION DEL RIESGO'!F36)</f>
        <v/>
      </c>
      <c r="G25" s="387"/>
      <c r="H25" s="530" t="str">
        <f>+IF('1. IDENTIFICACION DEL RIESGO'!H36="","",'1. IDENTIFICACION DEL RIESGO'!H36)</f>
        <v/>
      </c>
      <c r="I25" s="531"/>
      <c r="J25" s="376"/>
      <c r="K25" s="245"/>
      <c r="L25" s="383" t="str">
        <f>+IF('1. IDENTIFICACION DEL RIESGO'!O36="","",'1. IDENTIFICACION DEL RIESGO'!O36)</f>
        <v/>
      </c>
      <c r="M25" s="376"/>
      <c r="N25" s="133" t="str">
        <f>+IF('1. IDENTIFICACION DEL RIESGO'!AB36="","",'1. IDENTIFICACION DEL RIESGO'!AB36)</f>
        <v/>
      </c>
      <c r="O25" s="367"/>
      <c r="P25" s="131"/>
      <c r="Q25" s="83"/>
      <c r="R25" s="83" t="e">
        <f>IF(F25=DATOS!BL$3,VLOOKUP(P25,Tabla42C,2,0),VLOOKUP(P25,Tabla42[],2,0))</f>
        <v>#N/A</v>
      </c>
      <c r="S25" s="188"/>
      <c r="T25" s="83"/>
      <c r="U25" s="83"/>
      <c r="V25" s="83"/>
      <c r="W25" s="83"/>
      <c r="X25" s="83"/>
      <c r="Y25" s="189">
        <v>2</v>
      </c>
      <c r="Z25" s="189" t="e">
        <f>+IF(F25=DATOS!BL$3,'2. ANALISIS DEL RIESGO'!Y25,AVERAGE(AVERAGE('2. ANALISIS DEL RIESGO'!T25:X25),'2. ANALISIS DEL RIESGO'!Y25))</f>
        <v>#DIV/0!</v>
      </c>
      <c r="AA25" s="83"/>
      <c r="AB25" s="130" t="str">
        <f>IF(F25="","",IF(F25=DATOS!$BL$3,IF(Z25&gt;=12,DATOS!$AW$6,IF(Z25&gt;=6,DATOS!$AW$5,IF(Z25&gt;=1,DATOS!$AW$4,""))),IF(Z25&gt;4,DATOS!$AW$6,IF(Z25&gt;3,DATOS!$AW$5,IF(Z25&gt;2,DATOS!$AW$4,IF(Z25&gt;1,DATOS!$AW$3,IF(Z25&gt;0,DATOS!$AW$2,"")))))))</f>
        <v/>
      </c>
      <c r="AC25" s="294"/>
      <c r="AD25" s="294" t="e">
        <f>IF(F25=DATOS!$BL$3,VLOOKUP(AB25,Tabla44C,2,0),VLOOKUP(AB25,Tabla44[],2,0))</f>
        <v>#N/A</v>
      </c>
      <c r="AE25" s="379" t="str">
        <f>IF(OR(P25="",S25=""),"",IF(F25=DATOS!$BL$3,INDEX(MATRIZ_RIESGOS_CORRUPCION,'2. ANALISIS DEL RIESGO'!R25,'2. ANALISIS DEL RIESGO'!AD25),INDEX(MATRIZ_RIESGOS,'2. ANALISIS DEL RIESGO'!R25,'2. ANALISIS DEL RIESGO'!AD25)))</f>
        <v/>
      </c>
      <c r="AF25" s="380" t="str">
        <f t="shared" si="4"/>
        <v/>
      </c>
      <c r="AG25" s="380" t="str">
        <f>IFERROR(IF(F25=DATOS!$BL$3,INDEX(DATOS!$BD$26:$BF$30,'2. ANALISIS DEL RIESGO'!R25,'2. ANALISIS DEL RIESGO'!AD25),INDEX(DATOS!$BD$12:$BH$16,'2. ANALISIS DEL RIESGO'!R25,'2. ANALISIS DEL RIESGO'!AD25)),"")</f>
        <v/>
      </c>
      <c r="AH25" s="294"/>
      <c r="AI25" s="132" t="str">
        <f>concatenateif(Tabla46[ID RIESGO],N25,Tabla46[DESCRIPCION DEL CONTROL],CHAR(10))</f>
        <v xml:space="preserve">
</v>
      </c>
      <c r="AJ25" s="128"/>
      <c r="AK25" s="190" t="str">
        <f>IFERROR(IF(AVERAGEIFS(Tabla46[CALIFICACION FINAL DE CADA CONTROL],Tabla46[ID RIESGO],N25)=0,"",AVERAGEIFS(Tabla46[CALIFICACION FINAL DE CADA CONTROL],Tabla46[ID RIESGO],N25)),"")</f>
        <v/>
      </c>
      <c r="AL25" s="128"/>
      <c r="AM25" s="133" t="str">
        <f>IF(OR(AK25="",ISTEXT(AK25)),"",IF(AK25&gt;4,DATOS!$AR$81,IF(AK25&gt;=3.1,DATOS!$AR$82,DATOS!$AR$83)))</f>
        <v/>
      </c>
      <c r="AN25" s="178"/>
      <c r="AO25" s="179" t="str">
        <f>IF(AM25="","",VLOOKUP(AM25,DATOS!$AR$81:$AS$83,2,0))</f>
        <v/>
      </c>
      <c r="AP25" s="293"/>
      <c r="AQ25" s="332"/>
      <c r="AR25" s="381"/>
      <c r="AS25" s="388"/>
      <c r="AT25" s="82"/>
      <c r="AU25" s="69" t="str">
        <f t="shared" si="0"/>
        <v/>
      </c>
      <c r="AV25" s="382" t="str">
        <f t="shared" si="1"/>
        <v/>
      </c>
      <c r="AW25" s="383" t="str">
        <f>IF(OR(AU25="",AV25=""),"",IF(F25=DATOS!$BL$3,INDEX(MATRIZ_RIESGOS_CORRUPCION,'2. ANALISIS DEL RIESGO'!AU25,'2. ANALISIS DEL RIESGO'!AV25),INDEX(MATRIZ_RIESGOS,'2. ANALISIS DEL RIESGO'!AU25,'2. ANALISIS DEL RIESGO'!AV25)))</f>
        <v/>
      </c>
      <c r="AX25" s="384" t="str">
        <f t="shared" si="2"/>
        <v/>
      </c>
      <c r="AY25" s="385" t="str">
        <f>IFERROR(IF(F25=DATOS!$BL$3,INDEX(DATOS!$BD$26:$BF$30,'2. ANALISIS DEL RIESGO'!AU25,'2. ANALISIS DEL RIESGO'!AV25),INDEX(DATOS!$BD$12:$BH$16,'2. ANALISIS DEL RIESGO'!AU25,'2. ANALISIS DEL RIESGO'!AV25)),"")</f>
        <v/>
      </c>
      <c r="AZ25" s="386"/>
      <c r="BA25" s="127"/>
      <c r="BB25" s="83"/>
      <c r="BC25" s="127"/>
      <c r="BD25" s="83"/>
      <c r="BE25" s="300"/>
      <c r="BF25" s="83"/>
      <c r="BG25" s="300"/>
      <c r="BH25" s="83"/>
      <c r="BI25" s="127"/>
      <c r="BJ25" s="341"/>
      <c r="BK25" s="127"/>
      <c r="BL25" s="341"/>
      <c r="BM25" s="549"/>
      <c r="BN25" s="550"/>
      <c r="BO25" s="550"/>
      <c r="BP25" s="550"/>
      <c r="BQ25" s="550"/>
      <c r="BR25" s="550"/>
      <c r="BS25" s="550"/>
      <c r="BT25" s="551"/>
    </row>
    <row r="26" spans="2:72" s="184" customFormat="1" ht="120.75" customHeight="1" x14ac:dyDescent="0.25">
      <c r="B26" s="344"/>
      <c r="C26" s="344"/>
      <c r="D26" s="345"/>
      <c r="E26" s="365"/>
      <c r="F26" s="130" t="str">
        <f>+IF('1. IDENTIFICACION DEL RIESGO'!F37="","",'1. IDENTIFICACION DEL RIESGO'!F37)</f>
        <v/>
      </c>
      <c r="G26" s="387"/>
      <c r="H26" s="530"/>
      <c r="I26" s="531"/>
      <c r="J26" s="376"/>
      <c r="K26" s="245"/>
      <c r="L26" s="377"/>
      <c r="M26" s="376"/>
      <c r="N26" s="133" t="str">
        <f>+IF('1. IDENTIFICACION DEL RIESGO'!AB37="","",'1. IDENTIFICACION DEL RIESGO'!AB37)</f>
        <v/>
      </c>
      <c r="O26" s="367"/>
      <c r="P26" s="131"/>
      <c r="Q26" s="83"/>
      <c r="R26" s="83" t="e">
        <f>IF(F26=DATOS!BL$3,VLOOKUP(P26,Tabla42C,2,0),VLOOKUP(P26,Tabla42[],2,0))</f>
        <v>#N/A</v>
      </c>
      <c r="S26" s="127"/>
      <c r="T26" s="83"/>
      <c r="U26" s="83"/>
      <c r="V26" s="83"/>
      <c r="W26" s="83"/>
      <c r="X26" s="83"/>
      <c r="Y26" s="189">
        <v>0</v>
      </c>
      <c r="Z26" s="189" t="e">
        <f>+IF(F26=DATOS!BL$3,'2. ANALISIS DEL RIESGO'!Y26,AVERAGE(AVERAGE('2. ANALISIS DEL RIESGO'!T26:X26),'2. ANALISIS DEL RIESGO'!Y26))</f>
        <v>#DIV/0!</v>
      </c>
      <c r="AA26" s="83"/>
      <c r="AB26" s="130" t="str">
        <f>IF(F26="","",IF(F26=DATOS!$BL$3,IF(Z26&gt;=12,DATOS!$AW$6,IF(Z26&gt;=6,DATOS!$AW$5,IF(Z26&gt;=1,DATOS!$AW$4,""))),IF(Z26&gt;4,DATOS!$AW$6,IF(Z26&gt;3,DATOS!$AW$5,IF(Z26&gt;2,DATOS!$AW$4,IF(Z26&gt;1,DATOS!$AW$3,IF(Z26&gt;0,DATOS!$AW$2,"")))))))</f>
        <v/>
      </c>
      <c r="AC26" s="294"/>
      <c r="AD26" s="294" t="e">
        <f>IF(F26=DATOS!$BL$3,VLOOKUP(AB26,Tabla44C,2,0),VLOOKUP(AB26,Tabla44[],2,0))</f>
        <v>#N/A</v>
      </c>
      <c r="AE26" s="379" t="str">
        <f>IF(OR(P26="",S26=""),"",IF(F26=DATOS!$BL$3,INDEX(MATRIZ_RIESGOS_CORRUPCION,'2. ANALISIS DEL RIESGO'!R26,'2. ANALISIS DEL RIESGO'!AD26),INDEX(MATRIZ_RIESGOS,'2. ANALISIS DEL RIESGO'!R26,'2. ANALISIS DEL RIESGO'!AD26)))</f>
        <v/>
      </c>
      <c r="AF26" s="380" t="str">
        <f t="shared" si="4"/>
        <v/>
      </c>
      <c r="AG26" s="380" t="str">
        <f>IFERROR(IF(F26=DATOS!$BL$3,INDEX(DATOS!$BD$26:$BF$30,'2. ANALISIS DEL RIESGO'!R26,'2. ANALISIS DEL RIESGO'!AD26),INDEX(DATOS!$BD$12:$BH$16,'2. ANALISIS DEL RIESGO'!R26,'2. ANALISIS DEL RIESGO'!AD26)),"")</f>
        <v/>
      </c>
      <c r="AH26" s="294"/>
      <c r="AI26" s="132" t="str">
        <f>concatenateif(Tabla46[ID RIESGO],N26,Tabla46[DESCRIPCION DEL CONTROL],CHAR(10))</f>
        <v xml:space="preserve">
</v>
      </c>
      <c r="AJ26" s="128"/>
      <c r="AK26" s="190" t="str">
        <f>IFERROR(IF(AVERAGEIFS(Tabla46[CALIFICACION FINAL DE CADA CONTROL],Tabla46[ID RIESGO],N26)=0,"",AVERAGEIFS(Tabla46[CALIFICACION FINAL DE CADA CONTROL],Tabla46[ID RIESGO],N26)),"")</f>
        <v/>
      </c>
      <c r="AL26" s="128"/>
      <c r="AM26" s="133" t="str">
        <f>IF(OR(AK26="",ISTEXT(AK26)),"",IF(AK26&gt;4,DATOS!$AR$81,IF(AK26&gt;=3.1,DATOS!$AR$82,DATOS!$AR$83)))</f>
        <v/>
      </c>
      <c r="AN26" s="178"/>
      <c r="AO26" s="179" t="str">
        <f>IF(AM26="","",VLOOKUP(AM26,DATOS!$AR$81:$AS$83,2,0))</f>
        <v/>
      </c>
      <c r="AP26" s="293"/>
      <c r="AQ26" s="332"/>
      <c r="AR26" s="381"/>
      <c r="AS26" s="388"/>
      <c r="AT26" s="82"/>
      <c r="AU26" s="69" t="str">
        <f t="shared" si="0"/>
        <v/>
      </c>
      <c r="AV26" s="382" t="str">
        <f t="shared" si="1"/>
        <v/>
      </c>
      <c r="AW26" s="383" t="str">
        <f>IF(OR(AU26="",AV26=""),"",IF(F26=DATOS!$BL$3,INDEX(MATRIZ_RIESGOS_CORRUPCION,'2. ANALISIS DEL RIESGO'!AU26,'2. ANALISIS DEL RIESGO'!AV26),INDEX(MATRIZ_RIESGOS,'2. ANALISIS DEL RIESGO'!AU26,'2. ANALISIS DEL RIESGO'!AV26)))</f>
        <v/>
      </c>
      <c r="AX26" s="384" t="str">
        <f t="shared" si="2"/>
        <v/>
      </c>
      <c r="AY26" s="385" t="str">
        <f>IFERROR(IF(F26=DATOS!$BL$3,INDEX(DATOS!$BD$26:$BF$30,'2. ANALISIS DEL RIESGO'!AU26,'2. ANALISIS DEL RIESGO'!AV26),INDEX(DATOS!$BD$12:$BH$16,'2. ANALISIS DEL RIESGO'!AU26,'2. ANALISIS DEL RIESGO'!AV26)),"")</f>
        <v/>
      </c>
      <c r="AZ26" s="386"/>
      <c r="BA26" s="127"/>
      <c r="BB26" s="83"/>
      <c r="BC26" s="127"/>
      <c r="BD26" s="83"/>
      <c r="BE26" s="300"/>
      <c r="BF26" s="83"/>
      <c r="BG26" s="300"/>
      <c r="BH26" s="83"/>
      <c r="BI26" s="127"/>
      <c r="BJ26" s="341"/>
      <c r="BK26" s="127"/>
      <c r="BL26" s="341"/>
      <c r="BM26" s="549"/>
      <c r="BN26" s="550"/>
      <c r="BO26" s="550"/>
      <c r="BP26" s="550"/>
      <c r="BQ26" s="550"/>
      <c r="BR26" s="550"/>
      <c r="BS26" s="550"/>
      <c r="BT26" s="551"/>
    </row>
    <row r="27" spans="2:72" s="184" customFormat="1" ht="120.75" customHeight="1" x14ac:dyDescent="0.25">
      <c r="B27" s="344"/>
      <c r="C27" s="344"/>
      <c r="D27" s="345"/>
      <c r="E27" s="365"/>
      <c r="F27" s="130" t="str">
        <f>+IF('1. IDENTIFICACION DEL RIESGO'!F38="","",'1. IDENTIFICACION DEL RIESGO'!F38)</f>
        <v/>
      </c>
      <c r="G27" s="387"/>
      <c r="H27" s="530" t="str">
        <f>+IF('1. IDENTIFICACION DEL RIESGO'!H38="","",'1. IDENTIFICACION DEL RIESGO'!H38)</f>
        <v/>
      </c>
      <c r="I27" s="531"/>
      <c r="J27" s="376"/>
      <c r="K27" s="245"/>
      <c r="L27" s="383" t="str">
        <f>+IF('1. IDENTIFICACION DEL RIESGO'!O38="","",'1. IDENTIFICACION DEL RIESGO'!O38)</f>
        <v/>
      </c>
      <c r="M27" s="376"/>
      <c r="N27" s="133" t="str">
        <f>+IF('1. IDENTIFICACION DEL RIESGO'!AB38="","",'1. IDENTIFICACION DEL RIESGO'!AB38)</f>
        <v/>
      </c>
      <c r="O27" s="367"/>
      <c r="P27" s="131"/>
      <c r="Q27" s="83"/>
      <c r="R27" s="83" t="e">
        <f>IF(F27=DATOS!BL$3,VLOOKUP(P27,Tabla42C,2,0),VLOOKUP(P27,Tabla42[],2,0))</f>
        <v>#N/A</v>
      </c>
      <c r="S27" s="127"/>
      <c r="T27" s="83"/>
      <c r="U27" s="83"/>
      <c r="V27" s="83"/>
      <c r="W27" s="83"/>
      <c r="X27" s="83"/>
      <c r="Y27" s="189">
        <v>0</v>
      </c>
      <c r="Z27" s="189" t="e">
        <f>+IF(F27=DATOS!BL$3,'2. ANALISIS DEL RIESGO'!Y27,AVERAGE(AVERAGE('2. ANALISIS DEL RIESGO'!T27:X27),'2. ANALISIS DEL RIESGO'!Y27))</f>
        <v>#DIV/0!</v>
      </c>
      <c r="AA27" s="83"/>
      <c r="AB27" s="130" t="str">
        <f>IF(F27="","",IF(F27=DATOS!$BL$3,IF(Z27&gt;=12,DATOS!$AW$6,IF(Z27&gt;=6,DATOS!$AW$5,IF(Z27&gt;=1,DATOS!$AW$4,""))),IF(Z27&gt;4,DATOS!$AW$6,IF(Z27&gt;3,DATOS!$AW$5,IF(Z27&gt;2,DATOS!$AW$4,IF(Z27&gt;1,DATOS!$AW$3,IF(Z27&gt;0,DATOS!$AW$2,"")))))))</f>
        <v/>
      </c>
      <c r="AC27" s="294"/>
      <c r="AD27" s="294" t="e">
        <f>IF(F27=DATOS!$BL$3,VLOOKUP(AB27,Tabla44C,2,0),VLOOKUP(AB27,Tabla44[],2,0))</f>
        <v>#N/A</v>
      </c>
      <c r="AE27" s="379" t="str">
        <f>IF(OR(P27="",S27=""),"",IF(F27=DATOS!$BL$3,INDEX(MATRIZ_RIESGOS_CORRUPCION,'2. ANALISIS DEL RIESGO'!R27,'2. ANALISIS DEL RIESGO'!AD27),INDEX(MATRIZ_RIESGOS,'2. ANALISIS DEL RIESGO'!R27,'2. ANALISIS DEL RIESGO'!AD27)))</f>
        <v/>
      </c>
      <c r="AF27" s="380" t="str">
        <f t="shared" si="4"/>
        <v/>
      </c>
      <c r="AG27" s="380" t="str">
        <f>IFERROR(IF(F27=DATOS!$BL$3,INDEX(DATOS!$BD$26:$BF$30,'2. ANALISIS DEL RIESGO'!R27,'2. ANALISIS DEL RIESGO'!AD27),INDEX(DATOS!$BD$12:$BH$16,'2. ANALISIS DEL RIESGO'!R27,'2. ANALISIS DEL RIESGO'!AD27)),"")</f>
        <v/>
      </c>
      <c r="AH27" s="294"/>
      <c r="AI27" s="132" t="str">
        <f>concatenateif(Tabla46[ID RIESGO],N27,Tabla46[DESCRIPCION DEL CONTROL],CHAR(10))</f>
        <v xml:space="preserve">
</v>
      </c>
      <c r="AJ27" s="128"/>
      <c r="AK27" s="190" t="str">
        <f>IFERROR(IF(AVERAGEIFS(Tabla46[CALIFICACION FINAL DE CADA CONTROL],Tabla46[ID RIESGO],N27)=0,"",AVERAGEIFS(Tabla46[CALIFICACION FINAL DE CADA CONTROL],Tabla46[ID RIESGO],N27)),"")</f>
        <v/>
      </c>
      <c r="AL27" s="128"/>
      <c r="AM27" s="133" t="str">
        <f>IF(OR(AK27="",ISTEXT(AK27)),"",IF(AK27&gt;4,DATOS!$AR$81,IF(AK27&gt;=3.1,DATOS!$AR$82,DATOS!$AR$83)))</f>
        <v/>
      </c>
      <c r="AN27" s="178"/>
      <c r="AO27" s="179" t="str">
        <f>IF(AM27="","",VLOOKUP(AM27,DATOS!$AR$81:$AS$83,2,0))</f>
        <v/>
      </c>
      <c r="AP27" s="293"/>
      <c r="AQ27" s="332"/>
      <c r="AR27" s="381"/>
      <c r="AS27" s="388"/>
      <c r="AT27" s="82"/>
      <c r="AU27" s="69" t="str">
        <f t="shared" si="0"/>
        <v/>
      </c>
      <c r="AV27" s="382" t="str">
        <f t="shared" si="1"/>
        <v/>
      </c>
      <c r="AW27" s="383" t="str">
        <f>IF(OR(AU27="",AV27=""),"",IF(F27=DATOS!$BL$3,INDEX(MATRIZ_RIESGOS_CORRUPCION,'2. ANALISIS DEL RIESGO'!AU27,'2. ANALISIS DEL RIESGO'!AV27),INDEX(MATRIZ_RIESGOS,'2. ANALISIS DEL RIESGO'!AU27,'2. ANALISIS DEL RIESGO'!AV27)))</f>
        <v/>
      </c>
      <c r="AX27" s="384" t="str">
        <f t="shared" si="2"/>
        <v/>
      </c>
      <c r="AY27" s="385" t="str">
        <f>IFERROR(IF(F27=DATOS!$BL$3,INDEX(DATOS!$BD$26:$BF$30,'2. ANALISIS DEL RIESGO'!AU27,'2. ANALISIS DEL RIESGO'!AV27),INDEX(DATOS!$BD$12:$BH$16,'2. ANALISIS DEL RIESGO'!AU27,'2. ANALISIS DEL RIESGO'!AV27)),"")</f>
        <v/>
      </c>
      <c r="AZ27" s="386"/>
      <c r="BA27" s="127"/>
      <c r="BB27" s="83"/>
      <c r="BC27" s="127"/>
      <c r="BD27" s="83"/>
      <c r="BE27" s="300"/>
      <c r="BF27" s="83"/>
      <c r="BG27" s="300"/>
      <c r="BH27" s="83"/>
      <c r="BI27" s="127"/>
      <c r="BJ27" s="341"/>
      <c r="BK27" s="127"/>
      <c r="BL27" s="341"/>
      <c r="BM27" s="549"/>
      <c r="BN27" s="550"/>
      <c r="BO27" s="550"/>
      <c r="BP27" s="550"/>
      <c r="BQ27" s="550"/>
      <c r="BR27" s="550"/>
      <c r="BS27" s="550"/>
      <c r="BT27" s="551"/>
    </row>
    <row r="28" spans="2:72" s="184" customFormat="1" ht="120.75" customHeight="1" x14ac:dyDescent="0.25">
      <c r="B28" s="344"/>
      <c r="C28" s="344"/>
      <c r="D28" s="345"/>
      <c r="E28" s="365"/>
      <c r="F28" s="130" t="str">
        <f>+IF('1. IDENTIFICACION DEL RIESGO'!F39="","",'1. IDENTIFICACION DEL RIESGO'!F39)</f>
        <v/>
      </c>
      <c r="G28" s="387"/>
      <c r="H28" s="530" t="str">
        <f>+IF('1. IDENTIFICACION DEL RIESGO'!H39="","",'1. IDENTIFICACION DEL RIESGO'!H39)</f>
        <v/>
      </c>
      <c r="I28" s="531"/>
      <c r="J28" s="376"/>
      <c r="K28" s="245"/>
      <c r="L28" s="377" t="str">
        <f>+IF('1. IDENTIFICACION DEL RIESGO'!O39="","",'1. IDENTIFICACION DEL RIESGO'!O39)</f>
        <v/>
      </c>
      <c r="M28" s="376"/>
      <c r="N28" s="133" t="str">
        <f>+IF('1. IDENTIFICACION DEL RIESGO'!AB39="","",'1. IDENTIFICACION DEL RIESGO'!AB39)</f>
        <v/>
      </c>
      <c r="O28" s="367"/>
      <c r="P28" s="131"/>
      <c r="Q28" s="83"/>
      <c r="R28" s="83" t="e">
        <f>IF(F28=DATOS!BL$3,VLOOKUP(P28,Tabla42C,2,0),VLOOKUP(P28,Tabla42[],2,0))</f>
        <v>#N/A</v>
      </c>
      <c r="S28" s="127"/>
      <c r="T28" s="83"/>
      <c r="U28" s="83"/>
      <c r="V28" s="83"/>
      <c r="W28" s="83"/>
      <c r="X28" s="83"/>
      <c r="Y28" s="189">
        <v>0</v>
      </c>
      <c r="Z28" s="189" t="e">
        <f>+IF(F28=DATOS!BL$3,'2. ANALISIS DEL RIESGO'!Y28,AVERAGE(AVERAGE('2. ANALISIS DEL RIESGO'!T28:X28),'2. ANALISIS DEL RIESGO'!Y28))</f>
        <v>#DIV/0!</v>
      </c>
      <c r="AA28" s="83"/>
      <c r="AB28" s="130" t="str">
        <f>IF(F28="","",IF(F28=DATOS!$BL$3,IF(Z28&gt;=12,DATOS!$AW$6,IF(Z28&gt;=6,DATOS!$AW$5,IF(Z28&gt;=1,DATOS!$AW$4,""))),IF(Z28&gt;4,DATOS!$AW$6,IF(Z28&gt;3,DATOS!$AW$5,IF(Z28&gt;2,DATOS!$AW$4,IF(Z28&gt;1,DATOS!$AW$3,IF(Z28&gt;0,DATOS!$AW$2,"")))))))</f>
        <v/>
      </c>
      <c r="AC28" s="294"/>
      <c r="AD28" s="294" t="e">
        <f>IF(F28=DATOS!$BL$3,VLOOKUP(AB28,Tabla44C,2,0),VLOOKUP(AB28,Tabla44[],2,0))</f>
        <v>#N/A</v>
      </c>
      <c r="AE28" s="379" t="str">
        <f>IF(OR(P28="",S28=""),"",IF(F28=DATOS!$BL$3,INDEX(MATRIZ_RIESGOS_CORRUPCION,'2. ANALISIS DEL RIESGO'!R28,'2. ANALISIS DEL RIESGO'!AD28),INDEX(MATRIZ_RIESGOS,'2. ANALISIS DEL RIESGO'!R28,'2. ANALISIS DEL RIESGO'!AD28)))</f>
        <v/>
      </c>
      <c r="AF28" s="380" t="str">
        <f t="shared" si="4"/>
        <v/>
      </c>
      <c r="AG28" s="380" t="str">
        <f>IFERROR(IF(F28=DATOS!$BL$3,INDEX(DATOS!$BD$26:$BF$30,'2. ANALISIS DEL RIESGO'!R28,'2. ANALISIS DEL RIESGO'!AD28),INDEX(DATOS!$BD$12:$BH$16,'2. ANALISIS DEL RIESGO'!R28,'2. ANALISIS DEL RIESGO'!AD28)),"")</f>
        <v/>
      </c>
      <c r="AH28" s="294"/>
      <c r="AI28" s="132" t="str">
        <f>concatenateif(Tabla46[ID RIESGO],N28,Tabla46[DESCRIPCION DEL CONTROL],CHAR(10))</f>
        <v xml:space="preserve">
</v>
      </c>
      <c r="AJ28" s="128"/>
      <c r="AK28" s="190" t="str">
        <f>IFERROR(IF(AVERAGEIFS(Tabla46[CALIFICACION FINAL DE CADA CONTROL],Tabla46[ID RIESGO],N28)=0,"",AVERAGEIFS(Tabla46[CALIFICACION FINAL DE CADA CONTROL],Tabla46[ID RIESGO],N28)),"")</f>
        <v/>
      </c>
      <c r="AL28" s="128"/>
      <c r="AM28" s="133" t="str">
        <f>IF(OR(AK28="",ISTEXT(AK28)),"",IF(AK28&gt;4,DATOS!$AR$81,IF(AK28&gt;=3.1,DATOS!$AR$82,DATOS!$AR$83)))</f>
        <v/>
      </c>
      <c r="AN28" s="178"/>
      <c r="AO28" s="179" t="str">
        <f>IF(AM28="","",VLOOKUP(AM28,DATOS!$AR$81:$AS$83,2,0))</f>
        <v/>
      </c>
      <c r="AP28" s="293"/>
      <c r="AQ28" s="332"/>
      <c r="AR28" s="381"/>
      <c r="AS28" s="388"/>
      <c r="AT28" s="82"/>
      <c r="AU28" s="69" t="str">
        <f t="shared" si="0"/>
        <v/>
      </c>
      <c r="AV28" s="382" t="str">
        <f t="shared" si="1"/>
        <v/>
      </c>
      <c r="AW28" s="383" t="str">
        <f>IF(OR(AU28="",AV28=""),"",IF(F28=DATOS!$BL$3,INDEX(MATRIZ_RIESGOS_CORRUPCION,'2. ANALISIS DEL RIESGO'!AU28,'2. ANALISIS DEL RIESGO'!AV28),INDEX(MATRIZ_RIESGOS,'2. ANALISIS DEL RIESGO'!AU28,'2. ANALISIS DEL RIESGO'!AV28)))</f>
        <v/>
      </c>
      <c r="AX28" s="384" t="str">
        <f t="shared" si="2"/>
        <v/>
      </c>
      <c r="AY28" s="385" t="str">
        <f>IFERROR(IF(F28=DATOS!$BL$3,INDEX(DATOS!$BD$26:$BF$30,'2. ANALISIS DEL RIESGO'!AU28,'2. ANALISIS DEL RIESGO'!AV28),INDEX(DATOS!$BD$12:$BH$16,'2. ANALISIS DEL RIESGO'!AU28,'2. ANALISIS DEL RIESGO'!AV28)),"")</f>
        <v/>
      </c>
      <c r="AZ28" s="386"/>
      <c r="BA28" s="127"/>
      <c r="BB28" s="83"/>
      <c r="BC28" s="127"/>
      <c r="BD28" s="83"/>
      <c r="BE28" s="300"/>
      <c r="BF28" s="83"/>
      <c r="BG28" s="300"/>
      <c r="BH28" s="83"/>
      <c r="BI28" s="127"/>
      <c r="BJ28" s="341"/>
      <c r="BK28" s="127"/>
      <c r="BL28" s="341"/>
      <c r="BM28" s="549"/>
      <c r="BN28" s="550"/>
      <c r="BO28" s="550"/>
      <c r="BP28" s="550"/>
      <c r="BQ28" s="550"/>
      <c r="BR28" s="550"/>
      <c r="BS28" s="550"/>
      <c r="BT28" s="551"/>
    </row>
    <row r="29" spans="2:72" ht="120.75" customHeight="1" x14ac:dyDescent="0.25">
      <c r="B29" s="344"/>
      <c r="C29" s="344"/>
      <c r="D29" s="345"/>
      <c r="F29" s="130" t="str">
        <f>+IF('1. IDENTIFICACION DEL RIESGO'!F40="","",'1. IDENTIFICACION DEL RIESGO'!F40)</f>
        <v/>
      </c>
      <c r="G29" s="390"/>
      <c r="H29" s="530" t="str">
        <f>+IF('1. IDENTIFICACION DEL RIESGO'!H40="","",'1. IDENTIFICACION DEL RIESGO'!H40)</f>
        <v/>
      </c>
      <c r="I29" s="531"/>
      <c r="J29" s="376"/>
      <c r="K29" s="245"/>
      <c r="L29" s="383" t="str">
        <f>+IF('1. IDENTIFICACION DEL RIESGO'!O40="","",'1. IDENTIFICACION DEL RIESGO'!O40)</f>
        <v/>
      </c>
      <c r="M29" s="376"/>
      <c r="N29" s="133" t="str">
        <f>+IF('1. IDENTIFICACION DEL RIESGO'!AB40="","",'1. IDENTIFICACION DEL RIESGO'!AB40)</f>
        <v/>
      </c>
      <c r="O29" s="367"/>
      <c r="P29" s="131"/>
      <c r="Q29" s="83"/>
      <c r="R29" s="83" t="e">
        <f>IF(F29=DATOS!BL$3,VLOOKUP(P29,Tabla42C,2,0),VLOOKUP(P29,Tabla42[],2,0))</f>
        <v>#N/A</v>
      </c>
      <c r="S29" s="127"/>
      <c r="T29" s="83"/>
      <c r="U29" s="83"/>
      <c r="V29" s="83"/>
      <c r="W29" s="83"/>
      <c r="X29" s="83"/>
      <c r="Y29" s="189">
        <v>0</v>
      </c>
      <c r="Z29" s="189" t="e">
        <f>+IF(F29=DATOS!BL$3,'2. ANALISIS DEL RIESGO'!Y29,AVERAGE(AVERAGE('2. ANALISIS DEL RIESGO'!T29:X29),'2. ANALISIS DEL RIESGO'!Y29))</f>
        <v>#DIV/0!</v>
      </c>
      <c r="AA29" s="83"/>
      <c r="AB29" s="130" t="str">
        <f>IF(F29="","",IF(F29=DATOS!$BL$3,IF(Z29&gt;=12,DATOS!$AW$6,IF(Z29&gt;=6,DATOS!$AW$5,IF(Z29&gt;=1,DATOS!$AW$4,""))),IF(Z29&gt;4,DATOS!$AW$6,IF(Z29&gt;3,DATOS!$AW$5,IF(Z29&gt;2,DATOS!$AW$4,IF(Z29&gt;1,DATOS!$AW$3,IF(Z29&gt;0,DATOS!$AW$2,"")))))))</f>
        <v/>
      </c>
      <c r="AC29" s="294"/>
      <c r="AD29" s="294" t="e">
        <f>IF(F29=DATOS!$BL$3,VLOOKUP(AB29,Tabla44C,2,0),VLOOKUP(AB29,Tabla44[],2,0))</f>
        <v>#N/A</v>
      </c>
      <c r="AE29" s="379" t="str">
        <f>IF(OR(P29="",S29=""),"",IF(F29=DATOS!$BL$3,INDEX(MATRIZ_RIESGOS_CORRUPCION,'2. ANALISIS DEL RIESGO'!R29,'2. ANALISIS DEL RIESGO'!AD29),INDEX(MATRIZ_RIESGOS,'2. ANALISIS DEL RIESGO'!R29,'2. ANALISIS DEL RIESGO'!AD29)))</f>
        <v/>
      </c>
      <c r="AF29" s="380" t="str">
        <f t="shared" si="4"/>
        <v/>
      </c>
      <c r="AG29" s="380" t="str">
        <f>IFERROR(IF(F29=DATOS!$BL$3,INDEX(DATOS!$BD$26:$BF$30,'2. ANALISIS DEL RIESGO'!R29,'2. ANALISIS DEL RIESGO'!AD29),INDEX(DATOS!$BD$12:$BH$16,'2. ANALISIS DEL RIESGO'!R29,'2. ANALISIS DEL RIESGO'!AD29)),"")</f>
        <v/>
      </c>
      <c r="AH29" s="294"/>
      <c r="AI29" s="132" t="str">
        <f>concatenateif(Tabla46[ID RIESGO],N29,Tabla46[DESCRIPCION DEL CONTROL],CHAR(10))</f>
        <v xml:space="preserve">
</v>
      </c>
      <c r="AJ29" s="128"/>
      <c r="AK29" s="190" t="str">
        <f>IFERROR(IF(AVERAGEIFS(Tabla46[CALIFICACION FINAL DE CADA CONTROL],Tabla46[ID RIESGO],N29)=0,"",AVERAGEIFS(Tabla46[CALIFICACION FINAL DE CADA CONTROL],Tabla46[ID RIESGO],N29)),"")</f>
        <v/>
      </c>
      <c r="AL29" s="128"/>
      <c r="AM29" s="133" t="str">
        <f>IF(OR(AK29="",ISTEXT(AK29)),"",IF(AK29&gt;4,DATOS!$AR$81,IF(AK29&gt;=3.1,DATOS!$AR$82,DATOS!$AR$83)))</f>
        <v/>
      </c>
      <c r="AN29" s="178"/>
      <c r="AO29" s="179" t="str">
        <f>IF(AM29="","",VLOOKUP(AM29,DATOS!$AR$81:$AS$83,2,0))</f>
        <v/>
      </c>
      <c r="AP29" s="293"/>
      <c r="AQ29" s="332"/>
      <c r="AR29" s="381"/>
      <c r="AS29" s="388"/>
      <c r="AT29" s="82"/>
      <c r="AU29" s="69" t="str">
        <f t="shared" si="0"/>
        <v/>
      </c>
      <c r="AV29" s="382" t="str">
        <f t="shared" si="1"/>
        <v/>
      </c>
      <c r="AW29" s="383" t="str">
        <f>IF(OR(AU29="",AV29=""),"",IF(F29=DATOS!$BL$3,INDEX(MATRIZ_RIESGOS_CORRUPCION,'2. ANALISIS DEL RIESGO'!AU29,'2. ANALISIS DEL RIESGO'!AV29),INDEX(MATRIZ_RIESGOS,'2. ANALISIS DEL RIESGO'!AU29,'2. ANALISIS DEL RIESGO'!AV29)))</f>
        <v/>
      </c>
      <c r="AX29" s="384" t="str">
        <f t="shared" si="2"/>
        <v/>
      </c>
      <c r="AY29" s="385" t="str">
        <f>IFERROR(IF(F29=DATOS!$BL$3,INDEX(DATOS!$BD$26:$BF$30,'2. ANALISIS DEL RIESGO'!AU29,'2. ANALISIS DEL RIESGO'!AV29),INDEX(DATOS!$BD$12:$BH$16,'2. ANALISIS DEL RIESGO'!AU29,'2. ANALISIS DEL RIESGO'!AV29)),"")</f>
        <v/>
      </c>
      <c r="BA29" s="127"/>
      <c r="BB29" s="83"/>
      <c r="BC29" s="127"/>
      <c r="BD29" s="83"/>
      <c r="BE29" s="300"/>
      <c r="BF29" s="83"/>
      <c r="BG29" s="300"/>
      <c r="BH29" s="83"/>
      <c r="BI29" s="127"/>
      <c r="BJ29" s="389"/>
      <c r="BK29" s="127"/>
      <c r="BL29" s="389"/>
      <c r="BM29" s="549"/>
      <c r="BN29" s="550"/>
      <c r="BO29" s="550"/>
      <c r="BP29" s="550"/>
      <c r="BQ29" s="550"/>
      <c r="BR29" s="550"/>
      <c r="BS29" s="550"/>
      <c r="BT29" s="551"/>
    </row>
    <row r="30" spans="2:72" x14ac:dyDescent="0.25">
      <c r="B30" s="340"/>
      <c r="C30" s="340"/>
      <c r="D30" s="391"/>
      <c r="E30" s="340"/>
      <c r="F30" s="340"/>
      <c r="G30" s="340"/>
      <c r="H30" s="340"/>
      <c r="I30" s="340"/>
      <c r="J30" s="340"/>
      <c r="K30" s="340"/>
      <c r="L30" s="392"/>
      <c r="M30" s="340"/>
      <c r="N30" s="340"/>
      <c r="O30" s="340"/>
      <c r="P30" s="340"/>
      <c r="Q30" s="340"/>
      <c r="R30" s="340"/>
      <c r="S30" s="340"/>
      <c r="T30" s="340"/>
      <c r="U30" s="340"/>
      <c r="V30" s="340"/>
      <c r="W30" s="340"/>
      <c r="X30" s="340"/>
      <c r="Y30" s="340"/>
      <c r="Z30" s="340"/>
      <c r="AA30" s="340"/>
      <c r="AB30" s="340"/>
      <c r="AC30" s="340"/>
      <c r="AD30" s="340"/>
      <c r="AE30" s="340"/>
      <c r="AF30" s="340"/>
      <c r="AG30" s="340"/>
      <c r="AH30" s="340"/>
      <c r="AI30" s="340"/>
      <c r="AJ30" s="340"/>
      <c r="AK30" s="340"/>
      <c r="AL30" s="340"/>
      <c r="AM30" s="393"/>
      <c r="AN30" s="393"/>
      <c r="AO30" s="393"/>
      <c r="AP30" s="393"/>
      <c r="AQ30" s="340"/>
      <c r="AR30" s="340"/>
      <c r="AS30" s="340"/>
      <c r="AT30" s="340"/>
      <c r="AU30" s="394"/>
      <c r="AV30" s="340"/>
      <c r="AW30" s="340"/>
      <c r="AX30" s="340"/>
      <c r="AY30" s="340"/>
      <c r="AZ30" s="340"/>
    </row>
    <row r="31" spans="2:72" s="267" customFormat="1" ht="34.5" customHeight="1" x14ac:dyDescent="0.25">
      <c r="B31" s="496" t="s">
        <v>1824</v>
      </c>
      <c r="C31" s="496"/>
      <c r="D31" s="496"/>
      <c r="E31" s="496"/>
      <c r="F31" s="496"/>
      <c r="G31" s="496"/>
      <c r="H31" s="496"/>
      <c r="I31" s="496"/>
      <c r="J31" s="496"/>
      <c r="K31" s="496"/>
      <c r="L31" s="496"/>
      <c r="M31" s="496"/>
      <c r="N31" s="496"/>
      <c r="O31" s="496"/>
      <c r="P31" s="496"/>
      <c r="Q31" s="496"/>
      <c r="R31" s="496"/>
      <c r="S31" s="496"/>
      <c r="T31" s="496"/>
      <c r="U31" s="496"/>
      <c r="V31" s="496"/>
      <c r="W31" s="496"/>
      <c r="X31" s="496"/>
      <c r="Y31" s="496"/>
      <c r="Z31" s="496"/>
      <c r="AA31" s="496"/>
      <c r="AB31" s="266"/>
      <c r="AC31" s="269"/>
      <c r="AD31" s="270"/>
      <c r="AE31" s="269"/>
      <c r="AF31" s="269"/>
      <c r="AG31" s="269"/>
    </row>
    <row r="32" spans="2:72" x14ac:dyDescent="0.25">
      <c r="B32" s="340"/>
      <c r="C32" s="340"/>
      <c r="D32" s="391"/>
      <c r="E32" s="340"/>
      <c r="F32" s="340"/>
      <c r="G32" s="340"/>
      <c r="H32" s="340"/>
      <c r="I32" s="340"/>
      <c r="J32" s="340"/>
      <c r="K32" s="340"/>
      <c r="L32" s="392"/>
      <c r="M32" s="340"/>
      <c r="N32" s="340"/>
      <c r="O32" s="340"/>
      <c r="P32" s="340"/>
      <c r="Q32" s="340"/>
      <c r="R32" s="340"/>
      <c r="S32" s="340"/>
      <c r="T32" s="340"/>
      <c r="U32" s="340"/>
      <c r="V32" s="340"/>
      <c r="W32" s="340"/>
      <c r="X32" s="340"/>
      <c r="Y32" s="340"/>
      <c r="Z32" s="340"/>
      <c r="AA32" s="340"/>
      <c r="AB32" s="340"/>
      <c r="AC32" s="340"/>
      <c r="AD32" s="340"/>
      <c r="AE32" s="340"/>
      <c r="AF32" s="340"/>
      <c r="AG32" s="340"/>
      <c r="AH32" s="340"/>
      <c r="AI32" s="340"/>
      <c r="AJ32" s="340"/>
      <c r="AK32" s="340"/>
      <c r="AL32" s="340"/>
      <c r="AM32" s="393"/>
      <c r="AN32" s="393"/>
      <c r="AO32" s="393"/>
      <c r="AP32" s="393"/>
      <c r="AQ32" s="340"/>
      <c r="AR32" s="340"/>
      <c r="AS32" s="340"/>
      <c r="AT32" s="340"/>
      <c r="AU32" s="394"/>
      <c r="AV32" s="340"/>
      <c r="AW32" s="340"/>
      <c r="AX32" s="340"/>
      <c r="AY32" s="340"/>
      <c r="AZ32" s="340"/>
    </row>
    <row r="33" spans="2:52" x14ac:dyDescent="0.25">
      <c r="B33" s="340"/>
      <c r="C33" s="340"/>
      <c r="D33" s="391"/>
      <c r="E33" s="340"/>
      <c r="F33" s="340"/>
      <c r="G33" s="340"/>
      <c r="H33" s="340"/>
      <c r="I33" s="340"/>
      <c r="J33" s="340"/>
      <c r="K33" s="340"/>
      <c r="L33" s="392"/>
      <c r="M33" s="340"/>
      <c r="N33" s="340"/>
      <c r="O33" s="340"/>
      <c r="P33" s="340"/>
      <c r="Q33" s="340"/>
      <c r="R33" s="340"/>
      <c r="S33" s="340"/>
      <c r="T33" s="340"/>
      <c r="U33" s="340"/>
      <c r="V33" s="340"/>
      <c r="W33" s="340"/>
      <c r="X33" s="340"/>
      <c r="Y33" s="340"/>
      <c r="Z33" s="340"/>
      <c r="AA33" s="340"/>
      <c r="AB33" s="340"/>
      <c r="AC33" s="340"/>
      <c r="AD33" s="340"/>
      <c r="AE33" s="340"/>
      <c r="AF33" s="340"/>
      <c r="AG33" s="340"/>
      <c r="AH33" s="340"/>
      <c r="AI33" s="340"/>
      <c r="AJ33" s="340"/>
      <c r="AK33" s="340"/>
      <c r="AL33" s="340"/>
      <c r="AM33" s="393"/>
      <c r="AN33" s="393"/>
      <c r="AO33" s="393"/>
      <c r="AP33" s="393"/>
      <c r="AQ33" s="340"/>
      <c r="AR33" s="340"/>
      <c r="AS33" s="340"/>
      <c r="AT33" s="340"/>
      <c r="AU33" s="394"/>
      <c r="AV33" s="340"/>
      <c r="AW33" s="340"/>
      <c r="AX33" s="340"/>
      <c r="AY33" s="340"/>
      <c r="AZ33" s="340"/>
    </row>
    <row r="34" spans="2:52" x14ac:dyDescent="0.25">
      <c r="B34" s="340"/>
      <c r="C34" s="340"/>
      <c r="D34" s="391"/>
      <c r="E34" s="340"/>
      <c r="F34" s="340"/>
      <c r="G34" s="340"/>
      <c r="H34" s="340"/>
      <c r="I34" s="340"/>
      <c r="J34" s="340"/>
      <c r="K34" s="340"/>
      <c r="L34" s="392"/>
      <c r="M34" s="340"/>
      <c r="N34" s="340"/>
      <c r="O34" s="340"/>
      <c r="P34" s="340"/>
      <c r="Q34" s="340"/>
      <c r="R34" s="340"/>
      <c r="S34" s="340"/>
      <c r="T34" s="340"/>
      <c r="U34" s="340"/>
      <c r="V34" s="340"/>
      <c r="W34" s="340"/>
      <c r="X34" s="340"/>
      <c r="Y34" s="340"/>
      <c r="Z34" s="340"/>
      <c r="AA34" s="340"/>
      <c r="AB34" s="340"/>
      <c r="AC34" s="340"/>
      <c r="AD34" s="340"/>
      <c r="AE34" s="340"/>
      <c r="AF34" s="340"/>
      <c r="AG34" s="340"/>
      <c r="AH34" s="340"/>
      <c r="AI34" s="340"/>
      <c r="AJ34" s="340"/>
      <c r="AK34" s="340"/>
      <c r="AL34" s="340"/>
      <c r="AM34" s="393"/>
      <c r="AN34" s="393"/>
      <c r="AO34" s="393"/>
      <c r="AP34" s="393"/>
      <c r="AQ34" s="340"/>
      <c r="AR34" s="340"/>
      <c r="AS34" s="340"/>
      <c r="AT34" s="340"/>
      <c r="AU34" s="394"/>
      <c r="AV34" s="340"/>
      <c r="AW34" s="340"/>
      <c r="AX34" s="340"/>
      <c r="AY34" s="340"/>
      <c r="AZ34" s="340"/>
    </row>
    <row r="35" spans="2:52" x14ac:dyDescent="0.25">
      <c r="B35" s="340"/>
      <c r="C35" s="340"/>
      <c r="D35" s="391"/>
      <c r="E35" s="340"/>
      <c r="F35" s="340"/>
      <c r="G35" s="340"/>
      <c r="H35" s="340"/>
      <c r="I35" s="340"/>
      <c r="J35" s="340"/>
      <c r="K35" s="340"/>
      <c r="L35" s="392"/>
      <c r="M35" s="340"/>
      <c r="N35" s="340"/>
      <c r="O35" s="340"/>
      <c r="P35" s="340"/>
      <c r="Q35" s="340"/>
      <c r="R35" s="340"/>
      <c r="S35" s="340"/>
      <c r="T35" s="340"/>
      <c r="U35" s="340"/>
      <c r="V35" s="340"/>
      <c r="W35" s="340"/>
      <c r="X35" s="340"/>
      <c r="Y35" s="340"/>
      <c r="Z35" s="340"/>
      <c r="AA35" s="340"/>
      <c r="AB35" s="340"/>
      <c r="AC35" s="340"/>
      <c r="AD35" s="340"/>
      <c r="AE35" s="340"/>
      <c r="AF35" s="340"/>
      <c r="AG35" s="340"/>
      <c r="AH35" s="340"/>
      <c r="AI35" s="340"/>
      <c r="AJ35" s="340"/>
      <c r="AK35" s="340"/>
      <c r="AL35" s="340"/>
      <c r="AM35" s="393"/>
      <c r="AN35" s="393"/>
      <c r="AO35" s="393"/>
      <c r="AP35" s="393"/>
      <c r="AQ35" s="340"/>
      <c r="AR35" s="340"/>
      <c r="AS35" s="340"/>
      <c r="AT35" s="340"/>
      <c r="AU35" s="394"/>
      <c r="AV35" s="340"/>
      <c r="AW35" s="340"/>
      <c r="AX35" s="340"/>
      <c r="AY35" s="340"/>
      <c r="AZ35" s="340"/>
    </row>
    <row r="36" spans="2:52" x14ac:dyDescent="0.25">
      <c r="B36" s="340"/>
      <c r="C36" s="340"/>
      <c r="D36" s="391"/>
      <c r="E36" s="340"/>
      <c r="F36" s="340"/>
      <c r="G36" s="340"/>
      <c r="H36" s="340"/>
      <c r="I36" s="340"/>
      <c r="J36" s="340"/>
      <c r="K36" s="340"/>
      <c r="L36" s="392"/>
      <c r="M36" s="340"/>
      <c r="N36" s="340"/>
      <c r="O36" s="340"/>
      <c r="P36" s="340"/>
      <c r="Q36" s="340"/>
      <c r="R36" s="340"/>
      <c r="S36" s="340"/>
      <c r="T36" s="340"/>
      <c r="U36" s="340"/>
      <c r="V36" s="340"/>
      <c r="W36" s="340"/>
      <c r="X36" s="340"/>
      <c r="Y36" s="340"/>
      <c r="Z36" s="340"/>
      <c r="AA36" s="340"/>
      <c r="AB36" s="340"/>
      <c r="AC36" s="340"/>
      <c r="AD36" s="340"/>
      <c r="AE36" s="340"/>
      <c r="AF36" s="340"/>
      <c r="AG36" s="340"/>
      <c r="AH36" s="340"/>
      <c r="AI36" s="340"/>
      <c r="AJ36" s="340"/>
      <c r="AK36" s="340"/>
      <c r="AL36" s="340"/>
      <c r="AM36" s="393"/>
      <c r="AN36" s="393"/>
      <c r="AO36" s="393"/>
      <c r="AP36" s="393"/>
      <c r="AQ36" s="340"/>
      <c r="AR36" s="340"/>
      <c r="AS36" s="340"/>
      <c r="AT36" s="340"/>
      <c r="AU36" s="394"/>
      <c r="AV36" s="340"/>
      <c r="AW36" s="340"/>
      <c r="AX36" s="340"/>
      <c r="AY36" s="340"/>
      <c r="AZ36" s="340"/>
    </row>
    <row r="37" spans="2:52" x14ac:dyDescent="0.25">
      <c r="B37" s="340"/>
      <c r="C37" s="340"/>
      <c r="D37" s="391"/>
      <c r="E37" s="340"/>
      <c r="F37" s="340"/>
      <c r="G37" s="340"/>
      <c r="H37" s="340"/>
      <c r="I37" s="340"/>
      <c r="J37" s="340"/>
      <c r="K37" s="340"/>
      <c r="L37" s="392"/>
      <c r="M37" s="340"/>
      <c r="N37" s="340"/>
      <c r="O37" s="340"/>
      <c r="P37" s="340"/>
      <c r="Q37" s="340"/>
      <c r="R37" s="340"/>
      <c r="S37" s="340"/>
      <c r="T37" s="340"/>
      <c r="U37" s="340"/>
      <c r="V37" s="340"/>
      <c r="W37" s="340"/>
      <c r="X37" s="340"/>
      <c r="Y37" s="340"/>
      <c r="Z37" s="340"/>
      <c r="AA37" s="340"/>
      <c r="AB37" s="340"/>
      <c r="AC37" s="340"/>
      <c r="AD37" s="340"/>
      <c r="AE37" s="340"/>
      <c r="AF37" s="340"/>
      <c r="AG37" s="340"/>
      <c r="AH37" s="340"/>
      <c r="AI37" s="340"/>
      <c r="AJ37" s="340"/>
      <c r="AK37" s="340"/>
      <c r="AL37" s="340"/>
      <c r="AM37" s="393"/>
      <c r="AN37" s="393"/>
      <c r="AO37" s="393"/>
      <c r="AP37" s="393"/>
      <c r="AQ37" s="340"/>
      <c r="AR37" s="340"/>
      <c r="AS37" s="340"/>
      <c r="AT37" s="340"/>
      <c r="AU37" s="394"/>
      <c r="AV37" s="340"/>
      <c r="AW37" s="340"/>
      <c r="AX37" s="340"/>
      <c r="AY37" s="340"/>
      <c r="AZ37" s="340"/>
    </row>
    <row r="38" spans="2:52" x14ac:dyDescent="0.25">
      <c r="B38" s="340"/>
      <c r="C38" s="340"/>
      <c r="D38" s="391"/>
      <c r="E38" s="340"/>
      <c r="F38" s="340"/>
      <c r="G38" s="340"/>
      <c r="H38" s="340"/>
      <c r="I38" s="340"/>
      <c r="J38" s="340"/>
      <c r="K38" s="340"/>
      <c r="L38" s="392"/>
      <c r="M38" s="340"/>
      <c r="N38" s="340"/>
      <c r="O38" s="340"/>
      <c r="P38" s="340"/>
      <c r="Q38" s="340"/>
      <c r="R38" s="340"/>
      <c r="S38" s="340"/>
      <c r="T38" s="340"/>
      <c r="U38" s="340"/>
      <c r="V38" s="340"/>
      <c r="W38" s="340"/>
      <c r="X38" s="340"/>
      <c r="Y38" s="340"/>
      <c r="Z38" s="340"/>
      <c r="AA38" s="340"/>
      <c r="AB38" s="340"/>
      <c r="AC38" s="340"/>
      <c r="AD38" s="340"/>
      <c r="AE38" s="340"/>
      <c r="AF38" s="340"/>
      <c r="AG38" s="340"/>
      <c r="AH38" s="340"/>
      <c r="AI38" s="340"/>
      <c r="AJ38" s="340"/>
      <c r="AK38" s="340"/>
      <c r="AL38" s="340"/>
      <c r="AM38" s="393"/>
      <c r="AN38" s="393"/>
      <c r="AO38" s="393"/>
      <c r="AP38" s="393"/>
      <c r="AQ38" s="340"/>
      <c r="AR38" s="340"/>
      <c r="AS38" s="340"/>
      <c r="AT38" s="340"/>
      <c r="AU38" s="394"/>
      <c r="AV38" s="340"/>
      <c r="AW38" s="340"/>
      <c r="AX38" s="340"/>
      <c r="AY38" s="340"/>
      <c r="AZ38" s="340"/>
    </row>
    <row r="39" spans="2:52" x14ac:dyDescent="0.25">
      <c r="B39" s="340"/>
      <c r="C39" s="340"/>
      <c r="D39" s="391"/>
      <c r="E39" s="340"/>
      <c r="F39" s="340"/>
      <c r="G39" s="340"/>
      <c r="H39" s="340"/>
      <c r="I39" s="340"/>
      <c r="J39" s="340"/>
      <c r="K39" s="340"/>
      <c r="L39" s="392"/>
      <c r="M39" s="340"/>
      <c r="N39" s="340"/>
      <c r="O39" s="340"/>
      <c r="P39" s="340"/>
      <c r="Q39" s="340"/>
      <c r="R39" s="340"/>
      <c r="S39" s="340"/>
      <c r="T39" s="340"/>
      <c r="U39" s="340"/>
      <c r="V39" s="340"/>
      <c r="W39" s="340"/>
      <c r="X39" s="340"/>
      <c r="Y39" s="340"/>
      <c r="Z39" s="340"/>
      <c r="AA39" s="340"/>
      <c r="AB39" s="340"/>
      <c r="AC39" s="340"/>
      <c r="AD39" s="340"/>
      <c r="AE39" s="340"/>
      <c r="AF39" s="340"/>
      <c r="AG39" s="340"/>
      <c r="AH39" s="340"/>
      <c r="AI39" s="340"/>
      <c r="AJ39" s="340"/>
      <c r="AK39" s="340"/>
      <c r="AL39" s="340"/>
      <c r="AM39" s="393"/>
      <c r="AN39" s="393"/>
      <c r="AO39" s="393"/>
      <c r="AP39" s="393"/>
      <c r="AQ39" s="340"/>
      <c r="AR39" s="340"/>
      <c r="AS39" s="340"/>
      <c r="AT39" s="340"/>
      <c r="AU39" s="394"/>
      <c r="AV39" s="340"/>
      <c r="AW39" s="340"/>
      <c r="AX39" s="340"/>
      <c r="AY39" s="340"/>
      <c r="AZ39" s="340"/>
    </row>
    <row r="40" spans="2:52" x14ac:dyDescent="0.25">
      <c r="B40" s="340"/>
      <c r="C40" s="340"/>
      <c r="D40" s="391"/>
      <c r="E40" s="340"/>
      <c r="F40" s="340"/>
      <c r="G40" s="340"/>
      <c r="H40" s="340"/>
      <c r="I40" s="340"/>
      <c r="J40" s="340"/>
      <c r="K40" s="340"/>
      <c r="L40" s="392"/>
      <c r="M40" s="340"/>
      <c r="N40" s="340"/>
      <c r="O40" s="340"/>
      <c r="P40" s="340"/>
      <c r="Q40" s="340"/>
      <c r="R40" s="340"/>
      <c r="S40" s="340"/>
      <c r="T40" s="340"/>
      <c r="U40" s="340"/>
      <c r="V40" s="340"/>
      <c r="W40" s="340"/>
      <c r="X40" s="340"/>
      <c r="Y40" s="340"/>
      <c r="Z40" s="340"/>
      <c r="AA40" s="340"/>
      <c r="AB40" s="340"/>
      <c r="AC40" s="340"/>
      <c r="AD40" s="340"/>
      <c r="AE40" s="340"/>
      <c r="AF40" s="340"/>
      <c r="AG40" s="340"/>
      <c r="AH40" s="340"/>
      <c r="AI40" s="340"/>
      <c r="AJ40" s="340"/>
      <c r="AK40" s="340"/>
      <c r="AL40" s="340"/>
      <c r="AM40" s="393"/>
      <c r="AN40" s="393"/>
      <c r="AO40" s="393"/>
      <c r="AP40" s="393"/>
      <c r="AQ40" s="340"/>
      <c r="AR40" s="340"/>
      <c r="AS40" s="340"/>
      <c r="AT40" s="340"/>
      <c r="AU40" s="394"/>
      <c r="AV40" s="340"/>
      <c r="AW40" s="340"/>
      <c r="AX40" s="340"/>
      <c r="AY40" s="340"/>
      <c r="AZ40" s="340"/>
    </row>
    <row r="41" spans="2:52" x14ac:dyDescent="0.25">
      <c r="B41" s="340"/>
      <c r="C41" s="340"/>
      <c r="D41" s="391"/>
      <c r="E41" s="340"/>
      <c r="F41" s="340"/>
      <c r="G41" s="340"/>
      <c r="H41" s="340"/>
      <c r="I41" s="340"/>
      <c r="J41" s="340"/>
      <c r="K41" s="340"/>
      <c r="L41" s="392"/>
      <c r="M41" s="340"/>
      <c r="N41" s="340"/>
      <c r="O41" s="340"/>
      <c r="P41" s="340"/>
      <c r="Q41" s="340"/>
      <c r="R41" s="340"/>
      <c r="S41" s="340"/>
      <c r="T41" s="340"/>
      <c r="U41" s="340"/>
      <c r="V41" s="340"/>
      <c r="W41" s="340"/>
      <c r="X41" s="340"/>
      <c r="Y41" s="340"/>
      <c r="Z41" s="340"/>
      <c r="AA41" s="340"/>
      <c r="AB41" s="340"/>
      <c r="AC41" s="340"/>
      <c r="AD41" s="340"/>
      <c r="AE41" s="340"/>
      <c r="AF41" s="340"/>
      <c r="AG41" s="340"/>
      <c r="AH41" s="340"/>
      <c r="AI41" s="340"/>
      <c r="AJ41" s="340"/>
      <c r="AK41" s="340"/>
      <c r="AL41" s="340"/>
      <c r="AM41" s="393"/>
      <c r="AN41" s="393"/>
      <c r="AO41" s="393"/>
      <c r="AP41" s="393"/>
      <c r="AQ41" s="340"/>
      <c r="AR41" s="340"/>
      <c r="AS41" s="340"/>
      <c r="AT41" s="340"/>
      <c r="AU41" s="394"/>
      <c r="AV41" s="340"/>
      <c r="AW41" s="340"/>
      <c r="AX41" s="340"/>
      <c r="AY41" s="340"/>
      <c r="AZ41" s="340"/>
    </row>
    <row r="42" spans="2:52" x14ac:dyDescent="0.25">
      <c r="B42" s="340"/>
      <c r="C42" s="340"/>
      <c r="D42" s="391"/>
      <c r="E42" s="340"/>
      <c r="F42" s="340"/>
      <c r="G42" s="340"/>
      <c r="H42" s="340"/>
      <c r="I42" s="340"/>
      <c r="J42" s="340"/>
      <c r="K42" s="340"/>
      <c r="L42" s="392"/>
      <c r="M42" s="340"/>
      <c r="N42" s="340"/>
      <c r="O42" s="340"/>
      <c r="P42" s="340"/>
      <c r="Q42" s="340"/>
      <c r="R42" s="340"/>
      <c r="S42" s="340"/>
      <c r="T42" s="340"/>
      <c r="U42" s="340"/>
      <c r="V42" s="340"/>
      <c r="W42" s="340"/>
      <c r="X42" s="340"/>
      <c r="Y42" s="340"/>
      <c r="Z42" s="340"/>
      <c r="AA42" s="340"/>
      <c r="AB42" s="340"/>
      <c r="AC42" s="340"/>
      <c r="AD42" s="340"/>
      <c r="AE42" s="340"/>
      <c r="AF42" s="340"/>
      <c r="AG42" s="340"/>
      <c r="AH42" s="340"/>
      <c r="AI42" s="340"/>
      <c r="AJ42" s="340"/>
      <c r="AK42" s="340"/>
      <c r="AL42" s="340"/>
      <c r="AM42" s="393"/>
      <c r="AN42" s="393"/>
      <c r="AO42" s="393"/>
      <c r="AP42" s="393"/>
      <c r="AQ42" s="340"/>
      <c r="AR42" s="340"/>
      <c r="AS42" s="340"/>
      <c r="AT42" s="340"/>
      <c r="AU42" s="394"/>
      <c r="AV42" s="340"/>
      <c r="AW42" s="340"/>
      <c r="AX42" s="340"/>
      <c r="AY42" s="340"/>
      <c r="AZ42" s="340"/>
    </row>
    <row r="43" spans="2:52" x14ac:dyDescent="0.25">
      <c r="B43" s="340"/>
      <c r="C43" s="340"/>
      <c r="D43" s="391"/>
      <c r="E43" s="340"/>
      <c r="F43" s="340"/>
      <c r="G43" s="340"/>
      <c r="H43" s="340"/>
      <c r="I43" s="340"/>
      <c r="J43" s="340"/>
      <c r="K43" s="340"/>
      <c r="L43" s="392"/>
      <c r="M43" s="340"/>
      <c r="N43" s="340"/>
      <c r="O43" s="340"/>
      <c r="P43" s="340"/>
      <c r="Q43" s="340"/>
      <c r="R43" s="340"/>
      <c r="S43" s="340"/>
      <c r="T43" s="340"/>
      <c r="U43" s="340"/>
      <c r="V43" s="340"/>
      <c r="W43" s="340"/>
      <c r="X43" s="340"/>
      <c r="Y43" s="340"/>
      <c r="Z43" s="340"/>
      <c r="AA43" s="340"/>
      <c r="AB43" s="340"/>
      <c r="AC43" s="340"/>
      <c r="AD43" s="340"/>
      <c r="AE43" s="340"/>
      <c r="AF43" s="340"/>
      <c r="AG43" s="340"/>
      <c r="AH43" s="340"/>
      <c r="AI43" s="340"/>
      <c r="AJ43" s="340"/>
      <c r="AK43" s="340"/>
      <c r="AL43" s="340"/>
      <c r="AM43" s="393"/>
      <c r="AN43" s="393"/>
      <c r="AO43" s="393"/>
      <c r="AP43" s="393"/>
      <c r="AQ43" s="340"/>
      <c r="AR43" s="340"/>
      <c r="AS43" s="340"/>
      <c r="AT43" s="340"/>
      <c r="AU43" s="394"/>
      <c r="AV43" s="340"/>
      <c r="AW43" s="340"/>
      <c r="AX43" s="340"/>
      <c r="AY43" s="340"/>
      <c r="AZ43" s="340"/>
    </row>
    <row r="44" spans="2:52" x14ac:dyDescent="0.25">
      <c r="B44" s="340"/>
      <c r="C44" s="340"/>
      <c r="D44" s="391"/>
      <c r="E44" s="340"/>
      <c r="F44" s="340"/>
      <c r="G44" s="340"/>
      <c r="H44" s="340"/>
      <c r="I44" s="340"/>
      <c r="J44" s="340"/>
      <c r="K44" s="340"/>
      <c r="L44" s="392"/>
      <c r="M44" s="340"/>
      <c r="N44" s="340"/>
      <c r="O44" s="340"/>
      <c r="P44" s="340"/>
      <c r="Q44" s="340"/>
      <c r="R44" s="340"/>
      <c r="S44" s="340"/>
      <c r="T44" s="340"/>
      <c r="U44" s="340"/>
      <c r="V44" s="340"/>
      <c r="W44" s="340"/>
      <c r="X44" s="340"/>
      <c r="Y44" s="340"/>
      <c r="Z44" s="340"/>
      <c r="AA44" s="340"/>
      <c r="AB44" s="340"/>
      <c r="AC44" s="340"/>
      <c r="AD44" s="340"/>
      <c r="AE44" s="340"/>
      <c r="AF44" s="340"/>
      <c r="AG44" s="340"/>
      <c r="AH44" s="340"/>
      <c r="AI44" s="340"/>
      <c r="AJ44" s="340"/>
      <c r="AK44" s="340"/>
      <c r="AL44" s="340"/>
      <c r="AM44" s="393"/>
      <c r="AN44" s="393"/>
      <c r="AO44" s="393"/>
      <c r="AP44" s="393"/>
      <c r="AQ44" s="340"/>
      <c r="AR44" s="340"/>
      <c r="AS44" s="340"/>
      <c r="AT44" s="340"/>
      <c r="AU44" s="394"/>
      <c r="AV44" s="340"/>
      <c r="AW44" s="340"/>
      <c r="AX44" s="340"/>
      <c r="AY44" s="340"/>
      <c r="AZ44" s="340"/>
    </row>
    <row r="45" spans="2:52" x14ac:dyDescent="0.25">
      <c r="B45" s="340"/>
      <c r="C45" s="340"/>
      <c r="D45" s="391"/>
      <c r="E45" s="340"/>
      <c r="F45" s="340"/>
      <c r="G45" s="340"/>
      <c r="H45" s="340"/>
      <c r="I45" s="340"/>
      <c r="J45" s="340"/>
      <c r="K45" s="340"/>
      <c r="L45" s="392"/>
      <c r="M45" s="340"/>
      <c r="N45" s="340"/>
      <c r="O45" s="340"/>
      <c r="P45" s="340"/>
      <c r="Q45" s="340"/>
      <c r="R45" s="340"/>
      <c r="S45" s="340"/>
      <c r="T45" s="340"/>
      <c r="U45" s="340"/>
      <c r="V45" s="340"/>
      <c r="W45" s="340"/>
      <c r="X45" s="340"/>
      <c r="Y45" s="340"/>
      <c r="Z45" s="340"/>
      <c r="AA45" s="340"/>
      <c r="AB45" s="340"/>
      <c r="AC45" s="340"/>
      <c r="AD45" s="340"/>
      <c r="AE45" s="340"/>
      <c r="AF45" s="340"/>
      <c r="AG45" s="340"/>
      <c r="AH45" s="340"/>
      <c r="AI45" s="340"/>
      <c r="AJ45" s="340"/>
      <c r="AK45" s="340"/>
      <c r="AL45" s="340"/>
      <c r="AM45" s="393"/>
      <c r="AN45" s="393"/>
      <c r="AO45" s="393"/>
      <c r="AP45" s="393"/>
      <c r="AQ45" s="340"/>
      <c r="AR45" s="340"/>
      <c r="AS45" s="340"/>
      <c r="AT45" s="340"/>
      <c r="AU45" s="394"/>
      <c r="AV45" s="340"/>
      <c r="AW45" s="340"/>
      <c r="AX45" s="340"/>
      <c r="AY45" s="340"/>
      <c r="AZ45" s="340"/>
    </row>
    <row r="46" spans="2:52" x14ac:dyDescent="0.25">
      <c r="B46" s="340"/>
      <c r="C46" s="340"/>
      <c r="D46" s="391"/>
      <c r="E46" s="340"/>
      <c r="F46" s="340"/>
      <c r="G46" s="340"/>
      <c r="H46" s="340"/>
      <c r="I46" s="340"/>
      <c r="J46" s="340"/>
      <c r="K46" s="340"/>
      <c r="L46" s="392"/>
      <c r="M46" s="340"/>
      <c r="N46" s="340"/>
      <c r="O46" s="340"/>
      <c r="P46" s="340"/>
      <c r="Q46" s="340"/>
      <c r="R46" s="340"/>
      <c r="S46" s="340"/>
      <c r="T46" s="340"/>
      <c r="U46" s="340"/>
      <c r="V46" s="340"/>
      <c r="W46" s="340"/>
      <c r="X46" s="340"/>
      <c r="Y46" s="340"/>
      <c r="Z46" s="340"/>
      <c r="AA46" s="340"/>
      <c r="AB46" s="340"/>
      <c r="AC46" s="340"/>
      <c r="AD46" s="340"/>
      <c r="AE46" s="340"/>
      <c r="AF46" s="340"/>
      <c r="AG46" s="340"/>
      <c r="AH46" s="340"/>
      <c r="AI46" s="340"/>
      <c r="AJ46" s="340"/>
      <c r="AK46" s="340"/>
      <c r="AL46" s="340"/>
      <c r="AM46" s="393"/>
      <c r="AN46" s="393"/>
      <c r="AO46" s="393"/>
      <c r="AP46" s="393"/>
      <c r="AQ46" s="340"/>
      <c r="AR46" s="340"/>
      <c r="AS46" s="340"/>
      <c r="AT46" s="340"/>
      <c r="AU46" s="394"/>
      <c r="AV46" s="340"/>
      <c r="AW46" s="340"/>
      <c r="AX46" s="340"/>
      <c r="AY46" s="340"/>
      <c r="AZ46" s="340"/>
    </row>
    <row r="47" spans="2:52" x14ac:dyDescent="0.25">
      <c r="B47" s="340"/>
      <c r="C47" s="340"/>
      <c r="D47" s="391"/>
      <c r="E47" s="340"/>
      <c r="F47" s="340"/>
      <c r="G47" s="340"/>
      <c r="H47" s="340"/>
      <c r="I47" s="340"/>
      <c r="J47" s="340"/>
      <c r="K47" s="340"/>
      <c r="L47" s="392"/>
      <c r="M47" s="340"/>
      <c r="N47" s="340"/>
      <c r="O47" s="340"/>
      <c r="P47" s="340"/>
      <c r="Q47" s="340"/>
      <c r="R47" s="340"/>
      <c r="S47" s="340"/>
      <c r="T47" s="340"/>
      <c r="U47" s="340"/>
      <c r="V47" s="340"/>
      <c r="W47" s="340"/>
      <c r="X47" s="340"/>
      <c r="Y47" s="340"/>
      <c r="Z47" s="340"/>
      <c r="AA47" s="340"/>
      <c r="AB47" s="340"/>
      <c r="AC47" s="340"/>
      <c r="AD47" s="340"/>
      <c r="AE47" s="340"/>
      <c r="AF47" s="340"/>
      <c r="AG47" s="340"/>
      <c r="AH47" s="340"/>
      <c r="AI47" s="340"/>
      <c r="AJ47" s="340"/>
      <c r="AK47" s="340"/>
      <c r="AL47" s="340"/>
      <c r="AM47" s="393"/>
      <c r="AN47" s="393"/>
      <c r="AO47" s="393"/>
      <c r="AP47" s="393"/>
      <c r="AQ47" s="340"/>
      <c r="AR47" s="340"/>
      <c r="AS47" s="340"/>
      <c r="AT47" s="340"/>
      <c r="AU47" s="394"/>
      <c r="AV47" s="340"/>
      <c r="AW47" s="340"/>
      <c r="AX47" s="340"/>
      <c r="AY47" s="340"/>
      <c r="AZ47" s="340"/>
    </row>
    <row r="48" spans="2:52" x14ac:dyDescent="0.25">
      <c r="B48" s="340"/>
      <c r="C48" s="340"/>
      <c r="D48" s="391"/>
      <c r="E48" s="340"/>
      <c r="F48" s="340"/>
      <c r="G48" s="340"/>
      <c r="H48" s="340"/>
      <c r="I48" s="340"/>
      <c r="J48" s="340"/>
      <c r="K48" s="340"/>
      <c r="L48" s="392"/>
      <c r="M48" s="340"/>
      <c r="N48" s="340"/>
      <c r="O48" s="340"/>
      <c r="P48" s="340"/>
      <c r="Q48" s="340"/>
      <c r="R48" s="340"/>
      <c r="S48" s="340"/>
      <c r="T48" s="340"/>
      <c r="U48" s="340"/>
      <c r="V48" s="340"/>
      <c r="W48" s="340"/>
      <c r="X48" s="340"/>
      <c r="Y48" s="340"/>
      <c r="Z48" s="340"/>
      <c r="AA48" s="340"/>
      <c r="AB48" s="340"/>
      <c r="AC48" s="340"/>
      <c r="AD48" s="340"/>
      <c r="AE48" s="340"/>
      <c r="AF48" s="340"/>
      <c r="AG48" s="340"/>
      <c r="AH48" s="340"/>
      <c r="AI48" s="340"/>
      <c r="AJ48" s="340"/>
      <c r="AK48" s="340"/>
      <c r="AL48" s="340"/>
      <c r="AM48" s="393"/>
      <c r="AN48" s="393"/>
      <c r="AO48" s="393"/>
      <c r="AP48" s="393"/>
      <c r="AQ48" s="340"/>
      <c r="AR48" s="340"/>
      <c r="AS48" s="340"/>
      <c r="AT48" s="340"/>
      <c r="AU48" s="394"/>
      <c r="AV48" s="340"/>
      <c r="AW48" s="340"/>
      <c r="AX48" s="340"/>
      <c r="AY48" s="340"/>
      <c r="AZ48" s="340"/>
    </row>
    <row r="49" spans="2:52" x14ac:dyDescent="0.25">
      <c r="B49" s="340"/>
      <c r="C49" s="340"/>
      <c r="D49" s="391"/>
      <c r="E49" s="340"/>
      <c r="F49" s="340"/>
      <c r="G49" s="340"/>
      <c r="H49" s="340"/>
      <c r="I49" s="340"/>
      <c r="J49" s="340"/>
      <c r="K49" s="340"/>
      <c r="L49" s="392"/>
      <c r="M49" s="340"/>
      <c r="N49" s="340"/>
      <c r="O49" s="340"/>
      <c r="P49" s="340"/>
      <c r="Q49" s="340"/>
      <c r="R49" s="340"/>
      <c r="S49" s="340"/>
      <c r="T49" s="340"/>
      <c r="U49" s="340"/>
      <c r="V49" s="340"/>
      <c r="W49" s="340"/>
      <c r="X49" s="340"/>
      <c r="Y49" s="340"/>
      <c r="Z49" s="340"/>
      <c r="AA49" s="340"/>
      <c r="AB49" s="340"/>
      <c r="AC49" s="340"/>
      <c r="AD49" s="340"/>
      <c r="AE49" s="340"/>
      <c r="AF49" s="340"/>
      <c r="AG49" s="340"/>
      <c r="AH49" s="340"/>
      <c r="AI49" s="340"/>
      <c r="AJ49" s="340"/>
      <c r="AK49" s="340"/>
      <c r="AL49" s="340"/>
      <c r="AM49" s="393"/>
      <c r="AN49" s="393"/>
      <c r="AO49" s="393"/>
      <c r="AP49" s="393"/>
      <c r="AQ49" s="340"/>
      <c r="AR49" s="340"/>
      <c r="AS49" s="340"/>
      <c r="AT49" s="340"/>
      <c r="AU49" s="394"/>
      <c r="AV49" s="340"/>
      <c r="AW49" s="340"/>
      <c r="AX49" s="340"/>
      <c r="AY49" s="340"/>
      <c r="AZ49" s="340"/>
    </row>
    <row r="50" spans="2:52" x14ac:dyDescent="0.25">
      <c r="B50" s="340"/>
      <c r="C50" s="340"/>
      <c r="D50" s="391"/>
      <c r="E50" s="340"/>
      <c r="F50" s="340"/>
      <c r="G50" s="340"/>
      <c r="H50" s="340"/>
      <c r="I50" s="340"/>
      <c r="J50" s="340"/>
      <c r="K50" s="340"/>
      <c r="L50" s="392"/>
      <c r="M50" s="340"/>
      <c r="N50" s="340"/>
      <c r="O50" s="340"/>
      <c r="P50" s="340"/>
      <c r="Q50" s="340"/>
      <c r="R50" s="340"/>
      <c r="S50" s="340"/>
      <c r="T50" s="340"/>
      <c r="U50" s="340"/>
      <c r="V50" s="340"/>
      <c r="W50" s="340"/>
      <c r="X50" s="340"/>
      <c r="Y50" s="340"/>
      <c r="Z50" s="340"/>
      <c r="AA50" s="340"/>
      <c r="AB50" s="340"/>
      <c r="AC50" s="340"/>
      <c r="AD50" s="340"/>
      <c r="AE50" s="340"/>
      <c r="AF50" s="340"/>
      <c r="AG50" s="340"/>
      <c r="AH50" s="340"/>
      <c r="AI50" s="340"/>
      <c r="AJ50" s="340"/>
      <c r="AK50" s="340"/>
      <c r="AL50" s="340"/>
      <c r="AM50" s="393"/>
      <c r="AN50" s="393"/>
      <c r="AO50" s="393"/>
      <c r="AP50" s="393"/>
      <c r="AQ50" s="340"/>
      <c r="AR50" s="340"/>
      <c r="AS50" s="340"/>
      <c r="AT50" s="340"/>
      <c r="AU50" s="394"/>
      <c r="AV50" s="340"/>
      <c r="AW50" s="340"/>
      <c r="AX50" s="340"/>
      <c r="AY50" s="340"/>
      <c r="AZ50" s="340"/>
    </row>
    <row r="51" spans="2:52" x14ac:dyDescent="0.25">
      <c r="B51" s="340"/>
      <c r="C51" s="340"/>
      <c r="D51" s="391"/>
      <c r="E51" s="340"/>
      <c r="F51" s="340"/>
      <c r="G51" s="340"/>
      <c r="H51" s="340"/>
      <c r="I51" s="340"/>
      <c r="J51" s="340"/>
      <c r="K51" s="340"/>
      <c r="L51" s="392"/>
      <c r="M51" s="340"/>
      <c r="N51" s="340"/>
      <c r="O51" s="340"/>
      <c r="P51" s="340"/>
      <c r="Q51" s="340"/>
      <c r="R51" s="340"/>
      <c r="S51" s="340"/>
      <c r="T51" s="340"/>
      <c r="U51" s="340"/>
      <c r="V51" s="340"/>
      <c r="W51" s="340"/>
      <c r="X51" s="340"/>
      <c r="Y51" s="340"/>
      <c r="Z51" s="340"/>
      <c r="AA51" s="340"/>
      <c r="AB51" s="340"/>
      <c r="AC51" s="340"/>
      <c r="AD51" s="340"/>
      <c r="AE51" s="340"/>
      <c r="AF51" s="340"/>
      <c r="AG51" s="340"/>
      <c r="AH51" s="340"/>
      <c r="AI51" s="340"/>
      <c r="AJ51" s="340"/>
      <c r="AK51" s="340"/>
      <c r="AL51" s="340"/>
      <c r="AM51" s="393"/>
      <c r="AN51" s="393"/>
      <c r="AO51" s="393"/>
      <c r="AP51" s="393"/>
      <c r="AQ51" s="340"/>
      <c r="AR51" s="340"/>
      <c r="AS51" s="340"/>
      <c r="AT51" s="340"/>
      <c r="AU51" s="394"/>
      <c r="AV51" s="340"/>
      <c r="AW51" s="340"/>
      <c r="AX51" s="340"/>
      <c r="AY51" s="340"/>
      <c r="AZ51" s="340"/>
    </row>
    <row r="52" spans="2:52" x14ac:dyDescent="0.25">
      <c r="B52" s="340"/>
      <c r="C52" s="340"/>
      <c r="D52" s="391"/>
      <c r="E52" s="340"/>
      <c r="F52" s="340"/>
      <c r="G52" s="340"/>
      <c r="H52" s="340"/>
      <c r="I52" s="340"/>
      <c r="J52" s="340"/>
      <c r="K52" s="340"/>
      <c r="L52" s="392"/>
      <c r="M52" s="340"/>
      <c r="N52" s="340"/>
      <c r="O52" s="340"/>
      <c r="P52" s="340"/>
      <c r="Q52" s="340"/>
      <c r="R52" s="340"/>
      <c r="S52" s="340"/>
      <c r="T52" s="340"/>
      <c r="U52" s="340"/>
      <c r="V52" s="340"/>
      <c r="W52" s="340"/>
      <c r="X52" s="340"/>
      <c r="Y52" s="340"/>
      <c r="Z52" s="340"/>
      <c r="AA52" s="340"/>
      <c r="AB52" s="340"/>
      <c r="AC52" s="340"/>
      <c r="AD52" s="340"/>
      <c r="AE52" s="340"/>
      <c r="AF52" s="340"/>
      <c r="AG52" s="340"/>
      <c r="AH52" s="340"/>
      <c r="AI52" s="340"/>
      <c r="AJ52" s="340"/>
      <c r="AK52" s="340"/>
      <c r="AL52" s="340"/>
      <c r="AM52" s="393"/>
      <c r="AN52" s="393"/>
      <c r="AO52" s="393"/>
      <c r="AP52" s="393"/>
      <c r="AQ52" s="340"/>
      <c r="AR52" s="340"/>
      <c r="AS52" s="340"/>
      <c r="AT52" s="340"/>
      <c r="AU52" s="394"/>
      <c r="AV52" s="340"/>
      <c r="AW52" s="340"/>
      <c r="AX52" s="340"/>
      <c r="AY52" s="340"/>
      <c r="AZ52" s="340"/>
    </row>
    <row r="53" spans="2:52" x14ac:dyDescent="0.25">
      <c r="B53" s="340"/>
      <c r="C53" s="340"/>
      <c r="D53" s="391"/>
      <c r="E53" s="340"/>
      <c r="F53" s="340"/>
      <c r="G53" s="340"/>
      <c r="H53" s="340"/>
      <c r="I53" s="340"/>
      <c r="J53" s="340"/>
      <c r="K53" s="340"/>
      <c r="L53" s="392"/>
      <c r="M53" s="340"/>
      <c r="N53" s="340"/>
      <c r="O53" s="340"/>
      <c r="P53" s="340"/>
      <c r="Q53" s="340"/>
      <c r="R53" s="340"/>
      <c r="S53" s="340"/>
      <c r="T53" s="340"/>
      <c r="U53" s="340"/>
      <c r="V53" s="340"/>
      <c r="W53" s="340"/>
      <c r="X53" s="340"/>
      <c r="Y53" s="340"/>
      <c r="Z53" s="340"/>
      <c r="AA53" s="340"/>
      <c r="AB53" s="340"/>
      <c r="AC53" s="340"/>
      <c r="AD53" s="340"/>
      <c r="AE53" s="340"/>
      <c r="AF53" s="340"/>
      <c r="AG53" s="340"/>
      <c r="AH53" s="340"/>
      <c r="AI53" s="340"/>
      <c r="AJ53" s="340"/>
      <c r="AK53" s="340"/>
      <c r="AL53" s="340"/>
      <c r="AM53" s="393"/>
      <c r="AN53" s="393"/>
      <c r="AO53" s="393"/>
      <c r="AP53" s="393"/>
      <c r="AQ53" s="340"/>
      <c r="AR53" s="340"/>
      <c r="AS53" s="340"/>
      <c r="AT53" s="340"/>
      <c r="AU53" s="394"/>
      <c r="AV53" s="340"/>
      <c r="AW53" s="340"/>
      <c r="AX53" s="340"/>
      <c r="AY53" s="340"/>
      <c r="AZ53" s="340"/>
    </row>
    <row r="54" spans="2:52" x14ac:dyDescent="0.25">
      <c r="B54" s="340"/>
      <c r="C54" s="340"/>
      <c r="D54" s="391"/>
      <c r="E54" s="340"/>
      <c r="F54" s="340"/>
      <c r="G54" s="340"/>
      <c r="H54" s="340"/>
      <c r="I54" s="340"/>
      <c r="J54" s="340"/>
      <c r="K54" s="340"/>
      <c r="L54" s="392"/>
      <c r="M54" s="340"/>
      <c r="N54" s="340"/>
      <c r="O54" s="340"/>
      <c r="P54" s="340"/>
      <c r="Q54" s="340"/>
      <c r="R54" s="340"/>
      <c r="S54" s="340"/>
      <c r="T54" s="340"/>
      <c r="U54" s="340"/>
      <c r="V54" s="340"/>
      <c r="W54" s="340"/>
      <c r="X54" s="340"/>
      <c r="Y54" s="340"/>
      <c r="Z54" s="340"/>
      <c r="AA54" s="340"/>
      <c r="AB54" s="340"/>
      <c r="AC54" s="340"/>
      <c r="AD54" s="340"/>
      <c r="AE54" s="340"/>
      <c r="AF54" s="340"/>
      <c r="AG54" s="340"/>
      <c r="AH54" s="340"/>
      <c r="AI54" s="340"/>
      <c r="AJ54" s="340"/>
      <c r="AK54" s="340"/>
      <c r="AL54" s="340"/>
      <c r="AM54" s="393"/>
      <c r="AN54" s="393"/>
      <c r="AO54" s="393"/>
      <c r="AP54" s="393"/>
      <c r="AQ54" s="340"/>
      <c r="AR54" s="340"/>
      <c r="AS54" s="340"/>
      <c r="AT54" s="340"/>
      <c r="AU54" s="394"/>
      <c r="AV54" s="340"/>
      <c r="AW54" s="340"/>
      <c r="AX54" s="340"/>
      <c r="AY54" s="340"/>
      <c r="AZ54" s="340"/>
    </row>
    <row r="55" spans="2:52" x14ac:dyDescent="0.25">
      <c r="B55" s="340"/>
      <c r="C55" s="340"/>
      <c r="D55" s="391"/>
      <c r="E55" s="340"/>
      <c r="F55" s="340"/>
      <c r="G55" s="340"/>
      <c r="H55" s="340"/>
      <c r="I55" s="340"/>
      <c r="J55" s="340"/>
      <c r="K55" s="340"/>
      <c r="L55" s="392"/>
      <c r="M55" s="340"/>
      <c r="N55" s="340"/>
      <c r="O55" s="340"/>
      <c r="P55" s="340"/>
      <c r="Q55" s="340"/>
      <c r="R55" s="340"/>
      <c r="S55" s="340"/>
      <c r="T55" s="340"/>
      <c r="U55" s="340"/>
      <c r="V55" s="340"/>
      <c r="W55" s="340"/>
      <c r="X55" s="340"/>
      <c r="Y55" s="340"/>
      <c r="Z55" s="340"/>
      <c r="AA55" s="340"/>
      <c r="AB55" s="340"/>
      <c r="AC55" s="340"/>
      <c r="AD55" s="340"/>
      <c r="AE55" s="340"/>
      <c r="AF55" s="340"/>
      <c r="AG55" s="340"/>
      <c r="AH55" s="340"/>
      <c r="AI55" s="340"/>
      <c r="AJ55" s="340"/>
      <c r="AK55" s="340"/>
      <c r="AL55" s="340"/>
      <c r="AM55" s="393"/>
      <c r="AN55" s="393"/>
      <c r="AO55" s="393"/>
      <c r="AP55" s="393"/>
      <c r="AQ55" s="340"/>
      <c r="AR55" s="340"/>
      <c r="AS55" s="340"/>
      <c r="AT55" s="340"/>
      <c r="AU55" s="394"/>
      <c r="AV55" s="340"/>
      <c r="AW55" s="340"/>
      <c r="AX55" s="340"/>
      <c r="AY55" s="340"/>
      <c r="AZ55" s="340"/>
    </row>
    <row r="56" spans="2:52" x14ac:dyDescent="0.25">
      <c r="B56" s="340"/>
      <c r="C56" s="340"/>
      <c r="D56" s="391"/>
      <c r="E56" s="340"/>
      <c r="F56" s="340"/>
      <c r="G56" s="340"/>
      <c r="H56" s="340"/>
      <c r="I56" s="340"/>
      <c r="J56" s="340"/>
      <c r="K56" s="340"/>
      <c r="L56" s="392"/>
      <c r="M56" s="340"/>
      <c r="N56" s="340"/>
      <c r="O56" s="340"/>
      <c r="P56" s="340"/>
      <c r="Q56" s="340"/>
      <c r="R56" s="340"/>
      <c r="S56" s="340"/>
      <c r="T56" s="340"/>
      <c r="U56" s="340"/>
      <c r="V56" s="340"/>
      <c r="W56" s="340"/>
      <c r="X56" s="340"/>
      <c r="Y56" s="340"/>
      <c r="Z56" s="340"/>
      <c r="AA56" s="340"/>
      <c r="AB56" s="340"/>
      <c r="AC56" s="340"/>
      <c r="AD56" s="340"/>
      <c r="AE56" s="340"/>
      <c r="AF56" s="340"/>
      <c r="AG56" s="340"/>
      <c r="AH56" s="340"/>
      <c r="AI56" s="340"/>
      <c r="AJ56" s="340"/>
      <c r="AK56" s="340"/>
      <c r="AL56" s="340"/>
      <c r="AM56" s="393"/>
      <c r="AN56" s="393"/>
      <c r="AO56" s="393"/>
      <c r="AP56" s="393"/>
      <c r="AQ56" s="340"/>
      <c r="AR56" s="340"/>
      <c r="AS56" s="340"/>
      <c r="AT56" s="340"/>
      <c r="AU56" s="394"/>
      <c r="AV56" s="340"/>
      <c r="AW56" s="340"/>
      <c r="AX56" s="340"/>
      <c r="AY56" s="340"/>
      <c r="AZ56" s="340"/>
    </row>
    <row r="57" spans="2:52" x14ac:dyDescent="0.25">
      <c r="B57" s="340"/>
      <c r="C57" s="340"/>
      <c r="D57" s="391"/>
      <c r="E57" s="340"/>
      <c r="F57" s="340"/>
      <c r="G57" s="340"/>
      <c r="H57" s="340"/>
      <c r="I57" s="340"/>
      <c r="J57" s="340"/>
      <c r="K57" s="340"/>
      <c r="L57" s="392"/>
      <c r="M57" s="340"/>
      <c r="N57" s="340"/>
      <c r="O57" s="340"/>
      <c r="P57" s="340"/>
      <c r="Q57" s="340"/>
      <c r="R57" s="340"/>
      <c r="S57" s="340"/>
      <c r="T57" s="340"/>
      <c r="U57" s="340"/>
      <c r="V57" s="340"/>
      <c r="W57" s="340"/>
      <c r="X57" s="340"/>
      <c r="Y57" s="340"/>
      <c r="Z57" s="340"/>
      <c r="AA57" s="340"/>
      <c r="AB57" s="340"/>
      <c r="AC57" s="340"/>
      <c r="AD57" s="340"/>
      <c r="AE57" s="340"/>
      <c r="AF57" s="340"/>
      <c r="AG57" s="340"/>
      <c r="AH57" s="340"/>
      <c r="AI57" s="340"/>
      <c r="AJ57" s="340"/>
      <c r="AK57" s="340"/>
      <c r="AL57" s="340"/>
      <c r="AM57" s="393"/>
      <c r="AN57" s="393"/>
      <c r="AO57" s="393"/>
      <c r="AP57" s="393"/>
      <c r="AQ57" s="340"/>
      <c r="AR57" s="340"/>
      <c r="AS57" s="340"/>
      <c r="AT57" s="340"/>
      <c r="AU57" s="394"/>
      <c r="AV57" s="340"/>
      <c r="AW57" s="340"/>
      <c r="AX57" s="340"/>
      <c r="AY57" s="340"/>
      <c r="AZ57" s="340"/>
    </row>
    <row r="63" spans="2:52" ht="12" customHeight="1" x14ac:dyDescent="0.25"/>
    <row r="64" spans="2:52" ht="12" customHeight="1" x14ac:dyDescent="0.25"/>
    <row r="65" spans="1:52" ht="12" customHeight="1" x14ac:dyDescent="0.25"/>
    <row r="66" spans="1:52" s="403" customFormat="1" x14ac:dyDescent="0.25">
      <c r="A66" s="340"/>
      <c r="B66" s="398"/>
      <c r="C66" s="398"/>
      <c r="D66" s="399"/>
      <c r="E66" s="398"/>
      <c r="F66" s="398"/>
      <c r="G66" s="398"/>
      <c r="H66" s="398"/>
      <c r="I66" s="398"/>
      <c r="J66" s="398"/>
      <c r="K66" s="398"/>
      <c r="L66" s="400"/>
      <c r="M66" s="398"/>
      <c r="N66" s="398"/>
      <c r="O66" s="398"/>
      <c r="P66" s="398"/>
      <c r="Q66" s="398"/>
      <c r="R66" s="398"/>
      <c r="S66" s="398"/>
      <c r="T66" s="398"/>
      <c r="U66" s="398"/>
      <c r="V66" s="398"/>
      <c r="W66" s="398"/>
      <c r="X66" s="398"/>
      <c r="Y66" s="398"/>
      <c r="Z66" s="398"/>
      <c r="AA66" s="398"/>
      <c r="AB66" s="398"/>
      <c r="AC66" s="398"/>
      <c r="AD66" s="398"/>
      <c r="AE66" s="398"/>
      <c r="AF66" s="398"/>
      <c r="AG66" s="398"/>
      <c r="AH66" s="398"/>
      <c r="AI66" s="398"/>
      <c r="AJ66" s="398"/>
      <c r="AK66" s="398"/>
      <c r="AL66" s="398"/>
      <c r="AM66" s="401"/>
      <c r="AN66" s="401"/>
      <c r="AO66" s="401"/>
      <c r="AP66" s="401"/>
      <c r="AQ66" s="398"/>
      <c r="AR66" s="398"/>
      <c r="AS66" s="398"/>
      <c r="AT66" s="398"/>
      <c r="AU66" s="402"/>
      <c r="AV66" s="398"/>
      <c r="AW66" s="398"/>
      <c r="AX66" s="398"/>
      <c r="AY66" s="398"/>
      <c r="AZ66" s="398"/>
    </row>
    <row r="67" spans="1:52" s="403" customFormat="1" x14ac:dyDescent="0.25">
      <c r="B67" s="398"/>
      <c r="C67" s="398"/>
      <c r="D67" s="399"/>
      <c r="E67" s="398"/>
      <c r="F67" s="398"/>
      <c r="G67" s="398"/>
      <c r="H67" s="398"/>
      <c r="I67" s="398"/>
      <c r="J67" s="398"/>
      <c r="K67" s="398"/>
      <c r="L67" s="400"/>
      <c r="M67" s="398"/>
      <c r="N67" s="398"/>
      <c r="O67" s="398"/>
      <c r="P67" s="398"/>
      <c r="Q67" s="398"/>
      <c r="R67" s="398"/>
      <c r="S67" s="398"/>
      <c r="T67" s="398"/>
      <c r="U67" s="398"/>
      <c r="V67" s="398"/>
      <c r="W67" s="398"/>
      <c r="X67" s="398"/>
      <c r="Y67" s="398"/>
      <c r="Z67" s="398"/>
      <c r="AA67" s="398"/>
      <c r="AB67" s="398"/>
      <c r="AC67" s="398"/>
      <c r="AD67" s="398"/>
      <c r="AE67" s="398"/>
      <c r="AF67" s="398"/>
      <c r="AG67" s="398"/>
      <c r="AH67" s="398"/>
      <c r="AI67" s="398"/>
      <c r="AJ67" s="398"/>
      <c r="AK67" s="398"/>
      <c r="AL67" s="398"/>
      <c r="AM67" s="401"/>
      <c r="AN67" s="401"/>
      <c r="AO67" s="401"/>
      <c r="AP67" s="401"/>
      <c r="AQ67" s="398"/>
      <c r="AR67" s="398"/>
      <c r="AS67" s="398"/>
      <c r="AT67" s="398"/>
      <c r="AU67" s="402"/>
      <c r="AV67" s="398"/>
      <c r="AW67" s="398"/>
      <c r="AX67" s="398"/>
      <c r="AY67" s="398"/>
      <c r="AZ67" s="398"/>
    </row>
    <row r="68" spans="1:52" s="403" customFormat="1" x14ac:dyDescent="0.25">
      <c r="B68" s="398"/>
      <c r="C68" s="398"/>
      <c r="D68" s="399"/>
      <c r="E68" s="398"/>
      <c r="F68" s="398"/>
      <c r="G68" s="398"/>
      <c r="H68" s="398"/>
      <c r="I68" s="398"/>
      <c r="J68" s="398"/>
      <c r="K68" s="398"/>
      <c r="L68" s="400"/>
      <c r="M68" s="398"/>
      <c r="N68" s="398"/>
      <c r="O68" s="398"/>
      <c r="P68" s="398"/>
      <c r="Q68" s="398"/>
      <c r="R68" s="398"/>
      <c r="S68" s="398"/>
      <c r="T68" s="398"/>
      <c r="U68" s="398"/>
      <c r="V68" s="398"/>
      <c r="W68" s="398"/>
      <c r="X68" s="398"/>
      <c r="Y68" s="398"/>
      <c r="Z68" s="398"/>
      <c r="AA68" s="398"/>
      <c r="AB68" s="398"/>
      <c r="AC68" s="398"/>
      <c r="AD68" s="398"/>
      <c r="AE68" s="398"/>
      <c r="AF68" s="398"/>
      <c r="AG68" s="398"/>
      <c r="AH68" s="398"/>
      <c r="AI68" s="398"/>
      <c r="AJ68" s="398"/>
      <c r="AK68" s="398"/>
      <c r="AL68" s="398"/>
      <c r="AM68" s="401"/>
      <c r="AN68" s="401"/>
      <c r="AO68" s="401"/>
      <c r="AP68" s="401"/>
      <c r="AQ68" s="398"/>
      <c r="AR68" s="398"/>
      <c r="AS68" s="398"/>
      <c r="AT68" s="398"/>
      <c r="AU68" s="402"/>
      <c r="AV68" s="398"/>
      <c r="AW68" s="398"/>
      <c r="AX68" s="398"/>
      <c r="AY68" s="398"/>
      <c r="AZ68" s="398"/>
    </row>
    <row r="69" spans="1:52" s="403" customFormat="1" x14ac:dyDescent="0.25">
      <c r="B69" s="398"/>
      <c r="C69" s="398"/>
      <c r="D69" s="399"/>
      <c r="E69" s="398"/>
      <c r="F69" s="398"/>
      <c r="G69" s="398"/>
      <c r="H69" s="398"/>
      <c r="I69" s="398"/>
      <c r="J69" s="398"/>
      <c r="K69" s="398"/>
      <c r="L69" s="400"/>
      <c r="M69" s="398"/>
      <c r="N69" s="398"/>
      <c r="O69" s="398"/>
      <c r="P69" s="398"/>
      <c r="Q69" s="398"/>
      <c r="R69" s="398"/>
      <c r="S69" s="398"/>
      <c r="T69" s="398"/>
      <c r="U69" s="398"/>
      <c r="V69" s="398"/>
      <c r="W69" s="398"/>
      <c r="X69" s="398"/>
      <c r="Y69" s="398"/>
      <c r="Z69" s="398"/>
      <c r="AA69" s="398"/>
      <c r="AB69" s="398"/>
      <c r="AC69" s="398"/>
      <c r="AD69" s="398"/>
      <c r="AE69" s="398"/>
      <c r="AF69" s="398"/>
      <c r="AG69" s="398"/>
      <c r="AH69" s="398"/>
      <c r="AI69" s="398"/>
      <c r="AJ69" s="398"/>
      <c r="AK69" s="398"/>
      <c r="AL69" s="398"/>
      <c r="AM69" s="401"/>
      <c r="AN69" s="401"/>
      <c r="AO69" s="401"/>
      <c r="AP69" s="401"/>
      <c r="AQ69" s="398"/>
      <c r="AR69" s="398"/>
      <c r="AS69" s="398"/>
      <c r="AT69" s="398"/>
      <c r="AU69" s="402"/>
      <c r="AV69" s="398"/>
      <c r="AW69" s="398"/>
      <c r="AX69" s="398"/>
      <c r="AY69" s="398"/>
      <c r="AZ69" s="398"/>
    </row>
    <row r="70" spans="1:52" s="403" customFormat="1" x14ac:dyDescent="0.25">
      <c r="B70" s="398"/>
      <c r="C70" s="398"/>
      <c r="D70" s="399"/>
      <c r="E70" s="398"/>
      <c r="F70" s="398"/>
      <c r="G70" s="398"/>
      <c r="H70" s="398"/>
      <c r="I70" s="398"/>
      <c r="J70" s="398"/>
      <c r="K70" s="398"/>
      <c r="L70" s="400"/>
      <c r="M70" s="398"/>
      <c r="N70" s="398"/>
      <c r="O70" s="398"/>
      <c r="P70" s="398"/>
      <c r="Q70" s="398"/>
      <c r="R70" s="398"/>
      <c r="S70" s="398"/>
      <c r="T70" s="398"/>
      <c r="U70" s="398"/>
      <c r="V70" s="398"/>
      <c r="W70" s="398"/>
      <c r="X70" s="398"/>
      <c r="Y70" s="398"/>
      <c r="Z70" s="398"/>
      <c r="AA70" s="398"/>
      <c r="AB70" s="398"/>
      <c r="AC70" s="398"/>
      <c r="AD70" s="398"/>
      <c r="AE70" s="398"/>
      <c r="AF70" s="398"/>
      <c r="AG70" s="398"/>
      <c r="AH70" s="398"/>
      <c r="AI70" s="398"/>
      <c r="AJ70" s="398"/>
      <c r="AK70" s="398"/>
      <c r="AL70" s="398"/>
      <c r="AM70" s="401"/>
      <c r="AN70" s="401"/>
      <c r="AO70" s="401"/>
      <c r="AP70" s="401"/>
      <c r="AQ70" s="398"/>
      <c r="AR70" s="398"/>
      <c r="AS70" s="398"/>
      <c r="AT70" s="398"/>
      <c r="AU70" s="402"/>
      <c r="AV70" s="398"/>
      <c r="AW70" s="398"/>
      <c r="AX70" s="398"/>
      <c r="AY70" s="398"/>
      <c r="AZ70" s="398"/>
    </row>
    <row r="71" spans="1:52" s="403" customFormat="1" x14ac:dyDescent="0.25">
      <c r="B71" s="398"/>
      <c r="C71" s="398"/>
      <c r="D71" s="399"/>
      <c r="E71" s="398"/>
      <c r="F71" s="398"/>
      <c r="G71" s="398"/>
      <c r="H71" s="398"/>
      <c r="I71" s="398"/>
      <c r="J71" s="398"/>
      <c r="K71" s="398"/>
      <c r="L71" s="400"/>
      <c r="M71" s="398"/>
      <c r="N71" s="398"/>
      <c r="O71" s="398"/>
      <c r="P71" s="398"/>
      <c r="Q71" s="398"/>
      <c r="R71" s="398"/>
      <c r="S71" s="398"/>
      <c r="T71" s="398"/>
      <c r="U71" s="398"/>
      <c r="V71" s="398"/>
      <c r="W71" s="398"/>
      <c r="X71" s="398"/>
      <c r="Y71" s="398"/>
      <c r="Z71" s="398"/>
      <c r="AA71" s="398"/>
      <c r="AB71" s="398"/>
      <c r="AC71" s="398"/>
      <c r="AD71" s="398"/>
      <c r="AE71" s="398"/>
      <c r="AF71" s="398"/>
      <c r="AG71" s="398"/>
      <c r="AH71" s="398"/>
      <c r="AI71" s="398"/>
      <c r="AJ71" s="398"/>
      <c r="AK71" s="398"/>
      <c r="AL71" s="398"/>
      <c r="AM71" s="401"/>
      <c r="AN71" s="401"/>
      <c r="AO71" s="401"/>
      <c r="AP71" s="401"/>
      <c r="AQ71" s="398"/>
      <c r="AR71" s="398"/>
      <c r="AS71" s="398"/>
      <c r="AT71" s="398"/>
      <c r="AU71" s="402"/>
      <c r="AV71" s="398"/>
      <c r="AW71" s="398"/>
      <c r="AX71" s="398"/>
      <c r="AY71" s="398"/>
      <c r="AZ71" s="398"/>
    </row>
    <row r="72" spans="1:52" s="403" customFormat="1" x14ac:dyDescent="0.25">
      <c r="B72" s="398"/>
      <c r="C72" s="398"/>
      <c r="D72" s="399"/>
      <c r="E72" s="398"/>
      <c r="F72" s="398"/>
      <c r="G72" s="398"/>
      <c r="H72" s="398"/>
      <c r="I72" s="398"/>
      <c r="J72" s="398"/>
      <c r="K72" s="398"/>
      <c r="L72" s="400"/>
      <c r="M72" s="398"/>
      <c r="N72" s="398"/>
      <c r="O72" s="398"/>
      <c r="P72" s="398"/>
      <c r="Q72" s="398"/>
      <c r="R72" s="398"/>
      <c r="S72" s="398"/>
      <c r="T72" s="398"/>
      <c r="U72" s="398"/>
      <c r="V72" s="398"/>
      <c r="W72" s="398"/>
      <c r="X72" s="398"/>
      <c r="Y72" s="398"/>
      <c r="Z72" s="398"/>
      <c r="AA72" s="398"/>
      <c r="AB72" s="398"/>
      <c r="AC72" s="398"/>
      <c r="AD72" s="398"/>
      <c r="AE72" s="398"/>
      <c r="AF72" s="398"/>
      <c r="AG72" s="398"/>
      <c r="AH72" s="398"/>
      <c r="AI72" s="398"/>
      <c r="AJ72" s="398"/>
      <c r="AK72" s="398"/>
      <c r="AL72" s="398"/>
      <c r="AM72" s="401"/>
      <c r="AN72" s="401"/>
      <c r="AO72" s="401"/>
      <c r="AP72" s="401"/>
      <c r="AQ72" s="398"/>
      <c r="AR72" s="398"/>
      <c r="AS72" s="398"/>
      <c r="AT72" s="398"/>
      <c r="AU72" s="402"/>
      <c r="AV72" s="398"/>
      <c r="AW72" s="398"/>
      <c r="AX72" s="398"/>
      <c r="AY72" s="398"/>
      <c r="AZ72" s="398"/>
    </row>
    <row r="73" spans="1:52" s="403" customFormat="1" x14ac:dyDescent="0.25">
      <c r="B73" s="398"/>
      <c r="C73" s="398"/>
      <c r="D73" s="399"/>
      <c r="E73" s="398"/>
      <c r="F73" s="398"/>
      <c r="G73" s="398"/>
      <c r="H73" s="398"/>
      <c r="I73" s="398"/>
      <c r="J73" s="398"/>
      <c r="K73" s="398"/>
      <c r="L73" s="400"/>
      <c r="M73" s="398"/>
      <c r="N73" s="398"/>
      <c r="O73" s="398"/>
      <c r="P73" s="398"/>
      <c r="Q73" s="398"/>
      <c r="R73" s="398"/>
      <c r="S73" s="398"/>
      <c r="T73" s="398"/>
      <c r="U73" s="398"/>
      <c r="V73" s="398"/>
      <c r="W73" s="398"/>
      <c r="X73" s="398"/>
      <c r="Y73" s="398"/>
      <c r="Z73" s="398"/>
      <c r="AA73" s="398"/>
      <c r="AB73" s="398"/>
      <c r="AC73" s="398"/>
      <c r="AD73" s="398"/>
      <c r="AE73" s="398"/>
      <c r="AF73" s="398"/>
      <c r="AG73" s="398"/>
      <c r="AH73" s="398"/>
      <c r="AI73" s="398"/>
      <c r="AJ73" s="398"/>
      <c r="AK73" s="398"/>
      <c r="AL73" s="398"/>
      <c r="AM73" s="401"/>
      <c r="AN73" s="401"/>
      <c r="AO73" s="401"/>
      <c r="AP73" s="401"/>
      <c r="AQ73" s="398"/>
      <c r="AR73" s="398"/>
      <c r="AS73" s="398"/>
      <c r="AT73" s="398"/>
      <c r="AU73" s="402"/>
      <c r="AV73" s="398"/>
      <c r="AW73" s="398"/>
      <c r="AX73" s="398"/>
      <c r="AY73" s="398"/>
      <c r="AZ73" s="398"/>
    </row>
    <row r="74" spans="1:52" s="403" customFormat="1" x14ac:dyDescent="0.25">
      <c r="B74" s="398"/>
      <c r="C74" s="398"/>
      <c r="D74" s="399"/>
      <c r="E74" s="398"/>
      <c r="F74" s="398"/>
      <c r="G74" s="398"/>
      <c r="H74" s="398"/>
      <c r="I74" s="398"/>
      <c r="J74" s="398"/>
      <c r="K74" s="398"/>
      <c r="L74" s="400"/>
      <c r="M74" s="398"/>
      <c r="N74" s="398"/>
      <c r="O74" s="398"/>
      <c r="P74" s="398"/>
      <c r="Q74" s="398"/>
      <c r="R74" s="398"/>
      <c r="S74" s="398"/>
      <c r="T74" s="398"/>
      <c r="U74" s="398"/>
      <c r="V74" s="398"/>
      <c r="W74" s="398"/>
      <c r="X74" s="398"/>
      <c r="Y74" s="398"/>
      <c r="Z74" s="398"/>
      <c r="AA74" s="398"/>
      <c r="AB74" s="398"/>
      <c r="AC74" s="398"/>
      <c r="AD74" s="398"/>
      <c r="AE74" s="398"/>
      <c r="AF74" s="398"/>
      <c r="AG74" s="398"/>
      <c r="AH74" s="398"/>
      <c r="AI74" s="398"/>
      <c r="AJ74" s="398"/>
      <c r="AK74" s="398"/>
      <c r="AL74" s="398"/>
      <c r="AM74" s="401"/>
      <c r="AN74" s="401"/>
      <c r="AO74" s="401"/>
      <c r="AP74" s="401"/>
      <c r="AQ74" s="398"/>
      <c r="AR74" s="398"/>
      <c r="AS74" s="398"/>
      <c r="AT74" s="398"/>
      <c r="AU74" s="402"/>
      <c r="AV74" s="398"/>
      <c r="AW74" s="398"/>
      <c r="AX74" s="398"/>
      <c r="AY74" s="398"/>
      <c r="AZ74" s="398"/>
    </row>
    <row r="75" spans="1:52" s="403" customFormat="1" x14ac:dyDescent="0.25">
      <c r="B75" s="398"/>
      <c r="C75" s="398"/>
      <c r="D75" s="399"/>
      <c r="E75" s="398"/>
      <c r="F75" s="398"/>
      <c r="G75" s="398"/>
      <c r="H75" s="398"/>
      <c r="I75" s="398"/>
      <c r="J75" s="398"/>
      <c r="K75" s="398"/>
      <c r="L75" s="400"/>
      <c r="M75" s="398"/>
      <c r="N75" s="398"/>
      <c r="O75" s="398"/>
      <c r="P75" s="398"/>
      <c r="Q75" s="398"/>
      <c r="R75" s="398"/>
      <c r="S75" s="398"/>
      <c r="T75" s="398"/>
      <c r="U75" s="398"/>
      <c r="V75" s="398"/>
      <c r="W75" s="398"/>
      <c r="X75" s="398"/>
      <c r="Y75" s="398"/>
      <c r="Z75" s="398"/>
      <c r="AA75" s="398"/>
      <c r="AB75" s="398"/>
      <c r="AC75" s="398"/>
      <c r="AD75" s="398"/>
      <c r="AE75" s="398"/>
      <c r="AF75" s="398"/>
      <c r="AG75" s="398"/>
      <c r="AH75" s="398"/>
      <c r="AI75" s="398"/>
      <c r="AJ75" s="398"/>
      <c r="AK75" s="398"/>
      <c r="AL75" s="398"/>
      <c r="AM75" s="401"/>
      <c r="AN75" s="401"/>
      <c r="AO75" s="401"/>
      <c r="AP75" s="401"/>
      <c r="AQ75" s="398"/>
      <c r="AR75" s="398"/>
      <c r="AS75" s="398"/>
      <c r="AT75" s="398"/>
      <c r="AU75" s="402"/>
      <c r="AV75" s="398"/>
      <c r="AW75" s="398"/>
      <c r="AX75" s="398"/>
      <c r="AY75" s="398"/>
      <c r="AZ75" s="398"/>
    </row>
    <row r="76" spans="1:52" s="403" customFormat="1" x14ac:dyDescent="0.25">
      <c r="B76" s="398"/>
      <c r="C76" s="398"/>
      <c r="D76" s="399"/>
      <c r="E76" s="398"/>
      <c r="F76" s="398"/>
      <c r="G76" s="398"/>
      <c r="H76" s="398"/>
      <c r="I76" s="398"/>
      <c r="J76" s="398"/>
      <c r="K76" s="398"/>
      <c r="L76" s="400"/>
      <c r="M76" s="398"/>
      <c r="N76" s="398"/>
      <c r="O76" s="398"/>
      <c r="P76" s="398"/>
      <c r="Q76" s="398"/>
      <c r="R76" s="398"/>
      <c r="S76" s="398"/>
      <c r="T76" s="398"/>
      <c r="U76" s="398"/>
      <c r="V76" s="398"/>
      <c r="W76" s="398"/>
      <c r="X76" s="398"/>
      <c r="Y76" s="398"/>
      <c r="Z76" s="398"/>
      <c r="AA76" s="398"/>
      <c r="AB76" s="398"/>
      <c r="AC76" s="398"/>
      <c r="AD76" s="398"/>
      <c r="AE76" s="398"/>
      <c r="AF76" s="398"/>
      <c r="AG76" s="398"/>
      <c r="AH76" s="398"/>
      <c r="AI76" s="398"/>
      <c r="AJ76" s="398"/>
      <c r="AK76" s="398"/>
      <c r="AL76" s="398"/>
      <c r="AM76" s="401"/>
      <c r="AN76" s="401"/>
      <c r="AO76" s="401"/>
      <c r="AP76" s="401"/>
      <c r="AQ76" s="398"/>
      <c r="AR76" s="398"/>
      <c r="AS76" s="398"/>
      <c r="AT76" s="398"/>
      <c r="AU76" s="402"/>
      <c r="AV76" s="398"/>
      <c r="AW76" s="398"/>
      <c r="AX76" s="398"/>
      <c r="AY76" s="398"/>
      <c r="AZ76" s="398"/>
    </row>
    <row r="77" spans="1:52" s="403" customFormat="1" x14ac:dyDescent="0.25">
      <c r="B77" s="398"/>
      <c r="C77" s="398"/>
      <c r="D77" s="399"/>
      <c r="E77" s="398"/>
      <c r="F77" s="398"/>
      <c r="G77" s="398"/>
      <c r="H77" s="398"/>
      <c r="I77" s="398"/>
      <c r="J77" s="398"/>
      <c r="K77" s="398"/>
      <c r="L77" s="400"/>
      <c r="M77" s="398"/>
      <c r="N77" s="398"/>
      <c r="O77" s="398"/>
      <c r="P77" s="398"/>
      <c r="Q77" s="398"/>
      <c r="R77" s="398"/>
      <c r="S77" s="398"/>
      <c r="T77" s="398"/>
      <c r="U77" s="398"/>
      <c r="V77" s="398"/>
      <c r="W77" s="398"/>
      <c r="X77" s="398"/>
      <c r="Y77" s="398"/>
      <c r="Z77" s="398"/>
      <c r="AA77" s="398"/>
      <c r="AB77" s="398"/>
      <c r="AC77" s="398"/>
      <c r="AD77" s="398"/>
      <c r="AE77" s="398"/>
      <c r="AF77" s="398"/>
      <c r="AG77" s="398"/>
      <c r="AH77" s="398"/>
      <c r="AI77" s="398"/>
      <c r="AJ77" s="398"/>
      <c r="AK77" s="398"/>
      <c r="AL77" s="398"/>
      <c r="AM77" s="401"/>
      <c r="AN77" s="401"/>
      <c r="AO77" s="401"/>
      <c r="AP77" s="401"/>
      <c r="AQ77" s="398"/>
      <c r="AR77" s="398"/>
      <c r="AS77" s="398"/>
      <c r="AT77" s="398"/>
      <c r="AU77" s="402"/>
      <c r="AV77" s="398"/>
      <c r="AW77" s="398"/>
      <c r="AX77" s="398"/>
      <c r="AY77" s="398"/>
      <c r="AZ77" s="398"/>
    </row>
    <row r="78" spans="1:52" s="403" customFormat="1" x14ac:dyDescent="0.25">
      <c r="B78" s="398"/>
      <c r="C78" s="398"/>
      <c r="D78" s="399"/>
      <c r="E78" s="398"/>
      <c r="F78" s="398"/>
      <c r="G78" s="398"/>
      <c r="H78" s="398"/>
      <c r="I78" s="398"/>
      <c r="J78" s="398"/>
      <c r="K78" s="398"/>
      <c r="L78" s="400"/>
      <c r="M78" s="398"/>
      <c r="N78" s="398"/>
      <c r="O78" s="398"/>
      <c r="P78" s="398"/>
      <c r="Q78" s="398"/>
      <c r="R78" s="398"/>
      <c r="S78" s="398"/>
      <c r="T78" s="398"/>
      <c r="U78" s="398"/>
      <c r="V78" s="398"/>
      <c r="W78" s="398"/>
      <c r="X78" s="398"/>
      <c r="Y78" s="398"/>
      <c r="Z78" s="398"/>
      <c r="AA78" s="398"/>
      <c r="AB78" s="398"/>
      <c r="AC78" s="398"/>
      <c r="AD78" s="398"/>
      <c r="AE78" s="398"/>
      <c r="AF78" s="398"/>
      <c r="AG78" s="398"/>
      <c r="AH78" s="398"/>
      <c r="AI78" s="398"/>
      <c r="AJ78" s="398"/>
      <c r="AK78" s="398"/>
      <c r="AL78" s="398"/>
      <c r="AM78" s="401"/>
      <c r="AN78" s="401"/>
      <c r="AO78" s="401"/>
      <c r="AP78" s="401"/>
      <c r="AQ78" s="398"/>
      <c r="AR78" s="398"/>
      <c r="AS78" s="398"/>
      <c r="AT78" s="398"/>
      <c r="AU78" s="402"/>
      <c r="AV78" s="398"/>
      <c r="AW78" s="398"/>
      <c r="AX78" s="398"/>
      <c r="AY78" s="398"/>
      <c r="AZ78" s="398"/>
    </row>
    <row r="79" spans="1:52" s="403" customFormat="1" x14ac:dyDescent="0.25">
      <c r="B79" s="398"/>
      <c r="C79" s="398"/>
      <c r="D79" s="399"/>
      <c r="E79" s="398"/>
      <c r="F79" s="398"/>
      <c r="G79" s="398"/>
      <c r="H79" s="398"/>
      <c r="I79" s="398"/>
      <c r="J79" s="398"/>
      <c r="K79" s="398"/>
      <c r="L79" s="400"/>
      <c r="M79" s="398"/>
      <c r="N79" s="398"/>
      <c r="O79" s="398"/>
      <c r="P79" s="398"/>
      <c r="Q79" s="398"/>
      <c r="R79" s="398"/>
      <c r="S79" s="398"/>
      <c r="T79" s="398"/>
      <c r="U79" s="398"/>
      <c r="V79" s="398"/>
      <c r="W79" s="398"/>
      <c r="X79" s="398"/>
      <c r="Y79" s="398"/>
      <c r="Z79" s="398"/>
      <c r="AA79" s="398"/>
      <c r="AB79" s="398"/>
      <c r="AC79" s="398"/>
      <c r="AD79" s="398"/>
      <c r="AE79" s="398"/>
      <c r="AF79" s="398"/>
      <c r="AG79" s="398"/>
      <c r="AH79" s="398"/>
      <c r="AI79" s="398"/>
      <c r="AJ79" s="398"/>
      <c r="AK79" s="398"/>
      <c r="AL79" s="398"/>
      <c r="AM79" s="401"/>
      <c r="AN79" s="401"/>
      <c r="AO79" s="401"/>
      <c r="AP79" s="401"/>
      <c r="AQ79" s="398"/>
      <c r="AR79" s="398"/>
      <c r="AS79" s="398"/>
      <c r="AT79" s="398"/>
      <c r="AU79" s="402"/>
      <c r="AV79" s="398"/>
      <c r="AW79" s="398"/>
      <c r="AX79" s="398"/>
      <c r="AY79" s="398"/>
      <c r="AZ79" s="398"/>
    </row>
    <row r="80" spans="1:52" s="403" customFormat="1" x14ac:dyDescent="0.25">
      <c r="B80" s="398"/>
      <c r="C80" s="398"/>
      <c r="D80" s="399"/>
      <c r="E80" s="398"/>
      <c r="F80" s="398"/>
      <c r="G80" s="398"/>
      <c r="H80" s="398"/>
      <c r="I80" s="398"/>
      <c r="J80" s="398"/>
      <c r="K80" s="398"/>
      <c r="L80" s="400"/>
      <c r="M80" s="398"/>
      <c r="N80" s="398"/>
      <c r="O80" s="398"/>
      <c r="P80" s="398"/>
      <c r="Q80" s="398"/>
      <c r="R80" s="398"/>
      <c r="S80" s="398"/>
      <c r="T80" s="398"/>
      <c r="U80" s="398"/>
      <c r="V80" s="398"/>
      <c r="W80" s="398"/>
      <c r="X80" s="398"/>
      <c r="Y80" s="398"/>
      <c r="Z80" s="398"/>
      <c r="AA80" s="398"/>
      <c r="AB80" s="398"/>
      <c r="AC80" s="398"/>
      <c r="AD80" s="398"/>
      <c r="AE80" s="398"/>
      <c r="AF80" s="398"/>
      <c r="AG80" s="398"/>
      <c r="AH80" s="398"/>
      <c r="AI80" s="398"/>
      <c r="AJ80" s="398"/>
      <c r="AK80" s="398"/>
      <c r="AL80" s="398"/>
      <c r="AM80" s="401"/>
      <c r="AN80" s="401"/>
      <c r="AO80" s="401"/>
      <c r="AP80" s="401"/>
      <c r="AQ80" s="398"/>
      <c r="AR80" s="398"/>
      <c r="AS80" s="398"/>
      <c r="AT80" s="398"/>
      <c r="AU80" s="402"/>
      <c r="AV80" s="398"/>
      <c r="AW80" s="398"/>
      <c r="AX80" s="398"/>
      <c r="AY80" s="398"/>
      <c r="AZ80" s="398"/>
    </row>
    <row r="81" spans="2:52" s="403" customFormat="1" x14ac:dyDescent="0.25">
      <c r="B81" s="398"/>
      <c r="C81" s="398"/>
      <c r="D81" s="399"/>
      <c r="E81" s="398"/>
      <c r="F81" s="398"/>
      <c r="G81" s="398"/>
      <c r="H81" s="398"/>
      <c r="I81" s="398"/>
      <c r="J81" s="398"/>
      <c r="K81" s="398"/>
      <c r="L81" s="400"/>
      <c r="M81" s="398"/>
      <c r="N81" s="398"/>
      <c r="O81" s="398"/>
      <c r="P81" s="398"/>
      <c r="Q81" s="398"/>
      <c r="R81" s="398"/>
      <c r="S81" s="398"/>
      <c r="T81" s="398"/>
      <c r="U81" s="398"/>
      <c r="V81" s="398"/>
      <c r="W81" s="398"/>
      <c r="X81" s="398"/>
      <c r="Y81" s="398"/>
      <c r="Z81" s="398"/>
      <c r="AA81" s="398"/>
      <c r="AB81" s="398"/>
      <c r="AC81" s="398"/>
      <c r="AD81" s="398"/>
      <c r="AE81" s="398"/>
      <c r="AF81" s="398"/>
      <c r="AG81" s="398"/>
      <c r="AH81" s="398"/>
      <c r="AI81" s="398"/>
      <c r="AJ81" s="398"/>
      <c r="AK81" s="398"/>
      <c r="AL81" s="398"/>
      <c r="AM81" s="401"/>
      <c r="AN81" s="401"/>
      <c r="AO81" s="401"/>
      <c r="AP81" s="401"/>
      <c r="AQ81" s="398"/>
      <c r="AR81" s="398"/>
      <c r="AS81" s="398"/>
      <c r="AT81" s="398"/>
      <c r="AU81" s="402"/>
      <c r="AV81" s="398"/>
      <c r="AW81" s="398"/>
      <c r="AX81" s="398"/>
      <c r="AY81" s="398"/>
      <c r="AZ81" s="398"/>
    </row>
    <row r="82" spans="2:52" s="403" customFormat="1" x14ac:dyDescent="0.25">
      <c r="B82" s="398"/>
      <c r="C82" s="398"/>
      <c r="D82" s="399"/>
      <c r="E82" s="398"/>
      <c r="F82" s="398"/>
      <c r="G82" s="398"/>
      <c r="H82" s="398"/>
      <c r="I82" s="398"/>
      <c r="J82" s="398"/>
      <c r="K82" s="398"/>
      <c r="L82" s="400"/>
      <c r="M82" s="398"/>
      <c r="N82" s="398"/>
      <c r="O82" s="398"/>
      <c r="P82" s="398"/>
      <c r="Q82" s="398"/>
      <c r="R82" s="398"/>
      <c r="S82" s="398"/>
      <c r="T82" s="398"/>
      <c r="U82" s="398"/>
      <c r="V82" s="398"/>
      <c r="W82" s="398"/>
      <c r="X82" s="398"/>
      <c r="Y82" s="398"/>
      <c r="Z82" s="398"/>
      <c r="AA82" s="398"/>
      <c r="AB82" s="398"/>
      <c r="AC82" s="398"/>
      <c r="AD82" s="398"/>
      <c r="AE82" s="398"/>
      <c r="AF82" s="398"/>
      <c r="AG82" s="398"/>
      <c r="AH82" s="398"/>
      <c r="AI82" s="398"/>
      <c r="AJ82" s="398"/>
      <c r="AK82" s="398"/>
      <c r="AL82" s="398"/>
      <c r="AM82" s="401"/>
      <c r="AN82" s="401"/>
      <c r="AO82" s="401"/>
      <c r="AP82" s="401"/>
      <c r="AQ82" s="398"/>
      <c r="AR82" s="398"/>
      <c r="AS82" s="398"/>
      <c r="AT82" s="398"/>
      <c r="AU82" s="402"/>
      <c r="AV82" s="398"/>
      <c r="AW82" s="398"/>
      <c r="AX82" s="398"/>
      <c r="AY82" s="398"/>
      <c r="AZ82" s="398"/>
    </row>
    <row r="83" spans="2:52" s="403" customFormat="1" x14ac:dyDescent="0.25">
      <c r="B83" s="398"/>
      <c r="C83" s="398"/>
      <c r="D83" s="399"/>
      <c r="E83" s="398"/>
      <c r="F83" s="398"/>
      <c r="G83" s="398"/>
      <c r="H83" s="398"/>
      <c r="I83" s="398"/>
      <c r="J83" s="398"/>
      <c r="K83" s="398"/>
      <c r="L83" s="400"/>
      <c r="M83" s="398"/>
      <c r="N83" s="398"/>
      <c r="O83" s="398"/>
      <c r="P83" s="398"/>
      <c r="Q83" s="398"/>
      <c r="R83" s="398"/>
      <c r="S83" s="398"/>
      <c r="T83" s="398"/>
      <c r="U83" s="398"/>
      <c r="V83" s="398"/>
      <c r="W83" s="398"/>
      <c r="X83" s="398"/>
      <c r="Y83" s="398"/>
      <c r="Z83" s="398"/>
      <c r="AA83" s="398"/>
      <c r="AB83" s="398"/>
      <c r="AC83" s="398"/>
      <c r="AD83" s="398"/>
      <c r="AE83" s="398"/>
      <c r="AF83" s="398"/>
      <c r="AG83" s="398"/>
      <c r="AH83" s="398"/>
      <c r="AI83" s="398"/>
      <c r="AJ83" s="398"/>
      <c r="AK83" s="398"/>
      <c r="AL83" s="398"/>
      <c r="AM83" s="401"/>
      <c r="AN83" s="401"/>
      <c r="AO83" s="401"/>
      <c r="AP83" s="401"/>
      <c r="AQ83" s="398"/>
      <c r="AR83" s="398"/>
      <c r="AS83" s="398"/>
      <c r="AT83" s="398"/>
      <c r="AU83" s="402"/>
      <c r="AV83" s="398"/>
      <c r="AW83" s="398"/>
      <c r="AX83" s="398"/>
      <c r="AY83" s="398"/>
      <c r="AZ83" s="398"/>
    </row>
    <row r="84" spans="2:52" s="403" customFormat="1" x14ac:dyDescent="0.25">
      <c r="B84" s="398"/>
      <c r="C84" s="398"/>
      <c r="D84" s="399"/>
      <c r="E84" s="398"/>
      <c r="F84" s="398"/>
      <c r="G84" s="398"/>
      <c r="H84" s="398"/>
      <c r="I84" s="398"/>
      <c r="J84" s="398"/>
      <c r="K84" s="398"/>
      <c r="L84" s="400"/>
      <c r="M84" s="398"/>
      <c r="N84" s="398"/>
      <c r="O84" s="398"/>
      <c r="P84" s="398"/>
      <c r="Q84" s="398"/>
      <c r="R84" s="398"/>
      <c r="S84" s="398"/>
      <c r="T84" s="398"/>
      <c r="U84" s="398"/>
      <c r="V84" s="398"/>
      <c r="W84" s="398"/>
      <c r="X84" s="398"/>
      <c r="Y84" s="398"/>
      <c r="Z84" s="398"/>
      <c r="AA84" s="398"/>
      <c r="AB84" s="398"/>
      <c r="AC84" s="398"/>
      <c r="AD84" s="398"/>
      <c r="AE84" s="398"/>
      <c r="AF84" s="398"/>
      <c r="AG84" s="398"/>
      <c r="AH84" s="398"/>
      <c r="AI84" s="398"/>
      <c r="AJ84" s="398"/>
      <c r="AK84" s="398"/>
      <c r="AL84" s="398"/>
      <c r="AM84" s="401"/>
      <c r="AN84" s="401"/>
      <c r="AO84" s="401"/>
      <c r="AP84" s="401"/>
      <c r="AQ84" s="398"/>
      <c r="AR84" s="398"/>
      <c r="AS84" s="398"/>
      <c r="AT84" s="398"/>
      <c r="AU84" s="402"/>
      <c r="AV84" s="398"/>
      <c r="AW84" s="398"/>
      <c r="AX84" s="398"/>
      <c r="AY84" s="398"/>
      <c r="AZ84" s="398"/>
    </row>
    <row r="85" spans="2:52" s="403" customFormat="1" x14ac:dyDescent="0.25">
      <c r="B85" s="398"/>
      <c r="C85" s="398"/>
      <c r="D85" s="399"/>
      <c r="E85" s="398"/>
      <c r="F85" s="398"/>
      <c r="G85" s="398"/>
      <c r="H85" s="398"/>
      <c r="I85" s="398"/>
      <c r="J85" s="398"/>
      <c r="K85" s="398"/>
      <c r="L85" s="400"/>
      <c r="M85" s="398"/>
      <c r="N85" s="398"/>
      <c r="O85" s="398"/>
      <c r="P85" s="398"/>
      <c r="Q85" s="398"/>
      <c r="R85" s="398"/>
      <c r="S85" s="398"/>
      <c r="T85" s="398"/>
      <c r="U85" s="398"/>
      <c r="V85" s="398"/>
      <c r="W85" s="398"/>
      <c r="X85" s="398"/>
      <c r="Y85" s="398"/>
      <c r="Z85" s="398"/>
      <c r="AA85" s="398"/>
      <c r="AB85" s="398"/>
      <c r="AC85" s="398"/>
      <c r="AD85" s="398"/>
      <c r="AE85" s="398"/>
      <c r="AF85" s="398"/>
      <c r="AG85" s="398"/>
      <c r="AH85" s="398"/>
      <c r="AI85" s="398"/>
      <c r="AJ85" s="398"/>
      <c r="AK85" s="398"/>
      <c r="AL85" s="398"/>
      <c r="AM85" s="401"/>
      <c r="AN85" s="401"/>
      <c r="AO85" s="401"/>
      <c r="AP85" s="401"/>
      <c r="AQ85" s="398"/>
      <c r="AR85" s="398"/>
      <c r="AS85" s="398"/>
      <c r="AT85" s="398"/>
      <c r="AU85" s="402"/>
      <c r="AV85" s="398"/>
      <c r="AW85" s="398"/>
      <c r="AX85" s="398"/>
      <c r="AY85" s="398"/>
      <c r="AZ85" s="398"/>
    </row>
    <row r="86" spans="2:52" s="403" customFormat="1" x14ac:dyDescent="0.25">
      <c r="B86" s="398"/>
      <c r="C86" s="398"/>
      <c r="D86" s="399"/>
      <c r="E86" s="398"/>
      <c r="F86" s="398"/>
      <c r="G86" s="398"/>
      <c r="H86" s="398"/>
      <c r="I86" s="398"/>
      <c r="J86" s="398"/>
      <c r="K86" s="398"/>
      <c r="L86" s="400"/>
      <c r="M86" s="398"/>
      <c r="N86" s="398"/>
      <c r="O86" s="398"/>
      <c r="P86" s="398"/>
      <c r="Q86" s="398"/>
      <c r="R86" s="398"/>
      <c r="S86" s="398"/>
      <c r="T86" s="398"/>
      <c r="U86" s="398"/>
      <c r="V86" s="398"/>
      <c r="W86" s="398"/>
      <c r="X86" s="398"/>
      <c r="Y86" s="398"/>
      <c r="Z86" s="398"/>
      <c r="AA86" s="398"/>
      <c r="AB86" s="398"/>
      <c r="AC86" s="398"/>
      <c r="AD86" s="398"/>
      <c r="AE86" s="398"/>
      <c r="AF86" s="398"/>
      <c r="AG86" s="398"/>
      <c r="AH86" s="398"/>
      <c r="AI86" s="398"/>
      <c r="AJ86" s="398"/>
      <c r="AK86" s="398"/>
      <c r="AL86" s="398"/>
      <c r="AM86" s="401"/>
      <c r="AN86" s="401"/>
      <c r="AO86" s="401"/>
      <c r="AP86" s="401"/>
      <c r="AQ86" s="398"/>
      <c r="AR86" s="398"/>
      <c r="AS86" s="398"/>
      <c r="AT86" s="398"/>
      <c r="AU86" s="402"/>
      <c r="AV86" s="398"/>
      <c r="AW86" s="398"/>
      <c r="AX86" s="398"/>
      <c r="AY86" s="398"/>
      <c r="AZ86" s="398"/>
    </row>
    <row r="87" spans="2:52" s="403" customFormat="1" x14ac:dyDescent="0.25">
      <c r="B87" s="398"/>
      <c r="C87" s="398"/>
      <c r="D87" s="399"/>
      <c r="E87" s="398"/>
      <c r="F87" s="398"/>
      <c r="G87" s="398"/>
      <c r="H87" s="398"/>
      <c r="I87" s="398"/>
      <c r="J87" s="398"/>
      <c r="K87" s="398"/>
      <c r="L87" s="400"/>
      <c r="M87" s="398"/>
      <c r="N87" s="398"/>
      <c r="O87" s="398"/>
      <c r="P87" s="398"/>
      <c r="Q87" s="398"/>
      <c r="R87" s="398"/>
      <c r="S87" s="398"/>
      <c r="T87" s="398"/>
      <c r="U87" s="398"/>
      <c r="V87" s="398"/>
      <c r="W87" s="398"/>
      <c r="X87" s="398"/>
      <c r="Y87" s="398"/>
      <c r="Z87" s="398"/>
      <c r="AA87" s="398"/>
      <c r="AB87" s="398"/>
      <c r="AC87" s="398"/>
      <c r="AD87" s="398"/>
      <c r="AE87" s="398"/>
      <c r="AF87" s="398"/>
      <c r="AG87" s="398"/>
      <c r="AH87" s="398"/>
      <c r="AI87" s="398"/>
      <c r="AJ87" s="398"/>
      <c r="AK87" s="398"/>
      <c r="AL87" s="398"/>
      <c r="AM87" s="401"/>
      <c r="AN87" s="401"/>
      <c r="AO87" s="401"/>
      <c r="AP87" s="401"/>
      <c r="AQ87" s="398"/>
      <c r="AR87" s="398"/>
      <c r="AS87" s="398"/>
      <c r="AT87" s="398"/>
      <c r="AU87" s="402"/>
      <c r="AV87" s="398"/>
      <c r="AW87" s="398"/>
      <c r="AX87" s="398"/>
      <c r="AY87" s="398"/>
      <c r="AZ87" s="398"/>
    </row>
    <row r="88" spans="2:52" s="403" customFormat="1" x14ac:dyDescent="0.25">
      <c r="B88" s="398"/>
      <c r="C88" s="398"/>
      <c r="D88" s="399"/>
      <c r="E88" s="398"/>
      <c r="F88" s="398"/>
      <c r="G88" s="398"/>
      <c r="H88" s="398"/>
      <c r="I88" s="398"/>
      <c r="J88" s="398"/>
      <c r="K88" s="398"/>
      <c r="L88" s="400"/>
      <c r="M88" s="398"/>
      <c r="N88" s="398"/>
      <c r="O88" s="398"/>
      <c r="P88" s="398"/>
      <c r="Q88" s="398"/>
      <c r="R88" s="398"/>
      <c r="S88" s="398"/>
      <c r="T88" s="398"/>
      <c r="U88" s="398"/>
      <c r="V88" s="398"/>
      <c r="W88" s="398"/>
      <c r="X88" s="398"/>
      <c r="Y88" s="398"/>
      <c r="Z88" s="398"/>
      <c r="AA88" s="398"/>
      <c r="AB88" s="398"/>
      <c r="AC88" s="398"/>
      <c r="AD88" s="398"/>
      <c r="AE88" s="398"/>
      <c r="AF88" s="398"/>
      <c r="AG88" s="398"/>
      <c r="AH88" s="398"/>
      <c r="AI88" s="398"/>
      <c r="AJ88" s="398"/>
      <c r="AK88" s="398"/>
      <c r="AL88" s="398"/>
      <c r="AM88" s="401"/>
      <c r="AN88" s="401"/>
      <c r="AO88" s="401"/>
      <c r="AP88" s="401"/>
      <c r="AQ88" s="398"/>
      <c r="AR88" s="398"/>
      <c r="AS88" s="398"/>
      <c r="AT88" s="398"/>
      <c r="AU88" s="402"/>
      <c r="AV88" s="398"/>
      <c r="AW88" s="398"/>
      <c r="AX88" s="398"/>
      <c r="AY88" s="398"/>
      <c r="AZ88" s="398"/>
    </row>
    <row r="89" spans="2:52" s="403" customFormat="1" x14ac:dyDescent="0.25">
      <c r="B89" s="398"/>
      <c r="C89" s="398"/>
      <c r="D89" s="399"/>
      <c r="E89" s="398"/>
      <c r="F89" s="398"/>
      <c r="G89" s="398"/>
      <c r="H89" s="398"/>
      <c r="I89" s="398"/>
      <c r="J89" s="398"/>
      <c r="K89" s="398"/>
      <c r="L89" s="400"/>
      <c r="M89" s="398"/>
      <c r="N89" s="398"/>
      <c r="O89" s="398"/>
      <c r="P89" s="398"/>
      <c r="Q89" s="398"/>
      <c r="R89" s="398"/>
      <c r="S89" s="398"/>
      <c r="T89" s="398"/>
      <c r="U89" s="398"/>
      <c r="V89" s="398"/>
      <c r="W89" s="398"/>
      <c r="X89" s="398"/>
      <c r="Y89" s="398"/>
      <c r="Z89" s="398"/>
      <c r="AA89" s="398"/>
      <c r="AB89" s="398"/>
      <c r="AC89" s="398"/>
      <c r="AD89" s="398"/>
      <c r="AE89" s="398"/>
      <c r="AF89" s="398"/>
      <c r="AG89" s="398"/>
      <c r="AH89" s="398"/>
      <c r="AI89" s="398"/>
      <c r="AJ89" s="398"/>
      <c r="AK89" s="398"/>
      <c r="AL89" s="398"/>
      <c r="AM89" s="401"/>
      <c r="AN89" s="401"/>
      <c r="AO89" s="401"/>
      <c r="AP89" s="401"/>
      <c r="AQ89" s="398"/>
      <c r="AR89" s="398"/>
      <c r="AS89" s="398"/>
      <c r="AT89" s="398"/>
      <c r="AU89" s="402"/>
      <c r="AV89" s="398"/>
      <c r="AW89" s="398"/>
      <c r="AX89" s="398"/>
      <c r="AY89" s="398"/>
      <c r="AZ89" s="398"/>
    </row>
    <row r="90" spans="2:52" s="403" customFormat="1" x14ac:dyDescent="0.25">
      <c r="B90" s="398"/>
      <c r="C90" s="398"/>
      <c r="D90" s="399"/>
      <c r="E90" s="398"/>
      <c r="F90" s="398"/>
      <c r="G90" s="398"/>
      <c r="H90" s="398"/>
      <c r="I90" s="398"/>
      <c r="J90" s="398"/>
      <c r="K90" s="398"/>
      <c r="L90" s="400"/>
      <c r="M90" s="398"/>
      <c r="N90" s="398"/>
      <c r="O90" s="398"/>
      <c r="P90" s="398"/>
      <c r="Q90" s="398"/>
      <c r="R90" s="398"/>
      <c r="S90" s="398"/>
      <c r="T90" s="398"/>
      <c r="U90" s="398"/>
      <c r="V90" s="398"/>
      <c r="W90" s="398"/>
      <c r="X90" s="398"/>
      <c r="Y90" s="398"/>
      <c r="Z90" s="398"/>
      <c r="AA90" s="398"/>
      <c r="AB90" s="398"/>
      <c r="AC90" s="398"/>
      <c r="AD90" s="398"/>
      <c r="AE90" s="398"/>
      <c r="AF90" s="398"/>
      <c r="AG90" s="398"/>
      <c r="AH90" s="398"/>
      <c r="AI90" s="398"/>
      <c r="AJ90" s="398"/>
      <c r="AK90" s="398"/>
      <c r="AL90" s="398"/>
      <c r="AM90" s="401"/>
      <c r="AN90" s="401"/>
      <c r="AO90" s="401"/>
      <c r="AP90" s="401"/>
      <c r="AQ90" s="398"/>
      <c r="AR90" s="398"/>
      <c r="AS90" s="398"/>
      <c r="AT90" s="398"/>
      <c r="AU90" s="402"/>
      <c r="AV90" s="398"/>
      <c r="AW90" s="398"/>
      <c r="AX90" s="398"/>
      <c r="AY90" s="398"/>
      <c r="AZ90" s="398"/>
    </row>
    <row r="91" spans="2:52" s="403" customFormat="1" x14ac:dyDescent="0.25">
      <c r="B91" s="398"/>
      <c r="C91" s="398"/>
      <c r="D91" s="399"/>
      <c r="E91" s="398"/>
      <c r="F91" s="398"/>
      <c r="G91" s="398"/>
      <c r="H91" s="398"/>
      <c r="I91" s="398"/>
      <c r="J91" s="398"/>
      <c r="K91" s="398"/>
      <c r="L91" s="400"/>
      <c r="M91" s="398"/>
      <c r="N91" s="398"/>
      <c r="O91" s="398"/>
      <c r="P91" s="398"/>
      <c r="Q91" s="398"/>
      <c r="R91" s="398"/>
      <c r="S91" s="398"/>
      <c r="T91" s="398"/>
      <c r="U91" s="398"/>
      <c r="V91" s="398"/>
      <c r="W91" s="398"/>
      <c r="X91" s="398"/>
      <c r="Y91" s="398"/>
      <c r="Z91" s="398"/>
      <c r="AA91" s="398"/>
      <c r="AB91" s="398"/>
      <c r="AC91" s="398"/>
      <c r="AD91" s="398"/>
      <c r="AE91" s="398"/>
      <c r="AF91" s="398"/>
      <c r="AG91" s="398"/>
      <c r="AH91" s="398"/>
      <c r="AI91" s="398"/>
      <c r="AJ91" s="398"/>
      <c r="AK91" s="398"/>
      <c r="AL91" s="398"/>
      <c r="AM91" s="401"/>
      <c r="AN91" s="401"/>
      <c r="AO91" s="401"/>
      <c r="AP91" s="401"/>
      <c r="AQ91" s="398"/>
      <c r="AR91" s="398"/>
      <c r="AS91" s="398"/>
      <c r="AT91" s="398"/>
      <c r="AU91" s="402"/>
      <c r="AV91" s="398"/>
      <c r="AW91" s="398"/>
      <c r="AX91" s="398"/>
      <c r="AY91" s="398"/>
      <c r="AZ91" s="398"/>
    </row>
    <row r="92" spans="2:52" s="403" customFormat="1" x14ac:dyDescent="0.25">
      <c r="B92" s="398"/>
      <c r="C92" s="398"/>
      <c r="D92" s="399"/>
      <c r="E92" s="398"/>
      <c r="F92" s="398"/>
      <c r="G92" s="398"/>
      <c r="H92" s="398"/>
      <c r="I92" s="398"/>
      <c r="J92" s="398"/>
      <c r="K92" s="398"/>
      <c r="L92" s="400"/>
      <c r="M92" s="398"/>
      <c r="N92" s="398"/>
      <c r="O92" s="398"/>
      <c r="P92" s="398"/>
      <c r="Q92" s="398"/>
      <c r="R92" s="398"/>
      <c r="S92" s="398"/>
      <c r="T92" s="398"/>
      <c r="U92" s="398"/>
      <c r="V92" s="398"/>
      <c r="W92" s="398"/>
      <c r="X92" s="398"/>
      <c r="Y92" s="398"/>
      <c r="Z92" s="398"/>
      <c r="AA92" s="398"/>
      <c r="AB92" s="398"/>
      <c r="AC92" s="398"/>
      <c r="AD92" s="398"/>
      <c r="AE92" s="398"/>
      <c r="AF92" s="398"/>
      <c r="AG92" s="398"/>
      <c r="AH92" s="398"/>
      <c r="AI92" s="398"/>
      <c r="AJ92" s="398"/>
      <c r="AK92" s="398"/>
      <c r="AL92" s="398"/>
      <c r="AM92" s="401"/>
      <c r="AN92" s="401"/>
      <c r="AO92" s="401"/>
      <c r="AP92" s="401"/>
      <c r="AQ92" s="398"/>
      <c r="AR92" s="398"/>
      <c r="AS92" s="398"/>
      <c r="AT92" s="398"/>
      <c r="AU92" s="402"/>
      <c r="AV92" s="398"/>
      <c r="AW92" s="398"/>
      <c r="AX92" s="398"/>
      <c r="AY92" s="398"/>
      <c r="AZ92" s="398"/>
    </row>
    <row r="93" spans="2:52" s="403" customFormat="1" x14ac:dyDescent="0.25">
      <c r="B93" s="398"/>
      <c r="C93" s="398"/>
      <c r="D93" s="399"/>
      <c r="E93" s="398"/>
      <c r="F93" s="398"/>
      <c r="G93" s="398"/>
      <c r="H93" s="398"/>
      <c r="I93" s="398"/>
      <c r="J93" s="398"/>
      <c r="K93" s="398"/>
      <c r="L93" s="400"/>
      <c r="M93" s="398"/>
      <c r="N93" s="398"/>
      <c r="O93" s="398"/>
      <c r="P93" s="398"/>
      <c r="Q93" s="398"/>
      <c r="R93" s="398"/>
      <c r="S93" s="398"/>
      <c r="T93" s="398"/>
      <c r="U93" s="398"/>
      <c r="V93" s="398"/>
      <c r="W93" s="398"/>
      <c r="X93" s="398"/>
      <c r="Y93" s="398"/>
      <c r="Z93" s="398"/>
      <c r="AA93" s="398"/>
      <c r="AB93" s="398"/>
      <c r="AC93" s="398"/>
      <c r="AD93" s="398"/>
      <c r="AE93" s="398"/>
      <c r="AF93" s="398"/>
      <c r="AG93" s="398"/>
      <c r="AH93" s="398"/>
      <c r="AI93" s="398"/>
      <c r="AJ93" s="398"/>
      <c r="AK93" s="398"/>
      <c r="AL93" s="398"/>
      <c r="AM93" s="401"/>
      <c r="AN93" s="401"/>
      <c r="AO93" s="401"/>
      <c r="AP93" s="401"/>
      <c r="AQ93" s="398"/>
      <c r="AR93" s="398"/>
      <c r="AS93" s="398"/>
      <c r="AT93" s="398"/>
      <c r="AU93" s="402"/>
      <c r="AV93" s="398"/>
      <c r="AW93" s="398"/>
      <c r="AX93" s="398"/>
      <c r="AY93" s="398"/>
      <c r="AZ93" s="398"/>
    </row>
    <row r="94" spans="2:52" s="403" customFormat="1" x14ac:dyDescent="0.25">
      <c r="B94" s="398"/>
      <c r="C94" s="398"/>
      <c r="D94" s="399"/>
      <c r="E94" s="398"/>
      <c r="F94" s="398"/>
      <c r="G94" s="398"/>
      <c r="H94" s="398"/>
      <c r="I94" s="398"/>
      <c r="J94" s="398"/>
      <c r="K94" s="398"/>
      <c r="L94" s="400"/>
      <c r="M94" s="398"/>
      <c r="N94" s="398"/>
      <c r="O94" s="398"/>
      <c r="P94" s="398"/>
      <c r="Q94" s="398"/>
      <c r="R94" s="398"/>
      <c r="S94" s="398"/>
      <c r="T94" s="398"/>
      <c r="U94" s="398"/>
      <c r="V94" s="398"/>
      <c r="W94" s="398"/>
      <c r="X94" s="398"/>
      <c r="Y94" s="398"/>
      <c r="Z94" s="398"/>
      <c r="AA94" s="398"/>
      <c r="AB94" s="398"/>
      <c r="AC94" s="398"/>
      <c r="AD94" s="398"/>
      <c r="AE94" s="398"/>
      <c r="AF94" s="398"/>
      <c r="AG94" s="398"/>
      <c r="AH94" s="398"/>
      <c r="AI94" s="398"/>
      <c r="AJ94" s="398"/>
      <c r="AK94" s="398"/>
      <c r="AL94" s="398"/>
      <c r="AM94" s="401"/>
      <c r="AN94" s="401"/>
      <c r="AO94" s="401"/>
      <c r="AP94" s="401"/>
      <c r="AQ94" s="398"/>
      <c r="AR94" s="398"/>
      <c r="AS94" s="398"/>
      <c r="AT94" s="398"/>
      <c r="AU94" s="402"/>
      <c r="AV94" s="398"/>
      <c r="AW94" s="398"/>
      <c r="AX94" s="398"/>
      <c r="AY94" s="398"/>
      <c r="AZ94" s="398"/>
    </row>
    <row r="95" spans="2:52" s="403" customFormat="1" x14ac:dyDescent="0.25">
      <c r="B95" s="398"/>
      <c r="C95" s="398"/>
      <c r="D95" s="399"/>
      <c r="E95" s="398"/>
      <c r="F95" s="398"/>
      <c r="G95" s="398"/>
      <c r="H95" s="398"/>
      <c r="I95" s="398"/>
      <c r="J95" s="398"/>
      <c r="K95" s="398"/>
      <c r="L95" s="400"/>
      <c r="M95" s="398"/>
      <c r="N95" s="398"/>
      <c r="O95" s="398"/>
      <c r="P95" s="398"/>
      <c r="Q95" s="398"/>
      <c r="R95" s="398"/>
      <c r="S95" s="398"/>
      <c r="T95" s="398"/>
      <c r="U95" s="398"/>
      <c r="V95" s="398"/>
      <c r="W95" s="398"/>
      <c r="X95" s="398"/>
      <c r="Y95" s="398"/>
      <c r="Z95" s="398"/>
      <c r="AA95" s="398"/>
      <c r="AB95" s="398"/>
      <c r="AC95" s="398"/>
      <c r="AD95" s="398"/>
      <c r="AE95" s="398"/>
      <c r="AF95" s="398"/>
      <c r="AG95" s="398"/>
      <c r="AH95" s="398"/>
      <c r="AI95" s="398"/>
      <c r="AJ95" s="398"/>
      <c r="AK95" s="398"/>
      <c r="AL95" s="398"/>
      <c r="AM95" s="401"/>
      <c r="AN95" s="401"/>
      <c r="AO95" s="401"/>
      <c r="AP95" s="401"/>
      <c r="AQ95" s="398"/>
      <c r="AR95" s="398"/>
      <c r="AS95" s="398"/>
      <c r="AT95" s="398"/>
      <c r="AU95" s="402"/>
      <c r="AV95" s="398"/>
      <c r="AW95" s="398"/>
      <c r="AX95" s="398"/>
      <c r="AY95" s="398"/>
      <c r="AZ95" s="398"/>
    </row>
    <row r="96" spans="2:52" s="403" customFormat="1" x14ac:dyDescent="0.25">
      <c r="B96" s="398"/>
      <c r="C96" s="398"/>
      <c r="D96" s="399"/>
      <c r="E96" s="398"/>
      <c r="F96" s="398"/>
      <c r="G96" s="398"/>
      <c r="H96" s="398"/>
      <c r="I96" s="398"/>
      <c r="J96" s="398"/>
      <c r="K96" s="398"/>
      <c r="L96" s="400"/>
      <c r="M96" s="398"/>
      <c r="N96" s="398"/>
      <c r="O96" s="398"/>
      <c r="P96" s="398"/>
      <c r="Q96" s="398"/>
      <c r="R96" s="398"/>
      <c r="S96" s="398"/>
      <c r="T96" s="398"/>
      <c r="U96" s="398"/>
      <c r="V96" s="398"/>
      <c r="W96" s="398"/>
      <c r="X96" s="398"/>
      <c r="Y96" s="398"/>
      <c r="Z96" s="398"/>
      <c r="AA96" s="398"/>
      <c r="AB96" s="398"/>
      <c r="AC96" s="398"/>
      <c r="AD96" s="398"/>
      <c r="AE96" s="398"/>
      <c r="AF96" s="398"/>
      <c r="AG96" s="398"/>
      <c r="AH96" s="398"/>
      <c r="AI96" s="398"/>
      <c r="AJ96" s="398"/>
      <c r="AK96" s="398"/>
      <c r="AL96" s="398"/>
      <c r="AM96" s="401"/>
      <c r="AN96" s="401"/>
      <c r="AO96" s="401"/>
      <c r="AP96" s="401"/>
      <c r="AQ96" s="398"/>
      <c r="AR96" s="398"/>
      <c r="AS96" s="398"/>
      <c r="AT96" s="398"/>
      <c r="AU96" s="402"/>
      <c r="AV96" s="398"/>
      <c r="AW96" s="398"/>
      <c r="AX96" s="398"/>
      <c r="AY96" s="398"/>
      <c r="AZ96" s="398"/>
    </row>
    <row r="97" spans="2:52" s="403" customFormat="1" x14ac:dyDescent="0.25">
      <c r="B97" s="398"/>
      <c r="C97" s="398"/>
      <c r="D97" s="399"/>
      <c r="E97" s="398"/>
      <c r="F97" s="398"/>
      <c r="G97" s="398"/>
      <c r="H97" s="398"/>
      <c r="I97" s="398"/>
      <c r="J97" s="398"/>
      <c r="K97" s="398"/>
      <c r="L97" s="400"/>
      <c r="M97" s="398"/>
      <c r="N97" s="398"/>
      <c r="O97" s="398"/>
      <c r="P97" s="398"/>
      <c r="Q97" s="398"/>
      <c r="R97" s="398"/>
      <c r="S97" s="398"/>
      <c r="T97" s="398"/>
      <c r="U97" s="398"/>
      <c r="V97" s="398"/>
      <c r="W97" s="398"/>
      <c r="X97" s="398"/>
      <c r="Y97" s="398"/>
      <c r="Z97" s="398"/>
      <c r="AA97" s="398"/>
      <c r="AB97" s="398"/>
      <c r="AC97" s="398"/>
      <c r="AD97" s="398"/>
      <c r="AE97" s="398"/>
      <c r="AF97" s="398"/>
      <c r="AG97" s="398"/>
      <c r="AH97" s="398"/>
      <c r="AI97" s="398"/>
      <c r="AJ97" s="398"/>
      <c r="AK97" s="398"/>
      <c r="AL97" s="398"/>
      <c r="AM97" s="401"/>
      <c r="AN97" s="401"/>
      <c r="AO97" s="401"/>
      <c r="AP97" s="401"/>
      <c r="AQ97" s="398"/>
      <c r="AR97" s="398"/>
      <c r="AS97" s="398"/>
      <c r="AT97" s="398"/>
      <c r="AU97" s="402"/>
      <c r="AV97" s="398"/>
      <c r="AW97" s="398"/>
      <c r="AX97" s="398"/>
      <c r="AY97" s="398"/>
      <c r="AZ97" s="398"/>
    </row>
    <row r="98" spans="2:52" s="403" customFormat="1" x14ac:dyDescent="0.25">
      <c r="B98" s="398"/>
      <c r="C98" s="398"/>
      <c r="D98" s="399"/>
      <c r="E98" s="398"/>
      <c r="F98" s="398"/>
      <c r="G98" s="398"/>
      <c r="H98" s="398"/>
      <c r="I98" s="398"/>
      <c r="J98" s="398"/>
      <c r="K98" s="398"/>
      <c r="L98" s="400"/>
      <c r="M98" s="398"/>
      <c r="N98" s="398"/>
      <c r="O98" s="398"/>
      <c r="P98" s="398"/>
      <c r="Q98" s="398"/>
      <c r="R98" s="398"/>
      <c r="S98" s="398"/>
      <c r="T98" s="398"/>
      <c r="U98" s="398"/>
      <c r="V98" s="398"/>
      <c r="W98" s="398"/>
      <c r="X98" s="398"/>
      <c r="Y98" s="398"/>
      <c r="Z98" s="398"/>
      <c r="AA98" s="398"/>
      <c r="AB98" s="398"/>
      <c r="AC98" s="398"/>
      <c r="AD98" s="398"/>
      <c r="AE98" s="398"/>
      <c r="AF98" s="398"/>
      <c r="AG98" s="398"/>
      <c r="AH98" s="398"/>
      <c r="AI98" s="398"/>
      <c r="AJ98" s="398"/>
      <c r="AK98" s="398"/>
      <c r="AL98" s="398"/>
      <c r="AM98" s="401"/>
      <c r="AN98" s="401"/>
      <c r="AO98" s="401"/>
      <c r="AP98" s="401"/>
      <c r="AQ98" s="398"/>
      <c r="AR98" s="398"/>
      <c r="AS98" s="398"/>
      <c r="AT98" s="398"/>
      <c r="AU98" s="402"/>
      <c r="AV98" s="398"/>
      <c r="AW98" s="398"/>
      <c r="AX98" s="398"/>
      <c r="AY98" s="398"/>
      <c r="AZ98" s="398"/>
    </row>
    <row r="99" spans="2:52" s="403" customFormat="1" x14ac:dyDescent="0.25">
      <c r="B99" s="398"/>
      <c r="C99" s="398"/>
      <c r="D99" s="399"/>
      <c r="E99" s="398"/>
      <c r="F99" s="398"/>
      <c r="G99" s="398"/>
      <c r="H99" s="398"/>
      <c r="I99" s="398"/>
      <c r="J99" s="398"/>
      <c r="K99" s="398"/>
      <c r="L99" s="400"/>
      <c r="M99" s="398"/>
      <c r="N99" s="398"/>
      <c r="O99" s="398"/>
      <c r="P99" s="398"/>
      <c r="Q99" s="398"/>
      <c r="R99" s="398"/>
      <c r="S99" s="398"/>
      <c r="T99" s="398"/>
      <c r="U99" s="398"/>
      <c r="V99" s="398"/>
      <c r="W99" s="398"/>
      <c r="X99" s="398"/>
      <c r="Y99" s="398"/>
      <c r="Z99" s="398"/>
      <c r="AA99" s="398"/>
      <c r="AB99" s="398"/>
      <c r="AC99" s="398"/>
      <c r="AD99" s="398"/>
      <c r="AE99" s="398"/>
      <c r="AF99" s="398"/>
      <c r="AG99" s="398"/>
      <c r="AH99" s="398"/>
      <c r="AI99" s="398"/>
      <c r="AJ99" s="398"/>
      <c r="AK99" s="398"/>
      <c r="AL99" s="398"/>
      <c r="AM99" s="401"/>
      <c r="AN99" s="401"/>
      <c r="AO99" s="401"/>
      <c r="AP99" s="401"/>
      <c r="AQ99" s="398"/>
      <c r="AR99" s="398"/>
      <c r="AS99" s="398"/>
      <c r="AT99" s="398"/>
      <c r="AU99" s="402"/>
      <c r="AV99" s="398"/>
      <c r="AW99" s="398"/>
      <c r="AX99" s="398"/>
      <c r="AY99" s="398"/>
      <c r="AZ99" s="398"/>
    </row>
    <row r="100" spans="2:52" s="403" customFormat="1" x14ac:dyDescent="0.25">
      <c r="B100" s="398"/>
      <c r="C100" s="398"/>
      <c r="D100" s="399"/>
      <c r="E100" s="398"/>
      <c r="F100" s="398"/>
      <c r="G100" s="398"/>
      <c r="H100" s="398"/>
      <c r="I100" s="398"/>
      <c r="J100" s="398"/>
      <c r="K100" s="398"/>
      <c r="L100" s="400"/>
      <c r="M100" s="398"/>
      <c r="N100" s="398"/>
      <c r="O100" s="398"/>
      <c r="P100" s="398"/>
      <c r="Q100" s="398"/>
      <c r="R100" s="398"/>
      <c r="S100" s="398"/>
      <c r="T100" s="398"/>
      <c r="U100" s="398"/>
      <c r="V100" s="398"/>
      <c r="W100" s="398"/>
      <c r="X100" s="398"/>
      <c r="Y100" s="398"/>
      <c r="Z100" s="398"/>
      <c r="AA100" s="398"/>
      <c r="AB100" s="398"/>
      <c r="AC100" s="398"/>
      <c r="AD100" s="398"/>
      <c r="AE100" s="398"/>
      <c r="AF100" s="398"/>
      <c r="AG100" s="398"/>
      <c r="AH100" s="398"/>
      <c r="AI100" s="398"/>
      <c r="AJ100" s="398"/>
      <c r="AK100" s="398"/>
      <c r="AL100" s="398"/>
      <c r="AM100" s="401"/>
      <c r="AN100" s="401"/>
      <c r="AO100" s="401"/>
      <c r="AP100" s="401"/>
      <c r="AQ100" s="398"/>
      <c r="AR100" s="398"/>
      <c r="AS100" s="398"/>
      <c r="AT100" s="398"/>
      <c r="AU100" s="402"/>
      <c r="AV100" s="398"/>
      <c r="AW100" s="398"/>
      <c r="AX100" s="398"/>
      <c r="AY100" s="398"/>
      <c r="AZ100" s="398"/>
    </row>
    <row r="101" spans="2:52" s="403" customFormat="1" x14ac:dyDescent="0.25">
      <c r="B101" s="398"/>
      <c r="C101" s="398"/>
      <c r="D101" s="399"/>
      <c r="E101" s="398"/>
      <c r="F101" s="398"/>
      <c r="G101" s="398"/>
      <c r="H101" s="398"/>
      <c r="I101" s="398"/>
      <c r="J101" s="398"/>
      <c r="K101" s="398"/>
      <c r="L101" s="400"/>
      <c r="M101" s="398"/>
      <c r="N101" s="398"/>
      <c r="O101" s="398"/>
      <c r="P101" s="398"/>
      <c r="Q101" s="398"/>
      <c r="R101" s="398"/>
      <c r="S101" s="398"/>
      <c r="T101" s="398"/>
      <c r="U101" s="398"/>
      <c r="V101" s="398"/>
      <c r="W101" s="398"/>
      <c r="X101" s="398"/>
      <c r="Y101" s="398"/>
      <c r="Z101" s="398"/>
      <c r="AA101" s="398"/>
      <c r="AB101" s="398"/>
      <c r="AC101" s="398"/>
      <c r="AD101" s="398"/>
      <c r="AE101" s="398"/>
      <c r="AF101" s="398"/>
      <c r="AG101" s="398"/>
      <c r="AH101" s="398"/>
      <c r="AI101" s="398"/>
      <c r="AJ101" s="398"/>
      <c r="AK101" s="398"/>
      <c r="AL101" s="398"/>
      <c r="AM101" s="401"/>
      <c r="AN101" s="401"/>
      <c r="AO101" s="401"/>
      <c r="AP101" s="401"/>
      <c r="AQ101" s="398"/>
      <c r="AR101" s="398"/>
      <c r="AS101" s="398"/>
      <c r="AT101" s="398"/>
      <c r="AU101" s="402"/>
      <c r="AV101" s="398"/>
      <c r="AW101" s="398"/>
      <c r="AX101" s="398"/>
      <c r="AY101" s="398"/>
      <c r="AZ101" s="398"/>
    </row>
    <row r="102" spans="2:52" s="403" customFormat="1" x14ac:dyDescent="0.25">
      <c r="B102" s="398"/>
      <c r="C102" s="398"/>
      <c r="D102" s="399"/>
      <c r="E102" s="398"/>
      <c r="F102" s="398"/>
      <c r="G102" s="398"/>
      <c r="H102" s="398"/>
      <c r="I102" s="398"/>
      <c r="J102" s="398"/>
      <c r="K102" s="398"/>
      <c r="L102" s="400"/>
      <c r="M102" s="398"/>
      <c r="N102" s="398"/>
      <c r="O102" s="398"/>
      <c r="P102" s="398"/>
      <c r="Q102" s="398"/>
      <c r="R102" s="398"/>
      <c r="S102" s="398"/>
      <c r="T102" s="398"/>
      <c r="U102" s="398"/>
      <c r="V102" s="398"/>
      <c r="W102" s="398"/>
      <c r="X102" s="398"/>
      <c r="Y102" s="398"/>
      <c r="Z102" s="398"/>
      <c r="AA102" s="398"/>
      <c r="AB102" s="398"/>
      <c r="AC102" s="398"/>
      <c r="AD102" s="398"/>
      <c r="AE102" s="398"/>
      <c r="AF102" s="398"/>
      <c r="AG102" s="398"/>
      <c r="AH102" s="398"/>
      <c r="AI102" s="398"/>
      <c r="AJ102" s="398"/>
      <c r="AK102" s="398"/>
      <c r="AL102" s="398"/>
      <c r="AM102" s="401"/>
      <c r="AN102" s="401"/>
      <c r="AO102" s="401"/>
      <c r="AP102" s="401"/>
      <c r="AQ102" s="398"/>
      <c r="AR102" s="398"/>
      <c r="AS102" s="398"/>
      <c r="AT102" s="398"/>
      <c r="AU102" s="402"/>
      <c r="AV102" s="398"/>
      <c r="AW102" s="398"/>
      <c r="AX102" s="398"/>
      <c r="AY102" s="398"/>
      <c r="AZ102" s="398"/>
    </row>
    <row r="103" spans="2:52" s="403" customFormat="1" x14ac:dyDescent="0.25">
      <c r="B103" s="398"/>
      <c r="C103" s="398"/>
      <c r="D103" s="399"/>
      <c r="E103" s="398"/>
      <c r="F103" s="398"/>
      <c r="G103" s="398"/>
      <c r="H103" s="398"/>
      <c r="I103" s="398"/>
      <c r="J103" s="398"/>
      <c r="K103" s="398"/>
      <c r="L103" s="400"/>
      <c r="M103" s="398"/>
      <c r="N103" s="398"/>
      <c r="O103" s="398"/>
      <c r="P103" s="398"/>
      <c r="Q103" s="398"/>
      <c r="R103" s="398"/>
      <c r="S103" s="398"/>
      <c r="T103" s="398"/>
      <c r="U103" s="398"/>
      <c r="V103" s="398"/>
      <c r="W103" s="398"/>
      <c r="X103" s="398"/>
      <c r="Y103" s="398"/>
      <c r="Z103" s="398"/>
      <c r="AA103" s="398"/>
      <c r="AB103" s="398"/>
      <c r="AC103" s="398"/>
      <c r="AD103" s="398"/>
      <c r="AE103" s="398"/>
      <c r="AF103" s="398"/>
      <c r="AG103" s="398"/>
      <c r="AH103" s="398"/>
      <c r="AI103" s="398"/>
      <c r="AJ103" s="398"/>
      <c r="AK103" s="398"/>
      <c r="AL103" s="398"/>
      <c r="AM103" s="401"/>
      <c r="AN103" s="401"/>
      <c r="AO103" s="401"/>
      <c r="AP103" s="401"/>
      <c r="AQ103" s="398"/>
      <c r="AR103" s="398"/>
      <c r="AS103" s="398"/>
      <c r="AT103" s="398"/>
      <c r="AU103" s="402"/>
      <c r="AV103" s="398"/>
      <c r="AW103" s="398"/>
      <c r="AX103" s="398"/>
      <c r="AY103" s="398"/>
      <c r="AZ103" s="398"/>
    </row>
    <row r="104" spans="2:52" s="403" customFormat="1" x14ac:dyDescent="0.25">
      <c r="B104" s="398"/>
      <c r="C104" s="398"/>
      <c r="D104" s="399"/>
      <c r="E104" s="398"/>
      <c r="F104" s="398"/>
      <c r="G104" s="398"/>
      <c r="H104" s="398"/>
      <c r="I104" s="398"/>
      <c r="J104" s="398"/>
      <c r="K104" s="398"/>
      <c r="L104" s="400"/>
      <c r="M104" s="398"/>
      <c r="N104" s="398"/>
      <c r="O104" s="398"/>
      <c r="P104" s="398"/>
      <c r="Q104" s="398"/>
      <c r="R104" s="398"/>
      <c r="S104" s="398"/>
      <c r="T104" s="398"/>
      <c r="U104" s="398"/>
      <c r="V104" s="398"/>
      <c r="W104" s="398"/>
      <c r="X104" s="398"/>
      <c r="Y104" s="398"/>
      <c r="Z104" s="398"/>
      <c r="AA104" s="398"/>
      <c r="AB104" s="398"/>
      <c r="AC104" s="398"/>
      <c r="AD104" s="398"/>
      <c r="AE104" s="398"/>
      <c r="AF104" s="398"/>
      <c r="AG104" s="398"/>
      <c r="AH104" s="398"/>
      <c r="AI104" s="398"/>
      <c r="AJ104" s="398"/>
      <c r="AK104" s="398"/>
      <c r="AL104" s="398"/>
      <c r="AM104" s="401"/>
      <c r="AN104" s="401"/>
      <c r="AO104" s="401"/>
      <c r="AP104" s="401"/>
      <c r="AQ104" s="398"/>
      <c r="AR104" s="398"/>
      <c r="AS104" s="398"/>
      <c r="AT104" s="398"/>
      <c r="AU104" s="402"/>
      <c r="AV104" s="398"/>
      <c r="AW104" s="398"/>
      <c r="AX104" s="398"/>
      <c r="AY104" s="398"/>
      <c r="AZ104" s="398"/>
    </row>
    <row r="105" spans="2:52" s="403" customFormat="1" x14ac:dyDescent="0.25">
      <c r="B105" s="398"/>
      <c r="C105" s="398"/>
      <c r="D105" s="399"/>
      <c r="E105" s="398"/>
      <c r="F105" s="398"/>
      <c r="G105" s="398"/>
      <c r="H105" s="398"/>
      <c r="I105" s="398"/>
      <c r="J105" s="398"/>
      <c r="K105" s="398"/>
      <c r="L105" s="400"/>
      <c r="M105" s="398"/>
      <c r="N105" s="398"/>
      <c r="O105" s="398"/>
      <c r="P105" s="398"/>
      <c r="Q105" s="398"/>
      <c r="R105" s="398"/>
      <c r="S105" s="398"/>
      <c r="T105" s="398"/>
      <c r="U105" s="398"/>
      <c r="V105" s="398"/>
      <c r="W105" s="398"/>
      <c r="X105" s="398"/>
      <c r="Y105" s="398"/>
      <c r="Z105" s="398"/>
      <c r="AA105" s="398"/>
      <c r="AB105" s="398"/>
      <c r="AC105" s="398"/>
      <c r="AD105" s="398"/>
      <c r="AE105" s="398"/>
      <c r="AF105" s="398"/>
      <c r="AG105" s="398"/>
      <c r="AH105" s="398"/>
      <c r="AI105" s="398"/>
      <c r="AJ105" s="398"/>
      <c r="AK105" s="398"/>
      <c r="AL105" s="398"/>
      <c r="AM105" s="401"/>
      <c r="AN105" s="401"/>
      <c r="AO105" s="401"/>
      <c r="AP105" s="401"/>
      <c r="AQ105" s="398"/>
      <c r="AR105" s="398"/>
      <c r="AS105" s="398"/>
      <c r="AT105" s="398"/>
      <c r="AU105" s="402"/>
      <c r="AV105" s="398"/>
      <c r="AW105" s="398"/>
      <c r="AX105" s="398"/>
      <c r="AY105" s="398"/>
      <c r="AZ105" s="398"/>
    </row>
    <row r="106" spans="2:52" s="403" customFormat="1" x14ac:dyDescent="0.25">
      <c r="B106" s="398"/>
      <c r="C106" s="398"/>
      <c r="D106" s="399"/>
      <c r="E106" s="398"/>
      <c r="F106" s="398"/>
      <c r="G106" s="398"/>
      <c r="H106" s="398"/>
      <c r="I106" s="398"/>
      <c r="J106" s="398"/>
      <c r="K106" s="398"/>
      <c r="L106" s="400"/>
      <c r="M106" s="398"/>
      <c r="N106" s="398"/>
      <c r="O106" s="398"/>
      <c r="P106" s="398"/>
      <c r="Q106" s="398"/>
      <c r="R106" s="398"/>
      <c r="S106" s="398"/>
      <c r="T106" s="398"/>
      <c r="U106" s="398"/>
      <c r="V106" s="398"/>
      <c r="W106" s="398"/>
      <c r="X106" s="398"/>
      <c r="Y106" s="398"/>
      <c r="Z106" s="398"/>
      <c r="AA106" s="398"/>
      <c r="AB106" s="398"/>
      <c r="AC106" s="398"/>
      <c r="AD106" s="398"/>
      <c r="AE106" s="398"/>
      <c r="AF106" s="398"/>
      <c r="AG106" s="398"/>
      <c r="AH106" s="398"/>
      <c r="AI106" s="398"/>
      <c r="AJ106" s="398"/>
      <c r="AK106" s="398"/>
      <c r="AL106" s="398"/>
      <c r="AM106" s="401"/>
      <c r="AN106" s="401"/>
      <c r="AO106" s="401"/>
      <c r="AP106" s="401"/>
      <c r="AQ106" s="398"/>
      <c r="AR106" s="398"/>
      <c r="AS106" s="398"/>
      <c r="AT106" s="398"/>
      <c r="AU106" s="402"/>
      <c r="AV106" s="398"/>
      <c r="AW106" s="398"/>
      <c r="AX106" s="398"/>
      <c r="AY106" s="398"/>
      <c r="AZ106" s="398"/>
    </row>
    <row r="107" spans="2:52" s="403" customFormat="1" x14ac:dyDescent="0.25">
      <c r="B107" s="398"/>
      <c r="C107" s="398"/>
      <c r="D107" s="399"/>
      <c r="E107" s="398"/>
      <c r="F107" s="398"/>
      <c r="G107" s="398"/>
      <c r="H107" s="398"/>
      <c r="I107" s="398"/>
      <c r="J107" s="398"/>
      <c r="K107" s="398"/>
      <c r="L107" s="400"/>
      <c r="M107" s="398"/>
      <c r="N107" s="398"/>
      <c r="O107" s="398"/>
      <c r="P107" s="398"/>
      <c r="Q107" s="398"/>
      <c r="R107" s="398"/>
      <c r="S107" s="398"/>
      <c r="T107" s="398"/>
      <c r="U107" s="398"/>
      <c r="V107" s="398"/>
      <c r="W107" s="398"/>
      <c r="X107" s="398"/>
      <c r="Y107" s="398"/>
      <c r="Z107" s="398"/>
      <c r="AA107" s="398"/>
      <c r="AB107" s="398"/>
      <c r="AC107" s="398"/>
      <c r="AD107" s="398"/>
      <c r="AE107" s="398"/>
      <c r="AF107" s="398"/>
      <c r="AG107" s="398"/>
      <c r="AH107" s="398"/>
      <c r="AI107" s="398"/>
      <c r="AJ107" s="398"/>
      <c r="AK107" s="398"/>
      <c r="AL107" s="398"/>
      <c r="AM107" s="401"/>
      <c r="AN107" s="401"/>
      <c r="AO107" s="401"/>
      <c r="AP107" s="401"/>
      <c r="AQ107" s="398"/>
      <c r="AR107" s="398"/>
      <c r="AS107" s="398"/>
      <c r="AT107" s="398"/>
      <c r="AU107" s="402"/>
      <c r="AV107" s="398"/>
      <c r="AW107" s="398"/>
      <c r="AX107" s="398"/>
      <c r="AY107" s="398"/>
      <c r="AZ107" s="398"/>
    </row>
    <row r="108" spans="2:52" s="403" customFormat="1" x14ac:dyDescent="0.25">
      <c r="B108" s="398"/>
      <c r="C108" s="398"/>
      <c r="D108" s="399"/>
      <c r="E108" s="398"/>
      <c r="F108" s="398"/>
      <c r="G108" s="398"/>
      <c r="H108" s="398"/>
      <c r="I108" s="398"/>
      <c r="J108" s="398"/>
      <c r="K108" s="398"/>
      <c r="L108" s="400"/>
      <c r="M108" s="398"/>
      <c r="N108" s="398"/>
      <c r="O108" s="398"/>
      <c r="P108" s="398"/>
      <c r="Q108" s="398"/>
      <c r="R108" s="398"/>
      <c r="S108" s="398"/>
      <c r="T108" s="398"/>
      <c r="U108" s="398"/>
      <c r="V108" s="398"/>
      <c r="W108" s="398"/>
      <c r="X108" s="398"/>
      <c r="Y108" s="398"/>
      <c r="Z108" s="398"/>
      <c r="AA108" s="398"/>
      <c r="AB108" s="398"/>
      <c r="AC108" s="398"/>
      <c r="AD108" s="398"/>
      <c r="AE108" s="398"/>
      <c r="AF108" s="398"/>
      <c r="AG108" s="398"/>
      <c r="AH108" s="398"/>
      <c r="AI108" s="398"/>
      <c r="AJ108" s="398"/>
      <c r="AK108" s="398"/>
      <c r="AL108" s="398"/>
      <c r="AM108" s="401"/>
      <c r="AN108" s="401"/>
      <c r="AO108" s="401"/>
      <c r="AP108" s="401"/>
      <c r="AQ108" s="398"/>
      <c r="AR108" s="398"/>
      <c r="AS108" s="398"/>
      <c r="AT108" s="398"/>
      <c r="AU108" s="402"/>
      <c r="AV108" s="398"/>
      <c r="AW108" s="398"/>
      <c r="AX108" s="398"/>
      <c r="AY108" s="398"/>
      <c r="AZ108" s="398"/>
    </row>
    <row r="109" spans="2:52" s="403" customFormat="1" x14ac:dyDescent="0.25">
      <c r="B109" s="398"/>
      <c r="C109" s="398"/>
      <c r="D109" s="399"/>
      <c r="E109" s="398"/>
      <c r="F109" s="398"/>
      <c r="G109" s="398"/>
      <c r="H109" s="398"/>
      <c r="I109" s="398"/>
      <c r="J109" s="398"/>
      <c r="K109" s="398"/>
      <c r="L109" s="400"/>
      <c r="M109" s="398"/>
      <c r="N109" s="398"/>
      <c r="O109" s="398"/>
      <c r="P109" s="398"/>
      <c r="Q109" s="398"/>
      <c r="R109" s="398"/>
      <c r="S109" s="398"/>
      <c r="T109" s="398"/>
      <c r="U109" s="398"/>
      <c r="V109" s="398"/>
      <c r="W109" s="398"/>
      <c r="X109" s="398"/>
      <c r="Y109" s="398"/>
      <c r="Z109" s="398"/>
      <c r="AA109" s="398"/>
      <c r="AB109" s="398"/>
      <c r="AC109" s="398"/>
      <c r="AD109" s="398"/>
      <c r="AE109" s="398"/>
      <c r="AF109" s="398"/>
      <c r="AG109" s="398"/>
      <c r="AH109" s="398"/>
      <c r="AI109" s="398"/>
      <c r="AJ109" s="398"/>
      <c r="AK109" s="398"/>
      <c r="AL109" s="398"/>
      <c r="AM109" s="401"/>
      <c r="AN109" s="401"/>
      <c r="AO109" s="401"/>
      <c r="AP109" s="401"/>
      <c r="AQ109" s="398"/>
      <c r="AR109" s="398"/>
      <c r="AS109" s="398"/>
      <c r="AT109" s="398"/>
      <c r="AU109" s="402"/>
      <c r="AV109" s="398"/>
      <c r="AW109" s="398"/>
      <c r="AX109" s="398"/>
      <c r="AY109" s="398"/>
      <c r="AZ109" s="398"/>
    </row>
    <row r="110" spans="2:52" s="403" customFormat="1" x14ac:dyDescent="0.25">
      <c r="B110" s="398"/>
      <c r="C110" s="398"/>
      <c r="D110" s="399"/>
      <c r="E110" s="398"/>
      <c r="F110" s="398"/>
      <c r="G110" s="398"/>
      <c r="H110" s="398"/>
      <c r="I110" s="398"/>
      <c r="J110" s="398"/>
      <c r="K110" s="398"/>
      <c r="L110" s="400"/>
      <c r="M110" s="398"/>
      <c r="N110" s="398"/>
      <c r="O110" s="398"/>
      <c r="P110" s="398"/>
      <c r="Q110" s="398"/>
      <c r="R110" s="398"/>
      <c r="S110" s="398"/>
      <c r="T110" s="398"/>
      <c r="U110" s="398"/>
      <c r="V110" s="398"/>
      <c r="W110" s="398"/>
      <c r="X110" s="398"/>
      <c r="Y110" s="398"/>
      <c r="Z110" s="398"/>
      <c r="AA110" s="398"/>
      <c r="AB110" s="398"/>
      <c r="AC110" s="398"/>
      <c r="AD110" s="398"/>
      <c r="AE110" s="398"/>
      <c r="AF110" s="398"/>
      <c r="AG110" s="398"/>
      <c r="AH110" s="398"/>
      <c r="AI110" s="398"/>
      <c r="AJ110" s="398"/>
      <c r="AK110" s="398"/>
      <c r="AL110" s="398"/>
      <c r="AM110" s="401"/>
      <c r="AN110" s="401"/>
      <c r="AO110" s="401"/>
      <c r="AP110" s="401"/>
      <c r="AQ110" s="398"/>
      <c r="AR110" s="398"/>
      <c r="AS110" s="398"/>
      <c r="AT110" s="398"/>
      <c r="AU110" s="402"/>
      <c r="AV110" s="398"/>
      <c r="AW110" s="398"/>
      <c r="AX110" s="398"/>
      <c r="AY110" s="398"/>
      <c r="AZ110" s="398"/>
    </row>
    <row r="111" spans="2:52" s="403" customFormat="1" x14ac:dyDescent="0.25">
      <c r="B111" s="398"/>
      <c r="C111" s="398"/>
      <c r="D111" s="399"/>
      <c r="E111" s="398"/>
      <c r="F111" s="398"/>
      <c r="G111" s="398"/>
      <c r="H111" s="398"/>
      <c r="I111" s="398"/>
      <c r="J111" s="398"/>
      <c r="K111" s="398"/>
      <c r="L111" s="400"/>
      <c r="M111" s="398"/>
      <c r="N111" s="398"/>
      <c r="O111" s="398"/>
      <c r="P111" s="398"/>
      <c r="Q111" s="398"/>
      <c r="R111" s="398"/>
      <c r="S111" s="398"/>
      <c r="T111" s="398"/>
      <c r="U111" s="398"/>
      <c r="V111" s="398"/>
      <c r="W111" s="398"/>
      <c r="X111" s="398"/>
      <c r="Y111" s="398"/>
      <c r="Z111" s="398"/>
      <c r="AA111" s="398"/>
      <c r="AB111" s="398"/>
      <c r="AC111" s="398"/>
      <c r="AD111" s="398"/>
      <c r="AE111" s="398"/>
      <c r="AF111" s="398"/>
      <c r="AG111" s="398"/>
      <c r="AH111" s="398"/>
      <c r="AI111" s="398"/>
      <c r="AJ111" s="398"/>
      <c r="AK111" s="398"/>
      <c r="AL111" s="398"/>
      <c r="AM111" s="401"/>
      <c r="AN111" s="401"/>
      <c r="AO111" s="401"/>
      <c r="AP111" s="401"/>
      <c r="AQ111" s="398"/>
      <c r="AR111" s="398"/>
      <c r="AS111" s="398"/>
      <c r="AT111" s="398"/>
      <c r="AU111" s="402"/>
      <c r="AV111" s="398"/>
      <c r="AW111" s="398"/>
      <c r="AX111" s="398"/>
      <c r="AY111" s="398"/>
      <c r="AZ111" s="398"/>
    </row>
    <row r="112" spans="2:52" s="403" customFormat="1" x14ac:dyDescent="0.25">
      <c r="B112" s="398"/>
      <c r="C112" s="398"/>
      <c r="D112" s="399"/>
      <c r="E112" s="398"/>
      <c r="F112" s="398"/>
      <c r="G112" s="398"/>
      <c r="H112" s="398"/>
      <c r="I112" s="398"/>
      <c r="J112" s="398"/>
      <c r="K112" s="398"/>
      <c r="L112" s="400"/>
      <c r="M112" s="398"/>
      <c r="N112" s="398"/>
      <c r="O112" s="398"/>
      <c r="P112" s="398"/>
      <c r="Q112" s="398"/>
      <c r="R112" s="398"/>
      <c r="S112" s="398"/>
      <c r="T112" s="398"/>
      <c r="U112" s="398"/>
      <c r="V112" s="398"/>
      <c r="W112" s="398"/>
      <c r="X112" s="398"/>
      <c r="Y112" s="398"/>
      <c r="Z112" s="398"/>
      <c r="AA112" s="398"/>
      <c r="AB112" s="398"/>
      <c r="AC112" s="398"/>
      <c r="AD112" s="398"/>
      <c r="AE112" s="398"/>
      <c r="AF112" s="398"/>
      <c r="AG112" s="398"/>
      <c r="AH112" s="398"/>
      <c r="AI112" s="398"/>
      <c r="AJ112" s="398"/>
      <c r="AK112" s="398"/>
      <c r="AL112" s="398"/>
      <c r="AM112" s="401"/>
      <c r="AN112" s="401"/>
      <c r="AO112" s="401"/>
      <c r="AP112" s="401"/>
      <c r="AQ112" s="398"/>
      <c r="AR112" s="398"/>
      <c r="AS112" s="398"/>
      <c r="AT112" s="398"/>
      <c r="AU112" s="402"/>
      <c r="AV112" s="398"/>
      <c r="AW112" s="398"/>
      <c r="AX112" s="398"/>
      <c r="AY112" s="398"/>
      <c r="AZ112" s="398"/>
    </row>
    <row r="113" spans="2:52" s="403" customFormat="1" x14ac:dyDescent="0.25">
      <c r="B113" s="398"/>
      <c r="C113" s="398"/>
      <c r="D113" s="399"/>
      <c r="E113" s="398"/>
      <c r="F113" s="398"/>
      <c r="G113" s="398"/>
      <c r="H113" s="398"/>
      <c r="I113" s="398"/>
      <c r="J113" s="398"/>
      <c r="K113" s="398"/>
      <c r="L113" s="400"/>
      <c r="M113" s="398"/>
      <c r="N113" s="398"/>
      <c r="O113" s="398"/>
      <c r="P113" s="398"/>
      <c r="Q113" s="398"/>
      <c r="R113" s="398"/>
      <c r="S113" s="398"/>
      <c r="T113" s="398"/>
      <c r="U113" s="398"/>
      <c r="V113" s="398"/>
      <c r="W113" s="398"/>
      <c r="X113" s="398"/>
      <c r="Y113" s="398"/>
      <c r="Z113" s="398"/>
      <c r="AA113" s="398"/>
      <c r="AB113" s="398"/>
      <c r="AC113" s="398"/>
      <c r="AD113" s="398"/>
      <c r="AE113" s="398"/>
      <c r="AF113" s="398"/>
      <c r="AG113" s="398"/>
      <c r="AH113" s="398"/>
      <c r="AI113" s="398"/>
      <c r="AJ113" s="398"/>
      <c r="AK113" s="398"/>
      <c r="AL113" s="398"/>
      <c r="AM113" s="401"/>
      <c r="AN113" s="401"/>
      <c r="AO113" s="401"/>
      <c r="AP113" s="401"/>
      <c r="AQ113" s="398"/>
      <c r="AR113" s="398"/>
      <c r="AS113" s="398"/>
      <c r="AT113" s="398"/>
      <c r="AU113" s="402"/>
      <c r="AV113" s="398"/>
      <c r="AW113" s="398"/>
      <c r="AX113" s="398"/>
      <c r="AY113" s="398"/>
      <c r="AZ113" s="398"/>
    </row>
    <row r="114" spans="2:52" s="403" customFormat="1" x14ac:dyDescent="0.25">
      <c r="B114" s="398"/>
      <c r="C114" s="398"/>
      <c r="D114" s="399"/>
      <c r="E114" s="398"/>
      <c r="F114" s="398"/>
      <c r="G114" s="398"/>
      <c r="H114" s="398"/>
      <c r="I114" s="398"/>
      <c r="J114" s="398"/>
      <c r="K114" s="398"/>
      <c r="L114" s="400"/>
      <c r="M114" s="398"/>
      <c r="N114" s="398"/>
      <c r="O114" s="398"/>
      <c r="P114" s="398"/>
      <c r="Q114" s="398"/>
      <c r="R114" s="398"/>
      <c r="S114" s="398"/>
      <c r="T114" s="398"/>
      <c r="U114" s="398"/>
      <c r="V114" s="398"/>
      <c r="W114" s="398"/>
      <c r="X114" s="398"/>
      <c r="Y114" s="398"/>
      <c r="Z114" s="398"/>
      <c r="AA114" s="398"/>
      <c r="AB114" s="398"/>
      <c r="AC114" s="398"/>
      <c r="AD114" s="398"/>
      <c r="AE114" s="398"/>
      <c r="AF114" s="398"/>
      <c r="AG114" s="398"/>
      <c r="AH114" s="398"/>
      <c r="AI114" s="398"/>
      <c r="AJ114" s="398"/>
      <c r="AK114" s="398"/>
      <c r="AL114" s="398"/>
      <c r="AM114" s="401"/>
      <c r="AN114" s="401"/>
      <c r="AO114" s="401"/>
      <c r="AP114" s="401"/>
      <c r="AQ114" s="398"/>
      <c r="AR114" s="398"/>
      <c r="AS114" s="398"/>
      <c r="AT114" s="398"/>
      <c r="AU114" s="402"/>
      <c r="AV114" s="398"/>
      <c r="AW114" s="398"/>
      <c r="AX114" s="398"/>
      <c r="AY114" s="398"/>
      <c r="AZ114" s="398"/>
    </row>
    <row r="115" spans="2:52" s="403" customFormat="1" x14ac:dyDescent="0.25">
      <c r="B115" s="398"/>
      <c r="C115" s="398"/>
      <c r="D115" s="399"/>
      <c r="E115" s="398"/>
      <c r="F115" s="398"/>
      <c r="G115" s="398"/>
      <c r="H115" s="398"/>
      <c r="I115" s="398"/>
      <c r="J115" s="398"/>
      <c r="K115" s="398"/>
      <c r="L115" s="400"/>
      <c r="M115" s="398"/>
      <c r="N115" s="398"/>
      <c r="O115" s="398"/>
      <c r="P115" s="398"/>
      <c r="Q115" s="398"/>
      <c r="R115" s="398"/>
      <c r="S115" s="398"/>
      <c r="T115" s="398"/>
      <c r="U115" s="398"/>
      <c r="V115" s="398"/>
      <c r="W115" s="398"/>
      <c r="X115" s="398"/>
      <c r="Y115" s="398"/>
      <c r="Z115" s="398"/>
      <c r="AA115" s="398"/>
      <c r="AB115" s="398"/>
      <c r="AC115" s="398"/>
      <c r="AD115" s="398"/>
      <c r="AE115" s="398"/>
      <c r="AF115" s="398"/>
      <c r="AG115" s="398"/>
      <c r="AH115" s="398"/>
      <c r="AI115" s="398"/>
      <c r="AJ115" s="398"/>
      <c r="AK115" s="398"/>
      <c r="AL115" s="398"/>
      <c r="AM115" s="401"/>
      <c r="AN115" s="401"/>
      <c r="AO115" s="401"/>
      <c r="AP115" s="401"/>
      <c r="AQ115" s="398"/>
      <c r="AR115" s="398"/>
      <c r="AS115" s="398"/>
      <c r="AT115" s="398"/>
      <c r="AU115" s="402"/>
      <c r="AV115" s="398"/>
      <c r="AW115" s="398"/>
      <c r="AX115" s="398"/>
      <c r="AY115" s="398"/>
      <c r="AZ115" s="398"/>
    </row>
    <row r="116" spans="2:52" s="403" customFormat="1" x14ac:dyDescent="0.25">
      <c r="B116" s="398"/>
      <c r="C116" s="398"/>
      <c r="D116" s="399"/>
      <c r="E116" s="398"/>
      <c r="F116" s="398"/>
      <c r="G116" s="398"/>
      <c r="H116" s="398"/>
      <c r="I116" s="398"/>
      <c r="J116" s="398"/>
      <c r="K116" s="398"/>
      <c r="L116" s="400"/>
      <c r="M116" s="398"/>
      <c r="N116" s="398"/>
      <c r="O116" s="398"/>
      <c r="P116" s="398"/>
      <c r="Q116" s="398"/>
      <c r="R116" s="398"/>
      <c r="S116" s="398"/>
      <c r="T116" s="398"/>
      <c r="U116" s="398"/>
      <c r="V116" s="398"/>
      <c r="W116" s="398"/>
      <c r="X116" s="398"/>
      <c r="Y116" s="398"/>
      <c r="Z116" s="398"/>
      <c r="AA116" s="398"/>
      <c r="AB116" s="398"/>
      <c r="AC116" s="398"/>
      <c r="AD116" s="398"/>
      <c r="AE116" s="398"/>
      <c r="AF116" s="398"/>
      <c r="AG116" s="398"/>
      <c r="AH116" s="398"/>
      <c r="AI116" s="398"/>
      <c r="AJ116" s="398"/>
      <c r="AK116" s="398"/>
      <c r="AL116" s="398"/>
      <c r="AM116" s="401"/>
      <c r="AN116" s="401"/>
      <c r="AO116" s="401"/>
      <c r="AP116" s="401"/>
      <c r="AQ116" s="398"/>
      <c r="AR116" s="398"/>
      <c r="AS116" s="398"/>
      <c r="AT116" s="398"/>
      <c r="AU116" s="402"/>
      <c r="AV116" s="398"/>
      <c r="AW116" s="398"/>
      <c r="AX116" s="398"/>
      <c r="AY116" s="398"/>
      <c r="AZ116" s="398"/>
    </row>
    <row r="117" spans="2:52" s="403" customFormat="1" x14ac:dyDescent="0.25">
      <c r="B117" s="398"/>
      <c r="C117" s="398"/>
      <c r="D117" s="399"/>
      <c r="E117" s="398"/>
      <c r="F117" s="398"/>
      <c r="G117" s="398"/>
      <c r="H117" s="398"/>
      <c r="I117" s="398"/>
      <c r="J117" s="398"/>
      <c r="K117" s="398"/>
      <c r="L117" s="400"/>
      <c r="M117" s="398"/>
      <c r="N117" s="398"/>
      <c r="O117" s="398"/>
      <c r="P117" s="398"/>
      <c r="Q117" s="398"/>
      <c r="R117" s="398"/>
      <c r="S117" s="398"/>
      <c r="T117" s="398"/>
      <c r="U117" s="398"/>
      <c r="V117" s="398"/>
      <c r="W117" s="398"/>
      <c r="X117" s="398"/>
      <c r="Y117" s="398"/>
      <c r="Z117" s="398"/>
      <c r="AA117" s="398"/>
      <c r="AB117" s="398"/>
      <c r="AC117" s="398"/>
      <c r="AD117" s="398"/>
      <c r="AE117" s="398"/>
      <c r="AF117" s="398"/>
      <c r="AG117" s="398"/>
      <c r="AH117" s="398"/>
      <c r="AI117" s="398"/>
      <c r="AJ117" s="398"/>
      <c r="AK117" s="398"/>
      <c r="AL117" s="398"/>
      <c r="AM117" s="401"/>
      <c r="AN117" s="401"/>
      <c r="AO117" s="401"/>
      <c r="AP117" s="401"/>
      <c r="AQ117" s="398"/>
      <c r="AR117" s="398"/>
      <c r="AS117" s="398"/>
      <c r="AT117" s="398"/>
      <c r="AU117" s="402"/>
      <c r="AV117" s="398"/>
      <c r="AW117" s="398"/>
      <c r="AX117" s="398"/>
      <c r="AY117" s="398"/>
      <c r="AZ117" s="398"/>
    </row>
    <row r="118" spans="2:52" s="403" customFormat="1" x14ac:dyDescent="0.25">
      <c r="B118" s="398"/>
      <c r="C118" s="398"/>
      <c r="D118" s="399"/>
      <c r="E118" s="398"/>
      <c r="F118" s="398"/>
      <c r="G118" s="398"/>
      <c r="H118" s="398"/>
      <c r="I118" s="398"/>
      <c r="J118" s="398"/>
      <c r="K118" s="398"/>
      <c r="L118" s="400"/>
      <c r="M118" s="398"/>
      <c r="N118" s="398"/>
      <c r="O118" s="398"/>
      <c r="P118" s="398"/>
      <c r="Q118" s="398"/>
      <c r="R118" s="398"/>
      <c r="S118" s="398"/>
      <c r="T118" s="398"/>
      <c r="U118" s="398"/>
      <c r="V118" s="398"/>
      <c r="W118" s="398"/>
      <c r="X118" s="398"/>
      <c r="Y118" s="398"/>
      <c r="Z118" s="398"/>
      <c r="AA118" s="398"/>
      <c r="AB118" s="398"/>
      <c r="AC118" s="398"/>
      <c r="AD118" s="398"/>
      <c r="AE118" s="398"/>
      <c r="AF118" s="398"/>
      <c r="AG118" s="398"/>
      <c r="AH118" s="398"/>
      <c r="AI118" s="398"/>
      <c r="AJ118" s="398"/>
      <c r="AK118" s="398"/>
      <c r="AL118" s="398"/>
      <c r="AM118" s="401"/>
      <c r="AN118" s="401"/>
      <c r="AO118" s="401"/>
      <c r="AP118" s="401"/>
      <c r="AQ118" s="398"/>
      <c r="AR118" s="398"/>
      <c r="AS118" s="398"/>
      <c r="AT118" s="398"/>
      <c r="AU118" s="402"/>
      <c r="AV118" s="398"/>
      <c r="AW118" s="398"/>
      <c r="AX118" s="398"/>
      <c r="AY118" s="398"/>
      <c r="AZ118" s="398"/>
    </row>
    <row r="119" spans="2:52" s="403" customFormat="1" x14ac:dyDescent="0.25">
      <c r="B119" s="398"/>
      <c r="C119" s="398"/>
      <c r="D119" s="399"/>
      <c r="E119" s="398"/>
      <c r="F119" s="398"/>
      <c r="G119" s="398"/>
      <c r="H119" s="398"/>
      <c r="I119" s="398"/>
      <c r="J119" s="398"/>
      <c r="K119" s="398"/>
      <c r="L119" s="400"/>
      <c r="M119" s="398"/>
      <c r="N119" s="398"/>
      <c r="O119" s="398"/>
      <c r="P119" s="398"/>
      <c r="Q119" s="398"/>
      <c r="R119" s="398"/>
      <c r="S119" s="398"/>
      <c r="T119" s="398"/>
      <c r="U119" s="398"/>
      <c r="V119" s="398"/>
      <c r="W119" s="398"/>
      <c r="X119" s="398"/>
      <c r="Y119" s="398"/>
      <c r="Z119" s="398"/>
      <c r="AA119" s="398"/>
      <c r="AB119" s="398"/>
      <c r="AC119" s="398"/>
      <c r="AD119" s="398"/>
      <c r="AE119" s="398"/>
      <c r="AF119" s="398"/>
      <c r="AG119" s="398"/>
      <c r="AH119" s="398"/>
      <c r="AI119" s="398"/>
      <c r="AJ119" s="398"/>
      <c r="AK119" s="398"/>
      <c r="AL119" s="398"/>
      <c r="AM119" s="401"/>
      <c r="AN119" s="401"/>
      <c r="AO119" s="401"/>
      <c r="AP119" s="401"/>
      <c r="AQ119" s="398"/>
      <c r="AR119" s="398"/>
      <c r="AS119" s="398"/>
      <c r="AT119" s="398"/>
      <c r="AU119" s="402"/>
      <c r="AV119" s="398"/>
      <c r="AW119" s="398"/>
      <c r="AX119" s="398"/>
      <c r="AY119" s="398"/>
      <c r="AZ119" s="398"/>
    </row>
    <row r="120" spans="2:52" s="403" customFormat="1" x14ac:dyDescent="0.25">
      <c r="B120" s="398"/>
      <c r="C120" s="398"/>
      <c r="D120" s="399"/>
      <c r="E120" s="398"/>
      <c r="F120" s="398"/>
      <c r="G120" s="398"/>
      <c r="H120" s="398"/>
      <c r="I120" s="398"/>
      <c r="J120" s="398"/>
      <c r="K120" s="398"/>
      <c r="L120" s="400"/>
      <c r="M120" s="398"/>
      <c r="N120" s="398"/>
      <c r="O120" s="398"/>
      <c r="P120" s="398"/>
      <c r="Q120" s="398"/>
      <c r="R120" s="398"/>
      <c r="S120" s="398"/>
      <c r="T120" s="398"/>
      <c r="U120" s="398"/>
      <c r="V120" s="398"/>
      <c r="W120" s="398"/>
      <c r="X120" s="398"/>
      <c r="Y120" s="398"/>
      <c r="Z120" s="398"/>
      <c r="AA120" s="398"/>
      <c r="AB120" s="398"/>
      <c r="AC120" s="398"/>
      <c r="AD120" s="398"/>
      <c r="AE120" s="398"/>
      <c r="AF120" s="398"/>
      <c r="AG120" s="398"/>
      <c r="AH120" s="398"/>
      <c r="AI120" s="398"/>
      <c r="AJ120" s="398"/>
      <c r="AK120" s="398"/>
      <c r="AL120" s="398"/>
      <c r="AM120" s="401"/>
      <c r="AN120" s="401"/>
      <c r="AO120" s="401"/>
      <c r="AP120" s="401"/>
      <c r="AQ120" s="398"/>
      <c r="AR120" s="398"/>
      <c r="AS120" s="398"/>
      <c r="AT120" s="398"/>
      <c r="AU120" s="402"/>
      <c r="AV120" s="398"/>
      <c r="AW120" s="398"/>
      <c r="AX120" s="398"/>
      <c r="AY120" s="398"/>
      <c r="AZ120" s="398"/>
    </row>
    <row r="121" spans="2:52" s="403" customFormat="1" x14ac:dyDescent="0.25">
      <c r="B121" s="398"/>
      <c r="C121" s="398"/>
      <c r="D121" s="399"/>
      <c r="E121" s="398"/>
      <c r="F121" s="398"/>
      <c r="G121" s="398"/>
      <c r="H121" s="398"/>
      <c r="I121" s="398"/>
      <c r="J121" s="398"/>
      <c r="K121" s="398"/>
      <c r="L121" s="400"/>
      <c r="M121" s="398"/>
      <c r="N121" s="398"/>
      <c r="O121" s="398"/>
      <c r="P121" s="398"/>
      <c r="Q121" s="398"/>
      <c r="R121" s="398"/>
      <c r="S121" s="398"/>
      <c r="T121" s="398"/>
      <c r="U121" s="398"/>
      <c r="V121" s="398"/>
      <c r="W121" s="398"/>
      <c r="X121" s="398"/>
      <c r="Y121" s="398"/>
      <c r="Z121" s="398"/>
      <c r="AA121" s="398"/>
      <c r="AB121" s="398"/>
      <c r="AC121" s="398"/>
      <c r="AD121" s="398"/>
      <c r="AE121" s="398"/>
      <c r="AF121" s="398"/>
      <c r="AG121" s="398"/>
      <c r="AH121" s="398"/>
      <c r="AI121" s="398"/>
      <c r="AJ121" s="398"/>
      <c r="AK121" s="398"/>
      <c r="AL121" s="398"/>
      <c r="AM121" s="401"/>
      <c r="AN121" s="401"/>
      <c r="AO121" s="401"/>
      <c r="AP121" s="401"/>
      <c r="AQ121" s="398"/>
      <c r="AR121" s="398"/>
      <c r="AS121" s="398"/>
      <c r="AT121" s="398"/>
      <c r="AU121" s="402"/>
      <c r="AV121" s="398"/>
      <c r="AW121" s="398"/>
      <c r="AX121" s="398"/>
      <c r="AY121" s="398"/>
      <c r="AZ121" s="398"/>
    </row>
    <row r="122" spans="2:52" s="403" customFormat="1" x14ac:dyDescent="0.25">
      <c r="B122" s="398"/>
      <c r="C122" s="398"/>
      <c r="D122" s="399"/>
      <c r="E122" s="398"/>
      <c r="F122" s="398"/>
      <c r="G122" s="398"/>
      <c r="H122" s="398"/>
      <c r="I122" s="398"/>
      <c r="J122" s="398"/>
      <c r="K122" s="398"/>
      <c r="L122" s="400"/>
      <c r="M122" s="398"/>
      <c r="N122" s="398"/>
      <c r="O122" s="398"/>
      <c r="P122" s="398"/>
      <c r="Q122" s="398"/>
      <c r="R122" s="398"/>
      <c r="S122" s="398"/>
      <c r="T122" s="398"/>
      <c r="U122" s="398"/>
      <c r="V122" s="398"/>
      <c r="W122" s="398"/>
      <c r="X122" s="398"/>
      <c r="Y122" s="398"/>
      <c r="Z122" s="398"/>
      <c r="AA122" s="398"/>
      <c r="AB122" s="398"/>
      <c r="AC122" s="398"/>
      <c r="AD122" s="398"/>
      <c r="AE122" s="398"/>
      <c r="AF122" s="398"/>
      <c r="AG122" s="398"/>
      <c r="AH122" s="398"/>
      <c r="AI122" s="398"/>
      <c r="AJ122" s="398"/>
      <c r="AK122" s="398"/>
      <c r="AL122" s="398"/>
      <c r="AM122" s="401"/>
      <c r="AN122" s="401"/>
      <c r="AO122" s="401"/>
      <c r="AP122" s="401"/>
      <c r="AQ122" s="398"/>
      <c r="AR122" s="398"/>
      <c r="AS122" s="398"/>
      <c r="AT122" s="398"/>
      <c r="AU122" s="402"/>
      <c r="AV122" s="398"/>
      <c r="AW122" s="398"/>
      <c r="AX122" s="398"/>
      <c r="AY122" s="398"/>
      <c r="AZ122" s="398"/>
    </row>
    <row r="123" spans="2:52" s="403" customFormat="1" x14ac:dyDescent="0.25">
      <c r="B123" s="398"/>
      <c r="C123" s="398"/>
      <c r="D123" s="399"/>
      <c r="E123" s="398"/>
      <c r="F123" s="398"/>
      <c r="G123" s="398"/>
      <c r="H123" s="398"/>
      <c r="I123" s="398"/>
      <c r="J123" s="398"/>
      <c r="K123" s="398"/>
      <c r="L123" s="400"/>
      <c r="M123" s="398"/>
      <c r="N123" s="398"/>
      <c r="O123" s="398"/>
      <c r="P123" s="398"/>
      <c r="Q123" s="398"/>
      <c r="R123" s="398"/>
      <c r="S123" s="398"/>
      <c r="T123" s="398"/>
      <c r="U123" s="398"/>
      <c r="V123" s="398"/>
      <c r="W123" s="398"/>
      <c r="X123" s="398"/>
      <c r="Y123" s="398"/>
      <c r="Z123" s="398"/>
      <c r="AA123" s="398"/>
      <c r="AB123" s="398"/>
      <c r="AC123" s="398"/>
      <c r="AD123" s="398"/>
      <c r="AE123" s="398"/>
      <c r="AF123" s="398"/>
      <c r="AG123" s="398"/>
      <c r="AH123" s="398"/>
      <c r="AI123" s="398"/>
      <c r="AJ123" s="398"/>
      <c r="AK123" s="398"/>
      <c r="AL123" s="398"/>
      <c r="AM123" s="401"/>
      <c r="AN123" s="401"/>
      <c r="AO123" s="401"/>
      <c r="AP123" s="401"/>
      <c r="AQ123" s="398"/>
      <c r="AR123" s="398"/>
      <c r="AS123" s="398"/>
      <c r="AT123" s="398"/>
      <c r="AU123" s="402"/>
      <c r="AV123" s="398"/>
      <c r="AW123" s="398"/>
      <c r="AX123" s="398"/>
      <c r="AY123" s="398"/>
      <c r="AZ123" s="398"/>
    </row>
    <row r="124" spans="2:52" s="403" customFormat="1" x14ac:dyDescent="0.25">
      <c r="B124" s="398"/>
      <c r="C124" s="398"/>
      <c r="D124" s="399"/>
      <c r="E124" s="398"/>
      <c r="F124" s="398"/>
      <c r="G124" s="398"/>
      <c r="H124" s="398"/>
      <c r="I124" s="398"/>
      <c r="J124" s="398"/>
      <c r="K124" s="398"/>
      <c r="L124" s="400"/>
      <c r="M124" s="398"/>
      <c r="N124" s="398"/>
      <c r="O124" s="398"/>
      <c r="P124" s="398"/>
      <c r="Q124" s="398"/>
      <c r="R124" s="398"/>
      <c r="S124" s="398"/>
      <c r="T124" s="398"/>
      <c r="U124" s="398"/>
      <c r="V124" s="398"/>
      <c r="W124" s="398"/>
      <c r="X124" s="398"/>
      <c r="Y124" s="398"/>
      <c r="Z124" s="398"/>
      <c r="AA124" s="398"/>
      <c r="AB124" s="398"/>
      <c r="AC124" s="398"/>
      <c r="AD124" s="398"/>
      <c r="AE124" s="398"/>
      <c r="AF124" s="398"/>
      <c r="AG124" s="398"/>
      <c r="AH124" s="398"/>
      <c r="AI124" s="398"/>
      <c r="AJ124" s="398"/>
      <c r="AK124" s="398"/>
      <c r="AL124" s="398"/>
      <c r="AM124" s="401"/>
      <c r="AN124" s="401"/>
      <c r="AO124" s="401"/>
      <c r="AP124" s="401"/>
      <c r="AQ124" s="398"/>
      <c r="AR124" s="398"/>
      <c r="AS124" s="398"/>
      <c r="AT124" s="398"/>
      <c r="AU124" s="402"/>
      <c r="AV124" s="398"/>
      <c r="AW124" s="398"/>
      <c r="AX124" s="398"/>
      <c r="AY124" s="398"/>
      <c r="AZ124" s="398"/>
    </row>
    <row r="125" spans="2:52" s="403" customFormat="1" x14ac:dyDescent="0.25">
      <c r="B125" s="398"/>
      <c r="C125" s="398"/>
      <c r="D125" s="399"/>
      <c r="E125" s="398"/>
      <c r="F125" s="398"/>
      <c r="G125" s="398"/>
      <c r="H125" s="398"/>
      <c r="I125" s="398"/>
      <c r="J125" s="398"/>
      <c r="K125" s="398"/>
      <c r="L125" s="400"/>
      <c r="M125" s="398"/>
      <c r="N125" s="398"/>
      <c r="O125" s="398"/>
      <c r="P125" s="398"/>
      <c r="Q125" s="398"/>
      <c r="R125" s="398"/>
      <c r="S125" s="398"/>
      <c r="T125" s="398"/>
      <c r="U125" s="398"/>
      <c r="V125" s="398"/>
      <c r="W125" s="398"/>
      <c r="X125" s="398"/>
      <c r="Y125" s="398"/>
      <c r="Z125" s="398"/>
      <c r="AA125" s="398"/>
      <c r="AB125" s="398"/>
      <c r="AC125" s="398"/>
      <c r="AD125" s="398"/>
      <c r="AE125" s="398"/>
      <c r="AF125" s="398"/>
      <c r="AG125" s="398"/>
      <c r="AH125" s="398"/>
      <c r="AI125" s="398"/>
      <c r="AJ125" s="398"/>
      <c r="AK125" s="398"/>
      <c r="AL125" s="398"/>
      <c r="AM125" s="401"/>
      <c r="AN125" s="401"/>
      <c r="AO125" s="401"/>
      <c r="AP125" s="401"/>
      <c r="AQ125" s="398"/>
      <c r="AR125" s="398"/>
      <c r="AS125" s="398"/>
      <c r="AT125" s="398"/>
      <c r="AU125" s="402"/>
      <c r="AV125" s="398"/>
      <c r="AW125" s="398"/>
      <c r="AX125" s="398"/>
      <c r="AY125" s="398"/>
      <c r="AZ125" s="398"/>
    </row>
    <row r="126" spans="2:52" s="403" customFormat="1" x14ac:dyDescent="0.25">
      <c r="B126" s="398"/>
      <c r="C126" s="398"/>
      <c r="D126" s="399"/>
      <c r="E126" s="398"/>
      <c r="F126" s="398"/>
      <c r="G126" s="398"/>
      <c r="H126" s="398"/>
      <c r="I126" s="398"/>
      <c r="J126" s="398"/>
      <c r="K126" s="398"/>
      <c r="L126" s="400"/>
      <c r="M126" s="398"/>
      <c r="N126" s="398"/>
      <c r="O126" s="398"/>
      <c r="P126" s="398"/>
      <c r="Q126" s="398"/>
      <c r="R126" s="398"/>
      <c r="S126" s="398"/>
      <c r="T126" s="398"/>
      <c r="U126" s="398"/>
      <c r="V126" s="398"/>
      <c r="W126" s="398"/>
      <c r="X126" s="398"/>
      <c r="Y126" s="398"/>
      <c r="Z126" s="398"/>
      <c r="AA126" s="398"/>
      <c r="AB126" s="398"/>
      <c r="AC126" s="398"/>
      <c r="AD126" s="398"/>
      <c r="AE126" s="398"/>
      <c r="AF126" s="398"/>
      <c r="AG126" s="398"/>
      <c r="AH126" s="398"/>
      <c r="AI126" s="398"/>
      <c r="AJ126" s="398"/>
      <c r="AK126" s="398"/>
      <c r="AL126" s="398"/>
      <c r="AM126" s="401"/>
      <c r="AN126" s="401"/>
      <c r="AO126" s="401"/>
      <c r="AP126" s="401"/>
      <c r="AQ126" s="398"/>
      <c r="AR126" s="398"/>
      <c r="AS126" s="398"/>
      <c r="AT126" s="398"/>
      <c r="AU126" s="402"/>
      <c r="AV126" s="398"/>
      <c r="AW126" s="398"/>
      <c r="AX126" s="398"/>
      <c r="AY126" s="398"/>
      <c r="AZ126" s="398"/>
    </row>
    <row r="127" spans="2:52" s="403" customFormat="1" x14ac:dyDescent="0.25">
      <c r="B127" s="398"/>
      <c r="C127" s="398"/>
      <c r="D127" s="399"/>
      <c r="E127" s="398"/>
      <c r="F127" s="398"/>
      <c r="G127" s="398"/>
      <c r="H127" s="398"/>
      <c r="I127" s="398"/>
      <c r="J127" s="398"/>
      <c r="K127" s="398"/>
      <c r="L127" s="400"/>
      <c r="M127" s="398"/>
      <c r="N127" s="398"/>
      <c r="O127" s="398"/>
      <c r="P127" s="398"/>
      <c r="Q127" s="398"/>
      <c r="R127" s="398"/>
      <c r="S127" s="398"/>
      <c r="T127" s="398"/>
      <c r="U127" s="398"/>
      <c r="V127" s="398"/>
      <c r="W127" s="398"/>
      <c r="X127" s="398"/>
      <c r="Y127" s="398"/>
      <c r="Z127" s="398"/>
      <c r="AA127" s="398"/>
      <c r="AB127" s="398"/>
      <c r="AC127" s="398"/>
      <c r="AD127" s="398"/>
      <c r="AE127" s="398"/>
      <c r="AF127" s="398"/>
      <c r="AG127" s="398"/>
      <c r="AH127" s="398"/>
      <c r="AI127" s="398"/>
      <c r="AJ127" s="398"/>
      <c r="AK127" s="398"/>
      <c r="AL127" s="398"/>
      <c r="AM127" s="401"/>
      <c r="AN127" s="401"/>
      <c r="AO127" s="401"/>
      <c r="AP127" s="401"/>
      <c r="AQ127" s="398"/>
      <c r="AR127" s="398"/>
      <c r="AS127" s="398"/>
      <c r="AT127" s="398"/>
      <c r="AU127" s="402"/>
      <c r="AV127" s="398"/>
      <c r="AW127" s="398"/>
      <c r="AX127" s="398"/>
      <c r="AY127" s="398"/>
      <c r="AZ127" s="398"/>
    </row>
    <row r="128" spans="2:52" s="403" customFormat="1" x14ac:dyDescent="0.25">
      <c r="B128" s="398"/>
      <c r="C128" s="398"/>
      <c r="D128" s="399"/>
      <c r="E128" s="398"/>
      <c r="F128" s="398"/>
      <c r="G128" s="398"/>
      <c r="H128" s="398"/>
      <c r="I128" s="398"/>
      <c r="J128" s="398"/>
      <c r="K128" s="398"/>
      <c r="L128" s="400"/>
      <c r="M128" s="398"/>
      <c r="N128" s="398"/>
      <c r="O128" s="398"/>
      <c r="P128" s="398"/>
      <c r="Q128" s="398"/>
      <c r="R128" s="398"/>
      <c r="S128" s="398"/>
      <c r="T128" s="398"/>
      <c r="U128" s="398"/>
      <c r="V128" s="398"/>
      <c r="W128" s="398"/>
      <c r="X128" s="398"/>
      <c r="Y128" s="398"/>
      <c r="Z128" s="398"/>
      <c r="AA128" s="398"/>
      <c r="AB128" s="398"/>
      <c r="AC128" s="398"/>
      <c r="AD128" s="398"/>
      <c r="AE128" s="398"/>
      <c r="AF128" s="398"/>
      <c r="AG128" s="398"/>
      <c r="AH128" s="398"/>
      <c r="AI128" s="398"/>
      <c r="AJ128" s="398"/>
      <c r="AK128" s="398"/>
      <c r="AL128" s="398"/>
      <c r="AM128" s="401"/>
      <c r="AN128" s="401"/>
      <c r="AO128" s="401"/>
      <c r="AP128" s="401"/>
      <c r="AQ128" s="398"/>
      <c r="AR128" s="398"/>
      <c r="AS128" s="398"/>
      <c r="AT128" s="398"/>
      <c r="AU128" s="402"/>
      <c r="AV128" s="398"/>
      <c r="AW128" s="398"/>
      <c r="AX128" s="398"/>
      <c r="AY128" s="398"/>
      <c r="AZ128" s="398"/>
    </row>
    <row r="129" spans="2:52" s="403" customFormat="1" x14ac:dyDescent="0.25">
      <c r="B129" s="398"/>
      <c r="C129" s="398"/>
      <c r="D129" s="399"/>
      <c r="E129" s="398"/>
      <c r="F129" s="398"/>
      <c r="G129" s="398"/>
      <c r="H129" s="398"/>
      <c r="I129" s="398"/>
      <c r="J129" s="398"/>
      <c r="K129" s="398"/>
      <c r="L129" s="400"/>
      <c r="M129" s="398"/>
      <c r="N129" s="398"/>
      <c r="O129" s="398"/>
      <c r="P129" s="398"/>
      <c r="Q129" s="398"/>
      <c r="R129" s="398"/>
      <c r="S129" s="398"/>
      <c r="T129" s="398"/>
      <c r="U129" s="398"/>
      <c r="V129" s="398"/>
      <c r="W129" s="398"/>
      <c r="X129" s="398"/>
      <c r="Y129" s="398"/>
      <c r="Z129" s="398"/>
      <c r="AA129" s="398"/>
      <c r="AB129" s="398"/>
      <c r="AC129" s="398"/>
      <c r="AD129" s="398"/>
      <c r="AE129" s="398"/>
      <c r="AF129" s="398"/>
      <c r="AG129" s="398"/>
      <c r="AH129" s="398"/>
      <c r="AI129" s="398"/>
      <c r="AJ129" s="398"/>
      <c r="AK129" s="398"/>
      <c r="AL129" s="398"/>
      <c r="AM129" s="401"/>
      <c r="AN129" s="401"/>
      <c r="AO129" s="401"/>
      <c r="AP129" s="401"/>
      <c r="AQ129" s="398"/>
      <c r="AR129" s="398"/>
      <c r="AS129" s="398"/>
      <c r="AT129" s="398"/>
      <c r="AU129" s="402"/>
      <c r="AV129" s="398"/>
      <c r="AW129" s="398"/>
      <c r="AX129" s="398"/>
      <c r="AY129" s="398"/>
      <c r="AZ129" s="398"/>
    </row>
    <row r="130" spans="2:52" s="403" customFormat="1" x14ac:dyDescent="0.25">
      <c r="B130" s="398"/>
      <c r="C130" s="398"/>
      <c r="D130" s="399"/>
      <c r="E130" s="398"/>
      <c r="F130" s="398"/>
      <c r="G130" s="398"/>
      <c r="H130" s="398"/>
      <c r="I130" s="398"/>
      <c r="J130" s="398"/>
      <c r="K130" s="398"/>
      <c r="L130" s="400"/>
      <c r="M130" s="398"/>
      <c r="N130" s="398"/>
      <c r="O130" s="398"/>
      <c r="P130" s="398"/>
      <c r="Q130" s="398"/>
      <c r="R130" s="398"/>
      <c r="S130" s="398"/>
      <c r="T130" s="398"/>
      <c r="U130" s="398"/>
      <c r="V130" s="398"/>
      <c r="W130" s="398"/>
      <c r="X130" s="398"/>
      <c r="Y130" s="398"/>
      <c r="Z130" s="398"/>
      <c r="AA130" s="398"/>
      <c r="AB130" s="398"/>
      <c r="AC130" s="398"/>
      <c r="AD130" s="398"/>
      <c r="AE130" s="398"/>
      <c r="AF130" s="398"/>
      <c r="AG130" s="398"/>
      <c r="AH130" s="398"/>
      <c r="AI130" s="398"/>
      <c r="AJ130" s="398"/>
      <c r="AK130" s="398"/>
      <c r="AL130" s="398"/>
      <c r="AM130" s="401"/>
      <c r="AN130" s="401"/>
      <c r="AO130" s="401"/>
      <c r="AP130" s="401"/>
      <c r="AQ130" s="398"/>
      <c r="AR130" s="398"/>
      <c r="AS130" s="398"/>
      <c r="AT130" s="398"/>
      <c r="AU130" s="402"/>
      <c r="AV130" s="398"/>
      <c r="AW130" s="398"/>
      <c r="AX130" s="398"/>
      <c r="AY130" s="398"/>
      <c r="AZ130" s="398"/>
    </row>
    <row r="131" spans="2:52" s="403" customFormat="1" x14ac:dyDescent="0.25">
      <c r="B131" s="398"/>
      <c r="C131" s="398"/>
      <c r="D131" s="399"/>
      <c r="E131" s="398"/>
      <c r="F131" s="398"/>
      <c r="G131" s="398"/>
      <c r="H131" s="398"/>
      <c r="I131" s="398"/>
      <c r="J131" s="398"/>
      <c r="K131" s="398"/>
      <c r="L131" s="400"/>
      <c r="M131" s="398"/>
      <c r="N131" s="398"/>
      <c r="O131" s="398"/>
      <c r="P131" s="398"/>
      <c r="Q131" s="398"/>
      <c r="R131" s="398"/>
      <c r="S131" s="398"/>
      <c r="T131" s="398"/>
      <c r="U131" s="398"/>
      <c r="V131" s="398"/>
      <c r="W131" s="398"/>
      <c r="X131" s="398"/>
      <c r="Y131" s="398"/>
      <c r="Z131" s="398"/>
      <c r="AA131" s="398"/>
      <c r="AB131" s="398"/>
      <c r="AC131" s="398"/>
      <c r="AD131" s="398"/>
      <c r="AE131" s="398"/>
      <c r="AF131" s="398"/>
      <c r="AG131" s="398"/>
      <c r="AH131" s="398"/>
      <c r="AI131" s="398"/>
      <c r="AJ131" s="398"/>
      <c r="AK131" s="398"/>
      <c r="AL131" s="398"/>
      <c r="AM131" s="401"/>
      <c r="AN131" s="401"/>
      <c r="AO131" s="401"/>
      <c r="AP131" s="401"/>
      <c r="AQ131" s="398"/>
      <c r="AR131" s="398"/>
      <c r="AS131" s="398"/>
      <c r="AT131" s="398"/>
      <c r="AU131" s="402"/>
      <c r="AV131" s="398"/>
      <c r="AW131" s="398"/>
      <c r="AX131" s="398"/>
      <c r="AY131" s="398"/>
      <c r="AZ131" s="398"/>
    </row>
    <row r="132" spans="2:52" s="403" customFormat="1" x14ac:dyDescent="0.25">
      <c r="B132" s="398"/>
      <c r="C132" s="398"/>
      <c r="D132" s="399"/>
      <c r="E132" s="398"/>
      <c r="F132" s="398"/>
      <c r="G132" s="398"/>
      <c r="H132" s="398"/>
      <c r="I132" s="398"/>
      <c r="J132" s="398"/>
      <c r="K132" s="398"/>
      <c r="L132" s="400"/>
      <c r="M132" s="398"/>
      <c r="N132" s="398"/>
      <c r="O132" s="398"/>
      <c r="P132" s="398"/>
      <c r="Q132" s="398"/>
      <c r="R132" s="398"/>
      <c r="S132" s="398"/>
      <c r="T132" s="398"/>
      <c r="U132" s="398"/>
      <c r="V132" s="398"/>
      <c r="W132" s="398"/>
      <c r="X132" s="398"/>
      <c r="Y132" s="398"/>
      <c r="Z132" s="398"/>
      <c r="AA132" s="398"/>
      <c r="AB132" s="398"/>
      <c r="AC132" s="398"/>
      <c r="AD132" s="398"/>
      <c r="AE132" s="398"/>
      <c r="AF132" s="398"/>
      <c r="AG132" s="398"/>
      <c r="AH132" s="398"/>
      <c r="AI132" s="398"/>
      <c r="AJ132" s="398"/>
      <c r="AK132" s="398"/>
      <c r="AL132" s="398"/>
      <c r="AM132" s="401"/>
      <c r="AN132" s="401"/>
      <c r="AO132" s="401"/>
      <c r="AP132" s="401"/>
      <c r="AQ132" s="398"/>
      <c r="AR132" s="398"/>
      <c r="AS132" s="398"/>
      <c r="AT132" s="398"/>
      <c r="AU132" s="402"/>
      <c r="AV132" s="398"/>
      <c r="AW132" s="398"/>
      <c r="AX132" s="398"/>
      <c r="AY132" s="398"/>
      <c r="AZ132" s="398"/>
    </row>
    <row r="133" spans="2:52" s="403" customFormat="1" x14ac:dyDescent="0.25">
      <c r="B133" s="398"/>
      <c r="C133" s="398"/>
      <c r="D133" s="399"/>
      <c r="E133" s="398"/>
      <c r="F133" s="398"/>
      <c r="G133" s="398"/>
      <c r="H133" s="398"/>
      <c r="I133" s="398"/>
      <c r="J133" s="398"/>
      <c r="K133" s="398"/>
      <c r="L133" s="400"/>
      <c r="M133" s="398"/>
      <c r="N133" s="398"/>
      <c r="O133" s="398"/>
      <c r="P133" s="398"/>
      <c r="Q133" s="398"/>
      <c r="R133" s="398"/>
      <c r="S133" s="398"/>
      <c r="T133" s="398"/>
      <c r="U133" s="398"/>
      <c r="V133" s="398"/>
      <c r="W133" s="398"/>
      <c r="X133" s="398"/>
      <c r="Y133" s="398"/>
      <c r="Z133" s="398"/>
      <c r="AA133" s="398"/>
      <c r="AB133" s="398"/>
      <c r="AC133" s="398"/>
      <c r="AD133" s="398"/>
      <c r="AE133" s="398"/>
      <c r="AF133" s="398"/>
      <c r="AG133" s="398"/>
      <c r="AH133" s="398"/>
      <c r="AI133" s="398"/>
      <c r="AJ133" s="398"/>
      <c r="AK133" s="398"/>
      <c r="AL133" s="398"/>
      <c r="AM133" s="401"/>
      <c r="AN133" s="401"/>
      <c r="AO133" s="401"/>
      <c r="AP133" s="401"/>
      <c r="AQ133" s="398"/>
      <c r="AR133" s="398"/>
      <c r="AS133" s="398"/>
      <c r="AT133" s="398"/>
      <c r="AU133" s="402"/>
      <c r="AV133" s="398"/>
      <c r="AW133" s="398"/>
      <c r="AX133" s="398"/>
      <c r="AY133" s="398"/>
      <c r="AZ133" s="398"/>
    </row>
    <row r="134" spans="2:52" s="403" customFormat="1" x14ac:dyDescent="0.25">
      <c r="B134" s="398"/>
      <c r="C134" s="398"/>
      <c r="D134" s="399"/>
      <c r="E134" s="398"/>
      <c r="F134" s="398"/>
      <c r="G134" s="398"/>
      <c r="H134" s="398"/>
      <c r="I134" s="398"/>
      <c r="J134" s="398"/>
      <c r="K134" s="398"/>
      <c r="L134" s="400"/>
      <c r="M134" s="398"/>
      <c r="N134" s="398"/>
      <c r="O134" s="398"/>
      <c r="P134" s="398"/>
      <c r="Q134" s="398"/>
      <c r="R134" s="398"/>
      <c r="S134" s="398"/>
      <c r="T134" s="398"/>
      <c r="U134" s="398"/>
      <c r="V134" s="398"/>
      <c r="W134" s="398"/>
      <c r="X134" s="398"/>
      <c r="Y134" s="398"/>
      <c r="Z134" s="398"/>
      <c r="AA134" s="398"/>
      <c r="AB134" s="398"/>
      <c r="AC134" s="398"/>
      <c r="AD134" s="398"/>
      <c r="AE134" s="398"/>
      <c r="AF134" s="398"/>
      <c r="AG134" s="398"/>
      <c r="AH134" s="398"/>
      <c r="AI134" s="398"/>
      <c r="AJ134" s="398"/>
      <c r="AK134" s="398"/>
      <c r="AL134" s="398"/>
      <c r="AM134" s="401"/>
      <c r="AN134" s="401"/>
      <c r="AO134" s="401"/>
      <c r="AP134" s="401"/>
      <c r="AQ134" s="398"/>
      <c r="AR134" s="398"/>
      <c r="AS134" s="398"/>
      <c r="AT134" s="398"/>
      <c r="AU134" s="402"/>
      <c r="AV134" s="398"/>
      <c r="AW134" s="398"/>
      <c r="AX134" s="398"/>
      <c r="AY134" s="398"/>
      <c r="AZ134" s="398"/>
    </row>
    <row r="135" spans="2:52" s="403" customFormat="1" x14ac:dyDescent="0.25">
      <c r="B135" s="398"/>
      <c r="C135" s="398"/>
      <c r="D135" s="399"/>
      <c r="E135" s="398"/>
      <c r="F135" s="398"/>
      <c r="G135" s="398"/>
      <c r="H135" s="398"/>
      <c r="I135" s="398"/>
      <c r="J135" s="398"/>
      <c r="K135" s="398"/>
      <c r="L135" s="400"/>
      <c r="M135" s="398"/>
      <c r="N135" s="398"/>
      <c r="O135" s="398"/>
      <c r="P135" s="398"/>
      <c r="Q135" s="398"/>
      <c r="R135" s="398"/>
      <c r="S135" s="398"/>
      <c r="T135" s="398"/>
      <c r="U135" s="398"/>
      <c r="V135" s="398"/>
      <c r="W135" s="398"/>
      <c r="X135" s="398"/>
      <c r="Y135" s="398"/>
      <c r="Z135" s="398"/>
      <c r="AA135" s="398"/>
      <c r="AB135" s="398"/>
      <c r="AC135" s="398"/>
      <c r="AD135" s="398"/>
      <c r="AE135" s="398"/>
      <c r="AF135" s="398"/>
      <c r="AG135" s="398"/>
      <c r="AH135" s="398"/>
      <c r="AI135" s="398"/>
      <c r="AJ135" s="398"/>
      <c r="AK135" s="398"/>
      <c r="AL135" s="398"/>
      <c r="AM135" s="401"/>
      <c r="AN135" s="401"/>
      <c r="AO135" s="401"/>
      <c r="AP135" s="401"/>
      <c r="AQ135" s="398"/>
      <c r="AR135" s="398"/>
      <c r="AS135" s="398"/>
      <c r="AT135" s="398"/>
      <c r="AU135" s="402"/>
      <c r="AV135" s="398"/>
      <c r="AW135" s="398"/>
      <c r="AX135" s="398"/>
      <c r="AY135" s="398"/>
      <c r="AZ135" s="398"/>
    </row>
    <row r="136" spans="2:52" s="403" customFormat="1" x14ac:dyDescent="0.25">
      <c r="B136" s="398"/>
      <c r="C136" s="398"/>
      <c r="D136" s="399"/>
      <c r="E136" s="398"/>
      <c r="F136" s="398"/>
      <c r="G136" s="398"/>
      <c r="H136" s="398"/>
      <c r="I136" s="398"/>
      <c r="J136" s="398"/>
      <c r="K136" s="398"/>
      <c r="L136" s="400"/>
      <c r="M136" s="398"/>
      <c r="N136" s="398"/>
      <c r="O136" s="398"/>
      <c r="P136" s="398"/>
      <c r="Q136" s="398"/>
      <c r="R136" s="398"/>
      <c r="S136" s="398"/>
      <c r="T136" s="398"/>
      <c r="U136" s="398"/>
      <c r="V136" s="398"/>
      <c r="W136" s="398"/>
      <c r="X136" s="398"/>
      <c r="Y136" s="398"/>
      <c r="Z136" s="398"/>
      <c r="AA136" s="398"/>
      <c r="AB136" s="398"/>
      <c r="AC136" s="398"/>
      <c r="AD136" s="398"/>
      <c r="AE136" s="398"/>
      <c r="AF136" s="398"/>
      <c r="AG136" s="398"/>
      <c r="AH136" s="398"/>
      <c r="AI136" s="398"/>
      <c r="AJ136" s="398"/>
      <c r="AK136" s="398"/>
      <c r="AL136" s="398"/>
      <c r="AM136" s="401"/>
      <c r="AN136" s="401"/>
      <c r="AO136" s="401"/>
      <c r="AP136" s="401"/>
      <c r="AQ136" s="398"/>
      <c r="AR136" s="398"/>
      <c r="AS136" s="398"/>
      <c r="AT136" s="398"/>
      <c r="AU136" s="402"/>
      <c r="AV136" s="398"/>
      <c r="AW136" s="398"/>
      <c r="AX136" s="398"/>
      <c r="AY136" s="398"/>
      <c r="AZ136" s="398"/>
    </row>
    <row r="137" spans="2:52" s="403" customFormat="1" x14ac:dyDescent="0.25">
      <c r="B137" s="398"/>
      <c r="C137" s="398"/>
      <c r="D137" s="399"/>
      <c r="E137" s="398"/>
      <c r="F137" s="398"/>
      <c r="G137" s="398"/>
      <c r="H137" s="398"/>
      <c r="I137" s="398"/>
      <c r="J137" s="398"/>
      <c r="K137" s="398"/>
      <c r="L137" s="400"/>
      <c r="M137" s="398"/>
      <c r="N137" s="398"/>
      <c r="O137" s="398"/>
      <c r="P137" s="398"/>
      <c r="Q137" s="398"/>
      <c r="R137" s="398"/>
      <c r="S137" s="398"/>
      <c r="T137" s="398"/>
      <c r="U137" s="398"/>
      <c r="V137" s="398"/>
      <c r="W137" s="398"/>
      <c r="X137" s="398"/>
      <c r="Y137" s="398"/>
      <c r="Z137" s="398"/>
      <c r="AA137" s="398"/>
      <c r="AB137" s="398"/>
      <c r="AC137" s="398"/>
      <c r="AD137" s="398"/>
      <c r="AE137" s="398"/>
      <c r="AF137" s="398"/>
      <c r="AG137" s="398"/>
      <c r="AH137" s="398"/>
      <c r="AI137" s="398"/>
      <c r="AJ137" s="398"/>
      <c r="AK137" s="398"/>
      <c r="AL137" s="398"/>
      <c r="AM137" s="401"/>
      <c r="AN137" s="401"/>
      <c r="AO137" s="401"/>
      <c r="AP137" s="401"/>
      <c r="AQ137" s="398"/>
      <c r="AR137" s="398"/>
      <c r="AS137" s="398"/>
      <c r="AT137" s="398"/>
      <c r="AU137" s="402"/>
      <c r="AV137" s="398"/>
      <c r="AW137" s="398"/>
      <c r="AX137" s="398"/>
      <c r="AY137" s="398"/>
      <c r="AZ137" s="398"/>
    </row>
    <row r="138" spans="2:52" s="403" customFormat="1" x14ac:dyDescent="0.25">
      <c r="B138" s="398"/>
      <c r="C138" s="398"/>
      <c r="D138" s="399"/>
      <c r="E138" s="398"/>
      <c r="F138" s="398"/>
      <c r="G138" s="398"/>
      <c r="H138" s="398"/>
      <c r="I138" s="398"/>
      <c r="J138" s="398"/>
      <c r="K138" s="398"/>
      <c r="L138" s="400"/>
      <c r="M138" s="398"/>
      <c r="N138" s="398"/>
      <c r="O138" s="398"/>
      <c r="P138" s="398"/>
      <c r="Q138" s="398"/>
      <c r="R138" s="398"/>
      <c r="S138" s="398"/>
      <c r="T138" s="398"/>
      <c r="U138" s="398"/>
      <c r="V138" s="398"/>
      <c r="W138" s="398"/>
      <c r="X138" s="398"/>
      <c r="Y138" s="398"/>
      <c r="Z138" s="398"/>
      <c r="AA138" s="398"/>
      <c r="AB138" s="398"/>
      <c r="AC138" s="398"/>
      <c r="AD138" s="398"/>
      <c r="AE138" s="398"/>
      <c r="AF138" s="398"/>
      <c r="AG138" s="398"/>
      <c r="AH138" s="398"/>
      <c r="AI138" s="398"/>
      <c r="AJ138" s="398"/>
      <c r="AK138" s="398"/>
      <c r="AL138" s="398"/>
      <c r="AM138" s="401"/>
      <c r="AN138" s="401"/>
      <c r="AO138" s="401"/>
      <c r="AP138" s="401"/>
      <c r="AQ138" s="398"/>
      <c r="AR138" s="398"/>
      <c r="AS138" s="398"/>
      <c r="AT138" s="398"/>
      <c r="AU138" s="402"/>
      <c r="AV138" s="398"/>
      <c r="AW138" s="398"/>
      <c r="AX138" s="398"/>
      <c r="AY138" s="398"/>
      <c r="AZ138" s="398"/>
    </row>
    <row r="139" spans="2:52" s="403" customFormat="1" x14ac:dyDescent="0.25">
      <c r="B139" s="398"/>
      <c r="C139" s="398"/>
      <c r="D139" s="399"/>
      <c r="E139" s="398"/>
      <c r="F139" s="398"/>
      <c r="G139" s="398"/>
      <c r="H139" s="398"/>
      <c r="I139" s="398"/>
      <c r="J139" s="398"/>
      <c r="K139" s="398"/>
      <c r="L139" s="400"/>
      <c r="M139" s="398"/>
      <c r="N139" s="398"/>
      <c r="O139" s="398"/>
      <c r="P139" s="398"/>
      <c r="Q139" s="398"/>
      <c r="R139" s="398"/>
      <c r="S139" s="398"/>
      <c r="T139" s="398"/>
      <c r="U139" s="398"/>
      <c r="V139" s="398"/>
      <c r="W139" s="398"/>
      <c r="X139" s="398"/>
      <c r="Y139" s="398"/>
      <c r="Z139" s="398"/>
      <c r="AA139" s="398"/>
      <c r="AB139" s="398"/>
      <c r="AC139" s="398"/>
      <c r="AD139" s="398"/>
      <c r="AE139" s="398"/>
      <c r="AF139" s="398"/>
      <c r="AG139" s="398"/>
      <c r="AH139" s="398"/>
      <c r="AI139" s="398"/>
      <c r="AJ139" s="398"/>
      <c r="AK139" s="398"/>
      <c r="AL139" s="398"/>
      <c r="AM139" s="401"/>
      <c r="AN139" s="401"/>
      <c r="AO139" s="401"/>
      <c r="AP139" s="401"/>
      <c r="AQ139" s="398"/>
      <c r="AR139" s="398"/>
      <c r="AS139" s="398"/>
      <c r="AT139" s="398"/>
      <c r="AU139" s="402"/>
      <c r="AV139" s="398"/>
      <c r="AW139" s="398"/>
      <c r="AX139" s="398"/>
      <c r="AY139" s="398"/>
      <c r="AZ139" s="398"/>
    </row>
    <row r="140" spans="2:52" s="403" customFormat="1" x14ac:dyDescent="0.25">
      <c r="B140" s="398"/>
      <c r="C140" s="398"/>
      <c r="D140" s="399"/>
      <c r="E140" s="398"/>
      <c r="F140" s="398"/>
      <c r="G140" s="398"/>
      <c r="H140" s="398"/>
      <c r="I140" s="398"/>
      <c r="J140" s="398"/>
      <c r="K140" s="398"/>
      <c r="L140" s="400"/>
      <c r="M140" s="398"/>
      <c r="N140" s="398"/>
      <c r="O140" s="398"/>
      <c r="P140" s="398"/>
      <c r="Q140" s="398"/>
      <c r="R140" s="398"/>
      <c r="S140" s="398"/>
      <c r="T140" s="398"/>
      <c r="U140" s="398"/>
      <c r="V140" s="398"/>
      <c r="W140" s="398"/>
      <c r="X140" s="398"/>
      <c r="Y140" s="398"/>
      <c r="Z140" s="398"/>
      <c r="AA140" s="398"/>
      <c r="AB140" s="398"/>
      <c r="AC140" s="398"/>
      <c r="AD140" s="398"/>
      <c r="AE140" s="398"/>
      <c r="AF140" s="398"/>
      <c r="AG140" s="398"/>
      <c r="AH140" s="398"/>
      <c r="AI140" s="398"/>
      <c r="AJ140" s="398"/>
      <c r="AK140" s="398"/>
      <c r="AL140" s="398"/>
      <c r="AM140" s="401"/>
      <c r="AN140" s="401"/>
      <c r="AO140" s="401"/>
      <c r="AP140" s="401"/>
      <c r="AQ140" s="398"/>
      <c r="AR140" s="398"/>
      <c r="AS140" s="398"/>
      <c r="AT140" s="398"/>
      <c r="AU140" s="402"/>
      <c r="AV140" s="398"/>
      <c r="AW140" s="398"/>
      <c r="AX140" s="398"/>
      <c r="AY140" s="398"/>
      <c r="AZ140" s="398"/>
    </row>
    <row r="141" spans="2:52" s="403" customFormat="1" x14ac:dyDescent="0.25">
      <c r="B141" s="398"/>
      <c r="C141" s="398"/>
      <c r="D141" s="399"/>
      <c r="E141" s="398"/>
      <c r="F141" s="398"/>
      <c r="G141" s="398"/>
      <c r="H141" s="398"/>
      <c r="I141" s="398"/>
      <c r="J141" s="398"/>
      <c r="K141" s="398"/>
      <c r="L141" s="400"/>
      <c r="M141" s="398"/>
      <c r="N141" s="398"/>
      <c r="O141" s="398"/>
      <c r="P141" s="398"/>
      <c r="Q141" s="398"/>
      <c r="R141" s="398"/>
      <c r="S141" s="398"/>
      <c r="T141" s="398"/>
      <c r="U141" s="398"/>
      <c r="V141" s="398"/>
      <c r="W141" s="398"/>
      <c r="X141" s="398"/>
      <c r="Y141" s="398"/>
      <c r="Z141" s="398"/>
      <c r="AA141" s="398"/>
      <c r="AB141" s="398"/>
      <c r="AC141" s="398"/>
      <c r="AD141" s="398"/>
      <c r="AE141" s="398"/>
      <c r="AF141" s="398"/>
      <c r="AG141" s="398"/>
      <c r="AH141" s="398"/>
      <c r="AI141" s="398"/>
      <c r="AJ141" s="398"/>
      <c r="AK141" s="398"/>
      <c r="AL141" s="398"/>
      <c r="AM141" s="401"/>
      <c r="AN141" s="401"/>
      <c r="AO141" s="401"/>
      <c r="AP141" s="401"/>
      <c r="AQ141" s="398"/>
      <c r="AR141" s="398"/>
      <c r="AS141" s="398"/>
      <c r="AT141" s="398"/>
      <c r="AU141" s="402"/>
      <c r="AV141" s="398"/>
      <c r="AW141" s="398"/>
      <c r="AX141" s="398"/>
      <c r="AY141" s="398"/>
      <c r="AZ141" s="398"/>
    </row>
    <row r="142" spans="2:52" s="403" customFormat="1" x14ac:dyDescent="0.25">
      <c r="B142" s="398"/>
      <c r="C142" s="398"/>
      <c r="D142" s="399"/>
      <c r="E142" s="398"/>
      <c r="F142" s="398"/>
      <c r="G142" s="398"/>
      <c r="H142" s="398"/>
      <c r="I142" s="398"/>
      <c r="J142" s="398"/>
      <c r="K142" s="398"/>
      <c r="L142" s="400"/>
      <c r="M142" s="398"/>
      <c r="N142" s="398"/>
      <c r="O142" s="398"/>
      <c r="P142" s="398"/>
      <c r="Q142" s="398"/>
      <c r="R142" s="398"/>
      <c r="S142" s="398"/>
      <c r="T142" s="398"/>
      <c r="U142" s="398"/>
      <c r="V142" s="398"/>
      <c r="W142" s="398"/>
      <c r="X142" s="398"/>
      <c r="Y142" s="398"/>
      <c r="Z142" s="398"/>
      <c r="AA142" s="398"/>
      <c r="AB142" s="398"/>
      <c r="AC142" s="398"/>
      <c r="AD142" s="398"/>
      <c r="AE142" s="398"/>
      <c r="AF142" s="398"/>
      <c r="AG142" s="398"/>
      <c r="AH142" s="398"/>
      <c r="AI142" s="398"/>
      <c r="AJ142" s="398"/>
      <c r="AK142" s="398"/>
      <c r="AL142" s="398"/>
      <c r="AM142" s="401"/>
      <c r="AN142" s="401"/>
      <c r="AO142" s="401"/>
      <c r="AP142" s="401"/>
      <c r="AQ142" s="398"/>
      <c r="AR142" s="398"/>
      <c r="AS142" s="398"/>
      <c r="AT142" s="398"/>
      <c r="AU142" s="402"/>
      <c r="AV142" s="398"/>
      <c r="AW142" s="398"/>
      <c r="AX142" s="398"/>
      <c r="AY142" s="398"/>
      <c r="AZ142" s="398"/>
    </row>
    <row r="143" spans="2:52" s="403" customFormat="1" x14ac:dyDescent="0.25">
      <c r="B143" s="398"/>
      <c r="C143" s="398"/>
      <c r="D143" s="399"/>
      <c r="E143" s="398"/>
      <c r="F143" s="398"/>
      <c r="G143" s="398"/>
      <c r="H143" s="398"/>
      <c r="I143" s="398"/>
      <c r="J143" s="398"/>
      <c r="K143" s="398"/>
      <c r="L143" s="400"/>
      <c r="M143" s="398"/>
      <c r="N143" s="398"/>
      <c r="O143" s="398"/>
      <c r="P143" s="398"/>
      <c r="Q143" s="398"/>
      <c r="R143" s="398"/>
      <c r="S143" s="398"/>
      <c r="T143" s="398"/>
      <c r="U143" s="398"/>
      <c r="V143" s="398"/>
      <c r="W143" s="398"/>
      <c r="X143" s="398"/>
      <c r="Y143" s="398"/>
      <c r="Z143" s="398"/>
      <c r="AA143" s="398"/>
      <c r="AB143" s="398"/>
      <c r="AC143" s="398"/>
      <c r="AD143" s="398"/>
      <c r="AE143" s="398"/>
      <c r="AF143" s="398"/>
      <c r="AG143" s="398"/>
      <c r="AH143" s="398"/>
      <c r="AI143" s="398"/>
      <c r="AJ143" s="398"/>
      <c r="AK143" s="398"/>
      <c r="AL143" s="398"/>
      <c r="AM143" s="401"/>
      <c r="AN143" s="401"/>
      <c r="AO143" s="401"/>
      <c r="AP143" s="401"/>
      <c r="AQ143" s="398"/>
      <c r="AR143" s="398"/>
      <c r="AS143" s="398"/>
      <c r="AT143" s="398"/>
      <c r="AU143" s="402"/>
      <c r="AV143" s="398"/>
      <c r="AW143" s="398"/>
      <c r="AX143" s="398"/>
      <c r="AY143" s="398"/>
      <c r="AZ143" s="398"/>
    </row>
    <row r="144" spans="2:52" s="403" customFormat="1" x14ac:dyDescent="0.25">
      <c r="B144" s="398"/>
      <c r="C144" s="398"/>
      <c r="D144" s="399"/>
      <c r="E144" s="398"/>
      <c r="F144" s="398"/>
      <c r="G144" s="398"/>
      <c r="H144" s="398"/>
      <c r="I144" s="398"/>
      <c r="J144" s="398"/>
      <c r="K144" s="398"/>
      <c r="L144" s="400"/>
      <c r="M144" s="398"/>
      <c r="N144" s="398"/>
      <c r="O144" s="398"/>
      <c r="P144" s="398"/>
      <c r="Q144" s="398"/>
      <c r="R144" s="398"/>
      <c r="S144" s="398"/>
      <c r="T144" s="398"/>
      <c r="U144" s="398"/>
      <c r="V144" s="398"/>
      <c r="W144" s="398"/>
      <c r="X144" s="398"/>
      <c r="Y144" s="398"/>
      <c r="Z144" s="398"/>
      <c r="AA144" s="398"/>
      <c r="AB144" s="398"/>
      <c r="AC144" s="398"/>
      <c r="AD144" s="398"/>
      <c r="AE144" s="398"/>
      <c r="AF144" s="398"/>
      <c r="AG144" s="398"/>
      <c r="AH144" s="398"/>
      <c r="AI144" s="398"/>
      <c r="AJ144" s="398"/>
      <c r="AK144" s="398"/>
      <c r="AL144" s="398"/>
      <c r="AM144" s="401"/>
      <c r="AN144" s="401"/>
      <c r="AO144" s="401"/>
      <c r="AP144" s="401"/>
      <c r="AQ144" s="398"/>
      <c r="AR144" s="398"/>
      <c r="AS144" s="398"/>
      <c r="AT144" s="398"/>
      <c r="AU144" s="402"/>
      <c r="AV144" s="398"/>
      <c r="AW144" s="398"/>
      <c r="AX144" s="398"/>
      <c r="AY144" s="398"/>
      <c r="AZ144" s="398"/>
    </row>
    <row r="145" spans="2:52" s="403" customFormat="1" x14ac:dyDescent="0.25">
      <c r="B145" s="398"/>
      <c r="C145" s="398"/>
      <c r="D145" s="399"/>
      <c r="E145" s="398"/>
      <c r="F145" s="398"/>
      <c r="G145" s="398"/>
      <c r="H145" s="398"/>
      <c r="I145" s="398"/>
      <c r="J145" s="398"/>
      <c r="K145" s="398"/>
      <c r="L145" s="400"/>
      <c r="M145" s="398"/>
      <c r="N145" s="398"/>
      <c r="O145" s="398"/>
      <c r="P145" s="398"/>
      <c r="Q145" s="398"/>
      <c r="R145" s="398"/>
      <c r="S145" s="398"/>
      <c r="T145" s="398"/>
      <c r="U145" s="398"/>
      <c r="V145" s="398"/>
      <c r="W145" s="398"/>
      <c r="X145" s="398"/>
      <c r="Y145" s="398"/>
      <c r="Z145" s="398"/>
      <c r="AA145" s="398"/>
      <c r="AB145" s="398"/>
      <c r="AC145" s="398"/>
      <c r="AD145" s="398"/>
      <c r="AE145" s="398"/>
      <c r="AF145" s="398"/>
      <c r="AG145" s="398"/>
      <c r="AH145" s="398"/>
      <c r="AI145" s="398"/>
      <c r="AJ145" s="398"/>
      <c r="AK145" s="398"/>
      <c r="AL145" s="398"/>
      <c r="AM145" s="401"/>
      <c r="AN145" s="401"/>
      <c r="AO145" s="401"/>
      <c r="AP145" s="401"/>
      <c r="AQ145" s="398"/>
      <c r="AR145" s="398"/>
      <c r="AS145" s="398"/>
      <c r="AT145" s="398"/>
      <c r="AU145" s="402"/>
      <c r="AV145" s="398"/>
      <c r="AW145" s="398"/>
      <c r="AX145" s="398"/>
      <c r="AY145" s="398"/>
      <c r="AZ145" s="398"/>
    </row>
    <row r="146" spans="2:52" s="403" customFormat="1" x14ac:dyDescent="0.25">
      <c r="B146" s="398"/>
      <c r="C146" s="398"/>
      <c r="D146" s="399"/>
      <c r="E146" s="398"/>
      <c r="F146" s="398"/>
      <c r="G146" s="398"/>
      <c r="H146" s="398"/>
      <c r="I146" s="398"/>
      <c r="J146" s="398"/>
      <c r="K146" s="398"/>
      <c r="L146" s="400"/>
      <c r="M146" s="398"/>
      <c r="N146" s="398"/>
      <c r="O146" s="398"/>
      <c r="P146" s="398"/>
      <c r="Q146" s="398"/>
      <c r="R146" s="398"/>
      <c r="S146" s="398"/>
      <c r="T146" s="398"/>
      <c r="U146" s="398"/>
      <c r="V146" s="398"/>
      <c r="W146" s="398"/>
      <c r="X146" s="398"/>
      <c r="Y146" s="398"/>
      <c r="Z146" s="398"/>
      <c r="AA146" s="398"/>
      <c r="AB146" s="398"/>
      <c r="AC146" s="398"/>
      <c r="AD146" s="398"/>
      <c r="AE146" s="398"/>
      <c r="AF146" s="398"/>
      <c r="AG146" s="398"/>
      <c r="AH146" s="398"/>
      <c r="AI146" s="398"/>
      <c r="AJ146" s="398"/>
      <c r="AK146" s="398"/>
      <c r="AL146" s="398"/>
      <c r="AM146" s="401"/>
      <c r="AN146" s="401"/>
      <c r="AO146" s="401"/>
      <c r="AP146" s="401"/>
      <c r="AQ146" s="398"/>
      <c r="AR146" s="398"/>
      <c r="AS146" s="398"/>
      <c r="AT146" s="398"/>
      <c r="AU146" s="402"/>
      <c r="AV146" s="398"/>
      <c r="AW146" s="398"/>
      <c r="AX146" s="398"/>
      <c r="AY146" s="398"/>
      <c r="AZ146" s="398"/>
    </row>
    <row r="147" spans="2:52" s="403" customFormat="1" x14ac:dyDescent="0.25">
      <c r="B147" s="398"/>
      <c r="C147" s="398"/>
      <c r="D147" s="399"/>
      <c r="E147" s="398"/>
      <c r="F147" s="398"/>
      <c r="G147" s="398"/>
      <c r="H147" s="398"/>
      <c r="I147" s="398"/>
      <c r="J147" s="398"/>
      <c r="K147" s="398"/>
      <c r="L147" s="400"/>
      <c r="M147" s="398"/>
      <c r="N147" s="398"/>
      <c r="O147" s="398"/>
      <c r="P147" s="398"/>
      <c r="Q147" s="398"/>
      <c r="R147" s="398"/>
      <c r="S147" s="398"/>
      <c r="T147" s="398"/>
      <c r="U147" s="398"/>
      <c r="V147" s="398"/>
      <c r="W147" s="398"/>
      <c r="X147" s="398"/>
      <c r="Y147" s="398"/>
      <c r="Z147" s="398"/>
      <c r="AA147" s="398"/>
      <c r="AB147" s="398"/>
      <c r="AC147" s="398"/>
      <c r="AD147" s="398"/>
      <c r="AE147" s="398"/>
      <c r="AF147" s="398"/>
      <c r="AG147" s="398"/>
      <c r="AH147" s="398"/>
      <c r="AI147" s="398"/>
      <c r="AJ147" s="398"/>
      <c r="AK147" s="398"/>
      <c r="AL147" s="398"/>
      <c r="AM147" s="401"/>
      <c r="AN147" s="401"/>
      <c r="AO147" s="401"/>
      <c r="AP147" s="401"/>
      <c r="AQ147" s="398"/>
      <c r="AR147" s="398"/>
      <c r="AS147" s="398"/>
      <c r="AT147" s="398"/>
      <c r="AU147" s="402"/>
      <c r="AV147" s="398"/>
      <c r="AW147" s="398"/>
      <c r="AX147" s="398"/>
      <c r="AY147" s="398"/>
      <c r="AZ147" s="398"/>
    </row>
    <row r="148" spans="2:52" s="403" customFormat="1" x14ac:dyDescent="0.25">
      <c r="B148" s="398"/>
      <c r="C148" s="398"/>
      <c r="D148" s="399"/>
      <c r="E148" s="398"/>
      <c r="F148" s="398"/>
      <c r="G148" s="398"/>
      <c r="H148" s="398"/>
      <c r="I148" s="398"/>
      <c r="J148" s="398"/>
      <c r="K148" s="398"/>
      <c r="L148" s="400"/>
      <c r="M148" s="398"/>
      <c r="N148" s="398"/>
      <c r="O148" s="398"/>
      <c r="P148" s="398"/>
      <c r="Q148" s="398"/>
      <c r="R148" s="398"/>
      <c r="S148" s="398"/>
      <c r="T148" s="398"/>
      <c r="U148" s="398"/>
      <c r="V148" s="398"/>
      <c r="W148" s="398"/>
      <c r="X148" s="398"/>
      <c r="Y148" s="398"/>
      <c r="Z148" s="398"/>
      <c r="AA148" s="398"/>
      <c r="AB148" s="398"/>
      <c r="AC148" s="398"/>
      <c r="AD148" s="398"/>
      <c r="AE148" s="398"/>
      <c r="AF148" s="398"/>
      <c r="AG148" s="398"/>
      <c r="AH148" s="398"/>
      <c r="AI148" s="398"/>
      <c r="AJ148" s="398"/>
      <c r="AK148" s="398"/>
      <c r="AL148" s="398"/>
      <c r="AM148" s="401"/>
      <c r="AN148" s="401"/>
      <c r="AO148" s="401"/>
      <c r="AP148" s="401"/>
      <c r="AQ148" s="398"/>
      <c r="AR148" s="398"/>
      <c r="AS148" s="398"/>
      <c r="AT148" s="398"/>
      <c r="AU148" s="402"/>
      <c r="AV148" s="398"/>
      <c r="AW148" s="398"/>
      <c r="AX148" s="398"/>
      <c r="AY148" s="398"/>
      <c r="AZ148" s="398"/>
    </row>
    <row r="149" spans="2:52" s="403" customFormat="1" x14ac:dyDescent="0.25">
      <c r="B149" s="398"/>
      <c r="C149" s="398"/>
      <c r="D149" s="399"/>
      <c r="E149" s="398"/>
      <c r="F149" s="398"/>
      <c r="G149" s="398"/>
      <c r="H149" s="398"/>
      <c r="I149" s="398"/>
      <c r="J149" s="398"/>
      <c r="K149" s="398"/>
      <c r="L149" s="400"/>
      <c r="M149" s="398"/>
      <c r="N149" s="398"/>
      <c r="O149" s="398"/>
      <c r="P149" s="398"/>
      <c r="Q149" s="398"/>
      <c r="R149" s="398"/>
      <c r="S149" s="398"/>
      <c r="T149" s="398"/>
      <c r="U149" s="398"/>
      <c r="V149" s="398"/>
      <c r="W149" s="398"/>
      <c r="X149" s="398"/>
      <c r="Y149" s="398"/>
      <c r="Z149" s="398"/>
      <c r="AA149" s="398"/>
      <c r="AB149" s="398"/>
      <c r="AC149" s="398"/>
      <c r="AD149" s="398"/>
      <c r="AE149" s="398"/>
      <c r="AF149" s="398"/>
      <c r="AG149" s="398"/>
      <c r="AH149" s="398"/>
      <c r="AI149" s="398"/>
      <c r="AJ149" s="398"/>
      <c r="AK149" s="398"/>
      <c r="AL149" s="398"/>
      <c r="AM149" s="401"/>
      <c r="AN149" s="401"/>
      <c r="AO149" s="401"/>
      <c r="AP149" s="401"/>
      <c r="AQ149" s="398"/>
      <c r="AR149" s="398"/>
      <c r="AS149" s="398"/>
      <c r="AT149" s="398"/>
      <c r="AU149" s="402"/>
      <c r="AV149" s="398"/>
      <c r="AW149" s="398"/>
      <c r="AX149" s="398"/>
      <c r="AY149" s="398"/>
      <c r="AZ149" s="398"/>
    </row>
    <row r="150" spans="2:52" s="403" customFormat="1" x14ac:dyDescent="0.25">
      <c r="B150" s="398"/>
      <c r="C150" s="398"/>
      <c r="D150" s="399"/>
      <c r="E150" s="398"/>
      <c r="F150" s="398"/>
      <c r="G150" s="398"/>
      <c r="H150" s="398"/>
      <c r="I150" s="398"/>
      <c r="J150" s="398"/>
      <c r="K150" s="398"/>
      <c r="L150" s="400"/>
      <c r="M150" s="398"/>
      <c r="N150" s="398"/>
      <c r="O150" s="398"/>
      <c r="P150" s="398"/>
      <c r="Q150" s="398"/>
      <c r="R150" s="398"/>
      <c r="S150" s="398"/>
      <c r="T150" s="398"/>
      <c r="U150" s="398"/>
      <c r="V150" s="398"/>
      <c r="W150" s="398"/>
      <c r="X150" s="398"/>
      <c r="Y150" s="398"/>
      <c r="Z150" s="398"/>
      <c r="AA150" s="398"/>
      <c r="AB150" s="398"/>
      <c r="AC150" s="398"/>
      <c r="AD150" s="398"/>
      <c r="AE150" s="398"/>
      <c r="AF150" s="398"/>
      <c r="AG150" s="398"/>
      <c r="AH150" s="398"/>
      <c r="AI150" s="398"/>
      <c r="AJ150" s="398"/>
      <c r="AK150" s="398"/>
      <c r="AL150" s="398"/>
      <c r="AM150" s="401"/>
      <c r="AN150" s="401"/>
      <c r="AO150" s="401"/>
      <c r="AP150" s="401"/>
      <c r="AQ150" s="398"/>
      <c r="AR150" s="398"/>
      <c r="AS150" s="398"/>
      <c r="AT150" s="398"/>
      <c r="AU150" s="402"/>
      <c r="AV150" s="398"/>
      <c r="AW150" s="398"/>
      <c r="AX150" s="398"/>
      <c r="AY150" s="398"/>
      <c r="AZ150" s="398"/>
    </row>
    <row r="151" spans="2:52" s="403" customFormat="1" x14ac:dyDescent="0.25">
      <c r="B151" s="398"/>
      <c r="C151" s="398"/>
      <c r="D151" s="399"/>
      <c r="E151" s="398"/>
      <c r="F151" s="398"/>
      <c r="G151" s="398"/>
      <c r="H151" s="398"/>
      <c r="I151" s="398"/>
      <c r="J151" s="398"/>
      <c r="K151" s="398"/>
      <c r="L151" s="400"/>
      <c r="M151" s="398"/>
      <c r="N151" s="398"/>
      <c r="O151" s="398"/>
      <c r="P151" s="398"/>
      <c r="Q151" s="398"/>
      <c r="R151" s="398"/>
      <c r="S151" s="398"/>
      <c r="T151" s="398"/>
      <c r="U151" s="398"/>
      <c r="V151" s="398"/>
      <c r="W151" s="398"/>
      <c r="X151" s="398"/>
      <c r="Y151" s="398"/>
      <c r="Z151" s="398"/>
      <c r="AA151" s="398"/>
      <c r="AB151" s="398"/>
      <c r="AC151" s="398"/>
      <c r="AD151" s="398"/>
      <c r="AE151" s="398"/>
      <c r="AF151" s="398"/>
      <c r="AG151" s="398"/>
      <c r="AH151" s="398"/>
      <c r="AI151" s="398"/>
      <c r="AJ151" s="398"/>
      <c r="AK151" s="398"/>
      <c r="AL151" s="398"/>
      <c r="AM151" s="401"/>
      <c r="AN151" s="401"/>
      <c r="AO151" s="401"/>
      <c r="AP151" s="401"/>
      <c r="AQ151" s="398"/>
      <c r="AR151" s="398"/>
      <c r="AS151" s="398"/>
      <c r="AT151" s="398"/>
      <c r="AU151" s="402"/>
      <c r="AV151" s="398"/>
      <c r="AW151" s="398"/>
      <c r="AX151" s="398"/>
      <c r="AY151" s="398"/>
      <c r="AZ151" s="398"/>
    </row>
    <row r="152" spans="2:52" s="403" customFormat="1" x14ac:dyDescent="0.25">
      <c r="B152" s="398"/>
      <c r="C152" s="398"/>
      <c r="D152" s="399"/>
      <c r="E152" s="398"/>
      <c r="F152" s="398"/>
      <c r="G152" s="398"/>
      <c r="H152" s="398"/>
      <c r="I152" s="398"/>
      <c r="J152" s="398"/>
      <c r="K152" s="398"/>
      <c r="L152" s="400"/>
      <c r="M152" s="398"/>
      <c r="N152" s="398"/>
      <c r="O152" s="398"/>
      <c r="P152" s="398"/>
      <c r="Q152" s="398"/>
      <c r="R152" s="398"/>
      <c r="S152" s="398"/>
      <c r="T152" s="398"/>
      <c r="U152" s="398"/>
      <c r="V152" s="398"/>
      <c r="W152" s="398"/>
      <c r="X152" s="398"/>
      <c r="Y152" s="398"/>
      <c r="Z152" s="398"/>
      <c r="AA152" s="398"/>
      <c r="AB152" s="398"/>
      <c r="AC152" s="398"/>
      <c r="AD152" s="398"/>
      <c r="AE152" s="398"/>
      <c r="AF152" s="398"/>
      <c r="AG152" s="398"/>
      <c r="AH152" s="398"/>
      <c r="AI152" s="398"/>
      <c r="AJ152" s="398"/>
      <c r="AK152" s="398"/>
      <c r="AL152" s="398"/>
      <c r="AM152" s="401"/>
      <c r="AN152" s="401"/>
      <c r="AO152" s="401"/>
      <c r="AP152" s="401"/>
      <c r="AQ152" s="398"/>
      <c r="AR152" s="398"/>
      <c r="AS152" s="398"/>
      <c r="AT152" s="398"/>
      <c r="AU152" s="402"/>
      <c r="AV152" s="398"/>
      <c r="AW152" s="398"/>
      <c r="AX152" s="398"/>
      <c r="AY152" s="398"/>
      <c r="AZ152" s="398"/>
    </row>
    <row r="153" spans="2:52" s="403" customFormat="1" x14ac:dyDescent="0.25">
      <c r="B153" s="398"/>
      <c r="C153" s="398"/>
      <c r="D153" s="399"/>
      <c r="E153" s="398"/>
      <c r="F153" s="398"/>
      <c r="G153" s="398"/>
      <c r="H153" s="398"/>
      <c r="I153" s="398"/>
      <c r="J153" s="398"/>
      <c r="K153" s="398"/>
      <c r="L153" s="400"/>
      <c r="M153" s="398"/>
      <c r="N153" s="398"/>
      <c r="O153" s="398"/>
      <c r="P153" s="398"/>
      <c r="Q153" s="398"/>
      <c r="R153" s="398"/>
      <c r="S153" s="398"/>
      <c r="T153" s="398"/>
      <c r="U153" s="398"/>
      <c r="V153" s="398"/>
      <c r="W153" s="398"/>
      <c r="X153" s="398"/>
      <c r="Y153" s="398"/>
      <c r="Z153" s="398"/>
      <c r="AA153" s="398"/>
      <c r="AB153" s="398"/>
      <c r="AC153" s="398"/>
      <c r="AD153" s="398"/>
      <c r="AE153" s="398"/>
      <c r="AF153" s="398"/>
      <c r="AG153" s="398"/>
      <c r="AH153" s="398"/>
      <c r="AI153" s="398"/>
      <c r="AJ153" s="398"/>
      <c r="AK153" s="398"/>
      <c r="AL153" s="398"/>
      <c r="AM153" s="401"/>
      <c r="AN153" s="401"/>
      <c r="AO153" s="401"/>
      <c r="AP153" s="401"/>
      <c r="AQ153" s="398"/>
      <c r="AR153" s="398"/>
      <c r="AS153" s="398"/>
      <c r="AT153" s="398"/>
      <c r="AU153" s="402"/>
      <c r="AV153" s="398"/>
      <c r="AW153" s="398"/>
      <c r="AX153" s="398"/>
      <c r="AY153" s="398"/>
      <c r="AZ153" s="398"/>
    </row>
    <row r="154" spans="2:52" s="403" customFormat="1" x14ac:dyDescent="0.25">
      <c r="B154" s="398"/>
      <c r="C154" s="398"/>
      <c r="D154" s="399"/>
      <c r="E154" s="398"/>
      <c r="F154" s="398"/>
      <c r="G154" s="398"/>
      <c r="H154" s="398"/>
      <c r="I154" s="398"/>
      <c r="J154" s="398"/>
      <c r="K154" s="398"/>
      <c r="L154" s="400"/>
      <c r="M154" s="398"/>
      <c r="N154" s="398"/>
      <c r="O154" s="398"/>
      <c r="P154" s="398"/>
      <c r="Q154" s="398"/>
      <c r="R154" s="398"/>
      <c r="S154" s="398"/>
      <c r="T154" s="398"/>
      <c r="U154" s="398"/>
      <c r="V154" s="398"/>
      <c r="W154" s="398"/>
      <c r="X154" s="398"/>
      <c r="Y154" s="398"/>
      <c r="Z154" s="398"/>
      <c r="AA154" s="398"/>
      <c r="AB154" s="398"/>
      <c r="AC154" s="398"/>
      <c r="AD154" s="398"/>
      <c r="AE154" s="398"/>
      <c r="AF154" s="398"/>
      <c r="AG154" s="398"/>
      <c r="AH154" s="398"/>
      <c r="AI154" s="398"/>
      <c r="AJ154" s="398"/>
      <c r="AK154" s="398"/>
      <c r="AL154" s="398"/>
      <c r="AM154" s="401"/>
      <c r="AN154" s="401"/>
      <c r="AO154" s="401"/>
      <c r="AP154" s="401"/>
      <c r="AQ154" s="398"/>
      <c r="AR154" s="398"/>
      <c r="AS154" s="398"/>
      <c r="AT154" s="398"/>
      <c r="AU154" s="402"/>
      <c r="AV154" s="398"/>
      <c r="AW154" s="398"/>
      <c r="AX154" s="398"/>
      <c r="AY154" s="398"/>
      <c r="AZ154" s="398"/>
    </row>
    <row r="155" spans="2:52" s="403" customFormat="1" x14ac:dyDescent="0.25">
      <c r="B155" s="398"/>
      <c r="C155" s="398"/>
      <c r="D155" s="399"/>
      <c r="E155" s="398"/>
      <c r="F155" s="398"/>
      <c r="G155" s="398"/>
      <c r="H155" s="398"/>
      <c r="I155" s="398"/>
      <c r="J155" s="398"/>
      <c r="K155" s="398"/>
      <c r="L155" s="400"/>
      <c r="M155" s="398"/>
      <c r="N155" s="398"/>
      <c r="O155" s="398"/>
      <c r="P155" s="398"/>
      <c r="Q155" s="398"/>
      <c r="R155" s="398"/>
      <c r="S155" s="398"/>
      <c r="T155" s="398"/>
      <c r="U155" s="398"/>
      <c r="V155" s="398"/>
      <c r="W155" s="398"/>
      <c r="X155" s="398"/>
      <c r="Y155" s="398"/>
      <c r="Z155" s="398"/>
      <c r="AA155" s="398"/>
      <c r="AB155" s="398"/>
      <c r="AC155" s="398"/>
      <c r="AD155" s="398"/>
      <c r="AE155" s="398"/>
      <c r="AF155" s="398"/>
      <c r="AG155" s="398"/>
      <c r="AH155" s="398"/>
      <c r="AI155" s="398"/>
      <c r="AJ155" s="398"/>
      <c r="AK155" s="398"/>
      <c r="AL155" s="398"/>
      <c r="AM155" s="401"/>
      <c r="AN155" s="401"/>
      <c r="AO155" s="401"/>
      <c r="AP155" s="401"/>
      <c r="AQ155" s="398"/>
      <c r="AR155" s="398"/>
      <c r="AS155" s="398"/>
      <c r="AT155" s="398"/>
      <c r="AU155" s="402"/>
      <c r="AV155" s="398"/>
      <c r="AW155" s="398"/>
      <c r="AX155" s="398"/>
      <c r="AY155" s="398"/>
      <c r="AZ155" s="398"/>
    </row>
    <row r="156" spans="2:52" s="403" customFormat="1" x14ac:dyDescent="0.25">
      <c r="B156" s="398"/>
      <c r="C156" s="398"/>
      <c r="D156" s="399"/>
      <c r="E156" s="398"/>
      <c r="F156" s="398"/>
      <c r="G156" s="398"/>
      <c r="H156" s="398"/>
      <c r="I156" s="398"/>
      <c r="J156" s="398"/>
      <c r="K156" s="398"/>
      <c r="L156" s="400"/>
      <c r="M156" s="398"/>
      <c r="N156" s="398"/>
      <c r="O156" s="398"/>
      <c r="P156" s="398"/>
      <c r="Q156" s="398"/>
      <c r="R156" s="398"/>
      <c r="S156" s="398"/>
      <c r="T156" s="398"/>
      <c r="U156" s="398"/>
      <c r="V156" s="398"/>
      <c r="W156" s="398"/>
      <c r="X156" s="398"/>
      <c r="Y156" s="398"/>
      <c r="Z156" s="398"/>
      <c r="AA156" s="398"/>
      <c r="AB156" s="398"/>
      <c r="AC156" s="398"/>
      <c r="AD156" s="398"/>
      <c r="AE156" s="398"/>
      <c r="AF156" s="398"/>
      <c r="AG156" s="398"/>
      <c r="AH156" s="398"/>
      <c r="AI156" s="398"/>
      <c r="AJ156" s="398"/>
      <c r="AK156" s="398"/>
      <c r="AL156" s="398"/>
      <c r="AM156" s="401"/>
      <c r="AN156" s="401"/>
      <c r="AO156" s="401"/>
      <c r="AP156" s="401"/>
      <c r="AQ156" s="398"/>
      <c r="AR156" s="398"/>
      <c r="AS156" s="398"/>
      <c r="AT156" s="398"/>
      <c r="AU156" s="402"/>
      <c r="AV156" s="398"/>
      <c r="AW156" s="398"/>
      <c r="AX156" s="398"/>
      <c r="AY156" s="398"/>
      <c r="AZ156" s="398"/>
    </row>
    <row r="157" spans="2:52" s="403" customFormat="1" x14ac:dyDescent="0.25">
      <c r="B157" s="398"/>
      <c r="C157" s="398"/>
      <c r="D157" s="399"/>
      <c r="E157" s="398"/>
      <c r="F157" s="398"/>
      <c r="G157" s="398"/>
      <c r="H157" s="398"/>
      <c r="I157" s="398"/>
      <c r="J157" s="398"/>
      <c r="K157" s="398"/>
      <c r="L157" s="400"/>
      <c r="M157" s="398"/>
      <c r="N157" s="398"/>
      <c r="O157" s="398"/>
      <c r="P157" s="398"/>
      <c r="Q157" s="398"/>
      <c r="R157" s="398"/>
      <c r="S157" s="398"/>
      <c r="T157" s="398"/>
      <c r="U157" s="398"/>
      <c r="V157" s="398"/>
      <c r="W157" s="398"/>
      <c r="X157" s="398"/>
      <c r="Y157" s="398"/>
      <c r="Z157" s="398"/>
      <c r="AA157" s="398"/>
      <c r="AB157" s="398"/>
      <c r="AC157" s="398"/>
      <c r="AD157" s="398"/>
      <c r="AE157" s="398"/>
      <c r="AF157" s="398"/>
      <c r="AG157" s="398"/>
      <c r="AH157" s="398"/>
      <c r="AI157" s="398"/>
      <c r="AJ157" s="398"/>
      <c r="AK157" s="398"/>
      <c r="AL157" s="398"/>
      <c r="AM157" s="401"/>
      <c r="AN157" s="401"/>
      <c r="AO157" s="401"/>
      <c r="AP157" s="401"/>
      <c r="AQ157" s="398"/>
      <c r="AR157" s="398"/>
      <c r="AS157" s="398"/>
      <c r="AT157" s="398"/>
      <c r="AU157" s="402"/>
      <c r="AV157" s="398"/>
      <c r="AW157" s="398"/>
      <c r="AX157" s="398"/>
      <c r="AY157" s="398"/>
      <c r="AZ157" s="398"/>
    </row>
    <row r="158" spans="2:52" s="403" customFormat="1" x14ac:dyDescent="0.25">
      <c r="B158" s="398"/>
      <c r="C158" s="398"/>
      <c r="D158" s="399"/>
      <c r="E158" s="398"/>
      <c r="F158" s="398"/>
      <c r="G158" s="398"/>
      <c r="H158" s="398"/>
      <c r="I158" s="398"/>
      <c r="J158" s="398"/>
      <c r="K158" s="398"/>
      <c r="L158" s="400"/>
      <c r="M158" s="398"/>
      <c r="N158" s="398"/>
      <c r="O158" s="398"/>
      <c r="P158" s="398"/>
      <c r="Q158" s="398"/>
      <c r="R158" s="398"/>
      <c r="S158" s="398"/>
      <c r="T158" s="398"/>
      <c r="U158" s="398"/>
      <c r="V158" s="398"/>
      <c r="W158" s="398"/>
      <c r="X158" s="398"/>
      <c r="Y158" s="398"/>
      <c r="Z158" s="398"/>
      <c r="AA158" s="398"/>
      <c r="AB158" s="398"/>
      <c r="AC158" s="398"/>
      <c r="AD158" s="398"/>
      <c r="AE158" s="398"/>
      <c r="AF158" s="398"/>
      <c r="AG158" s="398"/>
      <c r="AH158" s="398"/>
      <c r="AI158" s="398"/>
      <c r="AJ158" s="398"/>
      <c r="AK158" s="398"/>
      <c r="AL158" s="398"/>
      <c r="AM158" s="401"/>
      <c r="AN158" s="401"/>
      <c r="AO158" s="401"/>
      <c r="AP158" s="401"/>
      <c r="AQ158" s="398"/>
      <c r="AR158" s="398"/>
      <c r="AS158" s="398"/>
      <c r="AT158" s="398"/>
      <c r="AU158" s="402"/>
      <c r="AV158" s="398"/>
      <c r="AW158" s="398"/>
      <c r="AX158" s="398"/>
      <c r="AY158" s="398"/>
      <c r="AZ158" s="398"/>
    </row>
    <row r="159" spans="2:52" s="403" customFormat="1" x14ac:dyDescent="0.25">
      <c r="B159" s="398"/>
      <c r="C159" s="398"/>
      <c r="D159" s="399"/>
      <c r="E159" s="398"/>
      <c r="F159" s="398"/>
      <c r="G159" s="398"/>
      <c r="H159" s="398"/>
      <c r="I159" s="398"/>
      <c r="J159" s="398"/>
      <c r="K159" s="398"/>
      <c r="L159" s="400"/>
      <c r="M159" s="398"/>
      <c r="N159" s="398"/>
      <c r="O159" s="398"/>
      <c r="P159" s="398"/>
      <c r="Q159" s="398"/>
      <c r="R159" s="398"/>
      <c r="S159" s="398"/>
      <c r="T159" s="398"/>
      <c r="U159" s="398"/>
      <c r="V159" s="398"/>
      <c r="W159" s="398"/>
      <c r="X159" s="398"/>
      <c r="Y159" s="398"/>
      <c r="Z159" s="398"/>
      <c r="AA159" s="398"/>
      <c r="AB159" s="398"/>
      <c r="AC159" s="398"/>
      <c r="AD159" s="398"/>
      <c r="AE159" s="398"/>
      <c r="AF159" s="398"/>
      <c r="AG159" s="398"/>
      <c r="AH159" s="398"/>
      <c r="AI159" s="398"/>
      <c r="AJ159" s="398"/>
      <c r="AK159" s="398"/>
      <c r="AL159" s="398"/>
      <c r="AM159" s="401"/>
      <c r="AN159" s="401"/>
      <c r="AO159" s="401"/>
      <c r="AP159" s="401"/>
      <c r="AQ159" s="398"/>
      <c r="AR159" s="398"/>
      <c r="AS159" s="398"/>
      <c r="AT159" s="398"/>
      <c r="AU159" s="402"/>
      <c r="AV159" s="398"/>
      <c r="AW159" s="398"/>
      <c r="AX159" s="398"/>
      <c r="AY159" s="398"/>
      <c r="AZ159" s="398"/>
    </row>
    <row r="160" spans="2:52" s="403" customFormat="1" x14ac:dyDescent="0.25">
      <c r="B160" s="398"/>
      <c r="C160" s="398"/>
      <c r="D160" s="399"/>
      <c r="E160" s="398"/>
      <c r="F160" s="398"/>
      <c r="G160" s="398"/>
      <c r="H160" s="398"/>
      <c r="I160" s="398"/>
      <c r="J160" s="398"/>
      <c r="K160" s="398"/>
      <c r="L160" s="400"/>
      <c r="M160" s="398"/>
      <c r="N160" s="398"/>
      <c r="O160" s="398"/>
      <c r="P160" s="398"/>
      <c r="Q160" s="398"/>
      <c r="R160" s="398"/>
      <c r="S160" s="398"/>
      <c r="T160" s="398"/>
      <c r="U160" s="398"/>
      <c r="V160" s="398"/>
      <c r="W160" s="398"/>
      <c r="X160" s="398"/>
      <c r="Y160" s="398"/>
      <c r="Z160" s="398"/>
      <c r="AA160" s="398"/>
      <c r="AB160" s="398"/>
      <c r="AC160" s="398"/>
      <c r="AD160" s="398"/>
      <c r="AE160" s="398"/>
      <c r="AF160" s="398"/>
      <c r="AG160" s="398"/>
      <c r="AH160" s="398"/>
      <c r="AI160" s="398"/>
      <c r="AJ160" s="398"/>
      <c r="AK160" s="398"/>
      <c r="AL160" s="398"/>
      <c r="AM160" s="401"/>
      <c r="AN160" s="401"/>
      <c r="AO160" s="401"/>
      <c r="AP160" s="401"/>
      <c r="AQ160" s="398"/>
      <c r="AR160" s="398"/>
      <c r="AS160" s="398"/>
      <c r="AT160" s="398"/>
      <c r="AU160" s="402"/>
      <c r="AV160" s="398"/>
      <c r="AW160" s="398"/>
      <c r="AX160" s="398"/>
      <c r="AY160" s="398"/>
      <c r="AZ160" s="398"/>
    </row>
    <row r="161" spans="2:52" s="403" customFormat="1" x14ac:dyDescent="0.25">
      <c r="B161" s="398"/>
      <c r="C161" s="398"/>
      <c r="D161" s="399"/>
      <c r="E161" s="398"/>
      <c r="F161" s="398"/>
      <c r="G161" s="398"/>
      <c r="H161" s="398"/>
      <c r="I161" s="398"/>
      <c r="J161" s="398"/>
      <c r="K161" s="398"/>
      <c r="L161" s="400"/>
      <c r="M161" s="398"/>
      <c r="N161" s="398"/>
      <c r="O161" s="398"/>
      <c r="P161" s="398"/>
      <c r="Q161" s="398"/>
      <c r="R161" s="398"/>
      <c r="S161" s="398"/>
      <c r="T161" s="398"/>
      <c r="U161" s="398"/>
      <c r="V161" s="398"/>
      <c r="W161" s="398"/>
      <c r="X161" s="398"/>
      <c r="Y161" s="398"/>
      <c r="Z161" s="398"/>
      <c r="AA161" s="398"/>
      <c r="AB161" s="398"/>
      <c r="AC161" s="398"/>
      <c r="AD161" s="398"/>
      <c r="AE161" s="398"/>
      <c r="AF161" s="398"/>
      <c r="AG161" s="398"/>
      <c r="AH161" s="398"/>
      <c r="AI161" s="398"/>
      <c r="AJ161" s="398"/>
      <c r="AK161" s="398"/>
      <c r="AL161" s="398"/>
      <c r="AM161" s="401"/>
      <c r="AN161" s="401"/>
      <c r="AO161" s="401"/>
      <c r="AP161" s="401"/>
      <c r="AQ161" s="398"/>
      <c r="AR161" s="398"/>
      <c r="AS161" s="398"/>
      <c r="AT161" s="398"/>
      <c r="AU161" s="402"/>
      <c r="AV161" s="398"/>
      <c r="AW161" s="398"/>
      <c r="AX161" s="398"/>
      <c r="AY161" s="398"/>
      <c r="AZ161" s="398"/>
    </row>
    <row r="162" spans="2:52" s="403" customFormat="1" x14ac:dyDescent="0.25">
      <c r="B162" s="398"/>
      <c r="C162" s="398"/>
      <c r="D162" s="399"/>
      <c r="E162" s="398"/>
      <c r="F162" s="398"/>
      <c r="G162" s="398"/>
      <c r="H162" s="398"/>
      <c r="I162" s="398"/>
      <c r="J162" s="398"/>
      <c r="K162" s="398"/>
      <c r="L162" s="400"/>
      <c r="M162" s="398"/>
      <c r="N162" s="398"/>
      <c r="O162" s="398"/>
      <c r="P162" s="398"/>
      <c r="Q162" s="398"/>
      <c r="R162" s="398"/>
      <c r="S162" s="398"/>
      <c r="T162" s="398"/>
      <c r="U162" s="398"/>
      <c r="V162" s="398"/>
      <c r="W162" s="398"/>
      <c r="X162" s="398"/>
      <c r="Y162" s="398"/>
      <c r="Z162" s="398"/>
      <c r="AA162" s="398"/>
      <c r="AB162" s="398"/>
      <c r="AC162" s="398"/>
      <c r="AD162" s="398"/>
      <c r="AE162" s="398"/>
      <c r="AF162" s="398"/>
      <c r="AG162" s="398"/>
      <c r="AH162" s="398"/>
      <c r="AI162" s="398"/>
      <c r="AJ162" s="398"/>
      <c r="AK162" s="398"/>
      <c r="AL162" s="398"/>
      <c r="AM162" s="401"/>
      <c r="AN162" s="401"/>
      <c r="AO162" s="401"/>
      <c r="AP162" s="401"/>
      <c r="AQ162" s="398"/>
      <c r="AR162" s="398"/>
      <c r="AS162" s="398"/>
      <c r="AT162" s="398"/>
      <c r="AU162" s="402"/>
      <c r="AV162" s="398"/>
      <c r="AW162" s="398"/>
      <c r="AX162" s="398"/>
      <c r="AY162" s="398"/>
      <c r="AZ162" s="398"/>
    </row>
    <row r="163" spans="2:52" s="403" customFormat="1" x14ac:dyDescent="0.25">
      <c r="B163" s="398"/>
      <c r="C163" s="398"/>
      <c r="D163" s="399"/>
      <c r="E163" s="398"/>
      <c r="F163" s="398"/>
      <c r="G163" s="398"/>
      <c r="H163" s="398"/>
      <c r="I163" s="398"/>
      <c r="J163" s="398"/>
      <c r="K163" s="398"/>
      <c r="L163" s="400"/>
      <c r="M163" s="398"/>
      <c r="N163" s="398"/>
      <c r="O163" s="398"/>
      <c r="P163" s="398"/>
      <c r="Q163" s="398"/>
      <c r="R163" s="398"/>
      <c r="S163" s="398"/>
      <c r="T163" s="398"/>
      <c r="U163" s="398"/>
      <c r="V163" s="398"/>
      <c r="W163" s="398"/>
      <c r="X163" s="398"/>
      <c r="Y163" s="398"/>
      <c r="Z163" s="398"/>
      <c r="AA163" s="398"/>
      <c r="AB163" s="398"/>
      <c r="AC163" s="398"/>
      <c r="AD163" s="398"/>
      <c r="AE163" s="398"/>
      <c r="AF163" s="398"/>
      <c r="AG163" s="398"/>
      <c r="AH163" s="398"/>
      <c r="AI163" s="398"/>
      <c r="AJ163" s="398"/>
      <c r="AK163" s="398"/>
      <c r="AL163" s="398"/>
      <c r="AM163" s="401"/>
      <c r="AN163" s="401"/>
      <c r="AO163" s="401"/>
      <c r="AP163" s="401"/>
      <c r="AQ163" s="398"/>
      <c r="AR163" s="398"/>
      <c r="AS163" s="398"/>
      <c r="AT163" s="398"/>
      <c r="AU163" s="402"/>
      <c r="AV163" s="398"/>
      <c r="AW163" s="398"/>
      <c r="AX163" s="398"/>
      <c r="AY163" s="398"/>
      <c r="AZ163" s="398"/>
    </row>
    <row r="164" spans="2:52" s="403" customFormat="1" x14ac:dyDescent="0.25">
      <c r="B164" s="398"/>
      <c r="C164" s="398"/>
      <c r="D164" s="399"/>
      <c r="E164" s="398"/>
      <c r="F164" s="398"/>
      <c r="G164" s="398"/>
      <c r="H164" s="398"/>
      <c r="I164" s="398"/>
      <c r="J164" s="398"/>
      <c r="K164" s="398"/>
      <c r="L164" s="400"/>
      <c r="M164" s="398"/>
      <c r="N164" s="398"/>
      <c r="O164" s="398"/>
      <c r="P164" s="398"/>
      <c r="Q164" s="398"/>
      <c r="R164" s="398"/>
      <c r="S164" s="398"/>
      <c r="T164" s="398"/>
      <c r="U164" s="398"/>
      <c r="V164" s="398"/>
      <c r="W164" s="398"/>
      <c r="X164" s="398"/>
      <c r="Y164" s="398"/>
      <c r="Z164" s="398"/>
      <c r="AA164" s="398"/>
      <c r="AB164" s="398"/>
      <c r="AC164" s="398"/>
      <c r="AD164" s="398"/>
      <c r="AE164" s="398"/>
      <c r="AF164" s="398"/>
      <c r="AG164" s="398"/>
      <c r="AH164" s="398"/>
      <c r="AI164" s="398"/>
      <c r="AJ164" s="398"/>
      <c r="AK164" s="398"/>
      <c r="AL164" s="398"/>
      <c r="AM164" s="401"/>
      <c r="AN164" s="401"/>
      <c r="AO164" s="401"/>
      <c r="AP164" s="401"/>
      <c r="AQ164" s="398"/>
      <c r="AR164" s="398"/>
      <c r="AS164" s="398"/>
      <c r="AT164" s="398"/>
      <c r="AU164" s="402"/>
      <c r="AV164" s="398"/>
      <c r="AW164" s="398"/>
      <c r="AX164" s="398"/>
      <c r="AY164" s="398"/>
      <c r="AZ164" s="398"/>
    </row>
    <row r="165" spans="2:52" s="403" customFormat="1" x14ac:dyDescent="0.25">
      <c r="B165" s="398"/>
      <c r="C165" s="398"/>
      <c r="D165" s="399"/>
      <c r="E165" s="398"/>
      <c r="F165" s="398"/>
      <c r="G165" s="398"/>
      <c r="H165" s="398"/>
      <c r="I165" s="398"/>
      <c r="J165" s="398"/>
      <c r="K165" s="398"/>
      <c r="L165" s="400"/>
      <c r="M165" s="398"/>
      <c r="N165" s="398"/>
      <c r="O165" s="398"/>
      <c r="P165" s="398"/>
      <c r="Q165" s="398"/>
      <c r="R165" s="398"/>
      <c r="S165" s="398"/>
      <c r="T165" s="398"/>
      <c r="U165" s="398"/>
      <c r="V165" s="398"/>
      <c r="W165" s="398"/>
      <c r="X165" s="398"/>
      <c r="Y165" s="398"/>
      <c r="Z165" s="398"/>
      <c r="AA165" s="398"/>
      <c r="AB165" s="398"/>
      <c r="AC165" s="398"/>
      <c r="AD165" s="398"/>
      <c r="AE165" s="398"/>
      <c r="AF165" s="398"/>
      <c r="AG165" s="398"/>
      <c r="AH165" s="398"/>
      <c r="AI165" s="398"/>
      <c r="AJ165" s="398"/>
      <c r="AK165" s="398"/>
      <c r="AL165" s="398"/>
      <c r="AM165" s="401"/>
      <c r="AN165" s="401"/>
      <c r="AO165" s="401"/>
      <c r="AP165" s="401"/>
      <c r="AQ165" s="398"/>
      <c r="AR165" s="398"/>
      <c r="AS165" s="398"/>
      <c r="AT165" s="398"/>
      <c r="AU165" s="402"/>
      <c r="AV165" s="398"/>
      <c r="AW165" s="398"/>
      <c r="AX165" s="398"/>
      <c r="AY165" s="398"/>
      <c r="AZ165" s="398"/>
    </row>
    <row r="166" spans="2:52" s="403" customFormat="1" x14ac:dyDescent="0.25">
      <c r="B166" s="398"/>
      <c r="C166" s="398"/>
      <c r="D166" s="399"/>
      <c r="E166" s="398"/>
      <c r="F166" s="398"/>
      <c r="G166" s="398"/>
      <c r="H166" s="398"/>
      <c r="I166" s="398"/>
      <c r="J166" s="398"/>
      <c r="K166" s="398"/>
      <c r="L166" s="400"/>
      <c r="M166" s="398"/>
      <c r="N166" s="398"/>
      <c r="O166" s="398"/>
      <c r="P166" s="398"/>
      <c r="Q166" s="398"/>
      <c r="R166" s="398"/>
      <c r="S166" s="398"/>
      <c r="T166" s="398"/>
      <c r="U166" s="398"/>
      <c r="V166" s="398"/>
      <c r="W166" s="398"/>
      <c r="X166" s="398"/>
      <c r="Y166" s="398"/>
      <c r="Z166" s="398"/>
      <c r="AA166" s="398"/>
      <c r="AB166" s="398"/>
      <c r="AC166" s="398"/>
      <c r="AD166" s="398"/>
      <c r="AE166" s="398"/>
      <c r="AF166" s="398"/>
      <c r="AG166" s="398"/>
      <c r="AH166" s="398"/>
      <c r="AI166" s="398"/>
      <c r="AJ166" s="398"/>
      <c r="AK166" s="398"/>
      <c r="AL166" s="398"/>
      <c r="AM166" s="401"/>
      <c r="AN166" s="401"/>
      <c r="AO166" s="401"/>
      <c r="AP166" s="401"/>
      <c r="AQ166" s="398"/>
      <c r="AR166" s="398"/>
      <c r="AS166" s="398"/>
      <c r="AT166" s="398"/>
      <c r="AU166" s="402"/>
      <c r="AV166" s="398"/>
      <c r="AW166" s="398"/>
      <c r="AX166" s="398"/>
      <c r="AY166" s="398"/>
      <c r="AZ166" s="398"/>
    </row>
    <row r="167" spans="2:52" s="403" customFormat="1" x14ac:dyDescent="0.25">
      <c r="B167" s="398"/>
      <c r="C167" s="398"/>
      <c r="D167" s="399"/>
      <c r="E167" s="398"/>
      <c r="F167" s="398"/>
      <c r="G167" s="398"/>
      <c r="H167" s="398"/>
      <c r="I167" s="398"/>
      <c r="J167" s="398"/>
      <c r="K167" s="398"/>
      <c r="L167" s="400"/>
      <c r="M167" s="398"/>
      <c r="N167" s="398"/>
      <c r="O167" s="398"/>
      <c r="P167" s="398"/>
      <c r="Q167" s="398"/>
      <c r="R167" s="398"/>
      <c r="S167" s="398"/>
      <c r="T167" s="398"/>
      <c r="U167" s="398"/>
      <c r="V167" s="398"/>
      <c r="W167" s="398"/>
      <c r="X167" s="398"/>
      <c r="Y167" s="398"/>
      <c r="Z167" s="398"/>
      <c r="AA167" s="398"/>
      <c r="AB167" s="398"/>
      <c r="AC167" s="398"/>
      <c r="AD167" s="398"/>
      <c r="AE167" s="398"/>
      <c r="AF167" s="398"/>
      <c r="AG167" s="398"/>
      <c r="AH167" s="398"/>
      <c r="AI167" s="398"/>
      <c r="AJ167" s="398"/>
      <c r="AK167" s="398"/>
      <c r="AL167" s="398"/>
      <c r="AM167" s="401"/>
      <c r="AN167" s="401"/>
      <c r="AO167" s="401"/>
      <c r="AP167" s="401"/>
      <c r="AQ167" s="398"/>
      <c r="AR167" s="398"/>
      <c r="AS167" s="398"/>
      <c r="AT167" s="398"/>
      <c r="AU167" s="402"/>
      <c r="AV167" s="398"/>
      <c r="AW167" s="398"/>
      <c r="AX167" s="398"/>
      <c r="AY167" s="398"/>
      <c r="AZ167" s="398"/>
    </row>
    <row r="168" spans="2:52" s="403" customFormat="1" x14ac:dyDescent="0.25">
      <c r="B168" s="398"/>
      <c r="C168" s="398"/>
      <c r="D168" s="399"/>
      <c r="E168" s="398"/>
      <c r="F168" s="398"/>
      <c r="G168" s="398"/>
      <c r="H168" s="398"/>
      <c r="I168" s="398"/>
      <c r="J168" s="398"/>
      <c r="K168" s="398"/>
      <c r="L168" s="400"/>
      <c r="M168" s="398"/>
      <c r="N168" s="398"/>
      <c r="O168" s="398"/>
      <c r="P168" s="398"/>
      <c r="Q168" s="398"/>
      <c r="R168" s="398"/>
      <c r="S168" s="398"/>
      <c r="T168" s="398"/>
      <c r="U168" s="398"/>
      <c r="V168" s="398"/>
      <c r="W168" s="398"/>
      <c r="X168" s="398"/>
      <c r="Y168" s="398"/>
      <c r="Z168" s="398"/>
      <c r="AA168" s="398"/>
      <c r="AB168" s="398"/>
      <c r="AC168" s="398"/>
      <c r="AD168" s="398"/>
      <c r="AE168" s="398"/>
      <c r="AF168" s="398"/>
      <c r="AG168" s="398"/>
      <c r="AH168" s="398"/>
      <c r="AI168" s="398"/>
      <c r="AJ168" s="398"/>
      <c r="AK168" s="398"/>
      <c r="AL168" s="398"/>
      <c r="AM168" s="401"/>
      <c r="AN168" s="401"/>
      <c r="AO168" s="401"/>
      <c r="AP168" s="401"/>
      <c r="AQ168" s="398"/>
      <c r="AR168" s="398"/>
      <c r="AS168" s="398"/>
      <c r="AT168" s="398"/>
      <c r="AU168" s="402"/>
      <c r="AV168" s="398"/>
      <c r="AW168" s="398"/>
      <c r="AX168" s="398"/>
      <c r="AY168" s="398"/>
      <c r="AZ168" s="398"/>
    </row>
    <row r="169" spans="2:52" s="403" customFormat="1" x14ac:dyDescent="0.25">
      <c r="B169" s="398"/>
      <c r="C169" s="398"/>
      <c r="D169" s="399"/>
      <c r="E169" s="398"/>
      <c r="F169" s="398"/>
      <c r="G169" s="398"/>
      <c r="H169" s="398"/>
      <c r="I169" s="398"/>
      <c r="J169" s="398"/>
      <c r="K169" s="398"/>
      <c r="L169" s="400"/>
      <c r="M169" s="398"/>
      <c r="N169" s="398"/>
      <c r="O169" s="398"/>
      <c r="P169" s="398"/>
      <c r="Q169" s="398"/>
      <c r="R169" s="398"/>
      <c r="S169" s="398"/>
      <c r="T169" s="398"/>
      <c r="U169" s="398"/>
      <c r="V169" s="398"/>
      <c r="W169" s="398"/>
      <c r="X169" s="398"/>
      <c r="Y169" s="398"/>
      <c r="Z169" s="398"/>
      <c r="AA169" s="398"/>
      <c r="AB169" s="398"/>
      <c r="AC169" s="398"/>
      <c r="AD169" s="398"/>
      <c r="AE169" s="398"/>
      <c r="AF169" s="398"/>
      <c r="AG169" s="398"/>
      <c r="AH169" s="398"/>
      <c r="AI169" s="398"/>
      <c r="AJ169" s="398"/>
      <c r="AK169" s="398"/>
      <c r="AL169" s="398"/>
      <c r="AM169" s="401"/>
      <c r="AN169" s="401"/>
      <c r="AO169" s="401"/>
      <c r="AP169" s="401"/>
      <c r="AQ169" s="398"/>
      <c r="AR169" s="398"/>
      <c r="AS169" s="398"/>
      <c r="AT169" s="398"/>
      <c r="AU169" s="402"/>
      <c r="AV169" s="398"/>
      <c r="AW169" s="398"/>
      <c r="AX169" s="398"/>
      <c r="AY169" s="398"/>
      <c r="AZ169" s="398"/>
    </row>
    <row r="170" spans="2:52" s="403" customFormat="1" x14ac:dyDescent="0.25">
      <c r="B170" s="398"/>
      <c r="C170" s="398"/>
      <c r="D170" s="399"/>
      <c r="E170" s="398"/>
      <c r="F170" s="398"/>
      <c r="G170" s="398"/>
      <c r="H170" s="398"/>
      <c r="I170" s="398"/>
      <c r="J170" s="398"/>
      <c r="K170" s="398"/>
      <c r="L170" s="400"/>
      <c r="M170" s="398"/>
      <c r="N170" s="398"/>
      <c r="O170" s="398"/>
      <c r="P170" s="398"/>
      <c r="Q170" s="398"/>
      <c r="R170" s="398"/>
      <c r="S170" s="398"/>
      <c r="T170" s="398"/>
      <c r="U170" s="398"/>
      <c r="V170" s="398"/>
      <c r="W170" s="398"/>
      <c r="X170" s="398"/>
      <c r="Y170" s="398"/>
      <c r="Z170" s="398"/>
      <c r="AA170" s="398"/>
      <c r="AB170" s="398"/>
      <c r="AC170" s="398"/>
      <c r="AD170" s="398"/>
      <c r="AE170" s="398"/>
      <c r="AF170" s="398"/>
      <c r="AG170" s="398"/>
      <c r="AH170" s="398"/>
      <c r="AI170" s="398"/>
      <c r="AJ170" s="398"/>
      <c r="AK170" s="398"/>
      <c r="AL170" s="398"/>
      <c r="AM170" s="401"/>
      <c r="AN170" s="401"/>
      <c r="AO170" s="401"/>
      <c r="AP170" s="401"/>
      <c r="AQ170" s="398"/>
      <c r="AR170" s="398"/>
      <c r="AS170" s="398"/>
      <c r="AT170" s="398"/>
      <c r="AU170" s="402"/>
      <c r="AV170" s="398"/>
      <c r="AW170" s="398"/>
      <c r="AX170" s="398"/>
      <c r="AY170" s="398"/>
      <c r="AZ170" s="398"/>
    </row>
    <row r="171" spans="2:52" s="403" customFormat="1" x14ac:dyDescent="0.25">
      <c r="B171" s="398"/>
      <c r="C171" s="398"/>
      <c r="D171" s="399"/>
      <c r="E171" s="398"/>
      <c r="F171" s="398"/>
      <c r="G171" s="398"/>
      <c r="H171" s="398"/>
      <c r="I171" s="398"/>
      <c r="J171" s="398"/>
      <c r="K171" s="398"/>
      <c r="L171" s="400"/>
      <c r="M171" s="398"/>
      <c r="N171" s="398"/>
      <c r="O171" s="398"/>
      <c r="P171" s="398"/>
      <c r="Q171" s="398"/>
      <c r="R171" s="398"/>
      <c r="S171" s="398"/>
      <c r="T171" s="398"/>
      <c r="U171" s="398"/>
      <c r="V171" s="398"/>
      <c r="W171" s="398"/>
      <c r="X171" s="398"/>
      <c r="Y171" s="398"/>
      <c r="Z171" s="398"/>
      <c r="AA171" s="398"/>
      <c r="AB171" s="398"/>
      <c r="AC171" s="398"/>
      <c r="AD171" s="398"/>
      <c r="AE171" s="398"/>
      <c r="AF171" s="398"/>
      <c r="AG171" s="398"/>
      <c r="AH171" s="398"/>
      <c r="AI171" s="398"/>
      <c r="AJ171" s="398"/>
      <c r="AK171" s="398"/>
      <c r="AL171" s="398"/>
      <c r="AM171" s="401"/>
      <c r="AN171" s="401"/>
      <c r="AO171" s="401"/>
      <c r="AP171" s="401"/>
      <c r="AQ171" s="398"/>
      <c r="AR171" s="398"/>
      <c r="AS171" s="398"/>
      <c r="AT171" s="398"/>
      <c r="AU171" s="402"/>
      <c r="AV171" s="398"/>
      <c r="AW171" s="398"/>
      <c r="AX171" s="398"/>
      <c r="AY171" s="398"/>
      <c r="AZ171" s="398"/>
    </row>
    <row r="172" spans="2:52" s="403" customFormat="1" x14ac:dyDescent="0.25">
      <c r="B172" s="398"/>
      <c r="C172" s="398"/>
      <c r="D172" s="399"/>
      <c r="E172" s="398"/>
      <c r="F172" s="398"/>
      <c r="G172" s="398"/>
      <c r="H172" s="398"/>
      <c r="I172" s="398"/>
      <c r="J172" s="398"/>
      <c r="K172" s="398"/>
      <c r="L172" s="400"/>
      <c r="M172" s="398"/>
      <c r="N172" s="398"/>
      <c r="O172" s="398"/>
      <c r="P172" s="398"/>
      <c r="Q172" s="398"/>
      <c r="R172" s="398"/>
      <c r="S172" s="398"/>
      <c r="T172" s="398"/>
      <c r="U172" s="398"/>
      <c r="V172" s="398"/>
      <c r="W172" s="398"/>
      <c r="X172" s="398"/>
      <c r="Y172" s="398"/>
      <c r="Z172" s="398"/>
      <c r="AA172" s="398"/>
      <c r="AB172" s="398"/>
      <c r="AC172" s="398"/>
      <c r="AD172" s="398"/>
      <c r="AE172" s="398"/>
      <c r="AF172" s="398"/>
      <c r="AG172" s="398"/>
      <c r="AH172" s="398"/>
      <c r="AI172" s="398"/>
      <c r="AJ172" s="398"/>
      <c r="AK172" s="398"/>
      <c r="AL172" s="398"/>
      <c r="AM172" s="401"/>
      <c r="AN172" s="401"/>
      <c r="AO172" s="401"/>
      <c r="AP172" s="401"/>
      <c r="AQ172" s="398"/>
      <c r="AR172" s="398"/>
      <c r="AS172" s="398"/>
      <c r="AT172" s="398"/>
      <c r="AU172" s="402"/>
      <c r="AV172" s="398"/>
      <c r="AW172" s="398"/>
      <c r="AX172" s="398"/>
      <c r="AY172" s="398"/>
      <c r="AZ172" s="398"/>
    </row>
    <row r="173" spans="2:52" s="403" customFormat="1" x14ac:dyDescent="0.25">
      <c r="B173" s="398"/>
      <c r="C173" s="398"/>
      <c r="D173" s="399"/>
      <c r="E173" s="398"/>
      <c r="F173" s="398"/>
      <c r="G173" s="398"/>
      <c r="H173" s="398"/>
      <c r="I173" s="398"/>
      <c r="J173" s="398"/>
      <c r="K173" s="398"/>
      <c r="L173" s="400"/>
      <c r="M173" s="398"/>
      <c r="N173" s="398"/>
      <c r="O173" s="398"/>
      <c r="P173" s="398"/>
      <c r="Q173" s="398"/>
      <c r="R173" s="398"/>
      <c r="S173" s="398"/>
      <c r="T173" s="398"/>
      <c r="U173" s="398"/>
      <c r="V173" s="398"/>
      <c r="W173" s="398"/>
      <c r="X173" s="398"/>
      <c r="Y173" s="398"/>
      <c r="Z173" s="398"/>
      <c r="AA173" s="398"/>
      <c r="AB173" s="398"/>
      <c r="AC173" s="398"/>
      <c r="AD173" s="398"/>
      <c r="AE173" s="398"/>
      <c r="AF173" s="398"/>
      <c r="AG173" s="398"/>
      <c r="AH173" s="398"/>
      <c r="AI173" s="398"/>
      <c r="AJ173" s="398"/>
      <c r="AK173" s="398"/>
      <c r="AL173" s="398"/>
      <c r="AM173" s="401"/>
      <c r="AN173" s="401"/>
      <c r="AO173" s="401"/>
      <c r="AP173" s="401"/>
      <c r="AQ173" s="398"/>
      <c r="AR173" s="398"/>
      <c r="AS173" s="398"/>
      <c r="AT173" s="398"/>
      <c r="AU173" s="402"/>
      <c r="AV173" s="398"/>
      <c r="AW173" s="398"/>
      <c r="AX173" s="398"/>
      <c r="AY173" s="398"/>
      <c r="AZ173" s="398"/>
    </row>
    <row r="174" spans="2:52" s="403" customFormat="1" x14ac:dyDescent="0.25">
      <c r="B174" s="398"/>
      <c r="C174" s="398"/>
      <c r="D174" s="399"/>
      <c r="E174" s="398"/>
      <c r="F174" s="398"/>
      <c r="G174" s="398"/>
      <c r="H174" s="398"/>
      <c r="I174" s="398"/>
      <c r="J174" s="398"/>
      <c r="K174" s="398"/>
      <c r="L174" s="400"/>
      <c r="M174" s="398"/>
      <c r="N174" s="398"/>
      <c r="O174" s="398"/>
      <c r="P174" s="398"/>
      <c r="Q174" s="398"/>
      <c r="R174" s="398"/>
      <c r="S174" s="398"/>
      <c r="T174" s="398"/>
      <c r="U174" s="398"/>
      <c r="V174" s="398"/>
      <c r="W174" s="398"/>
      <c r="X174" s="398"/>
      <c r="Y174" s="398"/>
      <c r="Z174" s="398"/>
      <c r="AA174" s="398"/>
      <c r="AB174" s="398"/>
      <c r="AC174" s="398"/>
      <c r="AD174" s="398"/>
      <c r="AE174" s="398"/>
      <c r="AF174" s="398"/>
      <c r="AG174" s="398"/>
      <c r="AH174" s="398"/>
      <c r="AI174" s="398"/>
      <c r="AJ174" s="398"/>
      <c r="AK174" s="398"/>
      <c r="AL174" s="398"/>
      <c r="AM174" s="401"/>
      <c r="AN174" s="401"/>
      <c r="AO174" s="401"/>
      <c r="AP174" s="401"/>
      <c r="AQ174" s="398"/>
      <c r="AR174" s="398"/>
      <c r="AS174" s="398"/>
      <c r="AT174" s="398"/>
      <c r="AU174" s="402"/>
      <c r="AV174" s="398"/>
      <c r="AW174" s="398"/>
      <c r="AX174" s="398"/>
      <c r="AY174" s="398"/>
      <c r="AZ174" s="398"/>
    </row>
    <row r="175" spans="2:52" s="403" customFormat="1" x14ac:dyDescent="0.25">
      <c r="B175" s="398"/>
      <c r="C175" s="398"/>
      <c r="D175" s="399"/>
      <c r="E175" s="398"/>
      <c r="F175" s="398"/>
      <c r="G175" s="398"/>
      <c r="H175" s="398"/>
      <c r="I175" s="398"/>
      <c r="J175" s="398"/>
      <c r="K175" s="398"/>
      <c r="L175" s="400"/>
      <c r="M175" s="398"/>
      <c r="N175" s="398"/>
      <c r="O175" s="398"/>
      <c r="P175" s="398"/>
      <c r="Q175" s="398"/>
      <c r="R175" s="398"/>
      <c r="S175" s="398"/>
      <c r="T175" s="398"/>
      <c r="U175" s="398"/>
      <c r="V175" s="398"/>
      <c r="W175" s="398"/>
      <c r="X175" s="398"/>
      <c r="Y175" s="398"/>
      <c r="Z175" s="398"/>
      <c r="AA175" s="398"/>
      <c r="AB175" s="398"/>
      <c r="AC175" s="398"/>
      <c r="AD175" s="398"/>
      <c r="AE175" s="398"/>
      <c r="AF175" s="398"/>
      <c r="AG175" s="398"/>
      <c r="AH175" s="398"/>
      <c r="AI175" s="398"/>
      <c r="AJ175" s="398"/>
      <c r="AK175" s="398"/>
      <c r="AL175" s="398"/>
      <c r="AM175" s="401"/>
      <c r="AN175" s="401"/>
      <c r="AO175" s="401"/>
      <c r="AP175" s="401"/>
      <c r="AQ175" s="398"/>
      <c r="AR175" s="398"/>
      <c r="AS175" s="398"/>
      <c r="AT175" s="398"/>
      <c r="AU175" s="402"/>
      <c r="AV175" s="398"/>
      <c r="AW175" s="398"/>
      <c r="AX175" s="398"/>
      <c r="AY175" s="398"/>
      <c r="AZ175" s="398"/>
    </row>
    <row r="176" spans="2:52" s="403" customFormat="1" x14ac:dyDescent="0.25">
      <c r="B176" s="398"/>
      <c r="C176" s="398"/>
      <c r="D176" s="399"/>
      <c r="E176" s="398"/>
      <c r="F176" s="398"/>
      <c r="G176" s="398"/>
      <c r="H176" s="398"/>
      <c r="I176" s="398"/>
      <c r="J176" s="398"/>
      <c r="K176" s="398"/>
      <c r="L176" s="400"/>
      <c r="M176" s="398"/>
      <c r="N176" s="398"/>
      <c r="O176" s="398"/>
      <c r="P176" s="398"/>
      <c r="Q176" s="398"/>
      <c r="R176" s="398"/>
      <c r="S176" s="398"/>
      <c r="T176" s="398"/>
      <c r="U176" s="398"/>
      <c r="V176" s="398"/>
      <c r="W176" s="398"/>
      <c r="X176" s="398"/>
      <c r="Y176" s="398"/>
      <c r="Z176" s="398"/>
      <c r="AA176" s="398"/>
      <c r="AB176" s="398"/>
      <c r="AC176" s="398"/>
      <c r="AD176" s="398"/>
      <c r="AE176" s="398"/>
      <c r="AF176" s="398"/>
      <c r="AG176" s="398"/>
      <c r="AH176" s="398"/>
      <c r="AI176" s="398"/>
      <c r="AJ176" s="398"/>
      <c r="AK176" s="398"/>
      <c r="AL176" s="398"/>
      <c r="AM176" s="401"/>
      <c r="AN176" s="401"/>
      <c r="AO176" s="401"/>
      <c r="AP176" s="401"/>
      <c r="AQ176" s="398"/>
      <c r="AR176" s="398"/>
      <c r="AS176" s="398"/>
      <c r="AT176" s="398"/>
      <c r="AU176" s="402"/>
      <c r="AV176" s="398"/>
      <c r="AW176" s="398"/>
      <c r="AX176" s="398"/>
      <c r="AY176" s="398"/>
      <c r="AZ176" s="398"/>
    </row>
    <row r="177" spans="2:52" s="403" customFormat="1" x14ac:dyDescent="0.25">
      <c r="B177" s="398"/>
      <c r="C177" s="398"/>
      <c r="D177" s="399"/>
      <c r="E177" s="398"/>
      <c r="F177" s="398"/>
      <c r="G177" s="398"/>
      <c r="H177" s="398"/>
      <c r="I177" s="398"/>
      <c r="J177" s="398"/>
      <c r="K177" s="398"/>
      <c r="L177" s="400"/>
      <c r="M177" s="398"/>
      <c r="N177" s="398"/>
      <c r="O177" s="398"/>
      <c r="P177" s="398"/>
      <c r="Q177" s="398"/>
      <c r="R177" s="398"/>
      <c r="S177" s="398"/>
      <c r="T177" s="398"/>
      <c r="U177" s="398"/>
      <c r="V177" s="398"/>
      <c r="W177" s="398"/>
      <c r="X177" s="398"/>
      <c r="Y177" s="398"/>
      <c r="Z177" s="398"/>
      <c r="AA177" s="398"/>
      <c r="AB177" s="398"/>
      <c r="AC177" s="398"/>
      <c r="AD177" s="398"/>
      <c r="AE177" s="398"/>
      <c r="AF177" s="398"/>
      <c r="AG177" s="398"/>
      <c r="AH177" s="398"/>
      <c r="AI177" s="398"/>
      <c r="AJ177" s="398"/>
      <c r="AK177" s="398"/>
      <c r="AL177" s="398"/>
      <c r="AM177" s="401"/>
      <c r="AN177" s="401"/>
      <c r="AO177" s="401"/>
      <c r="AP177" s="401"/>
      <c r="AQ177" s="398"/>
      <c r="AR177" s="398"/>
      <c r="AS177" s="398"/>
      <c r="AT177" s="398"/>
      <c r="AU177" s="402"/>
      <c r="AV177" s="398"/>
      <c r="AW177" s="398"/>
      <c r="AX177" s="398"/>
      <c r="AY177" s="398"/>
      <c r="AZ177" s="398"/>
    </row>
    <row r="178" spans="2:52" s="403" customFormat="1" x14ac:dyDescent="0.25">
      <c r="B178" s="398"/>
      <c r="C178" s="398"/>
      <c r="D178" s="399"/>
      <c r="E178" s="398"/>
      <c r="F178" s="398"/>
      <c r="G178" s="398"/>
      <c r="H178" s="398"/>
      <c r="I178" s="398"/>
      <c r="J178" s="398"/>
      <c r="K178" s="398"/>
      <c r="L178" s="400"/>
      <c r="M178" s="398"/>
      <c r="N178" s="398"/>
      <c r="O178" s="398"/>
      <c r="P178" s="398"/>
      <c r="Q178" s="398"/>
      <c r="R178" s="398"/>
      <c r="S178" s="398"/>
      <c r="T178" s="398"/>
      <c r="U178" s="398"/>
      <c r="V178" s="398"/>
      <c r="W178" s="398"/>
      <c r="X178" s="398"/>
      <c r="Y178" s="398"/>
      <c r="Z178" s="398"/>
      <c r="AA178" s="398"/>
      <c r="AB178" s="398"/>
      <c r="AC178" s="398"/>
      <c r="AD178" s="398"/>
      <c r="AE178" s="398"/>
      <c r="AF178" s="398"/>
      <c r="AG178" s="398"/>
      <c r="AH178" s="398"/>
      <c r="AI178" s="398"/>
      <c r="AJ178" s="398"/>
      <c r="AK178" s="398"/>
      <c r="AL178" s="398"/>
      <c r="AM178" s="401"/>
      <c r="AN178" s="401"/>
      <c r="AO178" s="401"/>
      <c r="AP178" s="401"/>
      <c r="AQ178" s="398"/>
      <c r="AR178" s="398"/>
      <c r="AS178" s="398"/>
      <c r="AT178" s="398"/>
      <c r="AU178" s="402"/>
      <c r="AV178" s="398"/>
      <c r="AW178" s="398"/>
      <c r="AX178" s="398"/>
      <c r="AY178" s="398"/>
      <c r="AZ178" s="398"/>
    </row>
    <row r="179" spans="2:52" s="403" customFormat="1" x14ac:dyDescent="0.25">
      <c r="B179" s="398"/>
      <c r="C179" s="398"/>
      <c r="D179" s="399"/>
      <c r="E179" s="398"/>
      <c r="F179" s="398"/>
      <c r="G179" s="398"/>
      <c r="H179" s="398"/>
      <c r="I179" s="398"/>
      <c r="J179" s="398"/>
      <c r="K179" s="398"/>
      <c r="L179" s="400"/>
      <c r="M179" s="398"/>
      <c r="N179" s="398"/>
      <c r="O179" s="398"/>
      <c r="P179" s="398"/>
      <c r="Q179" s="398"/>
      <c r="R179" s="398"/>
      <c r="S179" s="398"/>
      <c r="T179" s="398"/>
      <c r="U179" s="398"/>
      <c r="V179" s="398"/>
      <c r="W179" s="398"/>
      <c r="X179" s="398"/>
      <c r="Y179" s="398"/>
      <c r="Z179" s="398"/>
      <c r="AA179" s="398"/>
      <c r="AB179" s="398"/>
      <c r="AC179" s="398"/>
      <c r="AD179" s="398"/>
      <c r="AE179" s="398"/>
      <c r="AF179" s="398"/>
      <c r="AG179" s="398"/>
      <c r="AH179" s="398"/>
      <c r="AI179" s="398"/>
      <c r="AJ179" s="398"/>
      <c r="AK179" s="398"/>
      <c r="AL179" s="398"/>
      <c r="AM179" s="401"/>
      <c r="AN179" s="401"/>
      <c r="AO179" s="401"/>
      <c r="AP179" s="401"/>
      <c r="AQ179" s="398"/>
      <c r="AR179" s="398"/>
      <c r="AS179" s="398"/>
      <c r="AT179" s="398"/>
      <c r="AU179" s="402"/>
      <c r="AV179" s="398"/>
      <c r="AW179" s="398"/>
      <c r="AX179" s="398"/>
      <c r="AY179" s="398"/>
      <c r="AZ179" s="398"/>
    </row>
    <row r="180" spans="2:52" s="403" customFormat="1" x14ac:dyDescent="0.25">
      <c r="B180" s="398"/>
      <c r="C180" s="398"/>
      <c r="D180" s="399"/>
      <c r="E180" s="398"/>
      <c r="F180" s="398"/>
      <c r="G180" s="398"/>
      <c r="H180" s="398"/>
      <c r="I180" s="398"/>
      <c r="J180" s="398"/>
      <c r="K180" s="398"/>
      <c r="L180" s="400"/>
      <c r="M180" s="398"/>
      <c r="N180" s="398"/>
      <c r="O180" s="398"/>
      <c r="P180" s="398"/>
      <c r="Q180" s="398"/>
      <c r="R180" s="398"/>
      <c r="S180" s="398"/>
      <c r="T180" s="398"/>
      <c r="U180" s="398"/>
      <c r="V180" s="398"/>
      <c r="W180" s="398"/>
      <c r="X180" s="398"/>
      <c r="Y180" s="398"/>
      <c r="Z180" s="398"/>
      <c r="AA180" s="398"/>
      <c r="AB180" s="398"/>
      <c r="AC180" s="398"/>
      <c r="AD180" s="398"/>
      <c r="AE180" s="398"/>
      <c r="AF180" s="398"/>
      <c r="AG180" s="398"/>
      <c r="AH180" s="398"/>
      <c r="AI180" s="398"/>
      <c r="AJ180" s="398"/>
      <c r="AK180" s="398"/>
      <c r="AL180" s="398"/>
      <c r="AM180" s="401"/>
      <c r="AN180" s="401"/>
      <c r="AO180" s="401"/>
      <c r="AP180" s="401"/>
      <c r="AQ180" s="398"/>
      <c r="AR180" s="398"/>
      <c r="AS180" s="398"/>
      <c r="AT180" s="398"/>
      <c r="AU180" s="402"/>
      <c r="AV180" s="398"/>
      <c r="AW180" s="398"/>
      <c r="AX180" s="398"/>
      <c r="AY180" s="398"/>
      <c r="AZ180" s="398"/>
    </row>
    <row r="181" spans="2:52" s="403" customFormat="1" x14ac:dyDescent="0.25">
      <c r="B181" s="398"/>
      <c r="C181" s="398"/>
      <c r="D181" s="399"/>
      <c r="E181" s="398"/>
      <c r="F181" s="398"/>
      <c r="G181" s="398"/>
      <c r="H181" s="398"/>
      <c r="I181" s="398"/>
      <c r="J181" s="398"/>
      <c r="K181" s="398"/>
      <c r="L181" s="400"/>
      <c r="M181" s="398"/>
      <c r="N181" s="398"/>
      <c r="O181" s="398"/>
      <c r="P181" s="398"/>
      <c r="Q181" s="398"/>
      <c r="R181" s="398"/>
      <c r="S181" s="398"/>
      <c r="T181" s="398"/>
      <c r="U181" s="398"/>
      <c r="V181" s="398"/>
      <c r="W181" s="398"/>
      <c r="X181" s="398"/>
      <c r="Y181" s="398"/>
      <c r="Z181" s="398"/>
      <c r="AA181" s="398"/>
      <c r="AB181" s="398"/>
      <c r="AC181" s="398"/>
      <c r="AD181" s="398"/>
      <c r="AE181" s="398"/>
      <c r="AF181" s="398"/>
      <c r="AG181" s="398"/>
      <c r="AH181" s="398"/>
      <c r="AI181" s="398"/>
      <c r="AJ181" s="398"/>
      <c r="AK181" s="398"/>
      <c r="AL181" s="398"/>
      <c r="AM181" s="401"/>
      <c r="AN181" s="401"/>
      <c r="AO181" s="401"/>
      <c r="AP181" s="401"/>
      <c r="AQ181" s="398"/>
      <c r="AR181" s="398"/>
      <c r="AS181" s="398"/>
      <c r="AT181" s="398"/>
      <c r="AU181" s="402"/>
      <c r="AV181" s="398"/>
      <c r="AW181" s="398"/>
      <c r="AX181" s="398"/>
      <c r="AY181" s="398"/>
      <c r="AZ181" s="398"/>
    </row>
    <row r="182" spans="2:52" s="403" customFormat="1" x14ac:dyDescent="0.25">
      <c r="B182" s="398"/>
      <c r="C182" s="398"/>
      <c r="D182" s="399"/>
      <c r="E182" s="398"/>
      <c r="F182" s="398"/>
      <c r="G182" s="398"/>
      <c r="H182" s="398"/>
      <c r="I182" s="398"/>
      <c r="J182" s="398"/>
      <c r="K182" s="398"/>
      <c r="L182" s="400"/>
      <c r="M182" s="398"/>
      <c r="N182" s="398"/>
      <c r="O182" s="398"/>
      <c r="P182" s="398"/>
      <c r="Q182" s="398"/>
      <c r="R182" s="398"/>
      <c r="S182" s="398"/>
      <c r="T182" s="398"/>
      <c r="U182" s="398"/>
      <c r="V182" s="398"/>
      <c r="W182" s="398"/>
      <c r="X182" s="398"/>
      <c r="Y182" s="398"/>
      <c r="Z182" s="398"/>
      <c r="AA182" s="398"/>
      <c r="AB182" s="398"/>
      <c r="AC182" s="398"/>
      <c r="AD182" s="398"/>
      <c r="AE182" s="398"/>
      <c r="AF182" s="398"/>
      <c r="AG182" s="398"/>
      <c r="AH182" s="398"/>
      <c r="AI182" s="398"/>
      <c r="AJ182" s="398"/>
      <c r="AK182" s="398"/>
      <c r="AL182" s="398"/>
      <c r="AM182" s="401"/>
      <c r="AN182" s="401"/>
      <c r="AO182" s="401"/>
      <c r="AP182" s="401"/>
      <c r="AQ182" s="398"/>
      <c r="AR182" s="398"/>
      <c r="AS182" s="398"/>
      <c r="AT182" s="398"/>
      <c r="AU182" s="402"/>
      <c r="AV182" s="398"/>
      <c r="AW182" s="398"/>
      <c r="AX182" s="398"/>
      <c r="AY182" s="398"/>
      <c r="AZ182" s="398"/>
    </row>
    <row r="183" spans="2:52" s="403" customFormat="1" x14ac:dyDescent="0.25">
      <c r="B183" s="398"/>
      <c r="C183" s="398"/>
      <c r="D183" s="399"/>
      <c r="E183" s="398"/>
      <c r="F183" s="398"/>
      <c r="G183" s="398"/>
      <c r="H183" s="398"/>
      <c r="I183" s="398"/>
      <c r="J183" s="398"/>
      <c r="K183" s="398"/>
      <c r="L183" s="400"/>
      <c r="M183" s="398"/>
      <c r="N183" s="398"/>
      <c r="O183" s="398"/>
      <c r="P183" s="398"/>
      <c r="Q183" s="398"/>
      <c r="R183" s="398"/>
      <c r="S183" s="398"/>
      <c r="T183" s="398"/>
      <c r="U183" s="398"/>
      <c r="V183" s="398"/>
      <c r="W183" s="398"/>
      <c r="X183" s="398"/>
      <c r="Y183" s="398"/>
      <c r="Z183" s="398"/>
      <c r="AA183" s="398"/>
      <c r="AB183" s="398"/>
      <c r="AC183" s="398"/>
      <c r="AD183" s="398"/>
      <c r="AE183" s="398"/>
      <c r="AF183" s="398"/>
      <c r="AG183" s="398"/>
      <c r="AH183" s="398"/>
      <c r="AI183" s="398"/>
      <c r="AJ183" s="398"/>
      <c r="AK183" s="398"/>
      <c r="AL183" s="398"/>
      <c r="AM183" s="401"/>
      <c r="AN183" s="401"/>
      <c r="AO183" s="401"/>
      <c r="AP183" s="401"/>
      <c r="AQ183" s="398"/>
      <c r="AR183" s="398"/>
      <c r="AS183" s="398"/>
      <c r="AT183" s="398"/>
      <c r="AU183" s="402"/>
      <c r="AV183" s="398"/>
      <c r="AW183" s="398"/>
      <c r="AX183" s="398"/>
      <c r="AY183" s="398"/>
      <c r="AZ183" s="398"/>
    </row>
    <row r="184" spans="2:52" s="403" customFormat="1" x14ac:dyDescent="0.25">
      <c r="B184" s="398"/>
      <c r="C184" s="398"/>
      <c r="D184" s="399"/>
      <c r="E184" s="398"/>
      <c r="F184" s="398"/>
      <c r="G184" s="398"/>
      <c r="H184" s="398"/>
      <c r="I184" s="398"/>
      <c r="J184" s="398"/>
      <c r="K184" s="398"/>
      <c r="L184" s="400"/>
      <c r="M184" s="398"/>
      <c r="N184" s="398"/>
      <c r="O184" s="398"/>
      <c r="P184" s="398"/>
      <c r="Q184" s="398"/>
      <c r="R184" s="398"/>
      <c r="S184" s="398"/>
      <c r="T184" s="398"/>
      <c r="U184" s="398"/>
      <c r="V184" s="398"/>
      <c r="W184" s="398"/>
      <c r="X184" s="398"/>
      <c r="Y184" s="398"/>
      <c r="Z184" s="398"/>
      <c r="AA184" s="398"/>
      <c r="AB184" s="398"/>
      <c r="AC184" s="398"/>
      <c r="AD184" s="398"/>
      <c r="AE184" s="398"/>
      <c r="AF184" s="398"/>
      <c r="AG184" s="398"/>
      <c r="AH184" s="398"/>
      <c r="AI184" s="398"/>
      <c r="AJ184" s="398"/>
      <c r="AK184" s="398"/>
      <c r="AL184" s="398"/>
      <c r="AM184" s="401"/>
      <c r="AN184" s="401"/>
      <c r="AO184" s="401"/>
      <c r="AP184" s="401"/>
      <c r="AQ184" s="398"/>
      <c r="AR184" s="398"/>
      <c r="AS184" s="398"/>
      <c r="AT184" s="398"/>
      <c r="AU184" s="402"/>
      <c r="AV184" s="398"/>
      <c r="AW184" s="398"/>
      <c r="AX184" s="398"/>
      <c r="AY184" s="398"/>
      <c r="AZ184" s="398"/>
    </row>
    <row r="185" spans="2:52" s="403" customFormat="1" x14ac:dyDescent="0.25">
      <c r="B185" s="398"/>
      <c r="C185" s="398"/>
      <c r="D185" s="399"/>
      <c r="E185" s="398"/>
      <c r="F185" s="398"/>
      <c r="G185" s="398"/>
      <c r="H185" s="398"/>
      <c r="I185" s="398"/>
      <c r="J185" s="398"/>
      <c r="K185" s="398"/>
      <c r="L185" s="400"/>
      <c r="M185" s="398"/>
      <c r="N185" s="398"/>
      <c r="O185" s="398"/>
      <c r="P185" s="398"/>
      <c r="Q185" s="398"/>
      <c r="R185" s="398"/>
      <c r="S185" s="398"/>
      <c r="T185" s="398"/>
      <c r="U185" s="398"/>
      <c r="V185" s="398"/>
      <c r="W185" s="398"/>
      <c r="X185" s="398"/>
      <c r="Y185" s="398"/>
      <c r="Z185" s="398"/>
      <c r="AA185" s="398"/>
      <c r="AB185" s="398"/>
      <c r="AC185" s="398"/>
      <c r="AD185" s="398"/>
      <c r="AE185" s="398"/>
      <c r="AF185" s="398"/>
      <c r="AG185" s="398"/>
      <c r="AH185" s="398"/>
      <c r="AI185" s="398"/>
      <c r="AJ185" s="398"/>
      <c r="AK185" s="398"/>
      <c r="AL185" s="398"/>
      <c r="AM185" s="401"/>
      <c r="AN185" s="401"/>
      <c r="AO185" s="401"/>
      <c r="AP185" s="401"/>
      <c r="AQ185" s="398"/>
      <c r="AR185" s="398"/>
      <c r="AS185" s="398"/>
      <c r="AT185" s="398"/>
      <c r="AU185" s="402"/>
      <c r="AV185" s="398"/>
      <c r="AW185" s="398"/>
      <c r="AX185" s="398"/>
      <c r="AY185" s="398"/>
      <c r="AZ185" s="398"/>
    </row>
    <row r="186" spans="2:52" s="403" customFormat="1" x14ac:dyDescent="0.25">
      <c r="B186" s="398"/>
      <c r="C186" s="398"/>
      <c r="D186" s="399"/>
      <c r="E186" s="398"/>
      <c r="F186" s="398"/>
      <c r="G186" s="398"/>
      <c r="H186" s="398"/>
      <c r="I186" s="398"/>
      <c r="J186" s="398"/>
      <c r="K186" s="398"/>
      <c r="L186" s="400"/>
      <c r="M186" s="398"/>
      <c r="N186" s="398"/>
      <c r="O186" s="398"/>
      <c r="P186" s="398"/>
      <c r="Q186" s="398"/>
      <c r="R186" s="398"/>
      <c r="S186" s="398"/>
      <c r="T186" s="398"/>
      <c r="U186" s="398"/>
      <c r="V186" s="398"/>
      <c r="W186" s="398"/>
      <c r="X186" s="398"/>
      <c r="Y186" s="398"/>
      <c r="Z186" s="398"/>
      <c r="AA186" s="398"/>
      <c r="AB186" s="398"/>
      <c r="AC186" s="398"/>
      <c r="AD186" s="398"/>
      <c r="AE186" s="398"/>
      <c r="AF186" s="398"/>
      <c r="AG186" s="398"/>
      <c r="AH186" s="398"/>
      <c r="AI186" s="398"/>
      <c r="AJ186" s="398"/>
      <c r="AK186" s="398"/>
      <c r="AL186" s="398"/>
      <c r="AM186" s="401"/>
      <c r="AN186" s="401"/>
      <c r="AO186" s="401"/>
      <c r="AP186" s="401"/>
      <c r="AQ186" s="398"/>
      <c r="AR186" s="398"/>
      <c r="AS186" s="398"/>
      <c r="AT186" s="398"/>
      <c r="AU186" s="402"/>
      <c r="AV186" s="398"/>
      <c r="AW186" s="398"/>
      <c r="AX186" s="398"/>
      <c r="AY186" s="398"/>
      <c r="AZ186" s="398"/>
    </row>
    <row r="187" spans="2:52" s="403" customFormat="1" x14ac:dyDescent="0.25">
      <c r="B187" s="398"/>
      <c r="C187" s="398"/>
      <c r="D187" s="399"/>
      <c r="E187" s="398"/>
      <c r="F187" s="398"/>
      <c r="G187" s="398"/>
      <c r="H187" s="398"/>
      <c r="I187" s="398"/>
      <c r="J187" s="398"/>
      <c r="K187" s="398"/>
      <c r="L187" s="400"/>
      <c r="M187" s="398"/>
      <c r="N187" s="398"/>
      <c r="O187" s="398"/>
      <c r="P187" s="398"/>
      <c r="Q187" s="398"/>
      <c r="R187" s="398"/>
      <c r="S187" s="398"/>
      <c r="T187" s="398"/>
      <c r="U187" s="398"/>
      <c r="V187" s="398"/>
      <c r="W187" s="398"/>
      <c r="X187" s="398"/>
      <c r="Y187" s="398"/>
      <c r="Z187" s="398"/>
      <c r="AA187" s="398"/>
      <c r="AB187" s="398"/>
      <c r="AC187" s="398"/>
      <c r="AD187" s="398"/>
      <c r="AE187" s="398"/>
      <c r="AF187" s="398"/>
      <c r="AG187" s="398"/>
      <c r="AH187" s="398"/>
      <c r="AI187" s="398"/>
      <c r="AJ187" s="398"/>
      <c r="AK187" s="398"/>
      <c r="AL187" s="398"/>
      <c r="AM187" s="401"/>
      <c r="AN187" s="401"/>
      <c r="AO187" s="401"/>
      <c r="AP187" s="401"/>
      <c r="AQ187" s="398"/>
      <c r="AR187" s="398"/>
      <c r="AS187" s="398"/>
      <c r="AT187" s="398"/>
      <c r="AU187" s="402"/>
      <c r="AV187" s="398"/>
      <c r="AW187" s="398"/>
      <c r="AX187" s="398"/>
      <c r="AY187" s="398"/>
      <c r="AZ187" s="398"/>
    </row>
    <row r="188" spans="2:52" s="403" customFormat="1" x14ac:dyDescent="0.25">
      <c r="B188" s="398"/>
      <c r="C188" s="398"/>
      <c r="D188" s="399"/>
      <c r="E188" s="398"/>
      <c r="F188" s="398"/>
      <c r="G188" s="398"/>
      <c r="H188" s="398"/>
      <c r="I188" s="398"/>
      <c r="J188" s="398"/>
      <c r="K188" s="398"/>
      <c r="L188" s="400"/>
      <c r="M188" s="398"/>
      <c r="N188" s="398"/>
      <c r="O188" s="398"/>
      <c r="P188" s="398"/>
      <c r="Q188" s="398"/>
      <c r="R188" s="398"/>
      <c r="S188" s="398"/>
      <c r="T188" s="398"/>
      <c r="U188" s="398"/>
      <c r="V188" s="398"/>
      <c r="W188" s="398"/>
      <c r="X188" s="398"/>
      <c r="Y188" s="398"/>
      <c r="Z188" s="398"/>
      <c r="AA188" s="398"/>
      <c r="AB188" s="398"/>
      <c r="AC188" s="398"/>
      <c r="AD188" s="398"/>
      <c r="AE188" s="398"/>
      <c r="AF188" s="398"/>
      <c r="AG188" s="398"/>
      <c r="AH188" s="398"/>
      <c r="AI188" s="398"/>
      <c r="AJ188" s="398"/>
      <c r="AK188" s="398"/>
      <c r="AL188" s="398"/>
      <c r="AM188" s="401"/>
      <c r="AN188" s="401"/>
      <c r="AO188" s="401"/>
      <c r="AP188" s="401"/>
      <c r="AQ188" s="398"/>
      <c r="AR188" s="398"/>
      <c r="AS188" s="398"/>
      <c r="AT188" s="398"/>
      <c r="AU188" s="402"/>
      <c r="AV188" s="398"/>
      <c r="AW188" s="398"/>
      <c r="AX188" s="398"/>
      <c r="AY188" s="398"/>
      <c r="AZ188" s="398"/>
    </row>
    <row r="189" spans="2:52" s="403" customFormat="1" x14ac:dyDescent="0.25">
      <c r="B189" s="398"/>
      <c r="C189" s="398"/>
      <c r="D189" s="399"/>
      <c r="E189" s="398"/>
      <c r="F189" s="398"/>
      <c r="G189" s="398"/>
      <c r="H189" s="398"/>
      <c r="I189" s="398"/>
      <c r="J189" s="398"/>
      <c r="K189" s="398"/>
      <c r="L189" s="400"/>
      <c r="M189" s="398"/>
      <c r="N189" s="398"/>
      <c r="O189" s="398"/>
      <c r="P189" s="398"/>
      <c r="Q189" s="398"/>
      <c r="R189" s="398"/>
      <c r="S189" s="398"/>
      <c r="T189" s="398"/>
      <c r="U189" s="398"/>
      <c r="V189" s="398"/>
      <c r="W189" s="398"/>
      <c r="X189" s="398"/>
      <c r="Y189" s="398"/>
      <c r="Z189" s="398"/>
      <c r="AA189" s="398"/>
      <c r="AB189" s="398"/>
      <c r="AC189" s="398"/>
      <c r="AD189" s="398"/>
      <c r="AE189" s="398"/>
      <c r="AF189" s="398"/>
      <c r="AG189" s="398"/>
      <c r="AH189" s="398"/>
      <c r="AI189" s="398"/>
      <c r="AJ189" s="398"/>
      <c r="AK189" s="398"/>
      <c r="AL189" s="398"/>
      <c r="AM189" s="401"/>
      <c r="AN189" s="401"/>
      <c r="AO189" s="401"/>
      <c r="AP189" s="401"/>
      <c r="AQ189" s="398"/>
      <c r="AR189" s="398"/>
      <c r="AS189" s="398"/>
      <c r="AT189" s="398"/>
      <c r="AU189" s="402"/>
      <c r="AV189" s="398"/>
      <c r="AW189" s="398"/>
      <c r="AX189" s="398"/>
      <c r="AY189" s="398"/>
      <c r="AZ189" s="398"/>
    </row>
    <row r="190" spans="2:52" s="403" customFormat="1" x14ac:dyDescent="0.25">
      <c r="B190" s="398"/>
      <c r="C190" s="398"/>
      <c r="D190" s="399"/>
      <c r="E190" s="398"/>
      <c r="F190" s="398"/>
      <c r="G190" s="398"/>
      <c r="H190" s="398"/>
      <c r="I190" s="398"/>
      <c r="J190" s="398"/>
      <c r="K190" s="398"/>
      <c r="L190" s="400"/>
      <c r="M190" s="398"/>
      <c r="N190" s="398"/>
      <c r="O190" s="398"/>
      <c r="P190" s="398"/>
      <c r="Q190" s="398"/>
      <c r="R190" s="398"/>
      <c r="S190" s="398"/>
      <c r="T190" s="398"/>
      <c r="U190" s="398"/>
      <c r="V190" s="398"/>
      <c r="W190" s="398"/>
      <c r="X190" s="398"/>
      <c r="Y190" s="398"/>
      <c r="Z190" s="398"/>
      <c r="AA190" s="398"/>
      <c r="AB190" s="398"/>
      <c r="AC190" s="398"/>
      <c r="AD190" s="398"/>
      <c r="AE190" s="398"/>
      <c r="AF190" s="398"/>
      <c r="AG190" s="398"/>
      <c r="AH190" s="398"/>
      <c r="AI190" s="398"/>
      <c r="AJ190" s="398"/>
      <c r="AK190" s="398"/>
      <c r="AL190" s="398"/>
      <c r="AM190" s="401"/>
      <c r="AN190" s="401"/>
      <c r="AO190" s="401"/>
      <c r="AP190" s="401"/>
      <c r="AQ190" s="398"/>
      <c r="AR190" s="398"/>
      <c r="AS190" s="398"/>
      <c r="AT190" s="398"/>
      <c r="AU190" s="402"/>
      <c r="AV190" s="398"/>
      <c r="AW190" s="398"/>
      <c r="AX190" s="398"/>
      <c r="AY190" s="398"/>
      <c r="AZ190" s="398"/>
    </row>
    <row r="191" spans="2:52" s="403" customFormat="1" x14ac:dyDescent="0.25">
      <c r="B191" s="398"/>
      <c r="C191" s="398"/>
      <c r="D191" s="399"/>
      <c r="E191" s="398"/>
      <c r="F191" s="398"/>
      <c r="G191" s="398"/>
      <c r="H191" s="398"/>
      <c r="I191" s="398"/>
      <c r="J191" s="398"/>
      <c r="K191" s="398"/>
      <c r="L191" s="400"/>
      <c r="M191" s="398"/>
      <c r="N191" s="398"/>
      <c r="O191" s="398"/>
      <c r="P191" s="398"/>
      <c r="Q191" s="398"/>
      <c r="R191" s="398"/>
      <c r="S191" s="398"/>
      <c r="T191" s="398"/>
      <c r="U191" s="398"/>
      <c r="V191" s="398"/>
      <c r="W191" s="398"/>
      <c r="X191" s="398"/>
      <c r="Y191" s="398"/>
      <c r="Z191" s="398"/>
      <c r="AA191" s="398"/>
      <c r="AB191" s="398"/>
      <c r="AC191" s="398"/>
      <c r="AD191" s="398"/>
      <c r="AE191" s="398"/>
      <c r="AF191" s="398"/>
      <c r="AG191" s="398"/>
      <c r="AH191" s="398"/>
      <c r="AI191" s="398"/>
      <c r="AJ191" s="398"/>
      <c r="AK191" s="398"/>
      <c r="AL191" s="398"/>
      <c r="AM191" s="401"/>
      <c r="AN191" s="401"/>
      <c r="AO191" s="401"/>
      <c r="AP191" s="401"/>
      <c r="AQ191" s="398"/>
      <c r="AR191" s="398"/>
      <c r="AS191" s="398"/>
      <c r="AT191" s="398"/>
      <c r="AU191" s="402"/>
      <c r="AV191" s="398"/>
      <c r="AW191" s="398"/>
      <c r="AX191" s="398"/>
      <c r="AY191" s="398"/>
      <c r="AZ191" s="398"/>
    </row>
    <row r="192" spans="2:52" s="403" customFormat="1" x14ac:dyDescent="0.25">
      <c r="B192" s="398"/>
      <c r="C192" s="398"/>
      <c r="D192" s="399"/>
      <c r="E192" s="398"/>
      <c r="F192" s="398"/>
      <c r="G192" s="398"/>
      <c r="H192" s="398"/>
      <c r="I192" s="398"/>
      <c r="J192" s="398"/>
      <c r="K192" s="398"/>
      <c r="L192" s="400"/>
      <c r="M192" s="398"/>
      <c r="N192" s="398"/>
      <c r="O192" s="398"/>
      <c r="P192" s="398"/>
      <c r="Q192" s="398"/>
      <c r="R192" s="398"/>
      <c r="S192" s="398"/>
      <c r="T192" s="398"/>
      <c r="U192" s="398"/>
      <c r="V192" s="398"/>
      <c r="W192" s="398"/>
      <c r="X192" s="398"/>
      <c r="Y192" s="398"/>
      <c r="Z192" s="398"/>
      <c r="AA192" s="398"/>
      <c r="AB192" s="398"/>
      <c r="AC192" s="398"/>
      <c r="AD192" s="398"/>
      <c r="AE192" s="398"/>
      <c r="AF192" s="398"/>
      <c r="AG192" s="398"/>
      <c r="AH192" s="398"/>
      <c r="AI192" s="398"/>
      <c r="AJ192" s="398"/>
      <c r="AK192" s="398"/>
      <c r="AL192" s="398"/>
      <c r="AM192" s="401"/>
      <c r="AN192" s="401"/>
      <c r="AO192" s="401"/>
      <c r="AP192" s="401"/>
      <c r="AQ192" s="398"/>
      <c r="AR192" s="398"/>
      <c r="AS192" s="398"/>
      <c r="AT192" s="398"/>
      <c r="AU192" s="402"/>
      <c r="AV192" s="398"/>
      <c r="AW192" s="398"/>
      <c r="AX192" s="398"/>
      <c r="AY192" s="398"/>
      <c r="AZ192" s="398"/>
    </row>
    <row r="193" spans="2:52" s="403" customFormat="1" x14ac:dyDescent="0.25">
      <c r="B193" s="398"/>
      <c r="C193" s="398"/>
      <c r="D193" s="399"/>
      <c r="E193" s="398"/>
      <c r="F193" s="398"/>
      <c r="G193" s="398"/>
      <c r="H193" s="398"/>
      <c r="I193" s="398"/>
      <c r="J193" s="398"/>
      <c r="K193" s="398"/>
      <c r="L193" s="400"/>
      <c r="M193" s="398"/>
      <c r="N193" s="398"/>
      <c r="O193" s="398"/>
      <c r="P193" s="398"/>
      <c r="Q193" s="398"/>
      <c r="R193" s="398"/>
      <c r="S193" s="398"/>
      <c r="T193" s="398"/>
      <c r="U193" s="398"/>
      <c r="V193" s="398"/>
      <c r="W193" s="398"/>
      <c r="X193" s="398"/>
      <c r="Y193" s="398"/>
      <c r="Z193" s="398"/>
      <c r="AA193" s="398"/>
      <c r="AB193" s="398"/>
      <c r="AC193" s="398"/>
      <c r="AD193" s="398"/>
      <c r="AE193" s="398"/>
      <c r="AF193" s="398"/>
      <c r="AG193" s="398"/>
      <c r="AH193" s="398"/>
      <c r="AI193" s="398"/>
      <c r="AJ193" s="398"/>
      <c r="AK193" s="398"/>
      <c r="AL193" s="398"/>
      <c r="AM193" s="401"/>
      <c r="AN193" s="401"/>
      <c r="AO193" s="401"/>
      <c r="AP193" s="401"/>
      <c r="AQ193" s="398"/>
      <c r="AR193" s="398"/>
      <c r="AS193" s="398"/>
      <c r="AT193" s="398"/>
      <c r="AU193" s="402"/>
      <c r="AV193" s="398"/>
      <c r="AW193" s="398"/>
      <c r="AX193" s="398"/>
      <c r="AY193" s="398"/>
      <c r="AZ193" s="398"/>
    </row>
    <row r="194" spans="2:52" s="403" customFormat="1" x14ac:dyDescent="0.25">
      <c r="B194" s="398"/>
      <c r="C194" s="398"/>
      <c r="D194" s="399"/>
      <c r="E194" s="398"/>
      <c r="F194" s="398"/>
      <c r="G194" s="398"/>
      <c r="H194" s="398"/>
      <c r="I194" s="398"/>
      <c r="J194" s="398"/>
      <c r="K194" s="398"/>
      <c r="L194" s="400"/>
      <c r="M194" s="398"/>
      <c r="N194" s="398"/>
      <c r="O194" s="398"/>
      <c r="P194" s="398"/>
      <c r="Q194" s="398"/>
      <c r="R194" s="398"/>
      <c r="S194" s="398"/>
      <c r="T194" s="398"/>
      <c r="U194" s="398"/>
      <c r="V194" s="398"/>
      <c r="W194" s="398"/>
      <c r="X194" s="398"/>
      <c r="Y194" s="398"/>
      <c r="Z194" s="398"/>
      <c r="AA194" s="398"/>
      <c r="AB194" s="398"/>
      <c r="AC194" s="398"/>
      <c r="AD194" s="398"/>
      <c r="AE194" s="398"/>
      <c r="AF194" s="398"/>
      <c r="AG194" s="398"/>
      <c r="AH194" s="398"/>
      <c r="AI194" s="398"/>
      <c r="AJ194" s="398"/>
      <c r="AK194" s="398"/>
      <c r="AL194" s="398"/>
      <c r="AM194" s="401"/>
      <c r="AN194" s="401"/>
      <c r="AO194" s="401"/>
      <c r="AP194" s="401"/>
      <c r="AQ194" s="398"/>
      <c r="AR194" s="398"/>
      <c r="AS194" s="398"/>
      <c r="AT194" s="398"/>
      <c r="AU194" s="402"/>
      <c r="AV194" s="398"/>
      <c r="AW194" s="398"/>
      <c r="AX194" s="398"/>
      <c r="AY194" s="398"/>
      <c r="AZ194" s="398"/>
    </row>
    <row r="195" spans="2:52" s="403" customFormat="1" x14ac:dyDescent="0.25">
      <c r="B195" s="398"/>
      <c r="C195" s="398"/>
      <c r="D195" s="399"/>
      <c r="E195" s="398"/>
      <c r="F195" s="398"/>
      <c r="G195" s="398"/>
      <c r="H195" s="398"/>
      <c r="I195" s="398"/>
      <c r="J195" s="398"/>
      <c r="K195" s="398"/>
      <c r="L195" s="400"/>
      <c r="M195" s="398"/>
      <c r="N195" s="398"/>
      <c r="O195" s="398"/>
      <c r="P195" s="398"/>
      <c r="Q195" s="398"/>
      <c r="R195" s="398"/>
      <c r="S195" s="398"/>
      <c r="T195" s="398"/>
      <c r="U195" s="398"/>
      <c r="V195" s="398"/>
      <c r="W195" s="398"/>
      <c r="X195" s="398"/>
      <c r="Y195" s="398"/>
      <c r="Z195" s="398"/>
      <c r="AA195" s="398"/>
      <c r="AB195" s="398"/>
      <c r="AC195" s="398"/>
      <c r="AD195" s="398"/>
      <c r="AE195" s="398"/>
      <c r="AF195" s="398"/>
      <c r="AG195" s="398"/>
      <c r="AH195" s="398"/>
      <c r="AI195" s="398"/>
      <c r="AJ195" s="398"/>
      <c r="AK195" s="398"/>
      <c r="AL195" s="398"/>
      <c r="AM195" s="401"/>
      <c r="AN195" s="401"/>
      <c r="AO195" s="401"/>
      <c r="AP195" s="401"/>
      <c r="AQ195" s="398"/>
      <c r="AR195" s="398"/>
      <c r="AS195" s="398"/>
      <c r="AT195" s="398"/>
      <c r="AU195" s="402"/>
      <c r="AV195" s="398"/>
      <c r="AW195" s="398"/>
      <c r="AX195" s="398"/>
      <c r="AY195" s="398"/>
      <c r="AZ195" s="398"/>
    </row>
    <row r="196" spans="2:52" s="403" customFormat="1" x14ac:dyDescent="0.25">
      <c r="B196" s="398"/>
      <c r="C196" s="398"/>
      <c r="D196" s="399"/>
      <c r="E196" s="398"/>
      <c r="F196" s="398"/>
      <c r="G196" s="398"/>
      <c r="H196" s="398"/>
      <c r="I196" s="398"/>
      <c r="J196" s="398"/>
      <c r="K196" s="398"/>
      <c r="L196" s="400"/>
      <c r="M196" s="398"/>
      <c r="N196" s="398"/>
      <c r="O196" s="398"/>
      <c r="P196" s="398"/>
      <c r="Q196" s="398"/>
      <c r="R196" s="398"/>
      <c r="S196" s="398"/>
      <c r="T196" s="398"/>
      <c r="U196" s="398"/>
      <c r="V196" s="398"/>
      <c r="W196" s="398"/>
      <c r="X196" s="398"/>
      <c r="Y196" s="398"/>
      <c r="Z196" s="398"/>
      <c r="AA196" s="398"/>
      <c r="AB196" s="398"/>
      <c r="AC196" s="398"/>
      <c r="AD196" s="398"/>
      <c r="AE196" s="398"/>
      <c r="AF196" s="398"/>
      <c r="AG196" s="398"/>
      <c r="AH196" s="398"/>
      <c r="AI196" s="398"/>
      <c r="AJ196" s="398"/>
      <c r="AK196" s="398"/>
      <c r="AL196" s="398"/>
      <c r="AM196" s="401"/>
      <c r="AN196" s="401"/>
      <c r="AO196" s="401"/>
      <c r="AP196" s="401"/>
      <c r="AQ196" s="398"/>
      <c r="AR196" s="398"/>
      <c r="AS196" s="398"/>
      <c r="AT196" s="398"/>
      <c r="AU196" s="402"/>
      <c r="AV196" s="398"/>
      <c r="AW196" s="398"/>
      <c r="AX196" s="398"/>
      <c r="AY196" s="398"/>
      <c r="AZ196" s="398"/>
    </row>
    <row r="197" spans="2:52" s="403" customFormat="1" x14ac:dyDescent="0.25">
      <c r="B197" s="398"/>
      <c r="C197" s="398"/>
      <c r="D197" s="399"/>
      <c r="E197" s="398"/>
      <c r="F197" s="398"/>
      <c r="G197" s="398"/>
      <c r="H197" s="398"/>
      <c r="I197" s="398"/>
      <c r="J197" s="398"/>
      <c r="K197" s="398"/>
      <c r="L197" s="400"/>
      <c r="M197" s="398"/>
      <c r="N197" s="398"/>
      <c r="O197" s="398"/>
      <c r="P197" s="398"/>
      <c r="Q197" s="398"/>
      <c r="R197" s="398"/>
      <c r="S197" s="398"/>
      <c r="T197" s="398"/>
      <c r="U197" s="398"/>
      <c r="V197" s="398"/>
      <c r="W197" s="398"/>
      <c r="X197" s="398"/>
      <c r="Y197" s="398"/>
      <c r="Z197" s="398"/>
      <c r="AA197" s="398"/>
      <c r="AB197" s="398"/>
      <c r="AC197" s="398"/>
      <c r="AD197" s="398"/>
      <c r="AE197" s="398"/>
      <c r="AF197" s="398"/>
      <c r="AG197" s="398"/>
      <c r="AH197" s="398"/>
      <c r="AI197" s="398"/>
      <c r="AJ197" s="398"/>
      <c r="AK197" s="398"/>
      <c r="AL197" s="398"/>
      <c r="AM197" s="401"/>
      <c r="AN197" s="401"/>
      <c r="AO197" s="401"/>
      <c r="AP197" s="401"/>
      <c r="AQ197" s="398"/>
      <c r="AR197" s="398"/>
      <c r="AS197" s="398"/>
      <c r="AT197" s="398"/>
      <c r="AU197" s="402"/>
      <c r="AV197" s="398"/>
      <c r="AW197" s="398"/>
      <c r="AX197" s="398"/>
      <c r="AY197" s="398"/>
      <c r="AZ197" s="398"/>
    </row>
    <row r="198" spans="2:52" s="403" customFormat="1" x14ac:dyDescent="0.25">
      <c r="B198" s="398"/>
      <c r="C198" s="398"/>
      <c r="D198" s="399"/>
      <c r="E198" s="398"/>
      <c r="F198" s="398"/>
      <c r="G198" s="398"/>
      <c r="H198" s="398"/>
      <c r="I198" s="398"/>
      <c r="J198" s="398"/>
      <c r="K198" s="398"/>
      <c r="L198" s="400"/>
      <c r="M198" s="398"/>
      <c r="N198" s="398"/>
      <c r="O198" s="398"/>
      <c r="P198" s="398"/>
      <c r="Q198" s="398"/>
      <c r="R198" s="398"/>
      <c r="S198" s="398"/>
      <c r="T198" s="398"/>
      <c r="U198" s="398"/>
      <c r="V198" s="398"/>
      <c r="W198" s="398"/>
      <c r="X198" s="398"/>
      <c r="Y198" s="398"/>
      <c r="Z198" s="398"/>
      <c r="AA198" s="398"/>
      <c r="AB198" s="398"/>
      <c r="AC198" s="398"/>
      <c r="AD198" s="398"/>
      <c r="AE198" s="398"/>
      <c r="AF198" s="398"/>
      <c r="AG198" s="398"/>
      <c r="AH198" s="398"/>
      <c r="AI198" s="398"/>
      <c r="AJ198" s="398"/>
      <c r="AK198" s="398"/>
      <c r="AL198" s="398"/>
      <c r="AM198" s="401"/>
      <c r="AN198" s="401"/>
      <c r="AO198" s="401"/>
      <c r="AP198" s="401"/>
      <c r="AQ198" s="398"/>
      <c r="AR198" s="398"/>
      <c r="AS198" s="398"/>
      <c r="AT198" s="398"/>
      <c r="AU198" s="402"/>
      <c r="AV198" s="398"/>
      <c r="AW198" s="398"/>
      <c r="AX198" s="398"/>
      <c r="AY198" s="398"/>
      <c r="AZ198" s="398"/>
    </row>
    <row r="199" spans="2:52" s="403" customFormat="1" x14ac:dyDescent="0.25">
      <c r="B199" s="398"/>
      <c r="C199" s="398"/>
      <c r="D199" s="399"/>
      <c r="E199" s="398"/>
      <c r="F199" s="398"/>
      <c r="G199" s="398"/>
      <c r="H199" s="398"/>
      <c r="I199" s="398"/>
      <c r="J199" s="398"/>
      <c r="K199" s="398"/>
      <c r="L199" s="400"/>
      <c r="M199" s="398"/>
      <c r="N199" s="398"/>
      <c r="O199" s="398"/>
      <c r="P199" s="398"/>
      <c r="Q199" s="398"/>
      <c r="R199" s="398"/>
      <c r="S199" s="398"/>
      <c r="T199" s="398"/>
      <c r="U199" s="398"/>
      <c r="V199" s="398"/>
      <c r="W199" s="398"/>
      <c r="X199" s="398"/>
      <c r="Y199" s="398"/>
      <c r="Z199" s="398"/>
      <c r="AA199" s="398"/>
      <c r="AB199" s="398"/>
      <c r="AC199" s="398"/>
      <c r="AD199" s="398"/>
      <c r="AE199" s="398"/>
      <c r="AF199" s="398"/>
      <c r="AG199" s="398"/>
      <c r="AH199" s="398"/>
      <c r="AI199" s="398"/>
      <c r="AJ199" s="398"/>
      <c r="AK199" s="398"/>
      <c r="AL199" s="398"/>
      <c r="AM199" s="401"/>
      <c r="AN199" s="401"/>
      <c r="AO199" s="401"/>
      <c r="AP199" s="401"/>
      <c r="AQ199" s="398"/>
      <c r="AR199" s="398"/>
      <c r="AS199" s="398"/>
      <c r="AT199" s="398"/>
      <c r="AU199" s="402"/>
      <c r="AV199" s="398"/>
      <c r="AW199" s="398"/>
      <c r="AX199" s="398"/>
      <c r="AY199" s="398"/>
      <c r="AZ199" s="398"/>
    </row>
    <row r="200" spans="2:52" s="403" customFormat="1" x14ac:dyDescent="0.25">
      <c r="B200" s="398"/>
      <c r="C200" s="398"/>
      <c r="D200" s="399"/>
      <c r="E200" s="398"/>
      <c r="F200" s="398"/>
      <c r="G200" s="398"/>
      <c r="H200" s="398"/>
      <c r="I200" s="398"/>
      <c r="J200" s="398"/>
      <c r="K200" s="398"/>
      <c r="L200" s="400"/>
      <c r="M200" s="398"/>
      <c r="N200" s="398"/>
      <c r="O200" s="398"/>
      <c r="P200" s="398"/>
      <c r="Q200" s="398"/>
      <c r="R200" s="398"/>
      <c r="S200" s="398"/>
      <c r="T200" s="398"/>
      <c r="U200" s="398"/>
      <c r="V200" s="398"/>
      <c r="W200" s="398"/>
      <c r="X200" s="398"/>
      <c r="Y200" s="398"/>
      <c r="Z200" s="398"/>
      <c r="AA200" s="398"/>
      <c r="AB200" s="398"/>
      <c r="AC200" s="398"/>
      <c r="AD200" s="398"/>
      <c r="AE200" s="398"/>
      <c r="AF200" s="398"/>
      <c r="AG200" s="398"/>
      <c r="AH200" s="398"/>
      <c r="AI200" s="398"/>
      <c r="AJ200" s="398"/>
      <c r="AK200" s="398"/>
      <c r="AL200" s="398"/>
      <c r="AM200" s="401"/>
      <c r="AN200" s="401"/>
      <c r="AO200" s="401"/>
      <c r="AP200" s="401"/>
      <c r="AQ200" s="398"/>
      <c r="AR200" s="398"/>
      <c r="AS200" s="398"/>
      <c r="AT200" s="398"/>
      <c r="AU200" s="402"/>
      <c r="AV200" s="398"/>
      <c r="AW200" s="398"/>
      <c r="AX200" s="398"/>
      <c r="AY200" s="398"/>
      <c r="AZ200" s="398"/>
    </row>
    <row r="201" spans="2:52" s="403" customFormat="1" x14ac:dyDescent="0.25">
      <c r="B201" s="398"/>
      <c r="C201" s="398"/>
      <c r="D201" s="399"/>
      <c r="E201" s="398"/>
      <c r="F201" s="398"/>
      <c r="G201" s="398"/>
      <c r="H201" s="398"/>
      <c r="I201" s="398"/>
      <c r="J201" s="398"/>
      <c r="K201" s="398"/>
      <c r="L201" s="400"/>
      <c r="M201" s="398"/>
      <c r="N201" s="398"/>
      <c r="O201" s="398"/>
      <c r="P201" s="398"/>
      <c r="Q201" s="398"/>
      <c r="R201" s="398"/>
      <c r="S201" s="398"/>
      <c r="T201" s="398"/>
      <c r="U201" s="398"/>
      <c r="V201" s="398"/>
      <c r="W201" s="398"/>
      <c r="X201" s="398"/>
      <c r="Y201" s="398"/>
      <c r="Z201" s="398"/>
      <c r="AA201" s="398"/>
      <c r="AB201" s="398"/>
      <c r="AC201" s="398"/>
      <c r="AD201" s="398"/>
      <c r="AE201" s="398"/>
      <c r="AF201" s="398"/>
      <c r="AG201" s="398"/>
      <c r="AH201" s="398"/>
      <c r="AI201" s="398"/>
      <c r="AJ201" s="398"/>
      <c r="AK201" s="398"/>
      <c r="AL201" s="398"/>
      <c r="AM201" s="401"/>
      <c r="AN201" s="401"/>
      <c r="AO201" s="401"/>
      <c r="AP201" s="401"/>
      <c r="AQ201" s="398"/>
      <c r="AR201" s="398"/>
      <c r="AS201" s="398"/>
      <c r="AT201" s="398"/>
      <c r="AU201" s="402"/>
      <c r="AV201" s="398"/>
      <c r="AW201" s="398"/>
      <c r="AX201" s="398"/>
      <c r="AY201" s="398"/>
      <c r="AZ201" s="398"/>
    </row>
    <row r="202" spans="2:52" s="403" customFormat="1" x14ac:dyDescent="0.25">
      <c r="B202" s="398"/>
      <c r="C202" s="398"/>
      <c r="D202" s="399"/>
      <c r="E202" s="398"/>
      <c r="F202" s="398"/>
      <c r="G202" s="398"/>
      <c r="H202" s="398"/>
      <c r="I202" s="398"/>
      <c r="J202" s="398"/>
      <c r="K202" s="398"/>
      <c r="L202" s="400"/>
      <c r="M202" s="398"/>
      <c r="N202" s="398"/>
      <c r="O202" s="398"/>
      <c r="P202" s="398"/>
      <c r="Q202" s="398"/>
      <c r="R202" s="398"/>
      <c r="S202" s="398"/>
      <c r="T202" s="398"/>
      <c r="U202" s="398"/>
      <c r="V202" s="398"/>
      <c r="W202" s="398"/>
      <c r="X202" s="398"/>
      <c r="Y202" s="398"/>
      <c r="Z202" s="398"/>
      <c r="AA202" s="398"/>
      <c r="AB202" s="398"/>
      <c r="AC202" s="398"/>
      <c r="AD202" s="398"/>
      <c r="AE202" s="398"/>
      <c r="AF202" s="398"/>
      <c r="AG202" s="398"/>
      <c r="AH202" s="398"/>
      <c r="AI202" s="398"/>
      <c r="AJ202" s="398"/>
      <c r="AK202" s="398"/>
      <c r="AL202" s="398"/>
      <c r="AM202" s="401"/>
      <c r="AN202" s="401"/>
      <c r="AO202" s="401"/>
      <c r="AP202" s="401"/>
      <c r="AQ202" s="398"/>
      <c r="AR202" s="398"/>
      <c r="AS202" s="398"/>
      <c r="AT202" s="398"/>
      <c r="AU202" s="402"/>
      <c r="AV202" s="398"/>
      <c r="AW202" s="398"/>
      <c r="AX202" s="398"/>
      <c r="AY202" s="398"/>
      <c r="AZ202" s="398"/>
    </row>
    <row r="203" spans="2:52" s="403" customFormat="1" x14ac:dyDescent="0.25">
      <c r="B203" s="398"/>
      <c r="C203" s="398"/>
      <c r="D203" s="399"/>
      <c r="E203" s="398"/>
      <c r="F203" s="398"/>
      <c r="G203" s="398"/>
      <c r="H203" s="398"/>
      <c r="I203" s="398"/>
      <c r="J203" s="398"/>
      <c r="K203" s="398"/>
      <c r="L203" s="400"/>
      <c r="M203" s="398"/>
      <c r="N203" s="398"/>
      <c r="O203" s="398"/>
      <c r="P203" s="398"/>
      <c r="Q203" s="398"/>
      <c r="R203" s="398"/>
      <c r="S203" s="398"/>
      <c r="T203" s="398"/>
      <c r="U203" s="398"/>
      <c r="V203" s="398"/>
      <c r="W203" s="398"/>
      <c r="X203" s="398"/>
      <c r="Y203" s="398"/>
      <c r="Z203" s="398"/>
      <c r="AA203" s="398"/>
      <c r="AB203" s="398"/>
      <c r="AC203" s="398"/>
      <c r="AD203" s="398"/>
      <c r="AE203" s="398"/>
      <c r="AF203" s="398"/>
      <c r="AG203" s="398"/>
      <c r="AH203" s="398"/>
      <c r="AI203" s="398"/>
      <c r="AJ203" s="398"/>
      <c r="AK203" s="398"/>
      <c r="AL203" s="398"/>
      <c r="AM203" s="401"/>
      <c r="AN203" s="401"/>
      <c r="AO203" s="401"/>
      <c r="AP203" s="401"/>
      <c r="AQ203" s="398"/>
      <c r="AR203" s="398"/>
      <c r="AS203" s="398"/>
      <c r="AT203" s="398"/>
      <c r="AU203" s="402"/>
      <c r="AV203" s="398"/>
      <c r="AW203" s="398"/>
      <c r="AX203" s="398"/>
      <c r="AY203" s="398"/>
      <c r="AZ203" s="398"/>
    </row>
    <row r="204" spans="2:52" s="403" customFormat="1" x14ac:dyDescent="0.25">
      <c r="B204" s="398"/>
      <c r="C204" s="398"/>
      <c r="D204" s="399"/>
      <c r="E204" s="398"/>
      <c r="F204" s="398"/>
      <c r="G204" s="398"/>
      <c r="H204" s="398"/>
      <c r="I204" s="398"/>
      <c r="J204" s="398"/>
      <c r="K204" s="398"/>
      <c r="L204" s="400"/>
      <c r="M204" s="398"/>
      <c r="N204" s="398"/>
      <c r="O204" s="398"/>
      <c r="P204" s="398"/>
      <c r="Q204" s="398"/>
      <c r="R204" s="398"/>
      <c r="S204" s="398"/>
      <c r="T204" s="398"/>
      <c r="U204" s="398"/>
      <c r="V204" s="398"/>
      <c r="W204" s="398"/>
      <c r="X204" s="398"/>
      <c r="Y204" s="398"/>
      <c r="Z204" s="398"/>
      <c r="AA204" s="398"/>
      <c r="AB204" s="398"/>
      <c r="AC204" s="398"/>
      <c r="AD204" s="398"/>
      <c r="AE204" s="398"/>
      <c r="AF204" s="398"/>
      <c r="AG204" s="398"/>
      <c r="AH204" s="398"/>
      <c r="AI204" s="398"/>
      <c r="AJ204" s="398"/>
      <c r="AK204" s="398"/>
      <c r="AL204" s="398"/>
      <c r="AM204" s="401"/>
      <c r="AN204" s="401"/>
      <c r="AO204" s="401"/>
      <c r="AP204" s="401"/>
      <c r="AQ204" s="398"/>
      <c r="AR204" s="398"/>
      <c r="AS204" s="398"/>
      <c r="AT204" s="398"/>
      <c r="AU204" s="402"/>
      <c r="AV204" s="398"/>
      <c r="AW204" s="398"/>
      <c r="AX204" s="398"/>
      <c r="AY204" s="398"/>
      <c r="AZ204" s="398"/>
    </row>
    <row r="205" spans="2:52" s="403" customFormat="1" x14ac:dyDescent="0.25">
      <c r="B205" s="398"/>
      <c r="C205" s="398"/>
      <c r="D205" s="399"/>
      <c r="E205" s="398"/>
      <c r="F205" s="398"/>
      <c r="G205" s="398"/>
      <c r="H205" s="398"/>
      <c r="I205" s="398"/>
      <c r="J205" s="398"/>
      <c r="K205" s="398"/>
      <c r="L205" s="400"/>
      <c r="M205" s="398"/>
      <c r="N205" s="398"/>
      <c r="O205" s="398"/>
      <c r="P205" s="398"/>
      <c r="Q205" s="398"/>
      <c r="R205" s="398"/>
      <c r="S205" s="398"/>
      <c r="T205" s="398"/>
      <c r="U205" s="398"/>
      <c r="V205" s="398"/>
      <c r="W205" s="398"/>
      <c r="X205" s="398"/>
      <c r="Y205" s="398"/>
      <c r="Z205" s="398"/>
      <c r="AA205" s="398"/>
      <c r="AB205" s="398"/>
      <c r="AC205" s="398"/>
      <c r="AD205" s="398"/>
      <c r="AE205" s="398"/>
      <c r="AF205" s="398"/>
      <c r="AG205" s="398"/>
      <c r="AH205" s="398"/>
      <c r="AI205" s="398"/>
      <c r="AJ205" s="398"/>
      <c r="AK205" s="398"/>
      <c r="AL205" s="398"/>
      <c r="AM205" s="401"/>
      <c r="AN205" s="401"/>
      <c r="AO205" s="401"/>
      <c r="AP205" s="401"/>
      <c r="AQ205" s="398"/>
      <c r="AR205" s="398"/>
      <c r="AS205" s="398"/>
      <c r="AT205" s="398"/>
      <c r="AU205" s="402"/>
      <c r="AV205" s="398"/>
      <c r="AW205" s="398"/>
      <c r="AX205" s="398"/>
      <c r="AY205" s="398"/>
      <c r="AZ205" s="398"/>
    </row>
    <row r="206" spans="2:52" s="403" customFormat="1" x14ac:dyDescent="0.25">
      <c r="B206" s="398"/>
      <c r="C206" s="398"/>
      <c r="D206" s="399"/>
      <c r="E206" s="398"/>
      <c r="F206" s="398"/>
      <c r="G206" s="398"/>
      <c r="H206" s="398"/>
      <c r="I206" s="398"/>
      <c r="J206" s="398"/>
      <c r="K206" s="398"/>
      <c r="L206" s="400"/>
      <c r="M206" s="398"/>
      <c r="N206" s="398"/>
      <c r="O206" s="398"/>
      <c r="P206" s="398"/>
      <c r="Q206" s="398"/>
      <c r="R206" s="398"/>
      <c r="S206" s="398"/>
      <c r="T206" s="398"/>
      <c r="U206" s="398"/>
      <c r="V206" s="398"/>
      <c r="W206" s="398"/>
      <c r="X206" s="398"/>
      <c r="Y206" s="398"/>
      <c r="Z206" s="398"/>
      <c r="AA206" s="398"/>
      <c r="AB206" s="398"/>
      <c r="AC206" s="398"/>
      <c r="AD206" s="398"/>
      <c r="AE206" s="398"/>
      <c r="AF206" s="398"/>
      <c r="AG206" s="398"/>
      <c r="AH206" s="398"/>
      <c r="AI206" s="398"/>
      <c r="AJ206" s="398"/>
      <c r="AK206" s="398"/>
      <c r="AL206" s="398"/>
      <c r="AM206" s="401"/>
      <c r="AN206" s="401"/>
      <c r="AO206" s="401"/>
      <c r="AP206" s="401"/>
      <c r="AQ206" s="398"/>
      <c r="AR206" s="398"/>
      <c r="AS206" s="398"/>
      <c r="AT206" s="398"/>
      <c r="AU206" s="402"/>
      <c r="AV206" s="398"/>
      <c r="AW206" s="398"/>
      <c r="AX206" s="398"/>
      <c r="AY206" s="398"/>
      <c r="AZ206" s="398"/>
    </row>
    <row r="207" spans="2:52" s="403" customFormat="1" x14ac:dyDescent="0.25">
      <c r="B207" s="398"/>
      <c r="C207" s="398"/>
      <c r="D207" s="399"/>
      <c r="E207" s="398"/>
      <c r="F207" s="398"/>
      <c r="G207" s="398"/>
      <c r="H207" s="398"/>
      <c r="I207" s="398"/>
      <c r="J207" s="398"/>
      <c r="K207" s="398"/>
      <c r="L207" s="400"/>
      <c r="M207" s="398"/>
      <c r="N207" s="398"/>
      <c r="O207" s="398"/>
      <c r="P207" s="398"/>
      <c r="Q207" s="398"/>
      <c r="R207" s="398"/>
      <c r="S207" s="398"/>
      <c r="T207" s="398"/>
      <c r="U207" s="398"/>
      <c r="V207" s="398"/>
      <c r="W207" s="398"/>
      <c r="X207" s="398"/>
      <c r="Y207" s="398"/>
      <c r="Z207" s="398"/>
      <c r="AA207" s="398"/>
      <c r="AB207" s="398"/>
      <c r="AC207" s="398"/>
      <c r="AD207" s="398"/>
      <c r="AE207" s="398"/>
      <c r="AF207" s="398"/>
      <c r="AG207" s="398"/>
      <c r="AH207" s="398"/>
      <c r="AI207" s="398"/>
      <c r="AJ207" s="398"/>
      <c r="AK207" s="398"/>
      <c r="AL207" s="398"/>
      <c r="AM207" s="401"/>
      <c r="AN207" s="401"/>
      <c r="AO207" s="401"/>
      <c r="AP207" s="401"/>
      <c r="AQ207" s="398"/>
      <c r="AR207" s="398"/>
      <c r="AS207" s="398"/>
      <c r="AT207" s="398"/>
      <c r="AU207" s="402"/>
      <c r="AV207" s="398"/>
      <c r="AW207" s="398"/>
      <c r="AX207" s="398"/>
      <c r="AY207" s="398"/>
      <c r="AZ207" s="398"/>
    </row>
    <row r="208" spans="2:52" s="403" customFormat="1" x14ac:dyDescent="0.25">
      <c r="B208" s="398"/>
      <c r="C208" s="398"/>
      <c r="D208" s="399"/>
      <c r="E208" s="398"/>
      <c r="F208" s="398"/>
      <c r="G208" s="398"/>
      <c r="H208" s="398"/>
      <c r="I208" s="398"/>
      <c r="J208" s="398"/>
      <c r="K208" s="398"/>
      <c r="L208" s="400"/>
      <c r="M208" s="398"/>
      <c r="N208" s="398"/>
      <c r="O208" s="398"/>
      <c r="P208" s="398"/>
      <c r="Q208" s="398"/>
      <c r="R208" s="398"/>
      <c r="S208" s="398"/>
      <c r="T208" s="398"/>
      <c r="U208" s="398"/>
      <c r="V208" s="398"/>
      <c r="W208" s="398"/>
      <c r="X208" s="398"/>
      <c r="Y208" s="398"/>
      <c r="Z208" s="398"/>
      <c r="AA208" s="398"/>
      <c r="AB208" s="398"/>
      <c r="AC208" s="398"/>
      <c r="AD208" s="398"/>
      <c r="AE208" s="398"/>
      <c r="AF208" s="398"/>
      <c r="AG208" s="398"/>
      <c r="AH208" s="398"/>
      <c r="AI208" s="398"/>
      <c r="AJ208" s="398"/>
      <c r="AK208" s="398"/>
      <c r="AL208" s="398"/>
      <c r="AM208" s="401"/>
      <c r="AN208" s="401"/>
      <c r="AO208" s="401"/>
      <c r="AP208" s="401"/>
      <c r="AQ208" s="398"/>
      <c r="AR208" s="398"/>
      <c r="AS208" s="398"/>
      <c r="AT208" s="398"/>
      <c r="AU208" s="402"/>
      <c r="AV208" s="398"/>
      <c r="AW208" s="398"/>
      <c r="AX208" s="398"/>
      <c r="AY208" s="398"/>
      <c r="AZ208" s="398"/>
    </row>
    <row r="209" spans="2:52" s="403" customFormat="1" x14ac:dyDescent="0.25">
      <c r="B209" s="398"/>
      <c r="C209" s="398"/>
      <c r="D209" s="399"/>
      <c r="E209" s="398"/>
      <c r="F209" s="398"/>
      <c r="G209" s="398"/>
      <c r="H209" s="398"/>
      <c r="I209" s="398"/>
      <c r="J209" s="398"/>
      <c r="K209" s="398"/>
      <c r="L209" s="400"/>
      <c r="M209" s="398"/>
      <c r="N209" s="398"/>
      <c r="O209" s="398"/>
      <c r="P209" s="398"/>
      <c r="Q209" s="398"/>
      <c r="R209" s="398"/>
      <c r="S209" s="398"/>
      <c r="T209" s="398"/>
      <c r="U209" s="398"/>
      <c r="V209" s="398"/>
      <c r="W209" s="398"/>
      <c r="X209" s="398"/>
      <c r="Y209" s="398"/>
      <c r="Z209" s="398"/>
      <c r="AA209" s="398"/>
      <c r="AB209" s="398"/>
      <c r="AC209" s="398"/>
      <c r="AD209" s="398"/>
      <c r="AE209" s="398"/>
      <c r="AF209" s="398"/>
      <c r="AG209" s="398"/>
      <c r="AH209" s="398"/>
      <c r="AI209" s="398"/>
      <c r="AJ209" s="398"/>
      <c r="AK209" s="398"/>
      <c r="AL209" s="398"/>
      <c r="AM209" s="401"/>
      <c r="AN209" s="401"/>
      <c r="AO209" s="401"/>
      <c r="AP209" s="401"/>
      <c r="AQ209" s="398"/>
      <c r="AR209" s="398"/>
      <c r="AS209" s="398"/>
      <c r="AT209" s="398"/>
      <c r="AU209" s="402"/>
      <c r="AV209" s="398"/>
      <c r="AW209" s="398"/>
      <c r="AX209" s="398"/>
      <c r="AY209" s="398"/>
      <c r="AZ209" s="398"/>
    </row>
    <row r="210" spans="2:52" s="403" customFormat="1" x14ac:dyDescent="0.25">
      <c r="B210" s="398"/>
      <c r="C210" s="398"/>
      <c r="D210" s="399"/>
      <c r="E210" s="398"/>
      <c r="F210" s="398"/>
      <c r="G210" s="398"/>
      <c r="H210" s="398"/>
      <c r="I210" s="398"/>
      <c r="J210" s="398"/>
      <c r="K210" s="398"/>
      <c r="L210" s="400"/>
      <c r="M210" s="398"/>
      <c r="N210" s="398"/>
      <c r="O210" s="398"/>
      <c r="P210" s="398"/>
      <c r="Q210" s="398"/>
      <c r="R210" s="398"/>
      <c r="S210" s="398"/>
      <c r="T210" s="398"/>
      <c r="U210" s="398"/>
      <c r="V210" s="398"/>
      <c r="W210" s="398"/>
      <c r="X210" s="398"/>
      <c r="Y210" s="398"/>
      <c r="Z210" s="398"/>
      <c r="AA210" s="398"/>
      <c r="AB210" s="398"/>
      <c r="AC210" s="398"/>
      <c r="AD210" s="398"/>
      <c r="AE210" s="398"/>
      <c r="AF210" s="398"/>
      <c r="AG210" s="398"/>
      <c r="AH210" s="398"/>
      <c r="AI210" s="398"/>
      <c r="AJ210" s="398"/>
      <c r="AK210" s="398"/>
      <c r="AL210" s="398"/>
      <c r="AM210" s="401"/>
      <c r="AN210" s="401"/>
      <c r="AO210" s="401"/>
      <c r="AP210" s="401"/>
      <c r="AQ210" s="398"/>
      <c r="AR210" s="398"/>
      <c r="AS210" s="398"/>
      <c r="AT210" s="398"/>
      <c r="AU210" s="402"/>
      <c r="AV210" s="398"/>
      <c r="AW210" s="398"/>
      <c r="AX210" s="398"/>
      <c r="AY210" s="398"/>
      <c r="AZ210" s="398"/>
    </row>
    <row r="211" spans="2:52" s="403" customFormat="1" x14ac:dyDescent="0.25">
      <c r="B211" s="398"/>
      <c r="C211" s="398"/>
      <c r="D211" s="399"/>
      <c r="E211" s="398"/>
      <c r="F211" s="398"/>
      <c r="G211" s="398"/>
      <c r="H211" s="398"/>
      <c r="I211" s="398"/>
      <c r="J211" s="398"/>
      <c r="K211" s="398"/>
      <c r="L211" s="400"/>
      <c r="M211" s="398"/>
      <c r="N211" s="398"/>
      <c r="O211" s="398"/>
      <c r="P211" s="398"/>
      <c r="Q211" s="398"/>
      <c r="R211" s="398"/>
      <c r="S211" s="398"/>
      <c r="T211" s="398"/>
      <c r="U211" s="398"/>
      <c r="V211" s="398"/>
      <c r="W211" s="398"/>
      <c r="X211" s="398"/>
      <c r="Y211" s="398"/>
      <c r="Z211" s="398"/>
      <c r="AA211" s="398"/>
      <c r="AB211" s="398"/>
      <c r="AC211" s="398"/>
      <c r="AD211" s="398"/>
      <c r="AE211" s="398"/>
      <c r="AF211" s="398"/>
      <c r="AG211" s="398"/>
      <c r="AH211" s="398"/>
      <c r="AI211" s="398"/>
      <c r="AJ211" s="398"/>
      <c r="AK211" s="398"/>
      <c r="AL211" s="398"/>
      <c r="AM211" s="401"/>
      <c r="AN211" s="401"/>
      <c r="AO211" s="401"/>
      <c r="AP211" s="401"/>
      <c r="AQ211" s="398"/>
      <c r="AR211" s="398"/>
      <c r="AS211" s="398"/>
      <c r="AT211" s="398"/>
      <c r="AU211" s="402"/>
      <c r="AV211" s="398"/>
      <c r="AW211" s="398"/>
      <c r="AX211" s="398"/>
      <c r="AY211" s="398"/>
      <c r="AZ211" s="398"/>
    </row>
    <row r="212" spans="2:52" s="403" customFormat="1" x14ac:dyDescent="0.25">
      <c r="B212" s="398"/>
      <c r="C212" s="398"/>
      <c r="D212" s="399"/>
      <c r="E212" s="398"/>
      <c r="F212" s="398"/>
      <c r="G212" s="398"/>
      <c r="H212" s="398"/>
      <c r="I212" s="398"/>
      <c r="J212" s="398"/>
      <c r="K212" s="398"/>
      <c r="L212" s="400"/>
      <c r="M212" s="398"/>
      <c r="N212" s="398"/>
      <c r="O212" s="398"/>
      <c r="P212" s="398"/>
      <c r="Q212" s="398"/>
      <c r="R212" s="398"/>
      <c r="S212" s="398"/>
      <c r="T212" s="398"/>
      <c r="U212" s="398"/>
      <c r="V212" s="398"/>
      <c r="W212" s="398"/>
      <c r="X212" s="398"/>
      <c r="Y212" s="398"/>
      <c r="Z212" s="398"/>
      <c r="AA212" s="398"/>
      <c r="AB212" s="398"/>
      <c r="AC212" s="398"/>
      <c r="AD212" s="398"/>
      <c r="AE212" s="398"/>
      <c r="AF212" s="398"/>
      <c r="AG212" s="398"/>
      <c r="AH212" s="398"/>
      <c r="AI212" s="398"/>
      <c r="AJ212" s="398"/>
      <c r="AK212" s="398"/>
      <c r="AL212" s="398"/>
      <c r="AM212" s="401"/>
      <c r="AN212" s="401"/>
      <c r="AO212" s="401"/>
      <c r="AP212" s="401"/>
      <c r="AQ212" s="398"/>
      <c r="AR212" s="398"/>
      <c r="AS212" s="398"/>
      <c r="AT212" s="398"/>
      <c r="AU212" s="402"/>
      <c r="AV212" s="398"/>
      <c r="AW212" s="398"/>
      <c r="AX212" s="398"/>
      <c r="AY212" s="398"/>
      <c r="AZ212" s="398"/>
    </row>
    <row r="213" spans="2:52" s="403" customFormat="1" x14ac:dyDescent="0.25">
      <c r="B213" s="398"/>
      <c r="C213" s="398"/>
      <c r="D213" s="399"/>
      <c r="E213" s="398"/>
      <c r="F213" s="398"/>
      <c r="G213" s="398"/>
      <c r="H213" s="398"/>
      <c r="I213" s="398"/>
      <c r="J213" s="398"/>
      <c r="K213" s="398"/>
      <c r="L213" s="400"/>
      <c r="M213" s="398"/>
      <c r="N213" s="398"/>
      <c r="O213" s="398"/>
      <c r="P213" s="398"/>
      <c r="Q213" s="398"/>
      <c r="R213" s="398"/>
      <c r="S213" s="398"/>
      <c r="T213" s="398"/>
      <c r="U213" s="398"/>
      <c r="V213" s="398"/>
      <c r="W213" s="398"/>
      <c r="X213" s="398"/>
      <c r="Y213" s="398"/>
      <c r="Z213" s="398"/>
      <c r="AA213" s="398"/>
      <c r="AB213" s="398"/>
      <c r="AC213" s="398"/>
      <c r="AD213" s="398"/>
      <c r="AE213" s="398"/>
      <c r="AF213" s="398"/>
      <c r="AG213" s="398"/>
      <c r="AH213" s="398"/>
      <c r="AI213" s="398"/>
      <c r="AJ213" s="398"/>
      <c r="AK213" s="398"/>
      <c r="AL213" s="398"/>
      <c r="AM213" s="401"/>
      <c r="AN213" s="401"/>
      <c r="AO213" s="401"/>
      <c r="AP213" s="401"/>
      <c r="AQ213" s="398"/>
      <c r="AR213" s="398"/>
      <c r="AS213" s="398"/>
      <c r="AT213" s="398"/>
      <c r="AU213" s="402"/>
      <c r="AV213" s="398"/>
      <c r="AW213" s="398"/>
      <c r="AX213" s="398"/>
      <c r="AY213" s="398"/>
      <c r="AZ213" s="398"/>
    </row>
    <row r="214" spans="2:52" s="403" customFormat="1" x14ac:dyDescent="0.25">
      <c r="B214" s="398"/>
      <c r="C214" s="398"/>
      <c r="D214" s="399"/>
      <c r="E214" s="398"/>
      <c r="F214" s="398"/>
      <c r="G214" s="398"/>
      <c r="H214" s="398"/>
      <c r="I214" s="398"/>
      <c r="J214" s="398"/>
      <c r="K214" s="398"/>
      <c r="L214" s="400"/>
      <c r="M214" s="398"/>
      <c r="N214" s="398"/>
      <c r="O214" s="398"/>
      <c r="P214" s="398"/>
      <c r="Q214" s="398"/>
      <c r="R214" s="398"/>
      <c r="S214" s="398"/>
      <c r="T214" s="398"/>
      <c r="U214" s="398"/>
      <c r="V214" s="398"/>
      <c r="W214" s="398"/>
      <c r="X214" s="398"/>
      <c r="Y214" s="398"/>
      <c r="Z214" s="398"/>
      <c r="AA214" s="398"/>
      <c r="AB214" s="398"/>
      <c r="AC214" s="398"/>
      <c r="AD214" s="398"/>
      <c r="AE214" s="398"/>
      <c r="AF214" s="398"/>
      <c r="AG214" s="398"/>
      <c r="AH214" s="398"/>
      <c r="AI214" s="398"/>
      <c r="AJ214" s="398"/>
      <c r="AK214" s="398"/>
      <c r="AL214" s="398"/>
      <c r="AM214" s="401"/>
      <c r="AN214" s="401"/>
      <c r="AO214" s="401"/>
      <c r="AP214" s="401"/>
      <c r="AQ214" s="398"/>
      <c r="AR214" s="398"/>
      <c r="AS214" s="398"/>
      <c r="AT214" s="398"/>
      <c r="AU214" s="402"/>
      <c r="AV214" s="398"/>
      <c r="AW214" s="398"/>
      <c r="AX214" s="398"/>
      <c r="AY214" s="398"/>
      <c r="AZ214" s="398"/>
    </row>
    <row r="215" spans="2:52" s="403" customFormat="1" x14ac:dyDescent="0.25">
      <c r="B215" s="398"/>
      <c r="C215" s="398"/>
      <c r="D215" s="399"/>
      <c r="E215" s="398"/>
      <c r="F215" s="398"/>
      <c r="G215" s="398"/>
      <c r="H215" s="398"/>
      <c r="I215" s="398"/>
      <c r="J215" s="398"/>
      <c r="K215" s="398"/>
      <c r="L215" s="400"/>
      <c r="M215" s="398"/>
      <c r="N215" s="398"/>
      <c r="O215" s="398"/>
      <c r="P215" s="398"/>
      <c r="Q215" s="398"/>
      <c r="R215" s="398"/>
      <c r="S215" s="398"/>
      <c r="T215" s="398"/>
      <c r="U215" s="398"/>
      <c r="V215" s="398"/>
      <c r="W215" s="398"/>
      <c r="X215" s="398"/>
      <c r="Y215" s="398"/>
      <c r="Z215" s="398"/>
      <c r="AA215" s="398"/>
      <c r="AB215" s="398"/>
      <c r="AC215" s="398"/>
      <c r="AD215" s="398"/>
      <c r="AE215" s="398"/>
      <c r="AF215" s="398"/>
      <c r="AG215" s="398"/>
      <c r="AH215" s="398"/>
      <c r="AI215" s="398"/>
      <c r="AJ215" s="398"/>
      <c r="AK215" s="398"/>
      <c r="AL215" s="398"/>
      <c r="AM215" s="401"/>
      <c r="AN215" s="401"/>
      <c r="AO215" s="401"/>
      <c r="AP215" s="401"/>
      <c r="AQ215" s="398"/>
      <c r="AR215" s="398"/>
      <c r="AS215" s="398"/>
      <c r="AT215" s="398"/>
      <c r="AU215" s="402"/>
      <c r="AV215" s="398"/>
      <c r="AW215" s="398"/>
      <c r="AX215" s="398"/>
      <c r="AY215" s="398"/>
      <c r="AZ215" s="398"/>
    </row>
    <row r="216" spans="2:52" s="403" customFormat="1" x14ac:dyDescent="0.25">
      <c r="B216" s="398"/>
      <c r="C216" s="398"/>
      <c r="D216" s="399"/>
      <c r="E216" s="398"/>
      <c r="F216" s="398"/>
      <c r="G216" s="398"/>
      <c r="H216" s="398"/>
      <c r="I216" s="398"/>
      <c r="J216" s="398"/>
      <c r="K216" s="398"/>
      <c r="L216" s="400"/>
      <c r="M216" s="398"/>
      <c r="N216" s="398"/>
      <c r="O216" s="398"/>
      <c r="P216" s="398"/>
      <c r="Q216" s="398"/>
      <c r="R216" s="398"/>
      <c r="S216" s="398"/>
      <c r="T216" s="398"/>
      <c r="U216" s="398"/>
      <c r="V216" s="398"/>
      <c r="W216" s="398"/>
      <c r="X216" s="398"/>
      <c r="Y216" s="398"/>
      <c r="Z216" s="398"/>
      <c r="AA216" s="398"/>
      <c r="AB216" s="398"/>
      <c r="AC216" s="398"/>
      <c r="AD216" s="398"/>
      <c r="AE216" s="398"/>
      <c r="AF216" s="398"/>
      <c r="AG216" s="398"/>
      <c r="AH216" s="398"/>
      <c r="AI216" s="398"/>
      <c r="AJ216" s="398"/>
      <c r="AK216" s="398"/>
      <c r="AL216" s="398"/>
      <c r="AM216" s="401"/>
      <c r="AN216" s="401"/>
      <c r="AO216" s="401"/>
      <c r="AP216" s="401"/>
      <c r="AQ216" s="398"/>
      <c r="AR216" s="398"/>
      <c r="AS216" s="398"/>
      <c r="AT216" s="398"/>
      <c r="AU216" s="402"/>
      <c r="AV216" s="398"/>
      <c r="AW216" s="398"/>
      <c r="AX216" s="398"/>
      <c r="AY216" s="398"/>
      <c r="AZ216" s="398"/>
    </row>
    <row r="217" spans="2:52" s="403" customFormat="1" x14ac:dyDescent="0.25">
      <c r="B217" s="398"/>
      <c r="C217" s="398"/>
      <c r="D217" s="399"/>
      <c r="E217" s="398"/>
      <c r="F217" s="398"/>
      <c r="G217" s="398"/>
      <c r="H217" s="398"/>
      <c r="I217" s="398"/>
      <c r="J217" s="398"/>
      <c r="K217" s="398"/>
      <c r="L217" s="400"/>
      <c r="M217" s="398"/>
      <c r="N217" s="398"/>
      <c r="O217" s="398"/>
      <c r="P217" s="398"/>
      <c r="Q217" s="398"/>
      <c r="R217" s="398"/>
      <c r="S217" s="398"/>
      <c r="T217" s="398"/>
      <c r="U217" s="398"/>
      <c r="V217" s="398"/>
      <c r="W217" s="398"/>
      <c r="X217" s="398"/>
      <c r="Y217" s="398"/>
      <c r="Z217" s="398"/>
      <c r="AA217" s="398"/>
      <c r="AB217" s="398"/>
      <c r="AC217" s="398"/>
      <c r="AD217" s="398"/>
      <c r="AE217" s="398"/>
      <c r="AF217" s="398"/>
      <c r="AG217" s="398"/>
      <c r="AH217" s="398"/>
      <c r="AI217" s="398"/>
      <c r="AJ217" s="398"/>
      <c r="AK217" s="398"/>
      <c r="AL217" s="398"/>
      <c r="AM217" s="401"/>
      <c r="AN217" s="401"/>
      <c r="AO217" s="401"/>
      <c r="AP217" s="401"/>
      <c r="AQ217" s="398"/>
      <c r="AR217" s="398"/>
      <c r="AS217" s="398"/>
      <c r="AT217" s="398"/>
      <c r="AU217" s="402"/>
      <c r="AV217" s="398"/>
      <c r="AW217" s="398"/>
      <c r="AX217" s="398"/>
      <c r="AY217" s="398"/>
      <c r="AZ217" s="398"/>
    </row>
    <row r="218" spans="2:52" s="403" customFormat="1" x14ac:dyDescent="0.25">
      <c r="B218" s="398"/>
      <c r="C218" s="398"/>
      <c r="D218" s="399"/>
      <c r="E218" s="398"/>
      <c r="F218" s="398"/>
      <c r="G218" s="398"/>
      <c r="H218" s="398"/>
      <c r="I218" s="398"/>
      <c r="J218" s="398"/>
      <c r="K218" s="398"/>
      <c r="L218" s="400"/>
      <c r="M218" s="398"/>
      <c r="N218" s="398"/>
      <c r="O218" s="398"/>
      <c r="P218" s="398"/>
      <c r="Q218" s="398"/>
      <c r="R218" s="398"/>
      <c r="S218" s="398"/>
      <c r="T218" s="398"/>
      <c r="U218" s="398"/>
      <c r="V218" s="398"/>
      <c r="W218" s="398"/>
      <c r="X218" s="398"/>
      <c r="Y218" s="398"/>
      <c r="Z218" s="398"/>
      <c r="AA218" s="398"/>
      <c r="AB218" s="398"/>
      <c r="AC218" s="398"/>
      <c r="AD218" s="398"/>
      <c r="AE218" s="398"/>
      <c r="AF218" s="398"/>
      <c r="AG218" s="398"/>
      <c r="AH218" s="398"/>
      <c r="AI218" s="398"/>
      <c r="AJ218" s="398"/>
      <c r="AK218" s="398"/>
      <c r="AL218" s="398"/>
      <c r="AM218" s="401"/>
      <c r="AN218" s="401"/>
      <c r="AO218" s="401"/>
      <c r="AP218" s="401"/>
      <c r="AQ218" s="398"/>
      <c r="AR218" s="398"/>
      <c r="AS218" s="398"/>
      <c r="AT218" s="398"/>
      <c r="AU218" s="402"/>
      <c r="AV218" s="398"/>
      <c r="AW218" s="398"/>
      <c r="AX218" s="398"/>
      <c r="AY218" s="398"/>
      <c r="AZ218" s="398"/>
    </row>
    <row r="219" spans="2:52" s="403" customFormat="1" x14ac:dyDescent="0.25">
      <c r="B219" s="398"/>
      <c r="C219" s="398"/>
      <c r="D219" s="399"/>
      <c r="E219" s="398"/>
      <c r="F219" s="398"/>
      <c r="G219" s="398"/>
      <c r="H219" s="398"/>
      <c r="I219" s="398"/>
      <c r="J219" s="398"/>
      <c r="K219" s="398"/>
      <c r="L219" s="400"/>
      <c r="M219" s="398"/>
      <c r="N219" s="398"/>
      <c r="O219" s="398"/>
      <c r="P219" s="398"/>
      <c r="Q219" s="398"/>
      <c r="R219" s="398"/>
      <c r="S219" s="398"/>
      <c r="T219" s="398"/>
      <c r="U219" s="398"/>
      <c r="V219" s="398"/>
      <c r="W219" s="398"/>
      <c r="X219" s="398"/>
      <c r="Y219" s="398"/>
      <c r="Z219" s="398"/>
      <c r="AA219" s="398"/>
      <c r="AB219" s="398"/>
      <c r="AC219" s="398"/>
      <c r="AD219" s="398"/>
      <c r="AE219" s="398"/>
      <c r="AF219" s="398"/>
      <c r="AG219" s="398"/>
      <c r="AH219" s="398"/>
      <c r="AI219" s="398"/>
      <c r="AJ219" s="398"/>
      <c r="AK219" s="398"/>
      <c r="AL219" s="398"/>
      <c r="AM219" s="401"/>
      <c r="AN219" s="401"/>
      <c r="AO219" s="401"/>
      <c r="AP219" s="401"/>
      <c r="AQ219" s="398"/>
      <c r="AR219" s="398"/>
      <c r="AS219" s="398"/>
      <c r="AT219" s="398"/>
      <c r="AU219" s="402"/>
      <c r="AV219" s="398"/>
      <c r="AW219" s="398"/>
      <c r="AX219" s="398"/>
      <c r="AY219" s="398"/>
      <c r="AZ219" s="398"/>
    </row>
    <row r="220" spans="2:52" s="403" customFormat="1" x14ac:dyDescent="0.25">
      <c r="B220" s="398"/>
      <c r="C220" s="398"/>
      <c r="D220" s="399"/>
      <c r="E220" s="398"/>
      <c r="F220" s="398"/>
      <c r="G220" s="398"/>
      <c r="H220" s="398"/>
      <c r="I220" s="398"/>
      <c r="J220" s="398"/>
      <c r="K220" s="398"/>
      <c r="L220" s="400"/>
      <c r="M220" s="398"/>
      <c r="N220" s="398"/>
      <c r="O220" s="398"/>
      <c r="P220" s="398"/>
      <c r="Q220" s="398"/>
      <c r="R220" s="398"/>
      <c r="S220" s="398"/>
      <c r="T220" s="398"/>
      <c r="U220" s="398"/>
      <c r="V220" s="398"/>
      <c r="W220" s="398"/>
      <c r="X220" s="398"/>
      <c r="Y220" s="398"/>
      <c r="Z220" s="398"/>
      <c r="AA220" s="398"/>
      <c r="AB220" s="398"/>
      <c r="AC220" s="398"/>
      <c r="AD220" s="398"/>
      <c r="AE220" s="398"/>
      <c r="AF220" s="398"/>
      <c r="AG220" s="398"/>
      <c r="AH220" s="398"/>
      <c r="AI220" s="398"/>
      <c r="AJ220" s="398"/>
      <c r="AK220" s="398"/>
      <c r="AL220" s="398"/>
      <c r="AM220" s="401"/>
      <c r="AN220" s="401"/>
      <c r="AO220" s="401"/>
      <c r="AP220" s="401"/>
      <c r="AQ220" s="398"/>
      <c r="AR220" s="398"/>
      <c r="AS220" s="398"/>
      <c r="AT220" s="398"/>
      <c r="AU220" s="402"/>
      <c r="AV220" s="398"/>
      <c r="AW220" s="398"/>
      <c r="AX220" s="398"/>
      <c r="AY220" s="398"/>
      <c r="AZ220" s="398"/>
    </row>
    <row r="221" spans="2:52" s="403" customFormat="1" x14ac:dyDescent="0.25">
      <c r="B221" s="398"/>
      <c r="C221" s="398"/>
      <c r="D221" s="399"/>
      <c r="E221" s="398"/>
      <c r="F221" s="398"/>
      <c r="G221" s="398"/>
      <c r="H221" s="398"/>
      <c r="I221" s="398"/>
      <c r="J221" s="398"/>
      <c r="K221" s="398"/>
      <c r="L221" s="400"/>
      <c r="M221" s="398"/>
      <c r="N221" s="398"/>
      <c r="O221" s="398"/>
      <c r="P221" s="398"/>
      <c r="Q221" s="398"/>
      <c r="R221" s="398"/>
      <c r="S221" s="398"/>
      <c r="T221" s="398"/>
      <c r="U221" s="398"/>
      <c r="V221" s="398"/>
      <c r="W221" s="398"/>
      <c r="X221" s="398"/>
      <c r="Y221" s="398"/>
      <c r="Z221" s="398"/>
      <c r="AA221" s="398"/>
      <c r="AB221" s="398"/>
      <c r="AC221" s="398"/>
      <c r="AD221" s="398"/>
      <c r="AE221" s="398"/>
      <c r="AF221" s="398"/>
      <c r="AG221" s="398"/>
      <c r="AH221" s="398"/>
      <c r="AI221" s="398"/>
      <c r="AJ221" s="398"/>
      <c r="AK221" s="398"/>
      <c r="AL221" s="398"/>
      <c r="AM221" s="401"/>
      <c r="AN221" s="401"/>
      <c r="AO221" s="401"/>
      <c r="AP221" s="401"/>
      <c r="AQ221" s="398"/>
      <c r="AR221" s="398"/>
      <c r="AS221" s="398"/>
      <c r="AT221" s="398"/>
      <c r="AU221" s="402"/>
      <c r="AV221" s="398"/>
      <c r="AW221" s="398"/>
      <c r="AX221" s="398"/>
      <c r="AY221" s="398"/>
      <c r="AZ221" s="398"/>
    </row>
    <row r="222" spans="2:52" s="403" customFormat="1" x14ac:dyDescent="0.25">
      <c r="B222" s="398"/>
      <c r="C222" s="398"/>
      <c r="D222" s="399"/>
      <c r="E222" s="398"/>
      <c r="F222" s="398"/>
      <c r="G222" s="398"/>
      <c r="H222" s="398"/>
      <c r="I222" s="398"/>
      <c r="J222" s="398"/>
      <c r="K222" s="398"/>
      <c r="L222" s="400"/>
      <c r="M222" s="398"/>
      <c r="N222" s="398"/>
      <c r="O222" s="398"/>
      <c r="P222" s="398"/>
      <c r="Q222" s="398"/>
      <c r="R222" s="398"/>
      <c r="S222" s="398"/>
      <c r="T222" s="398"/>
      <c r="U222" s="398"/>
      <c r="V222" s="398"/>
      <c r="W222" s="398"/>
      <c r="X222" s="398"/>
      <c r="Y222" s="398"/>
      <c r="Z222" s="398"/>
      <c r="AA222" s="398"/>
      <c r="AB222" s="398"/>
      <c r="AC222" s="398"/>
      <c r="AD222" s="398"/>
      <c r="AE222" s="398"/>
      <c r="AF222" s="398"/>
      <c r="AG222" s="398"/>
      <c r="AH222" s="398"/>
      <c r="AI222" s="398"/>
      <c r="AJ222" s="398"/>
      <c r="AK222" s="398"/>
      <c r="AL222" s="398"/>
      <c r="AM222" s="401"/>
      <c r="AN222" s="401"/>
      <c r="AO222" s="401"/>
      <c r="AP222" s="401"/>
      <c r="AQ222" s="398"/>
      <c r="AR222" s="398"/>
      <c r="AS222" s="398"/>
      <c r="AT222" s="398"/>
      <c r="AU222" s="402"/>
      <c r="AV222" s="398"/>
      <c r="AW222" s="398"/>
      <c r="AX222" s="398"/>
      <c r="AY222" s="398"/>
      <c r="AZ222" s="398"/>
    </row>
    <row r="223" spans="2:52" s="403" customFormat="1" x14ac:dyDescent="0.25">
      <c r="B223" s="398"/>
      <c r="C223" s="398"/>
      <c r="D223" s="399"/>
      <c r="E223" s="398"/>
      <c r="F223" s="398"/>
      <c r="G223" s="398"/>
      <c r="H223" s="398"/>
      <c r="I223" s="398"/>
      <c r="J223" s="398"/>
      <c r="K223" s="398"/>
      <c r="L223" s="400"/>
      <c r="M223" s="398"/>
      <c r="N223" s="398"/>
      <c r="O223" s="398"/>
      <c r="P223" s="398"/>
      <c r="Q223" s="398"/>
      <c r="R223" s="398"/>
      <c r="S223" s="398"/>
      <c r="T223" s="398"/>
      <c r="U223" s="398"/>
      <c r="V223" s="398"/>
      <c r="W223" s="398"/>
      <c r="X223" s="398"/>
      <c r="Y223" s="398"/>
      <c r="Z223" s="398"/>
      <c r="AA223" s="398"/>
      <c r="AB223" s="398"/>
      <c r="AC223" s="398"/>
      <c r="AD223" s="398"/>
      <c r="AE223" s="398"/>
      <c r="AF223" s="398"/>
      <c r="AG223" s="398"/>
      <c r="AH223" s="398"/>
      <c r="AI223" s="398"/>
      <c r="AJ223" s="398"/>
      <c r="AK223" s="398"/>
      <c r="AL223" s="398"/>
      <c r="AM223" s="401"/>
      <c r="AN223" s="401"/>
      <c r="AO223" s="401"/>
      <c r="AP223" s="401"/>
      <c r="AQ223" s="398"/>
      <c r="AR223" s="398"/>
      <c r="AS223" s="398"/>
      <c r="AT223" s="398"/>
      <c r="AU223" s="402"/>
      <c r="AV223" s="398"/>
      <c r="AW223" s="398"/>
      <c r="AX223" s="398"/>
      <c r="AY223" s="398"/>
      <c r="AZ223" s="398"/>
    </row>
    <row r="224" spans="2:52" s="403" customFormat="1" x14ac:dyDescent="0.25">
      <c r="B224" s="398"/>
      <c r="C224" s="398"/>
      <c r="D224" s="399"/>
      <c r="E224" s="398"/>
      <c r="F224" s="398"/>
      <c r="G224" s="398"/>
      <c r="H224" s="398"/>
      <c r="I224" s="398"/>
      <c r="J224" s="398"/>
      <c r="K224" s="398"/>
      <c r="L224" s="400"/>
      <c r="M224" s="398"/>
      <c r="N224" s="398"/>
      <c r="O224" s="398"/>
      <c r="P224" s="398"/>
      <c r="Q224" s="398"/>
      <c r="R224" s="398"/>
      <c r="S224" s="398"/>
      <c r="T224" s="398"/>
      <c r="U224" s="398"/>
      <c r="V224" s="398"/>
      <c r="W224" s="398"/>
      <c r="X224" s="398"/>
      <c r="Y224" s="398"/>
      <c r="Z224" s="398"/>
      <c r="AA224" s="398"/>
      <c r="AB224" s="398"/>
      <c r="AC224" s="398"/>
      <c r="AD224" s="398"/>
      <c r="AE224" s="398"/>
      <c r="AF224" s="398"/>
      <c r="AG224" s="398"/>
      <c r="AH224" s="398"/>
      <c r="AI224" s="398"/>
      <c r="AJ224" s="398"/>
      <c r="AK224" s="398"/>
      <c r="AL224" s="398"/>
      <c r="AM224" s="401"/>
      <c r="AN224" s="401"/>
      <c r="AO224" s="401"/>
      <c r="AP224" s="401"/>
      <c r="AQ224" s="398"/>
      <c r="AR224" s="398"/>
      <c r="AS224" s="398"/>
      <c r="AT224" s="398"/>
      <c r="AU224" s="402"/>
      <c r="AV224" s="398"/>
      <c r="AW224" s="398"/>
      <c r="AX224" s="398"/>
      <c r="AY224" s="398"/>
      <c r="AZ224" s="398"/>
    </row>
    <row r="225" spans="2:52" s="403" customFormat="1" x14ac:dyDescent="0.25">
      <c r="B225" s="398"/>
      <c r="C225" s="398"/>
      <c r="D225" s="399"/>
      <c r="E225" s="398"/>
      <c r="F225" s="398"/>
      <c r="G225" s="398"/>
      <c r="H225" s="398"/>
      <c r="I225" s="398"/>
      <c r="J225" s="398"/>
      <c r="K225" s="398"/>
      <c r="L225" s="400"/>
      <c r="M225" s="398"/>
      <c r="N225" s="398"/>
      <c r="O225" s="398"/>
      <c r="P225" s="398"/>
      <c r="Q225" s="398"/>
      <c r="R225" s="398"/>
      <c r="S225" s="398"/>
      <c r="T225" s="398"/>
      <c r="U225" s="398"/>
      <c r="V225" s="398"/>
      <c r="W225" s="398"/>
      <c r="X225" s="398"/>
      <c r="Y225" s="398"/>
      <c r="Z225" s="398"/>
      <c r="AA225" s="398"/>
      <c r="AB225" s="398"/>
      <c r="AC225" s="398"/>
      <c r="AD225" s="398"/>
      <c r="AE225" s="398"/>
      <c r="AF225" s="398"/>
      <c r="AG225" s="398"/>
      <c r="AH225" s="398"/>
      <c r="AI225" s="398"/>
      <c r="AJ225" s="398"/>
      <c r="AK225" s="398"/>
      <c r="AL225" s="398"/>
      <c r="AM225" s="401"/>
      <c r="AN225" s="401"/>
      <c r="AO225" s="401"/>
      <c r="AP225" s="401"/>
      <c r="AQ225" s="398"/>
      <c r="AR225" s="398"/>
      <c r="AS225" s="398"/>
      <c r="AT225" s="398"/>
      <c r="AU225" s="402"/>
      <c r="AV225" s="398"/>
      <c r="AW225" s="398"/>
      <c r="AX225" s="398"/>
      <c r="AY225" s="398"/>
      <c r="AZ225" s="398"/>
    </row>
    <row r="226" spans="2:52" s="403" customFormat="1" x14ac:dyDescent="0.25">
      <c r="B226" s="398"/>
      <c r="C226" s="398"/>
      <c r="D226" s="399"/>
      <c r="E226" s="398"/>
      <c r="F226" s="398"/>
      <c r="G226" s="398"/>
      <c r="H226" s="398"/>
      <c r="I226" s="398"/>
      <c r="J226" s="398"/>
      <c r="K226" s="398"/>
      <c r="L226" s="400"/>
      <c r="M226" s="398"/>
      <c r="N226" s="398"/>
      <c r="O226" s="398"/>
      <c r="P226" s="398"/>
      <c r="Q226" s="398"/>
      <c r="R226" s="398"/>
      <c r="S226" s="398"/>
      <c r="T226" s="398"/>
      <c r="U226" s="398"/>
      <c r="V226" s="398"/>
      <c r="W226" s="398"/>
      <c r="X226" s="398"/>
      <c r="Y226" s="398"/>
      <c r="Z226" s="398"/>
      <c r="AA226" s="398"/>
      <c r="AB226" s="398"/>
      <c r="AC226" s="398"/>
      <c r="AD226" s="398"/>
      <c r="AE226" s="398"/>
      <c r="AF226" s="398"/>
      <c r="AG226" s="398"/>
      <c r="AH226" s="398"/>
      <c r="AI226" s="398"/>
      <c r="AJ226" s="398"/>
      <c r="AK226" s="398"/>
      <c r="AL226" s="398"/>
      <c r="AM226" s="401"/>
      <c r="AN226" s="401"/>
      <c r="AO226" s="401"/>
      <c r="AP226" s="401"/>
      <c r="AQ226" s="398"/>
      <c r="AR226" s="398"/>
      <c r="AS226" s="398"/>
      <c r="AT226" s="398"/>
      <c r="AU226" s="402"/>
      <c r="AV226" s="398"/>
      <c r="AW226" s="398"/>
      <c r="AX226" s="398"/>
      <c r="AY226" s="398"/>
      <c r="AZ226" s="398"/>
    </row>
    <row r="227" spans="2:52" s="403" customFormat="1" x14ac:dyDescent="0.25">
      <c r="B227" s="398"/>
      <c r="C227" s="398"/>
      <c r="D227" s="399"/>
      <c r="E227" s="398"/>
      <c r="F227" s="398"/>
      <c r="G227" s="398"/>
      <c r="H227" s="398"/>
      <c r="I227" s="398"/>
      <c r="J227" s="398"/>
      <c r="K227" s="398"/>
      <c r="L227" s="400"/>
      <c r="M227" s="398"/>
      <c r="N227" s="398"/>
      <c r="O227" s="398"/>
      <c r="P227" s="398"/>
      <c r="Q227" s="398"/>
      <c r="R227" s="398"/>
      <c r="S227" s="398"/>
      <c r="T227" s="398"/>
      <c r="U227" s="398"/>
      <c r="V227" s="398"/>
      <c r="W227" s="398"/>
      <c r="X227" s="398"/>
      <c r="Y227" s="398"/>
      <c r="Z227" s="398"/>
      <c r="AA227" s="398"/>
      <c r="AB227" s="398"/>
      <c r="AC227" s="398"/>
      <c r="AD227" s="398"/>
      <c r="AE227" s="398"/>
      <c r="AF227" s="398"/>
      <c r="AG227" s="398"/>
      <c r="AH227" s="398"/>
      <c r="AI227" s="398"/>
      <c r="AJ227" s="398"/>
      <c r="AK227" s="398"/>
      <c r="AL227" s="398"/>
      <c r="AM227" s="401"/>
      <c r="AN227" s="401"/>
      <c r="AO227" s="401"/>
      <c r="AP227" s="401"/>
      <c r="AQ227" s="398"/>
      <c r="AR227" s="398"/>
      <c r="AS227" s="398"/>
      <c r="AT227" s="398"/>
      <c r="AU227" s="402"/>
      <c r="AV227" s="398"/>
      <c r="AW227" s="398"/>
      <c r="AX227" s="398"/>
      <c r="AY227" s="398"/>
      <c r="AZ227" s="398"/>
    </row>
    <row r="228" spans="2:52" s="403" customFormat="1" x14ac:dyDescent="0.25">
      <c r="B228" s="398"/>
      <c r="C228" s="398"/>
      <c r="D228" s="399"/>
      <c r="E228" s="398"/>
      <c r="F228" s="398"/>
      <c r="G228" s="398"/>
      <c r="H228" s="398"/>
      <c r="I228" s="398"/>
      <c r="J228" s="398"/>
      <c r="K228" s="398"/>
      <c r="L228" s="400"/>
      <c r="M228" s="398"/>
      <c r="N228" s="398"/>
      <c r="O228" s="398"/>
      <c r="P228" s="398"/>
      <c r="Q228" s="398"/>
      <c r="R228" s="398"/>
      <c r="S228" s="398"/>
      <c r="T228" s="398"/>
      <c r="U228" s="398"/>
      <c r="V228" s="398"/>
      <c r="W228" s="398"/>
      <c r="X228" s="398"/>
      <c r="Y228" s="398"/>
      <c r="Z228" s="398"/>
      <c r="AA228" s="398"/>
      <c r="AB228" s="398"/>
      <c r="AC228" s="398"/>
      <c r="AD228" s="398"/>
      <c r="AE228" s="398"/>
      <c r="AF228" s="398"/>
      <c r="AG228" s="398"/>
      <c r="AH228" s="398"/>
      <c r="AI228" s="398"/>
      <c r="AJ228" s="398"/>
      <c r="AK228" s="398"/>
      <c r="AL228" s="398"/>
      <c r="AM228" s="401"/>
      <c r="AN228" s="401"/>
      <c r="AO228" s="401"/>
      <c r="AP228" s="401"/>
      <c r="AQ228" s="398"/>
      <c r="AR228" s="398"/>
      <c r="AS228" s="398"/>
      <c r="AT228" s="398"/>
      <c r="AU228" s="402"/>
      <c r="AV228" s="398"/>
      <c r="AW228" s="398"/>
      <c r="AX228" s="398"/>
      <c r="AY228" s="398"/>
      <c r="AZ228" s="398"/>
    </row>
    <row r="229" spans="2:52" s="403" customFormat="1" x14ac:dyDescent="0.25">
      <c r="B229" s="398"/>
      <c r="C229" s="398"/>
      <c r="D229" s="399"/>
      <c r="E229" s="398"/>
      <c r="F229" s="398"/>
      <c r="G229" s="398"/>
      <c r="H229" s="398"/>
      <c r="I229" s="398"/>
      <c r="J229" s="398"/>
      <c r="K229" s="398"/>
      <c r="L229" s="400"/>
      <c r="M229" s="398"/>
      <c r="N229" s="398"/>
      <c r="O229" s="398"/>
      <c r="P229" s="398"/>
      <c r="Q229" s="398"/>
      <c r="R229" s="398"/>
      <c r="S229" s="398"/>
      <c r="T229" s="398"/>
      <c r="U229" s="398"/>
      <c r="V229" s="398"/>
      <c r="W229" s="398"/>
      <c r="X229" s="398"/>
      <c r="Y229" s="398"/>
      <c r="Z229" s="398"/>
      <c r="AA229" s="398"/>
      <c r="AB229" s="398"/>
      <c r="AC229" s="398"/>
      <c r="AD229" s="398"/>
      <c r="AE229" s="398"/>
      <c r="AF229" s="398"/>
      <c r="AG229" s="398"/>
      <c r="AH229" s="398"/>
      <c r="AI229" s="398"/>
      <c r="AJ229" s="398"/>
      <c r="AK229" s="398"/>
      <c r="AL229" s="398"/>
      <c r="AM229" s="401"/>
      <c r="AN229" s="401"/>
      <c r="AO229" s="401"/>
      <c r="AP229" s="401"/>
      <c r="AQ229" s="398"/>
      <c r="AR229" s="398"/>
      <c r="AS229" s="398"/>
      <c r="AT229" s="398"/>
      <c r="AU229" s="402"/>
      <c r="AV229" s="398"/>
      <c r="AW229" s="398"/>
      <c r="AX229" s="398"/>
      <c r="AY229" s="398"/>
      <c r="AZ229" s="398"/>
    </row>
    <row r="230" spans="2:52" s="403" customFormat="1" x14ac:dyDescent="0.25">
      <c r="B230" s="398"/>
      <c r="C230" s="398"/>
      <c r="D230" s="399"/>
      <c r="E230" s="398"/>
      <c r="F230" s="398"/>
      <c r="G230" s="398"/>
      <c r="H230" s="398"/>
      <c r="I230" s="398"/>
      <c r="J230" s="398"/>
      <c r="K230" s="398"/>
      <c r="L230" s="400"/>
      <c r="M230" s="398"/>
      <c r="N230" s="398"/>
      <c r="O230" s="398"/>
      <c r="P230" s="398"/>
      <c r="Q230" s="398"/>
      <c r="R230" s="398"/>
      <c r="S230" s="398"/>
      <c r="T230" s="398"/>
      <c r="U230" s="398"/>
      <c r="V230" s="398"/>
      <c r="W230" s="398"/>
      <c r="X230" s="398"/>
      <c r="Y230" s="398"/>
      <c r="Z230" s="398"/>
      <c r="AA230" s="398"/>
      <c r="AB230" s="398"/>
      <c r="AC230" s="398"/>
      <c r="AD230" s="398"/>
      <c r="AE230" s="398"/>
      <c r="AF230" s="398"/>
      <c r="AG230" s="398"/>
      <c r="AH230" s="398"/>
      <c r="AI230" s="398"/>
      <c r="AJ230" s="398"/>
      <c r="AK230" s="398"/>
      <c r="AL230" s="398"/>
      <c r="AM230" s="401"/>
      <c r="AN230" s="401"/>
      <c r="AO230" s="401"/>
      <c r="AP230" s="401"/>
      <c r="AQ230" s="398"/>
      <c r="AR230" s="398"/>
      <c r="AS230" s="398"/>
      <c r="AT230" s="398"/>
      <c r="AU230" s="402"/>
      <c r="AV230" s="398"/>
      <c r="AW230" s="398"/>
      <c r="AX230" s="398"/>
      <c r="AY230" s="398"/>
      <c r="AZ230" s="398"/>
    </row>
    <row r="231" spans="2:52" s="403" customFormat="1" x14ac:dyDescent="0.25">
      <c r="B231" s="398"/>
      <c r="C231" s="398"/>
      <c r="D231" s="399"/>
      <c r="E231" s="398"/>
      <c r="F231" s="398"/>
      <c r="G231" s="398"/>
      <c r="H231" s="398"/>
      <c r="I231" s="398"/>
      <c r="J231" s="398"/>
      <c r="K231" s="398"/>
      <c r="L231" s="400"/>
      <c r="M231" s="398"/>
      <c r="N231" s="398"/>
      <c r="O231" s="398"/>
      <c r="P231" s="398"/>
      <c r="Q231" s="398"/>
      <c r="R231" s="398"/>
      <c r="S231" s="398"/>
      <c r="T231" s="398"/>
      <c r="U231" s="398"/>
      <c r="V231" s="398"/>
      <c r="W231" s="398"/>
      <c r="X231" s="398"/>
      <c r="Y231" s="398"/>
      <c r="Z231" s="398"/>
      <c r="AA231" s="398"/>
      <c r="AB231" s="398"/>
      <c r="AC231" s="398"/>
      <c r="AD231" s="398"/>
      <c r="AE231" s="398"/>
      <c r="AF231" s="398"/>
      <c r="AG231" s="398"/>
      <c r="AH231" s="398"/>
      <c r="AI231" s="398"/>
      <c r="AJ231" s="398"/>
      <c r="AK231" s="398"/>
      <c r="AL231" s="398"/>
      <c r="AM231" s="401"/>
      <c r="AN231" s="401"/>
      <c r="AO231" s="401"/>
      <c r="AP231" s="401"/>
      <c r="AQ231" s="398"/>
      <c r="AR231" s="398"/>
      <c r="AS231" s="398"/>
      <c r="AT231" s="398"/>
      <c r="AU231" s="402"/>
      <c r="AV231" s="398"/>
      <c r="AW231" s="398"/>
      <c r="AX231" s="398"/>
      <c r="AY231" s="398"/>
      <c r="AZ231" s="398"/>
    </row>
    <row r="232" spans="2:52" s="403" customFormat="1" x14ac:dyDescent="0.25">
      <c r="B232" s="398"/>
      <c r="C232" s="398"/>
      <c r="D232" s="399"/>
      <c r="E232" s="398"/>
      <c r="F232" s="398"/>
      <c r="G232" s="398"/>
      <c r="H232" s="398"/>
      <c r="I232" s="398"/>
      <c r="J232" s="398"/>
      <c r="K232" s="398"/>
      <c r="L232" s="400"/>
      <c r="M232" s="398"/>
      <c r="N232" s="398"/>
      <c r="O232" s="398"/>
      <c r="P232" s="398"/>
      <c r="Q232" s="398"/>
      <c r="R232" s="398"/>
      <c r="S232" s="398"/>
      <c r="T232" s="398"/>
      <c r="U232" s="398"/>
      <c r="V232" s="398"/>
      <c r="W232" s="398"/>
      <c r="X232" s="398"/>
      <c r="Y232" s="398"/>
      <c r="Z232" s="398"/>
      <c r="AA232" s="398"/>
      <c r="AB232" s="398"/>
      <c r="AC232" s="398"/>
      <c r="AD232" s="398"/>
      <c r="AE232" s="398"/>
      <c r="AF232" s="398"/>
      <c r="AG232" s="398"/>
      <c r="AH232" s="398"/>
      <c r="AI232" s="398"/>
      <c r="AJ232" s="398"/>
      <c r="AK232" s="398"/>
      <c r="AL232" s="398"/>
      <c r="AM232" s="401"/>
      <c r="AN232" s="401"/>
      <c r="AO232" s="401"/>
      <c r="AP232" s="401"/>
      <c r="AQ232" s="398"/>
      <c r="AR232" s="398"/>
      <c r="AS232" s="398"/>
      <c r="AT232" s="398"/>
      <c r="AU232" s="402"/>
      <c r="AV232" s="398"/>
      <c r="AW232" s="398"/>
      <c r="AX232" s="398"/>
      <c r="AY232" s="398"/>
      <c r="AZ232" s="398"/>
    </row>
    <row r="233" spans="2:52" s="403" customFormat="1" x14ac:dyDescent="0.25">
      <c r="B233" s="398"/>
      <c r="C233" s="398"/>
      <c r="D233" s="399"/>
      <c r="E233" s="398"/>
      <c r="F233" s="398"/>
      <c r="G233" s="398"/>
      <c r="H233" s="398"/>
      <c r="I233" s="398"/>
      <c r="J233" s="398"/>
      <c r="K233" s="398"/>
      <c r="L233" s="400"/>
      <c r="M233" s="398"/>
      <c r="N233" s="398"/>
      <c r="O233" s="398"/>
      <c r="P233" s="398"/>
      <c r="Q233" s="398"/>
      <c r="R233" s="398"/>
      <c r="S233" s="398"/>
      <c r="T233" s="398"/>
      <c r="U233" s="398"/>
      <c r="V233" s="398"/>
      <c r="W233" s="398"/>
      <c r="X233" s="398"/>
      <c r="Y233" s="398"/>
      <c r="Z233" s="398"/>
      <c r="AA233" s="398"/>
      <c r="AB233" s="398"/>
      <c r="AC233" s="398"/>
      <c r="AD233" s="398"/>
      <c r="AE233" s="398"/>
      <c r="AF233" s="398"/>
      <c r="AG233" s="398"/>
      <c r="AH233" s="398"/>
      <c r="AI233" s="398"/>
      <c r="AJ233" s="398"/>
      <c r="AK233" s="398"/>
      <c r="AL233" s="398"/>
      <c r="AM233" s="401"/>
      <c r="AN233" s="401"/>
      <c r="AO233" s="401"/>
      <c r="AP233" s="401"/>
      <c r="AQ233" s="398"/>
      <c r="AR233" s="398"/>
      <c r="AS233" s="398"/>
      <c r="AT233" s="398"/>
      <c r="AU233" s="402"/>
      <c r="AV233" s="398"/>
      <c r="AW233" s="398"/>
      <c r="AX233" s="398"/>
      <c r="AY233" s="398"/>
      <c r="AZ233" s="398"/>
    </row>
    <row r="234" spans="2:52" s="403" customFormat="1" x14ac:dyDescent="0.25">
      <c r="B234" s="398"/>
      <c r="C234" s="398"/>
      <c r="D234" s="399"/>
      <c r="E234" s="398"/>
      <c r="F234" s="398"/>
      <c r="G234" s="398"/>
      <c r="H234" s="398"/>
      <c r="I234" s="398"/>
      <c r="J234" s="398"/>
      <c r="K234" s="398"/>
      <c r="L234" s="400"/>
      <c r="M234" s="398"/>
      <c r="N234" s="398"/>
      <c r="O234" s="398"/>
      <c r="P234" s="398"/>
      <c r="Q234" s="398"/>
      <c r="R234" s="398"/>
      <c r="S234" s="398"/>
      <c r="T234" s="398"/>
      <c r="U234" s="398"/>
      <c r="V234" s="398"/>
      <c r="W234" s="398"/>
      <c r="X234" s="398"/>
      <c r="Y234" s="398"/>
      <c r="Z234" s="398"/>
      <c r="AA234" s="398"/>
      <c r="AB234" s="398"/>
      <c r="AC234" s="398"/>
      <c r="AD234" s="398"/>
      <c r="AE234" s="398"/>
      <c r="AF234" s="398"/>
      <c r="AG234" s="398"/>
      <c r="AH234" s="398"/>
      <c r="AI234" s="398"/>
      <c r="AJ234" s="398"/>
      <c r="AK234" s="398"/>
      <c r="AL234" s="398"/>
      <c r="AM234" s="401"/>
      <c r="AN234" s="401"/>
      <c r="AO234" s="401"/>
      <c r="AP234" s="401"/>
      <c r="AQ234" s="398"/>
      <c r="AR234" s="398"/>
      <c r="AS234" s="398"/>
      <c r="AT234" s="398"/>
      <c r="AU234" s="402"/>
      <c r="AV234" s="398"/>
      <c r="AW234" s="398"/>
      <c r="AX234" s="398"/>
      <c r="AY234" s="398"/>
      <c r="AZ234" s="398"/>
    </row>
    <row r="235" spans="2:52" s="403" customFormat="1" x14ac:dyDescent="0.25">
      <c r="B235" s="398"/>
      <c r="C235" s="398"/>
      <c r="D235" s="399"/>
      <c r="E235" s="398"/>
      <c r="F235" s="398"/>
      <c r="G235" s="398"/>
      <c r="H235" s="398"/>
      <c r="I235" s="398"/>
      <c r="J235" s="398"/>
      <c r="K235" s="398"/>
      <c r="L235" s="400"/>
      <c r="M235" s="398"/>
      <c r="N235" s="398"/>
      <c r="O235" s="398"/>
      <c r="P235" s="398"/>
      <c r="Q235" s="398"/>
      <c r="R235" s="398"/>
      <c r="S235" s="398"/>
      <c r="T235" s="398"/>
      <c r="U235" s="398"/>
      <c r="V235" s="398"/>
      <c r="W235" s="398"/>
      <c r="X235" s="398"/>
      <c r="Y235" s="398"/>
      <c r="Z235" s="398"/>
      <c r="AA235" s="398"/>
      <c r="AB235" s="398"/>
      <c r="AC235" s="398"/>
      <c r="AD235" s="398"/>
      <c r="AE235" s="398"/>
      <c r="AF235" s="398"/>
      <c r="AG235" s="398"/>
      <c r="AH235" s="398"/>
      <c r="AI235" s="398"/>
      <c r="AJ235" s="398"/>
      <c r="AK235" s="398"/>
      <c r="AL235" s="398"/>
      <c r="AM235" s="401"/>
      <c r="AN235" s="401"/>
      <c r="AO235" s="401"/>
      <c r="AP235" s="401"/>
      <c r="AQ235" s="398"/>
      <c r="AR235" s="398"/>
      <c r="AS235" s="398"/>
      <c r="AT235" s="398"/>
      <c r="AU235" s="402"/>
      <c r="AV235" s="398"/>
      <c r="AW235" s="398"/>
      <c r="AX235" s="398"/>
      <c r="AY235" s="398"/>
      <c r="AZ235" s="398"/>
    </row>
    <row r="236" spans="2:52" s="403" customFormat="1" x14ac:dyDescent="0.25">
      <c r="B236" s="398"/>
      <c r="C236" s="398"/>
      <c r="D236" s="399"/>
      <c r="E236" s="398"/>
      <c r="F236" s="398"/>
      <c r="G236" s="398"/>
      <c r="H236" s="398"/>
      <c r="I236" s="398"/>
      <c r="J236" s="398"/>
      <c r="K236" s="398"/>
      <c r="L236" s="400"/>
      <c r="M236" s="398"/>
      <c r="N236" s="398"/>
      <c r="O236" s="398"/>
      <c r="P236" s="398"/>
      <c r="Q236" s="398"/>
      <c r="R236" s="398"/>
      <c r="S236" s="398"/>
      <c r="T236" s="398"/>
      <c r="U236" s="398"/>
      <c r="V236" s="398"/>
      <c r="W236" s="398"/>
      <c r="X236" s="398"/>
      <c r="Y236" s="398"/>
      <c r="Z236" s="398"/>
      <c r="AA236" s="398"/>
      <c r="AB236" s="398"/>
      <c r="AC236" s="398"/>
      <c r="AD236" s="398"/>
      <c r="AE236" s="398"/>
      <c r="AF236" s="398"/>
      <c r="AG236" s="398"/>
      <c r="AH236" s="398"/>
      <c r="AI236" s="398"/>
      <c r="AJ236" s="398"/>
      <c r="AK236" s="398"/>
      <c r="AL236" s="398"/>
      <c r="AM236" s="401"/>
      <c r="AN236" s="401"/>
      <c r="AO236" s="401"/>
      <c r="AP236" s="401"/>
      <c r="AQ236" s="398"/>
      <c r="AR236" s="398"/>
      <c r="AS236" s="398"/>
      <c r="AT236" s="398"/>
      <c r="AU236" s="402"/>
      <c r="AV236" s="398"/>
      <c r="AW236" s="398"/>
      <c r="AX236" s="398"/>
      <c r="AY236" s="398"/>
      <c r="AZ236" s="398"/>
    </row>
    <row r="237" spans="2:52" s="403" customFormat="1" x14ac:dyDescent="0.25">
      <c r="B237" s="398"/>
      <c r="C237" s="398"/>
      <c r="D237" s="399"/>
      <c r="E237" s="398"/>
      <c r="F237" s="398"/>
      <c r="G237" s="398"/>
      <c r="H237" s="398"/>
      <c r="I237" s="398"/>
      <c r="J237" s="398"/>
      <c r="K237" s="398"/>
      <c r="L237" s="400"/>
      <c r="M237" s="398"/>
      <c r="N237" s="398"/>
      <c r="O237" s="398"/>
      <c r="P237" s="398"/>
      <c r="Q237" s="398"/>
      <c r="R237" s="398"/>
      <c r="S237" s="398"/>
      <c r="T237" s="398"/>
      <c r="U237" s="398"/>
      <c r="V237" s="398"/>
      <c r="W237" s="398"/>
      <c r="X237" s="398"/>
      <c r="Y237" s="398"/>
      <c r="Z237" s="398"/>
      <c r="AA237" s="398"/>
      <c r="AB237" s="398"/>
      <c r="AC237" s="398"/>
      <c r="AD237" s="398"/>
      <c r="AE237" s="398"/>
      <c r="AF237" s="398"/>
      <c r="AG237" s="398"/>
      <c r="AH237" s="398"/>
      <c r="AI237" s="398"/>
      <c r="AJ237" s="398"/>
      <c r="AK237" s="398"/>
      <c r="AL237" s="398"/>
      <c r="AM237" s="401"/>
      <c r="AN237" s="401"/>
      <c r="AO237" s="401"/>
      <c r="AP237" s="401"/>
      <c r="AQ237" s="398"/>
      <c r="AR237" s="398"/>
      <c r="AS237" s="398"/>
      <c r="AT237" s="398"/>
      <c r="AU237" s="402"/>
      <c r="AV237" s="398"/>
      <c r="AW237" s="398"/>
      <c r="AX237" s="398"/>
      <c r="AY237" s="398"/>
      <c r="AZ237" s="398"/>
    </row>
    <row r="238" spans="2:52" s="403" customFormat="1" x14ac:dyDescent="0.25">
      <c r="B238" s="398"/>
      <c r="C238" s="398"/>
      <c r="D238" s="399"/>
      <c r="E238" s="398"/>
      <c r="F238" s="398"/>
      <c r="G238" s="398"/>
      <c r="H238" s="398"/>
      <c r="I238" s="398"/>
      <c r="J238" s="398"/>
      <c r="K238" s="398"/>
      <c r="L238" s="400"/>
      <c r="M238" s="398"/>
      <c r="N238" s="398"/>
      <c r="O238" s="398"/>
      <c r="P238" s="398"/>
      <c r="Q238" s="398"/>
      <c r="R238" s="398"/>
      <c r="S238" s="398"/>
      <c r="T238" s="398"/>
      <c r="U238" s="398"/>
      <c r="V238" s="398"/>
      <c r="W238" s="398"/>
      <c r="X238" s="398"/>
      <c r="Y238" s="398"/>
      <c r="Z238" s="398"/>
      <c r="AA238" s="398"/>
      <c r="AB238" s="398"/>
      <c r="AC238" s="398"/>
      <c r="AD238" s="398"/>
      <c r="AE238" s="398"/>
      <c r="AF238" s="398"/>
      <c r="AG238" s="398"/>
      <c r="AH238" s="398"/>
      <c r="AI238" s="398"/>
      <c r="AJ238" s="398"/>
      <c r="AK238" s="398"/>
      <c r="AL238" s="398"/>
      <c r="AM238" s="401"/>
      <c r="AN238" s="401"/>
      <c r="AO238" s="401"/>
      <c r="AP238" s="401"/>
      <c r="AQ238" s="398"/>
      <c r="AR238" s="398"/>
      <c r="AS238" s="398"/>
      <c r="AT238" s="398"/>
      <c r="AU238" s="402"/>
      <c r="AV238" s="398"/>
      <c r="AW238" s="398"/>
      <c r="AX238" s="398"/>
      <c r="AY238" s="398"/>
      <c r="AZ238" s="398"/>
    </row>
    <row r="239" spans="2:52" s="403" customFormat="1" x14ac:dyDescent="0.25">
      <c r="B239" s="398"/>
      <c r="C239" s="398"/>
      <c r="D239" s="399"/>
      <c r="E239" s="398"/>
      <c r="F239" s="398"/>
      <c r="G239" s="398"/>
      <c r="H239" s="398"/>
      <c r="I239" s="398"/>
      <c r="J239" s="398"/>
      <c r="K239" s="398"/>
      <c r="L239" s="400"/>
      <c r="M239" s="398"/>
      <c r="N239" s="398"/>
      <c r="O239" s="398"/>
      <c r="P239" s="398"/>
      <c r="Q239" s="398"/>
      <c r="R239" s="398"/>
      <c r="S239" s="398"/>
      <c r="T239" s="398"/>
      <c r="U239" s="398"/>
      <c r="V239" s="398"/>
      <c r="W239" s="398"/>
      <c r="X239" s="398"/>
      <c r="Y239" s="398"/>
      <c r="Z239" s="398"/>
      <c r="AA239" s="398"/>
      <c r="AB239" s="398"/>
      <c r="AC239" s="398"/>
      <c r="AD239" s="398"/>
      <c r="AE239" s="398"/>
      <c r="AF239" s="398"/>
      <c r="AG239" s="398"/>
      <c r="AH239" s="398"/>
      <c r="AI239" s="398"/>
      <c r="AJ239" s="398"/>
      <c r="AK239" s="398"/>
      <c r="AL239" s="398"/>
      <c r="AM239" s="401"/>
      <c r="AN239" s="401"/>
      <c r="AO239" s="401"/>
      <c r="AP239" s="401"/>
      <c r="AQ239" s="398"/>
      <c r="AR239" s="398"/>
      <c r="AS239" s="398"/>
      <c r="AT239" s="398"/>
      <c r="AU239" s="402"/>
      <c r="AV239" s="398"/>
      <c r="AW239" s="398"/>
      <c r="AX239" s="398"/>
      <c r="AY239" s="398"/>
      <c r="AZ239" s="398"/>
    </row>
    <row r="240" spans="2:52" s="403" customFormat="1" x14ac:dyDescent="0.25">
      <c r="B240" s="398"/>
      <c r="C240" s="398"/>
      <c r="D240" s="399"/>
      <c r="E240" s="398"/>
      <c r="F240" s="398"/>
      <c r="G240" s="398"/>
      <c r="H240" s="398"/>
      <c r="I240" s="398"/>
      <c r="J240" s="398"/>
      <c r="K240" s="398"/>
      <c r="L240" s="400"/>
      <c r="M240" s="398"/>
      <c r="N240" s="398"/>
      <c r="O240" s="398"/>
      <c r="P240" s="398"/>
      <c r="Q240" s="398"/>
      <c r="R240" s="398"/>
      <c r="S240" s="398"/>
      <c r="T240" s="398"/>
      <c r="U240" s="398"/>
      <c r="V240" s="398"/>
      <c r="W240" s="398"/>
      <c r="X240" s="398"/>
      <c r="Y240" s="398"/>
      <c r="Z240" s="398"/>
      <c r="AA240" s="398"/>
      <c r="AB240" s="398"/>
      <c r="AC240" s="398"/>
      <c r="AD240" s="398"/>
      <c r="AE240" s="398"/>
      <c r="AF240" s="398"/>
      <c r="AG240" s="398"/>
      <c r="AH240" s="398"/>
      <c r="AI240" s="398"/>
      <c r="AJ240" s="398"/>
      <c r="AK240" s="398"/>
      <c r="AL240" s="398"/>
      <c r="AM240" s="401"/>
      <c r="AN240" s="401"/>
      <c r="AO240" s="401"/>
      <c r="AP240" s="401"/>
      <c r="AQ240" s="398"/>
      <c r="AR240" s="398"/>
      <c r="AS240" s="398"/>
      <c r="AT240" s="398"/>
      <c r="AU240" s="402"/>
      <c r="AV240" s="398"/>
      <c r="AW240" s="398"/>
      <c r="AX240" s="398"/>
      <c r="AY240" s="398"/>
      <c r="AZ240" s="398"/>
    </row>
    <row r="241" spans="2:52" s="403" customFormat="1" x14ac:dyDescent="0.25">
      <c r="B241" s="398"/>
      <c r="C241" s="398"/>
      <c r="D241" s="399"/>
      <c r="E241" s="398"/>
      <c r="F241" s="398"/>
      <c r="G241" s="398"/>
      <c r="H241" s="398"/>
      <c r="I241" s="398"/>
      <c r="J241" s="398"/>
      <c r="K241" s="398"/>
      <c r="L241" s="400"/>
      <c r="M241" s="398"/>
      <c r="N241" s="398"/>
      <c r="O241" s="398"/>
      <c r="P241" s="398"/>
      <c r="Q241" s="398"/>
      <c r="R241" s="398"/>
      <c r="S241" s="398"/>
      <c r="T241" s="398"/>
      <c r="U241" s="398"/>
      <c r="V241" s="398"/>
      <c r="W241" s="398"/>
      <c r="X241" s="398"/>
      <c r="Y241" s="398"/>
      <c r="Z241" s="398"/>
      <c r="AA241" s="398"/>
      <c r="AB241" s="398"/>
      <c r="AC241" s="398"/>
      <c r="AD241" s="398"/>
      <c r="AE241" s="398"/>
      <c r="AF241" s="398"/>
      <c r="AG241" s="398"/>
      <c r="AH241" s="398"/>
      <c r="AI241" s="398"/>
      <c r="AJ241" s="398"/>
      <c r="AK241" s="398"/>
      <c r="AL241" s="398"/>
      <c r="AM241" s="401"/>
      <c r="AN241" s="401"/>
      <c r="AO241" s="401"/>
      <c r="AP241" s="401"/>
      <c r="AQ241" s="398"/>
      <c r="AR241" s="398"/>
      <c r="AS241" s="398"/>
      <c r="AT241" s="398"/>
      <c r="AU241" s="402"/>
      <c r="AV241" s="398"/>
      <c r="AW241" s="398"/>
      <c r="AX241" s="398"/>
      <c r="AY241" s="398"/>
      <c r="AZ241" s="398"/>
    </row>
    <row r="242" spans="2:52" s="403" customFormat="1" x14ac:dyDescent="0.25">
      <c r="B242" s="398"/>
      <c r="C242" s="398"/>
      <c r="D242" s="399"/>
      <c r="E242" s="398"/>
      <c r="F242" s="398"/>
      <c r="G242" s="398"/>
      <c r="H242" s="398"/>
      <c r="I242" s="398"/>
      <c r="J242" s="398"/>
      <c r="K242" s="398"/>
      <c r="L242" s="400"/>
      <c r="M242" s="398"/>
      <c r="N242" s="398"/>
      <c r="O242" s="398"/>
      <c r="P242" s="398"/>
      <c r="Q242" s="398"/>
      <c r="R242" s="398"/>
      <c r="S242" s="398"/>
      <c r="T242" s="398"/>
      <c r="U242" s="398"/>
      <c r="V242" s="398"/>
      <c r="W242" s="398"/>
      <c r="X242" s="398"/>
      <c r="Y242" s="398"/>
      <c r="Z242" s="398"/>
      <c r="AA242" s="398"/>
      <c r="AB242" s="398"/>
      <c r="AC242" s="398"/>
      <c r="AD242" s="398"/>
      <c r="AE242" s="398"/>
      <c r="AF242" s="398"/>
      <c r="AG242" s="398"/>
      <c r="AH242" s="398"/>
      <c r="AI242" s="398"/>
      <c r="AJ242" s="398"/>
      <c r="AK242" s="398"/>
      <c r="AL242" s="398"/>
      <c r="AM242" s="401"/>
      <c r="AN242" s="401"/>
      <c r="AO242" s="401"/>
      <c r="AP242" s="401"/>
      <c r="AQ242" s="398"/>
      <c r="AR242" s="398"/>
      <c r="AS242" s="398"/>
      <c r="AT242" s="398"/>
      <c r="AU242" s="402"/>
      <c r="AV242" s="398"/>
      <c r="AW242" s="398"/>
      <c r="AX242" s="398"/>
      <c r="AY242" s="398"/>
      <c r="AZ242" s="398"/>
    </row>
    <row r="243" spans="2:52" s="403" customFormat="1" x14ac:dyDescent="0.25">
      <c r="B243" s="398"/>
      <c r="C243" s="398"/>
      <c r="D243" s="399"/>
      <c r="E243" s="398"/>
      <c r="F243" s="398"/>
      <c r="G243" s="398"/>
      <c r="H243" s="398"/>
      <c r="I243" s="398"/>
      <c r="J243" s="398"/>
      <c r="K243" s="398"/>
      <c r="L243" s="400"/>
      <c r="M243" s="398"/>
      <c r="N243" s="398"/>
      <c r="O243" s="398"/>
      <c r="P243" s="398"/>
      <c r="Q243" s="398"/>
      <c r="R243" s="398"/>
      <c r="S243" s="398"/>
      <c r="T243" s="398"/>
      <c r="U243" s="398"/>
      <c r="V243" s="398"/>
      <c r="W243" s="398"/>
      <c r="X243" s="398"/>
      <c r="Y243" s="398"/>
      <c r="Z243" s="398"/>
      <c r="AA243" s="398"/>
      <c r="AB243" s="398"/>
      <c r="AC243" s="398"/>
      <c r="AD243" s="398"/>
      <c r="AE243" s="398"/>
      <c r="AF243" s="398"/>
      <c r="AG243" s="398"/>
      <c r="AH243" s="398"/>
      <c r="AI243" s="398"/>
      <c r="AJ243" s="398"/>
      <c r="AK243" s="398"/>
      <c r="AL243" s="398"/>
      <c r="AM243" s="401"/>
      <c r="AN243" s="401"/>
      <c r="AO243" s="401"/>
      <c r="AP243" s="401"/>
      <c r="AQ243" s="398"/>
      <c r="AR243" s="398"/>
      <c r="AS243" s="398"/>
      <c r="AT243" s="398"/>
      <c r="AU243" s="402"/>
      <c r="AV243" s="398"/>
      <c r="AW243" s="398"/>
      <c r="AX243" s="398"/>
      <c r="AY243" s="398"/>
      <c r="AZ243" s="398"/>
    </row>
    <row r="244" spans="2:52" s="403" customFormat="1" x14ac:dyDescent="0.25">
      <c r="B244" s="398"/>
      <c r="C244" s="398"/>
      <c r="D244" s="399"/>
      <c r="E244" s="398"/>
      <c r="F244" s="398"/>
      <c r="G244" s="398"/>
      <c r="H244" s="398"/>
      <c r="I244" s="398"/>
      <c r="J244" s="398"/>
      <c r="K244" s="398"/>
      <c r="L244" s="400"/>
      <c r="M244" s="398"/>
      <c r="N244" s="398"/>
      <c r="O244" s="398"/>
      <c r="P244" s="398"/>
      <c r="Q244" s="398"/>
      <c r="R244" s="398"/>
      <c r="S244" s="398"/>
      <c r="T244" s="398"/>
      <c r="U244" s="398"/>
      <c r="V244" s="398"/>
      <c r="W244" s="398"/>
      <c r="X244" s="398"/>
      <c r="Y244" s="398"/>
      <c r="Z244" s="398"/>
      <c r="AA244" s="398"/>
      <c r="AB244" s="398"/>
      <c r="AC244" s="398"/>
      <c r="AD244" s="398"/>
      <c r="AE244" s="398"/>
      <c r="AF244" s="398"/>
      <c r="AG244" s="398"/>
      <c r="AH244" s="398"/>
      <c r="AI244" s="398"/>
      <c r="AJ244" s="398"/>
      <c r="AK244" s="398"/>
      <c r="AL244" s="398"/>
      <c r="AM244" s="401"/>
      <c r="AN244" s="401"/>
      <c r="AO244" s="401"/>
      <c r="AP244" s="401"/>
      <c r="AQ244" s="398"/>
      <c r="AR244" s="398"/>
      <c r="AS244" s="398"/>
      <c r="AT244" s="398"/>
      <c r="AU244" s="402"/>
      <c r="AV244" s="398"/>
      <c r="AW244" s="398"/>
      <c r="AX244" s="398"/>
      <c r="AY244" s="398"/>
      <c r="AZ244" s="398"/>
    </row>
    <row r="245" spans="2:52" s="403" customFormat="1" x14ac:dyDescent="0.25">
      <c r="B245" s="398"/>
      <c r="C245" s="398"/>
      <c r="D245" s="399"/>
      <c r="E245" s="398"/>
      <c r="F245" s="398"/>
      <c r="G245" s="398"/>
      <c r="H245" s="398"/>
      <c r="I245" s="398"/>
      <c r="J245" s="398"/>
      <c r="K245" s="398"/>
      <c r="L245" s="400"/>
      <c r="M245" s="398"/>
      <c r="N245" s="398"/>
      <c r="O245" s="398"/>
      <c r="P245" s="398"/>
      <c r="Q245" s="398"/>
      <c r="R245" s="398"/>
      <c r="S245" s="398"/>
      <c r="T245" s="398"/>
      <c r="U245" s="398"/>
      <c r="V245" s="398"/>
      <c r="W245" s="398"/>
      <c r="X245" s="398"/>
      <c r="Y245" s="398"/>
      <c r="Z245" s="398"/>
      <c r="AA245" s="398"/>
      <c r="AB245" s="398"/>
      <c r="AC245" s="398"/>
      <c r="AD245" s="398"/>
      <c r="AE245" s="398"/>
      <c r="AF245" s="398"/>
      <c r="AG245" s="398"/>
      <c r="AH245" s="398"/>
      <c r="AI245" s="398"/>
      <c r="AJ245" s="398"/>
      <c r="AK245" s="398"/>
      <c r="AL245" s="398"/>
      <c r="AM245" s="401"/>
      <c r="AN245" s="401"/>
      <c r="AO245" s="401"/>
      <c r="AP245" s="401"/>
      <c r="AQ245" s="398"/>
      <c r="AR245" s="398"/>
      <c r="AS245" s="398"/>
      <c r="AT245" s="398"/>
      <c r="AU245" s="402"/>
      <c r="AV245" s="398"/>
      <c r="AW245" s="398"/>
      <c r="AX245" s="398"/>
      <c r="AY245" s="398"/>
      <c r="AZ245" s="398"/>
    </row>
    <row r="246" spans="2:52" s="403" customFormat="1" x14ac:dyDescent="0.25">
      <c r="B246" s="398"/>
      <c r="C246" s="398"/>
      <c r="D246" s="399"/>
      <c r="E246" s="398"/>
      <c r="F246" s="398"/>
      <c r="G246" s="398"/>
      <c r="H246" s="398"/>
      <c r="I246" s="398"/>
      <c r="J246" s="398"/>
      <c r="K246" s="398"/>
      <c r="L246" s="400"/>
      <c r="M246" s="398"/>
      <c r="N246" s="398"/>
      <c r="O246" s="398"/>
      <c r="P246" s="398"/>
      <c r="Q246" s="398"/>
      <c r="R246" s="398"/>
      <c r="S246" s="398"/>
      <c r="T246" s="398"/>
      <c r="U246" s="398"/>
      <c r="V246" s="398"/>
      <c r="W246" s="398"/>
      <c r="X246" s="398"/>
      <c r="Y246" s="398"/>
      <c r="Z246" s="398"/>
      <c r="AA246" s="398"/>
      <c r="AB246" s="398"/>
      <c r="AC246" s="398"/>
      <c r="AD246" s="398"/>
      <c r="AE246" s="398"/>
      <c r="AF246" s="398"/>
      <c r="AG246" s="398"/>
      <c r="AH246" s="398"/>
      <c r="AI246" s="398"/>
      <c r="AJ246" s="398"/>
      <c r="AK246" s="398"/>
      <c r="AL246" s="398"/>
      <c r="AM246" s="401"/>
      <c r="AN246" s="401"/>
      <c r="AO246" s="401"/>
      <c r="AP246" s="401"/>
      <c r="AQ246" s="398"/>
      <c r="AR246" s="398"/>
      <c r="AS246" s="398"/>
      <c r="AT246" s="398"/>
      <c r="AU246" s="402"/>
      <c r="AV246" s="398"/>
      <c r="AW246" s="398"/>
      <c r="AX246" s="398"/>
      <c r="AY246" s="398"/>
      <c r="AZ246" s="398"/>
    </row>
    <row r="247" spans="2:52" s="403" customFormat="1" x14ac:dyDescent="0.25">
      <c r="B247" s="398"/>
      <c r="C247" s="398"/>
      <c r="D247" s="399"/>
      <c r="E247" s="398"/>
      <c r="F247" s="398"/>
      <c r="G247" s="398"/>
      <c r="H247" s="398"/>
      <c r="I247" s="398"/>
      <c r="J247" s="398"/>
      <c r="K247" s="398"/>
      <c r="L247" s="400"/>
      <c r="M247" s="398"/>
      <c r="N247" s="398"/>
      <c r="O247" s="398"/>
      <c r="P247" s="398"/>
      <c r="Q247" s="398"/>
      <c r="R247" s="398"/>
      <c r="S247" s="398"/>
      <c r="T247" s="398"/>
      <c r="U247" s="398"/>
      <c r="V247" s="398"/>
      <c r="W247" s="398"/>
      <c r="X247" s="398"/>
      <c r="Y247" s="398"/>
      <c r="Z247" s="398"/>
      <c r="AA247" s="398"/>
      <c r="AB247" s="398"/>
      <c r="AC247" s="398"/>
      <c r="AD247" s="398"/>
      <c r="AE247" s="398"/>
      <c r="AF247" s="398"/>
      <c r="AG247" s="398"/>
      <c r="AH247" s="398"/>
      <c r="AI247" s="398"/>
      <c r="AJ247" s="398"/>
      <c r="AK247" s="398"/>
      <c r="AL247" s="398"/>
      <c r="AM247" s="401"/>
      <c r="AN247" s="401"/>
      <c r="AO247" s="401"/>
      <c r="AP247" s="401"/>
      <c r="AQ247" s="398"/>
      <c r="AR247" s="398"/>
      <c r="AS247" s="398"/>
      <c r="AT247" s="398"/>
      <c r="AU247" s="402"/>
      <c r="AV247" s="398"/>
      <c r="AW247" s="398"/>
      <c r="AX247" s="398"/>
      <c r="AY247" s="398"/>
      <c r="AZ247" s="398"/>
    </row>
    <row r="248" spans="2:52" s="403" customFormat="1" x14ac:dyDescent="0.25">
      <c r="B248" s="398"/>
      <c r="C248" s="398"/>
      <c r="D248" s="399"/>
      <c r="E248" s="398"/>
      <c r="F248" s="398"/>
      <c r="G248" s="398"/>
      <c r="H248" s="398"/>
      <c r="I248" s="398"/>
      <c r="J248" s="398"/>
      <c r="K248" s="398"/>
      <c r="L248" s="400"/>
      <c r="M248" s="398"/>
      <c r="N248" s="398"/>
      <c r="O248" s="398"/>
      <c r="P248" s="398"/>
      <c r="Q248" s="398"/>
      <c r="R248" s="398"/>
      <c r="S248" s="398"/>
      <c r="T248" s="398"/>
      <c r="U248" s="398"/>
      <c r="V248" s="398"/>
      <c r="W248" s="398"/>
      <c r="X248" s="398"/>
      <c r="Y248" s="398"/>
      <c r="Z248" s="398"/>
      <c r="AA248" s="398"/>
      <c r="AB248" s="398"/>
      <c r="AC248" s="398"/>
      <c r="AD248" s="398"/>
      <c r="AE248" s="398"/>
      <c r="AF248" s="398"/>
      <c r="AG248" s="398"/>
      <c r="AH248" s="398"/>
      <c r="AI248" s="398"/>
      <c r="AJ248" s="398"/>
      <c r="AK248" s="398"/>
      <c r="AL248" s="398"/>
      <c r="AM248" s="401"/>
      <c r="AN248" s="401"/>
      <c r="AO248" s="401"/>
      <c r="AP248" s="401"/>
      <c r="AQ248" s="398"/>
      <c r="AR248" s="398"/>
      <c r="AS248" s="398"/>
      <c r="AT248" s="398"/>
      <c r="AU248" s="402"/>
      <c r="AV248" s="398"/>
      <c r="AW248" s="398"/>
      <c r="AX248" s="398"/>
      <c r="AY248" s="398"/>
      <c r="AZ248" s="398"/>
    </row>
    <row r="249" spans="2:52" s="403" customFormat="1" x14ac:dyDescent="0.25">
      <c r="B249" s="398"/>
      <c r="C249" s="398"/>
      <c r="D249" s="399"/>
      <c r="E249" s="398"/>
      <c r="F249" s="398"/>
      <c r="G249" s="398"/>
      <c r="H249" s="398"/>
      <c r="I249" s="398"/>
      <c r="J249" s="398"/>
      <c r="K249" s="398"/>
      <c r="L249" s="400"/>
      <c r="M249" s="398"/>
      <c r="N249" s="398"/>
      <c r="O249" s="398"/>
      <c r="P249" s="398"/>
      <c r="Q249" s="398"/>
      <c r="R249" s="398"/>
      <c r="S249" s="398"/>
      <c r="T249" s="398"/>
      <c r="U249" s="398"/>
      <c r="V249" s="398"/>
      <c r="W249" s="398"/>
      <c r="X249" s="398"/>
      <c r="Y249" s="398"/>
      <c r="Z249" s="398"/>
      <c r="AA249" s="398"/>
      <c r="AB249" s="398"/>
      <c r="AC249" s="398"/>
      <c r="AD249" s="398"/>
      <c r="AE249" s="398"/>
      <c r="AF249" s="398"/>
      <c r="AG249" s="398"/>
      <c r="AH249" s="398"/>
      <c r="AI249" s="398"/>
      <c r="AJ249" s="398"/>
      <c r="AK249" s="398"/>
      <c r="AL249" s="398"/>
      <c r="AM249" s="401"/>
      <c r="AN249" s="401"/>
      <c r="AO249" s="401"/>
      <c r="AP249" s="401"/>
      <c r="AQ249" s="398"/>
      <c r="AR249" s="398"/>
      <c r="AS249" s="398"/>
      <c r="AT249" s="398"/>
      <c r="AU249" s="402"/>
      <c r="AV249" s="398"/>
      <c r="AW249" s="398"/>
      <c r="AX249" s="398"/>
      <c r="AY249" s="398"/>
      <c r="AZ249" s="398"/>
    </row>
    <row r="250" spans="2:52" s="403" customFormat="1" x14ac:dyDescent="0.25">
      <c r="B250" s="398"/>
      <c r="C250" s="398"/>
      <c r="D250" s="399"/>
      <c r="E250" s="398"/>
      <c r="F250" s="398"/>
      <c r="G250" s="398"/>
      <c r="H250" s="398"/>
      <c r="I250" s="398"/>
      <c r="J250" s="398"/>
      <c r="K250" s="398"/>
      <c r="L250" s="400"/>
      <c r="M250" s="398"/>
      <c r="N250" s="398"/>
      <c r="O250" s="398"/>
      <c r="P250" s="398"/>
      <c r="Q250" s="398"/>
      <c r="R250" s="398"/>
      <c r="S250" s="398"/>
      <c r="T250" s="398"/>
      <c r="U250" s="398"/>
      <c r="V250" s="398"/>
      <c r="W250" s="398"/>
      <c r="X250" s="398"/>
      <c r="Y250" s="398"/>
      <c r="Z250" s="398"/>
      <c r="AA250" s="398"/>
      <c r="AB250" s="398"/>
      <c r="AC250" s="398"/>
      <c r="AD250" s="398"/>
      <c r="AE250" s="398"/>
      <c r="AF250" s="398"/>
      <c r="AG250" s="398"/>
      <c r="AH250" s="398"/>
      <c r="AI250" s="398"/>
      <c r="AJ250" s="398"/>
      <c r="AK250" s="398"/>
      <c r="AL250" s="398"/>
      <c r="AM250" s="401"/>
      <c r="AN250" s="401"/>
      <c r="AO250" s="401"/>
      <c r="AP250" s="401"/>
      <c r="AQ250" s="398"/>
      <c r="AR250" s="398"/>
      <c r="AS250" s="398"/>
      <c r="AT250" s="398"/>
      <c r="AU250" s="402"/>
      <c r="AV250" s="398"/>
      <c r="AW250" s="398"/>
      <c r="AX250" s="398"/>
      <c r="AY250" s="398"/>
      <c r="AZ250" s="398"/>
    </row>
    <row r="251" spans="2:52" s="403" customFormat="1" x14ac:dyDescent="0.25">
      <c r="B251" s="398"/>
      <c r="C251" s="398"/>
      <c r="D251" s="399"/>
      <c r="E251" s="398"/>
      <c r="F251" s="398"/>
      <c r="G251" s="398"/>
      <c r="H251" s="398"/>
      <c r="I251" s="398"/>
      <c r="J251" s="398"/>
      <c r="K251" s="398"/>
      <c r="L251" s="400"/>
      <c r="M251" s="398"/>
      <c r="N251" s="398"/>
      <c r="O251" s="398"/>
      <c r="P251" s="398"/>
      <c r="Q251" s="398"/>
      <c r="R251" s="398"/>
      <c r="S251" s="398"/>
      <c r="T251" s="398"/>
      <c r="U251" s="398"/>
      <c r="V251" s="398"/>
      <c r="W251" s="398"/>
      <c r="X251" s="398"/>
      <c r="Y251" s="398"/>
      <c r="Z251" s="398"/>
      <c r="AA251" s="398"/>
      <c r="AB251" s="398"/>
      <c r="AC251" s="398"/>
      <c r="AD251" s="398"/>
      <c r="AE251" s="398"/>
      <c r="AF251" s="398"/>
      <c r="AG251" s="398"/>
      <c r="AH251" s="398"/>
      <c r="AI251" s="398"/>
      <c r="AJ251" s="398"/>
      <c r="AK251" s="398"/>
      <c r="AL251" s="398"/>
      <c r="AM251" s="401"/>
      <c r="AN251" s="401"/>
      <c r="AO251" s="401"/>
      <c r="AP251" s="401"/>
      <c r="AQ251" s="398"/>
      <c r="AR251" s="398"/>
      <c r="AS251" s="398"/>
      <c r="AT251" s="398"/>
      <c r="AU251" s="402"/>
      <c r="AV251" s="398"/>
      <c r="AW251" s="398"/>
      <c r="AX251" s="398"/>
      <c r="AY251" s="398"/>
      <c r="AZ251" s="398"/>
    </row>
    <row r="252" spans="2:52" s="403" customFormat="1" x14ac:dyDescent="0.25">
      <c r="B252" s="398"/>
      <c r="C252" s="398"/>
      <c r="D252" s="399"/>
      <c r="E252" s="398"/>
      <c r="F252" s="398"/>
      <c r="G252" s="398"/>
      <c r="H252" s="398"/>
      <c r="I252" s="398"/>
      <c r="J252" s="398"/>
      <c r="K252" s="398"/>
      <c r="L252" s="400"/>
      <c r="M252" s="398"/>
      <c r="N252" s="398"/>
      <c r="O252" s="398"/>
      <c r="P252" s="398"/>
      <c r="Q252" s="398"/>
      <c r="R252" s="398"/>
      <c r="S252" s="398"/>
      <c r="T252" s="398"/>
      <c r="U252" s="398"/>
      <c r="V252" s="398"/>
      <c r="W252" s="398"/>
      <c r="X252" s="398"/>
      <c r="Y252" s="398"/>
      <c r="Z252" s="398"/>
      <c r="AA252" s="398"/>
      <c r="AB252" s="398"/>
      <c r="AC252" s="398"/>
      <c r="AD252" s="398"/>
      <c r="AE252" s="398"/>
      <c r="AF252" s="398"/>
      <c r="AG252" s="398"/>
      <c r="AH252" s="398"/>
      <c r="AI252" s="398"/>
      <c r="AJ252" s="398"/>
      <c r="AK252" s="398"/>
      <c r="AL252" s="398"/>
      <c r="AM252" s="401"/>
      <c r="AN252" s="401"/>
      <c r="AO252" s="401"/>
      <c r="AP252" s="401"/>
      <c r="AQ252" s="398"/>
      <c r="AR252" s="398"/>
      <c r="AS252" s="398"/>
      <c r="AT252" s="398"/>
      <c r="AU252" s="402"/>
      <c r="AV252" s="398"/>
      <c r="AW252" s="398"/>
      <c r="AX252" s="398"/>
      <c r="AY252" s="398"/>
      <c r="AZ252" s="398"/>
    </row>
    <row r="253" spans="2:52" s="403" customFormat="1" x14ac:dyDescent="0.25">
      <c r="B253" s="398"/>
      <c r="C253" s="398"/>
      <c r="D253" s="399"/>
      <c r="E253" s="398"/>
      <c r="F253" s="398"/>
      <c r="G253" s="398"/>
      <c r="H253" s="398"/>
      <c r="I253" s="398"/>
      <c r="J253" s="398"/>
      <c r="K253" s="398"/>
      <c r="L253" s="400"/>
      <c r="M253" s="398"/>
      <c r="N253" s="398"/>
      <c r="O253" s="398"/>
      <c r="P253" s="398"/>
      <c r="Q253" s="398"/>
      <c r="R253" s="398"/>
      <c r="S253" s="398"/>
      <c r="T253" s="398"/>
      <c r="U253" s="398"/>
      <c r="V253" s="398"/>
      <c r="W253" s="398"/>
      <c r="X253" s="398"/>
      <c r="Y253" s="398"/>
      <c r="Z253" s="398"/>
      <c r="AA253" s="398"/>
      <c r="AB253" s="398"/>
      <c r="AC253" s="398"/>
      <c r="AD253" s="398"/>
      <c r="AE253" s="398"/>
      <c r="AF253" s="398"/>
      <c r="AG253" s="398"/>
      <c r="AH253" s="398"/>
      <c r="AI253" s="398"/>
      <c r="AJ253" s="398"/>
      <c r="AK253" s="398"/>
      <c r="AL253" s="398"/>
      <c r="AM253" s="401"/>
      <c r="AN253" s="401"/>
      <c r="AO253" s="401"/>
      <c r="AP253" s="401"/>
      <c r="AQ253" s="398"/>
      <c r="AR253" s="398"/>
      <c r="AS253" s="398"/>
      <c r="AT253" s="398"/>
      <c r="AU253" s="402"/>
      <c r="AV253" s="398"/>
      <c r="AW253" s="398"/>
      <c r="AX253" s="398"/>
      <c r="AY253" s="398"/>
      <c r="AZ253" s="398"/>
    </row>
    <row r="254" spans="2:52" s="403" customFormat="1" x14ac:dyDescent="0.25">
      <c r="B254" s="398"/>
      <c r="C254" s="398"/>
      <c r="D254" s="399"/>
      <c r="E254" s="398"/>
      <c r="F254" s="398"/>
      <c r="G254" s="398"/>
      <c r="H254" s="398"/>
      <c r="I254" s="398"/>
      <c r="J254" s="398"/>
      <c r="K254" s="398"/>
      <c r="L254" s="400"/>
      <c r="M254" s="398"/>
      <c r="N254" s="398"/>
      <c r="O254" s="398"/>
      <c r="P254" s="398"/>
      <c r="Q254" s="398"/>
      <c r="R254" s="398"/>
      <c r="S254" s="398"/>
      <c r="T254" s="398"/>
      <c r="U254" s="398"/>
      <c r="V254" s="398"/>
      <c r="W254" s="398"/>
      <c r="X254" s="398"/>
      <c r="Y254" s="398"/>
      <c r="Z254" s="398"/>
      <c r="AA254" s="398"/>
      <c r="AB254" s="398"/>
      <c r="AC254" s="398"/>
      <c r="AD254" s="398"/>
      <c r="AE254" s="398"/>
      <c r="AF254" s="398"/>
      <c r="AG254" s="398"/>
      <c r="AH254" s="398"/>
      <c r="AI254" s="398"/>
      <c r="AJ254" s="398"/>
      <c r="AK254" s="398"/>
      <c r="AL254" s="398"/>
      <c r="AM254" s="401"/>
      <c r="AN254" s="401"/>
      <c r="AO254" s="401"/>
      <c r="AP254" s="401"/>
      <c r="AQ254" s="398"/>
      <c r="AR254" s="398"/>
      <c r="AS254" s="398"/>
      <c r="AT254" s="398"/>
      <c r="AU254" s="402"/>
      <c r="AV254" s="398"/>
      <c r="AW254" s="398"/>
      <c r="AX254" s="398"/>
      <c r="AY254" s="398"/>
      <c r="AZ254" s="398"/>
    </row>
    <row r="255" spans="2:52" s="403" customFormat="1" x14ac:dyDescent="0.25">
      <c r="B255" s="398"/>
      <c r="C255" s="398"/>
      <c r="D255" s="399"/>
      <c r="E255" s="398"/>
      <c r="F255" s="398"/>
      <c r="G255" s="398"/>
      <c r="H255" s="398"/>
      <c r="I255" s="398"/>
      <c r="J255" s="398"/>
      <c r="K255" s="398"/>
      <c r="L255" s="400"/>
      <c r="M255" s="398"/>
      <c r="N255" s="398"/>
      <c r="O255" s="398"/>
      <c r="P255" s="398"/>
      <c r="Q255" s="398"/>
      <c r="R255" s="398"/>
      <c r="S255" s="398"/>
      <c r="T255" s="398"/>
      <c r="U255" s="398"/>
      <c r="V255" s="398"/>
      <c r="W255" s="398"/>
      <c r="X255" s="398"/>
      <c r="Y255" s="398"/>
      <c r="Z255" s="398"/>
      <c r="AA255" s="398"/>
      <c r="AB255" s="398"/>
      <c r="AC255" s="398"/>
      <c r="AD255" s="398"/>
      <c r="AE255" s="398"/>
      <c r="AF255" s="398"/>
      <c r="AG255" s="398"/>
      <c r="AH255" s="398"/>
      <c r="AI255" s="398"/>
      <c r="AJ255" s="398"/>
      <c r="AK255" s="398"/>
      <c r="AL255" s="398"/>
      <c r="AM255" s="401"/>
      <c r="AN255" s="401"/>
      <c r="AO255" s="401"/>
      <c r="AP255" s="401"/>
      <c r="AQ255" s="398"/>
      <c r="AR255" s="398"/>
      <c r="AS255" s="398"/>
      <c r="AT255" s="398"/>
      <c r="AU255" s="402"/>
      <c r="AV255" s="398"/>
      <c r="AW255" s="398"/>
      <c r="AX255" s="398"/>
      <c r="AY255" s="398"/>
      <c r="AZ255" s="398"/>
    </row>
    <row r="256" spans="2:52" s="403" customFormat="1" x14ac:dyDescent="0.25">
      <c r="B256" s="398"/>
      <c r="C256" s="398"/>
      <c r="D256" s="399"/>
      <c r="E256" s="398"/>
      <c r="F256" s="398"/>
      <c r="G256" s="398"/>
      <c r="H256" s="398"/>
      <c r="I256" s="398"/>
      <c r="J256" s="398"/>
      <c r="K256" s="398"/>
      <c r="L256" s="400"/>
      <c r="M256" s="398"/>
      <c r="N256" s="398"/>
      <c r="O256" s="398"/>
      <c r="P256" s="398"/>
      <c r="Q256" s="398"/>
      <c r="R256" s="398"/>
      <c r="S256" s="398"/>
      <c r="T256" s="398"/>
      <c r="U256" s="398"/>
      <c r="V256" s="398"/>
      <c r="W256" s="398"/>
      <c r="X256" s="398"/>
      <c r="Y256" s="398"/>
      <c r="Z256" s="398"/>
      <c r="AA256" s="398"/>
      <c r="AB256" s="398"/>
      <c r="AC256" s="398"/>
      <c r="AD256" s="398"/>
      <c r="AE256" s="398"/>
      <c r="AF256" s="398"/>
      <c r="AG256" s="398"/>
      <c r="AH256" s="398"/>
      <c r="AI256" s="398"/>
      <c r="AJ256" s="398"/>
      <c r="AK256" s="398"/>
      <c r="AL256" s="398"/>
      <c r="AM256" s="401"/>
      <c r="AN256" s="401"/>
      <c r="AO256" s="401"/>
      <c r="AP256" s="401"/>
      <c r="AQ256" s="398"/>
      <c r="AR256" s="398"/>
      <c r="AS256" s="398"/>
      <c r="AT256" s="398"/>
      <c r="AU256" s="402"/>
      <c r="AV256" s="398"/>
      <c r="AW256" s="398"/>
      <c r="AX256" s="398"/>
      <c r="AY256" s="398"/>
      <c r="AZ256" s="398"/>
    </row>
    <row r="257" spans="2:52" s="403" customFormat="1" x14ac:dyDescent="0.25">
      <c r="B257" s="398"/>
      <c r="C257" s="398"/>
      <c r="D257" s="399"/>
      <c r="E257" s="398"/>
      <c r="F257" s="398"/>
      <c r="G257" s="398"/>
      <c r="H257" s="398"/>
      <c r="I257" s="398"/>
      <c r="J257" s="398"/>
      <c r="K257" s="398"/>
      <c r="L257" s="400"/>
      <c r="M257" s="398"/>
      <c r="N257" s="398"/>
      <c r="O257" s="398"/>
      <c r="P257" s="398"/>
      <c r="Q257" s="398"/>
      <c r="R257" s="398"/>
      <c r="S257" s="398"/>
      <c r="T257" s="398"/>
      <c r="U257" s="398"/>
      <c r="V257" s="398"/>
      <c r="W257" s="398"/>
      <c r="X257" s="398"/>
      <c r="Y257" s="398"/>
      <c r="Z257" s="398"/>
      <c r="AA257" s="398"/>
      <c r="AB257" s="398"/>
      <c r="AC257" s="398"/>
      <c r="AD257" s="398"/>
      <c r="AE257" s="398"/>
      <c r="AF257" s="398"/>
      <c r="AG257" s="398"/>
      <c r="AH257" s="398"/>
      <c r="AI257" s="398"/>
      <c r="AJ257" s="398"/>
      <c r="AK257" s="398"/>
      <c r="AL257" s="398"/>
      <c r="AM257" s="401"/>
      <c r="AN257" s="401"/>
      <c r="AO257" s="401"/>
      <c r="AP257" s="401"/>
      <c r="AQ257" s="398"/>
      <c r="AR257" s="398"/>
      <c r="AS257" s="398"/>
      <c r="AT257" s="398"/>
      <c r="AU257" s="402"/>
      <c r="AV257" s="398"/>
      <c r="AW257" s="398"/>
      <c r="AX257" s="398"/>
      <c r="AY257" s="398"/>
      <c r="AZ257" s="398"/>
    </row>
    <row r="258" spans="2:52" s="403" customFormat="1" x14ac:dyDescent="0.25">
      <c r="B258" s="398"/>
      <c r="C258" s="398"/>
      <c r="D258" s="399"/>
      <c r="E258" s="398"/>
      <c r="F258" s="398"/>
      <c r="G258" s="398"/>
      <c r="H258" s="398"/>
      <c r="I258" s="398"/>
      <c r="J258" s="398"/>
      <c r="K258" s="398"/>
      <c r="L258" s="400"/>
      <c r="M258" s="398"/>
      <c r="N258" s="398"/>
      <c r="O258" s="398"/>
      <c r="P258" s="398"/>
      <c r="Q258" s="398"/>
      <c r="R258" s="398"/>
      <c r="S258" s="398"/>
      <c r="T258" s="398"/>
      <c r="U258" s="398"/>
      <c r="V258" s="398"/>
      <c r="W258" s="398"/>
      <c r="X258" s="398"/>
      <c r="Y258" s="398"/>
      <c r="Z258" s="398"/>
      <c r="AA258" s="398"/>
      <c r="AB258" s="398"/>
      <c r="AC258" s="398"/>
      <c r="AD258" s="398"/>
      <c r="AE258" s="398"/>
      <c r="AF258" s="398"/>
      <c r="AG258" s="398"/>
      <c r="AH258" s="398"/>
      <c r="AI258" s="398"/>
      <c r="AJ258" s="398"/>
      <c r="AK258" s="398"/>
      <c r="AL258" s="398"/>
      <c r="AM258" s="401"/>
      <c r="AN258" s="401"/>
      <c r="AO258" s="401"/>
      <c r="AP258" s="401"/>
      <c r="AQ258" s="398"/>
      <c r="AR258" s="398"/>
      <c r="AS258" s="398"/>
      <c r="AT258" s="398"/>
      <c r="AU258" s="402"/>
      <c r="AV258" s="398"/>
      <c r="AW258" s="398"/>
      <c r="AX258" s="398"/>
      <c r="AY258" s="398"/>
      <c r="AZ258" s="398"/>
    </row>
    <row r="259" spans="2:52" s="403" customFormat="1" x14ac:dyDescent="0.25">
      <c r="B259" s="398"/>
      <c r="C259" s="398"/>
      <c r="D259" s="399"/>
      <c r="E259" s="398"/>
      <c r="F259" s="398"/>
      <c r="G259" s="398"/>
      <c r="H259" s="398"/>
      <c r="I259" s="398"/>
      <c r="J259" s="398"/>
      <c r="K259" s="398"/>
      <c r="L259" s="400"/>
      <c r="M259" s="398"/>
      <c r="N259" s="398"/>
      <c r="O259" s="398"/>
      <c r="P259" s="398"/>
      <c r="Q259" s="398"/>
      <c r="R259" s="398"/>
      <c r="S259" s="398"/>
      <c r="T259" s="398"/>
      <c r="U259" s="398"/>
      <c r="V259" s="398"/>
      <c r="W259" s="398"/>
      <c r="X259" s="398"/>
      <c r="Y259" s="398"/>
      <c r="Z259" s="398"/>
      <c r="AA259" s="398"/>
      <c r="AB259" s="398"/>
      <c r="AC259" s="398"/>
      <c r="AD259" s="398"/>
      <c r="AE259" s="398"/>
      <c r="AF259" s="398"/>
      <c r="AG259" s="398"/>
      <c r="AH259" s="398"/>
      <c r="AI259" s="398"/>
      <c r="AJ259" s="398"/>
      <c r="AK259" s="398"/>
      <c r="AL259" s="398"/>
      <c r="AM259" s="401"/>
      <c r="AN259" s="401"/>
      <c r="AO259" s="401"/>
      <c r="AP259" s="401"/>
      <c r="AQ259" s="398"/>
      <c r="AR259" s="398"/>
      <c r="AS259" s="398"/>
      <c r="AT259" s="398"/>
      <c r="AU259" s="402"/>
      <c r="AV259" s="398"/>
      <c r="AW259" s="398"/>
      <c r="AX259" s="398"/>
      <c r="AY259" s="398"/>
      <c r="AZ259" s="398"/>
    </row>
    <row r="260" spans="2:52" s="403" customFormat="1" x14ac:dyDescent="0.25">
      <c r="B260" s="398"/>
      <c r="C260" s="398"/>
      <c r="D260" s="399"/>
      <c r="E260" s="398"/>
      <c r="F260" s="398"/>
      <c r="G260" s="398"/>
      <c r="H260" s="398"/>
      <c r="I260" s="398"/>
      <c r="J260" s="398"/>
      <c r="K260" s="398"/>
      <c r="L260" s="400"/>
      <c r="M260" s="398"/>
      <c r="N260" s="398"/>
      <c r="O260" s="398"/>
      <c r="P260" s="398"/>
      <c r="Q260" s="398"/>
      <c r="R260" s="398"/>
      <c r="S260" s="398"/>
      <c r="T260" s="398"/>
      <c r="U260" s="398"/>
      <c r="V260" s="398"/>
      <c r="W260" s="398"/>
      <c r="X260" s="398"/>
      <c r="Y260" s="398"/>
      <c r="Z260" s="398"/>
      <c r="AA260" s="398"/>
      <c r="AB260" s="398"/>
      <c r="AC260" s="398"/>
      <c r="AD260" s="398"/>
      <c r="AE260" s="398"/>
      <c r="AF260" s="398"/>
      <c r="AG260" s="398"/>
      <c r="AH260" s="398"/>
      <c r="AI260" s="398"/>
      <c r="AJ260" s="398"/>
      <c r="AK260" s="398"/>
      <c r="AL260" s="398"/>
      <c r="AM260" s="401"/>
      <c r="AN260" s="401"/>
      <c r="AO260" s="401"/>
      <c r="AP260" s="401"/>
      <c r="AQ260" s="398"/>
      <c r="AR260" s="398"/>
      <c r="AS260" s="398"/>
      <c r="AT260" s="398"/>
      <c r="AU260" s="402"/>
      <c r="AV260" s="398"/>
      <c r="AW260" s="398"/>
      <c r="AX260" s="398"/>
      <c r="AY260" s="398"/>
      <c r="AZ260" s="398"/>
    </row>
    <row r="261" spans="2:52" s="403" customFormat="1" x14ac:dyDescent="0.25">
      <c r="B261" s="398"/>
      <c r="C261" s="398"/>
      <c r="D261" s="399"/>
      <c r="E261" s="398"/>
      <c r="F261" s="398"/>
      <c r="G261" s="398"/>
      <c r="H261" s="398"/>
      <c r="I261" s="398"/>
      <c r="J261" s="398"/>
      <c r="K261" s="398"/>
      <c r="L261" s="400"/>
      <c r="M261" s="398"/>
      <c r="N261" s="398"/>
      <c r="O261" s="398"/>
      <c r="P261" s="398"/>
      <c r="Q261" s="398"/>
      <c r="R261" s="398"/>
      <c r="S261" s="398"/>
      <c r="T261" s="398"/>
      <c r="U261" s="398"/>
      <c r="V261" s="398"/>
      <c r="W261" s="398"/>
      <c r="X261" s="398"/>
      <c r="Y261" s="398"/>
      <c r="Z261" s="398"/>
      <c r="AA261" s="398"/>
      <c r="AB261" s="398"/>
      <c r="AC261" s="398"/>
      <c r="AD261" s="398"/>
      <c r="AE261" s="398"/>
      <c r="AF261" s="398"/>
      <c r="AG261" s="398"/>
      <c r="AH261" s="398"/>
      <c r="AI261" s="398"/>
      <c r="AJ261" s="398"/>
      <c r="AK261" s="398"/>
      <c r="AL261" s="398"/>
      <c r="AM261" s="401"/>
      <c r="AN261" s="401"/>
      <c r="AO261" s="401"/>
      <c r="AP261" s="401"/>
      <c r="AQ261" s="398"/>
      <c r="AR261" s="398"/>
      <c r="AS261" s="398"/>
      <c r="AT261" s="398"/>
      <c r="AU261" s="402"/>
      <c r="AV261" s="398"/>
      <c r="AW261" s="398"/>
      <c r="AX261" s="398"/>
      <c r="AY261" s="398"/>
      <c r="AZ261" s="398"/>
    </row>
    <row r="262" spans="2:52" s="403" customFormat="1" x14ac:dyDescent="0.25">
      <c r="B262" s="398"/>
      <c r="C262" s="398"/>
      <c r="D262" s="399"/>
      <c r="E262" s="398"/>
      <c r="F262" s="398"/>
      <c r="G262" s="398"/>
      <c r="H262" s="398"/>
      <c r="I262" s="398"/>
      <c r="J262" s="398"/>
      <c r="K262" s="398"/>
      <c r="L262" s="400"/>
      <c r="M262" s="398"/>
      <c r="N262" s="398"/>
      <c r="O262" s="398"/>
      <c r="P262" s="398"/>
      <c r="Q262" s="398"/>
      <c r="R262" s="398"/>
      <c r="S262" s="398"/>
      <c r="T262" s="398"/>
      <c r="U262" s="398"/>
      <c r="V262" s="398"/>
      <c r="W262" s="398"/>
      <c r="X262" s="398"/>
      <c r="Y262" s="398"/>
      <c r="Z262" s="398"/>
      <c r="AA262" s="398"/>
      <c r="AB262" s="398"/>
      <c r="AC262" s="398"/>
      <c r="AD262" s="398"/>
      <c r="AE262" s="398"/>
      <c r="AF262" s="398"/>
      <c r="AG262" s="398"/>
      <c r="AH262" s="398"/>
      <c r="AI262" s="398"/>
      <c r="AJ262" s="398"/>
      <c r="AK262" s="398"/>
      <c r="AL262" s="398"/>
      <c r="AM262" s="401"/>
      <c r="AN262" s="401"/>
      <c r="AO262" s="401"/>
      <c r="AP262" s="401"/>
      <c r="AQ262" s="398"/>
      <c r="AR262" s="398"/>
      <c r="AS262" s="398"/>
      <c r="AT262" s="398"/>
      <c r="AU262" s="402"/>
      <c r="AV262" s="398"/>
      <c r="AW262" s="398"/>
      <c r="AX262" s="398"/>
      <c r="AY262" s="398"/>
      <c r="AZ262" s="398"/>
    </row>
    <row r="263" spans="2:52" s="403" customFormat="1" x14ac:dyDescent="0.25">
      <c r="B263" s="398"/>
      <c r="C263" s="398"/>
      <c r="D263" s="399"/>
      <c r="E263" s="398"/>
      <c r="F263" s="398"/>
      <c r="G263" s="398"/>
      <c r="H263" s="398"/>
      <c r="I263" s="398"/>
      <c r="J263" s="398"/>
      <c r="K263" s="398"/>
      <c r="L263" s="400"/>
      <c r="M263" s="398"/>
      <c r="N263" s="398"/>
      <c r="O263" s="398"/>
      <c r="P263" s="398"/>
      <c r="Q263" s="398"/>
      <c r="R263" s="398"/>
      <c r="S263" s="398"/>
      <c r="T263" s="398"/>
      <c r="U263" s="398"/>
      <c r="V263" s="398"/>
      <c r="W263" s="398"/>
      <c r="X263" s="398"/>
      <c r="Y263" s="398"/>
      <c r="Z263" s="398"/>
      <c r="AA263" s="398"/>
      <c r="AB263" s="398"/>
      <c r="AC263" s="398"/>
      <c r="AD263" s="398"/>
      <c r="AE263" s="398"/>
      <c r="AF263" s="398"/>
      <c r="AG263" s="398"/>
      <c r="AH263" s="398"/>
      <c r="AI263" s="398"/>
      <c r="AJ263" s="398"/>
      <c r="AK263" s="398"/>
      <c r="AL263" s="398"/>
      <c r="AM263" s="401"/>
      <c r="AN263" s="401"/>
      <c r="AO263" s="401"/>
      <c r="AP263" s="401"/>
      <c r="AQ263" s="398"/>
      <c r="AR263" s="398"/>
      <c r="AS263" s="398"/>
      <c r="AT263" s="398"/>
      <c r="AU263" s="402"/>
      <c r="AV263" s="398"/>
      <c r="AW263" s="398"/>
      <c r="AX263" s="398"/>
      <c r="AY263" s="398"/>
      <c r="AZ263" s="398"/>
    </row>
    <row r="264" spans="2:52" s="403" customFormat="1" x14ac:dyDescent="0.25">
      <c r="B264" s="398"/>
      <c r="C264" s="398"/>
      <c r="D264" s="399"/>
      <c r="E264" s="398"/>
      <c r="F264" s="398"/>
      <c r="G264" s="398"/>
      <c r="H264" s="398"/>
      <c r="I264" s="398"/>
      <c r="J264" s="398"/>
      <c r="K264" s="398"/>
      <c r="L264" s="400"/>
      <c r="M264" s="398"/>
      <c r="N264" s="398"/>
      <c r="O264" s="398"/>
      <c r="P264" s="398"/>
      <c r="Q264" s="398"/>
      <c r="R264" s="398"/>
      <c r="S264" s="398"/>
      <c r="T264" s="398"/>
      <c r="U264" s="398"/>
      <c r="V264" s="398"/>
      <c r="W264" s="398"/>
      <c r="X264" s="398"/>
      <c r="Y264" s="398"/>
      <c r="Z264" s="398"/>
      <c r="AA264" s="398"/>
      <c r="AB264" s="398"/>
      <c r="AC264" s="398"/>
      <c r="AD264" s="398"/>
      <c r="AE264" s="398"/>
      <c r="AF264" s="398"/>
      <c r="AG264" s="398"/>
      <c r="AH264" s="398"/>
      <c r="AI264" s="398"/>
      <c r="AJ264" s="398"/>
      <c r="AK264" s="398"/>
      <c r="AL264" s="398"/>
      <c r="AM264" s="401"/>
      <c r="AN264" s="401"/>
      <c r="AO264" s="401"/>
      <c r="AP264" s="401"/>
      <c r="AQ264" s="398"/>
      <c r="AR264" s="398"/>
      <c r="AS264" s="398"/>
      <c r="AT264" s="398"/>
      <c r="AU264" s="402"/>
      <c r="AV264" s="398"/>
      <c r="AW264" s="398"/>
      <c r="AX264" s="398"/>
      <c r="AY264" s="398"/>
      <c r="AZ264" s="398"/>
    </row>
    <row r="265" spans="2:52" s="403" customFormat="1" x14ac:dyDescent="0.25">
      <c r="B265" s="398"/>
      <c r="C265" s="398"/>
      <c r="D265" s="399"/>
      <c r="E265" s="398"/>
      <c r="F265" s="398"/>
      <c r="G265" s="398"/>
      <c r="H265" s="398"/>
      <c r="I265" s="398"/>
      <c r="J265" s="398"/>
      <c r="K265" s="398"/>
      <c r="L265" s="400"/>
      <c r="M265" s="398"/>
      <c r="N265" s="398"/>
      <c r="O265" s="398"/>
      <c r="P265" s="398"/>
      <c r="Q265" s="398"/>
      <c r="R265" s="398"/>
      <c r="S265" s="398"/>
      <c r="T265" s="398"/>
      <c r="U265" s="398"/>
      <c r="V265" s="398"/>
      <c r="W265" s="398"/>
      <c r="X265" s="398"/>
      <c r="Y265" s="398"/>
      <c r="Z265" s="398"/>
      <c r="AA265" s="398"/>
      <c r="AB265" s="398"/>
      <c r="AC265" s="398"/>
      <c r="AD265" s="398"/>
      <c r="AE265" s="398"/>
      <c r="AF265" s="398"/>
      <c r="AG265" s="398"/>
      <c r="AH265" s="398"/>
      <c r="AI265" s="398"/>
      <c r="AJ265" s="398"/>
      <c r="AK265" s="398"/>
      <c r="AL265" s="398"/>
      <c r="AM265" s="401"/>
      <c r="AN265" s="401"/>
      <c r="AO265" s="401"/>
      <c r="AP265" s="401"/>
      <c r="AQ265" s="398"/>
      <c r="AR265" s="398"/>
      <c r="AS265" s="398"/>
      <c r="AT265" s="398"/>
      <c r="AU265" s="402"/>
      <c r="AV265" s="398"/>
      <c r="AW265" s="398"/>
      <c r="AX265" s="398"/>
      <c r="AY265" s="398"/>
      <c r="AZ265" s="398"/>
    </row>
    <row r="266" spans="2:52" s="403" customFormat="1" x14ac:dyDescent="0.25">
      <c r="B266" s="398"/>
      <c r="C266" s="398"/>
      <c r="D266" s="399"/>
      <c r="E266" s="398"/>
      <c r="F266" s="398"/>
      <c r="G266" s="398"/>
      <c r="H266" s="398"/>
      <c r="I266" s="398"/>
      <c r="J266" s="398"/>
      <c r="K266" s="398"/>
      <c r="L266" s="400"/>
      <c r="M266" s="398"/>
      <c r="N266" s="398"/>
      <c r="O266" s="398"/>
      <c r="P266" s="398"/>
      <c r="Q266" s="398"/>
      <c r="R266" s="398"/>
      <c r="S266" s="398"/>
      <c r="T266" s="398"/>
      <c r="U266" s="398"/>
      <c r="V266" s="398"/>
      <c r="W266" s="398"/>
      <c r="X266" s="398"/>
      <c r="Y266" s="398"/>
      <c r="Z266" s="398"/>
      <c r="AA266" s="398"/>
      <c r="AB266" s="398"/>
      <c r="AC266" s="398"/>
      <c r="AD266" s="398"/>
      <c r="AE266" s="398"/>
      <c r="AF266" s="398"/>
      <c r="AG266" s="398"/>
      <c r="AH266" s="398"/>
      <c r="AI266" s="398"/>
      <c r="AJ266" s="398"/>
      <c r="AK266" s="398"/>
      <c r="AL266" s="398"/>
      <c r="AM266" s="401"/>
      <c r="AN266" s="401"/>
      <c r="AO266" s="401"/>
      <c r="AP266" s="401"/>
      <c r="AQ266" s="398"/>
      <c r="AR266" s="398"/>
      <c r="AS266" s="398"/>
      <c r="AT266" s="398"/>
      <c r="AU266" s="402"/>
      <c r="AV266" s="398"/>
      <c r="AW266" s="398"/>
      <c r="AX266" s="398"/>
      <c r="AY266" s="398"/>
      <c r="AZ266" s="398"/>
    </row>
    <row r="267" spans="2:52" s="403" customFormat="1" x14ac:dyDescent="0.25">
      <c r="B267" s="398"/>
      <c r="C267" s="398"/>
      <c r="D267" s="399"/>
      <c r="E267" s="398"/>
      <c r="F267" s="398"/>
      <c r="G267" s="398"/>
      <c r="H267" s="398"/>
      <c r="I267" s="398"/>
      <c r="J267" s="398"/>
      <c r="K267" s="398"/>
      <c r="L267" s="400"/>
      <c r="M267" s="398"/>
      <c r="N267" s="398"/>
      <c r="O267" s="398"/>
      <c r="P267" s="398"/>
      <c r="Q267" s="398"/>
      <c r="R267" s="398"/>
      <c r="S267" s="398"/>
      <c r="T267" s="398"/>
      <c r="U267" s="398"/>
      <c r="V267" s="398"/>
      <c r="W267" s="398"/>
      <c r="X267" s="398"/>
      <c r="Y267" s="398"/>
      <c r="Z267" s="398"/>
      <c r="AA267" s="398"/>
      <c r="AB267" s="398"/>
      <c r="AC267" s="398"/>
      <c r="AD267" s="398"/>
      <c r="AE267" s="398"/>
      <c r="AF267" s="398"/>
      <c r="AG267" s="398"/>
      <c r="AH267" s="398"/>
      <c r="AI267" s="398"/>
      <c r="AJ267" s="398"/>
      <c r="AK267" s="398"/>
      <c r="AL267" s="398"/>
      <c r="AM267" s="401"/>
      <c r="AN267" s="401"/>
      <c r="AO267" s="401"/>
      <c r="AP267" s="401"/>
      <c r="AQ267" s="398"/>
      <c r="AR267" s="398"/>
      <c r="AS267" s="398"/>
      <c r="AT267" s="398"/>
      <c r="AU267" s="402"/>
      <c r="AV267" s="398"/>
      <c r="AW267" s="398"/>
      <c r="AX267" s="398"/>
      <c r="AY267" s="398"/>
      <c r="AZ267" s="398"/>
    </row>
    <row r="268" spans="2:52" s="403" customFormat="1" x14ac:dyDescent="0.25">
      <c r="B268" s="398"/>
      <c r="C268" s="398"/>
      <c r="D268" s="399"/>
      <c r="E268" s="398"/>
      <c r="F268" s="398"/>
      <c r="G268" s="398"/>
      <c r="H268" s="398"/>
      <c r="I268" s="398"/>
      <c r="J268" s="398"/>
      <c r="K268" s="398"/>
      <c r="L268" s="400"/>
      <c r="M268" s="398"/>
      <c r="N268" s="398"/>
      <c r="O268" s="398"/>
      <c r="P268" s="398"/>
      <c r="Q268" s="398"/>
      <c r="R268" s="398"/>
      <c r="S268" s="398"/>
      <c r="T268" s="398"/>
      <c r="U268" s="398"/>
      <c r="V268" s="398"/>
      <c r="W268" s="398"/>
      <c r="X268" s="398"/>
      <c r="Y268" s="398"/>
      <c r="Z268" s="398"/>
      <c r="AA268" s="398"/>
      <c r="AB268" s="398"/>
      <c r="AC268" s="398"/>
      <c r="AD268" s="398"/>
      <c r="AE268" s="398"/>
      <c r="AF268" s="398"/>
      <c r="AG268" s="398"/>
      <c r="AH268" s="398"/>
      <c r="AI268" s="398"/>
      <c r="AJ268" s="398"/>
      <c r="AK268" s="398"/>
      <c r="AL268" s="398"/>
      <c r="AM268" s="401"/>
      <c r="AN268" s="401"/>
      <c r="AO268" s="401"/>
      <c r="AP268" s="401"/>
      <c r="AQ268" s="398"/>
      <c r="AR268" s="398"/>
      <c r="AS268" s="398"/>
      <c r="AT268" s="398"/>
      <c r="AU268" s="402"/>
      <c r="AV268" s="398"/>
      <c r="AW268" s="398"/>
      <c r="AX268" s="398"/>
      <c r="AY268" s="398"/>
      <c r="AZ268" s="398"/>
    </row>
    <row r="269" spans="2:52" s="403" customFormat="1" x14ac:dyDescent="0.25">
      <c r="B269" s="398"/>
      <c r="C269" s="398"/>
      <c r="D269" s="399"/>
      <c r="E269" s="398"/>
      <c r="F269" s="398"/>
      <c r="G269" s="398"/>
      <c r="H269" s="398"/>
      <c r="I269" s="398"/>
      <c r="J269" s="398"/>
      <c r="K269" s="398"/>
      <c r="L269" s="400"/>
      <c r="M269" s="398"/>
      <c r="N269" s="398"/>
      <c r="O269" s="398"/>
      <c r="P269" s="398"/>
      <c r="Q269" s="398"/>
      <c r="R269" s="398"/>
      <c r="S269" s="398"/>
      <c r="T269" s="398"/>
      <c r="U269" s="398"/>
      <c r="V269" s="398"/>
      <c r="W269" s="398"/>
      <c r="X269" s="398"/>
      <c r="Y269" s="398"/>
      <c r="Z269" s="398"/>
      <c r="AA269" s="398"/>
      <c r="AB269" s="398"/>
      <c r="AC269" s="398"/>
      <c r="AD269" s="398"/>
      <c r="AE269" s="398"/>
      <c r="AF269" s="398"/>
      <c r="AG269" s="398"/>
      <c r="AH269" s="398"/>
      <c r="AI269" s="398"/>
      <c r="AJ269" s="398"/>
      <c r="AK269" s="398"/>
      <c r="AL269" s="398"/>
      <c r="AM269" s="401"/>
      <c r="AN269" s="401"/>
      <c r="AO269" s="401"/>
      <c r="AP269" s="401"/>
      <c r="AQ269" s="398"/>
      <c r="AR269" s="398"/>
      <c r="AS269" s="398"/>
      <c r="AT269" s="398"/>
      <c r="AU269" s="402"/>
      <c r="AV269" s="398"/>
      <c r="AW269" s="398"/>
      <c r="AX269" s="398"/>
      <c r="AY269" s="398"/>
      <c r="AZ269" s="398"/>
    </row>
    <row r="270" spans="2:52" s="403" customFormat="1" x14ac:dyDescent="0.25">
      <c r="B270" s="398"/>
      <c r="C270" s="398"/>
      <c r="D270" s="399"/>
      <c r="E270" s="398"/>
      <c r="F270" s="398"/>
      <c r="G270" s="398"/>
      <c r="H270" s="398"/>
      <c r="I270" s="398"/>
      <c r="J270" s="398"/>
      <c r="K270" s="398"/>
      <c r="L270" s="400"/>
      <c r="M270" s="398"/>
      <c r="N270" s="398"/>
      <c r="O270" s="398"/>
      <c r="P270" s="398"/>
      <c r="Q270" s="398"/>
      <c r="R270" s="398"/>
      <c r="S270" s="398"/>
      <c r="T270" s="398"/>
      <c r="U270" s="398"/>
      <c r="V270" s="398"/>
      <c r="W270" s="398"/>
      <c r="X270" s="398"/>
      <c r="Y270" s="398"/>
      <c r="Z270" s="398"/>
      <c r="AA270" s="398"/>
      <c r="AB270" s="398"/>
      <c r="AC270" s="398"/>
      <c r="AD270" s="398"/>
      <c r="AE270" s="398"/>
      <c r="AF270" s="398"/>
      <c r="AG270" s="398"/>
      <c r="AH270" s="398"/>
      <c r="AI270" s="398"/>
      <c r="AJ270" s="398"/>
      <c r="AK270" s="398"/>
      <c r="AL270" s="398"/>
      <c r="AM270" s="401"/>
      <c r="AN270" s="401"/>
      <c r="AO270" s="401"/>
      <c r="AP270" s="401"/>
      <c r="AQ270" s="398"/>
      <c r="AR270" s="398"/>
      <c r="AS270" s="398"/>
      <c r="AT270" s="398"/>
      <c r="AU270" s="402"/>
      <c r="AV270" s="398"/>
      <c r="AW270" s="398"/>
      <c r="AX270" s="398"/>
      <c r="AY270" s="398"/>
      <c r="AZ270" s="398"/>
    </row>
    <row r="271" spans="2:52" s="403" customFormat="1" x14ac:dyDescent="0.25">
      <c r="B271" s="398"/>
      <c r="C271" s="398"/>
      <c r="D271" s="399"/>
      <c r="E271" s="398"/>
      <c r="F271" s="398"/>
      <c r="G271" s="398"/>
      <c r="H271" s="398"/>
      <c r="I271" s="398"/>
      <c r="J271" s="398"/>
      <c r="K271" s="398"/>
      <c r="L271" s="400"/>
      <c r="M271" s="398"/>
      <c r="N271" s="398"/>
      <c r="O271" s="398"/>
      <c r="P271" s="398"/>
      <c r="Q271" s="398"/>
      <c r="R271" s="398"/>
      <c r="S271" s="398"/>
      <c r="T271" s="398"/>
      <c r="U271" s="398"/>
      <c r="V271" s="398"/>
      <c r="W271" s="398"/>
      <c r="X271" s="398"/>
      <c r="Y271" s="398"/>
      <c r="Z271" s="398"/>
      <c r="AA271" s="398"/>
      <c r="AB271" s="398"/>
      <c r="AC271" s="398"/>
      <c r="AD271" s="398"/>
      <c r="AE271" s="398"/>
      <c r="AF271" s="398"/>
      <c r="AG271" s="398"/>
      <c r="AH271" s="398"/>
      <c r="AI271" s="398"/>
      <c r="AJ271" s="398"/>
      <c r="AK271" s="398"/>
      <c r="AL271" s="398"/>
      <c r="AM271" s="401"/>
      <c r="AN271" s="401"/>
      <c r="AO271" s="401"/>
      <c r="AP271" s="401"/>
      <c r="AQ271" s="398"/>
      <c r="AR271" s="398"/>
      <c r="AS271" s="398"/>
      <c r="AT271" s="398"/>
      <c r="AU271" s="402"/>
      <c r="AV271" s="398"/>
      <c r="AW271" s="398"/>
      <c r="AX271" s="398"/>
      <c r="AY271" s="398"/>
      <c r="AZ271" s="398"/>
    </row>
    <row r="272" spans="2:52" s="403" customFormat="1" x14ac:dyDescent="0.25">
      <c r="B272" s="398"/>
      <c r="C272" s="398"/>
      <c r="D272" s="399"/>
      <c r="E272" s="398"/>
      <c r="F272" s="398"/>
      <c r="G272" s="398"/>
      <c r="H272" s="398"/>
      <c r="I272" s="398"/>
      <c r="J272" s="398"/>
      <c r="K272" s="398"/>
      <c r="L272" s="400"/>
      <c r="M272" s="398"/>
      <c r="N272" s="398"/>
      <c r="O272" s="398"/>
      <c r="P272" s="398"/>
      <c r="Q272" s="398"/>
      <c r="R272" s="398"/>
      <c r="S272" s="398"/>
      <c r="T272" s="398"/>
      <c r="U272" s="398"/>
      <c r="V272" s="398"/>
      <c r="W272" s="398"/>
      <c r="X272" s="398"/>
      <c r="Y272" s="398"/>
      <c r="Z272" s="398"/>
      <c r="AA272" s="398"/>
      <c r="AB272" s="398"/>
      <c r="AC272" s="398"/>
      <c r="AD272" s="398"/>
      <c r="AE272" s="398"/>
      <c r="AF272" s="398"/>
      <c r="AG272" s="398"/>
      <c r="AH272" s="398"/>
      <c r="AI272" s="398"/>
      <c r="AJ272" s="398"/>
      <c r="AK272" s="398"/>
      <c r="AL272" s="398"/>
      <c r="AM272" s="401"/>
      <c r="AN272" s="401"/>
      <c r="AO272" s="401"/>
      <c r="AP272" s="401"/>
      <c r="AQ272" s="398"/>
      <c r="AR272" s="398"/>
      <c r="AS272" s="398"/>
      <c r="AT272" s="398"/>
      <c r="AU272" s="402"/>
      <c r="AV272" s="398"/>
      <c r="AW272" s="398"/>
      <c r="AX272" s="398"/>
      <c r="AY272" s="398"/>
      <c r="AZ272" s="398"/>
    </row>
    <row r="273" spans="2:52" s="403" customFormat="1" x14ac:dyDescent="0.25">
      <c r="B273" s="398"/>
      <c r="C273" s="398"/>
      <c r="D273" s="399"/>
      <c r="E273" s="398"/>
      <c r="F273" s="398"/>
      <c r="G273" s="398"/>
      <c r="H273" s="398"/>
      <c r="I273" s="398"/>
      <c r="J273" s="398"/>
      <c r="K273" s="398"/>
      <c r="L273" s="400"/>
      <c r="M273" s="398"/>
      <c r="N273" s="398"/>
      <c r="O273" s="398"/>
      <c r="P273" s="398"/>
      <c r="Q273" s="398"/>
      <c r="R273" s="398"/>
      <c r="S273" s="398"/>
      <c r="T273" s="398"/>
      <c r="U273" s="398"/>
      <c r="V273" s="398"/>
      <c r="W273" s="398"/>
      <c r="X273" s="398"/>
      <c r="Y273" s="398"/>
      <c r="Z273" s="398"/>
      <c r="AA273" s="398"/>
      <c r="AB273" s="398"/>
      <c r="AC273" s="398"/>
      <c r="AD273" s="398"/>
      <c r="AE273" s="398"/>
      <c r="AF273" s="398"/>
      <c r="AG273" s="398"/>
      <c r="AH273" s="398"/>
      <c r="AI273" s="398"/>
      <c r="AJ273" s="398"/>
      <c r="AK273" s="398"/>
      <c r="AL273" s="398"/>
      <c r="AM273" s="401"/>
      <c r="AN273" s="401"/>
      <c r="AO273" s="401"/>
      <c r="AP273" s="401"/>
      <c r="AQ273" s="398"/>
      <c r="AR273" s="398"/>
      <c r="AS273" s="398"/>
      <c r="AT273" s="398"/>
      <c r="AU273" s="402"/>
      <c r="AV273" s="398"/>
      <c r="AW273" s="398"/>
      <c r="AX273" s="398"/>
      <c r="AY273" s="398"/>
      <c r="AZ273" s="398"/>
    </row>
    <row r="274" spans="2:52" s="403" customFormat="1" x14ac:dyDescent="0.25">
      <c r="B274" s="398"/>
      <c r="C274" s="398"/>
      <c r="D274" s="399"/>
      <c r="E274" s="398"/>
      <c r="F274" s="398"/>
      <c r="G274" s="398"/>
      <c r="H274" s="398"/>
      <c r="I274" s="398"/>
      <c r="J274" s="398"/>
      <c r="K274" s="398"/>
      <c r="L274" s="400"/>
      <c r="M274" s="398"/>
      <c r="N274" s="398"/>
      <c r="O274" s="398"/>
      <c r="P274" s="398"/>
      <c r="Q274" s="398"/>
      <c r="R274" s="398"/>
      <c r="S274" s="398"/>
      <c r="T274" s="398"/>
      <c r="U274" s="398"/>
      <c r="V274" s="398"/>
      <c r="W274" s="398"/>
      <c r="X274" s="398"/>
      <c r="Y274" s="398"/>
      <c r="Z274" s="398"/>
      <c r="AA274" s="398"/>
      <c r="AB274" s="398"/>
      <c r="AC274" s="398"/>
      <c r="AD274" s="398"/>
      <c r="AE274" s="398"/>
      <c r="AF274" s="398"/>
      <c r="AG274" s="398"/>
      <c r="AH274" s="398"/>
      <c r="AI274" s="398"/>
      <c r="AJ274" s="398"/>
      <c r="AK274" s="398"/>
      <c r="AL274" s="398"/>
      <c r="AM274" s="401"/>
      <c r="AN274" s="401"/>
      <c r="AO274" s="401"/>
      <c r="AP274" s="401"/>
      <c r="AQ274" s="398"/>
      <c r="AR274" s="398"/>
      <c r="AS274" s="398"/>
      <c r="AT274" s="398"/>
      <c r="AU274" s="402"/>
      <c r="AV274" s="398"/>
      <c r="AW274" s="398"/>
      <c r="AX274" s="398"/>
      <c r="AY274" s="398"/>
      <c r="AZ274" s="398"/>
    </row>
    <row r="275" spans="2:52" s="403" customFormat="1" x14ac:dyDescent="0.25">
      <c r="B275" s="398"/>
      <c r="C275" s="398"/>
      <c r="D275" s="399"/>
      <c r="E275" s="398"/>
      <c r="F275" s="398"/>
      <c r="G275" s="398"/>
      <c r="H275" s="398"/>
      <c r="I275" s="398"/>
      <c r="J275" s="398"/>
      <c r="K275" s="398"/>
      <c r="L275" s="400"/>
      <c r="M275" s="398"/>
      <c r="N275" s="398"/>
      <c r="O275" s="398"/>
      <c r="P275" s="398"/>
      <c r="Q275" s="398"/>
      <c r="R275" s="398"/>
      <c r="S275" s="398"/>
      <c r="T275" s="398"/>
      <c r="U275" s="398"/>
      <c r="V275" s="398"/>
      <c r="W275" s="398"/>
      <c r="X275" s="398"/>
      <c r="Y275" s="398"/>
      <c r="Z275" s="398"/>
      <c r="AA275" s="398"/>
      <c r="AB275" s="398"/>
      <c r="AC275" s="398"/>
      <c r="AD275" s="398"/>
      <c r="AE275" s="398"/>
      <c r="AF275" s="398"/>
      <c r="AG275" s="398"/>
      <c r="AH275" s="398"/>
      <c r="AI275" s="398"/>
      <c r="AJ275" s="398"/>
      <c r="AK275" s="398"/>
      <c r="AL275" s="398"/>
      <c r="AM275" s="401"/>
      <c r="AN275" s="401"/>
      <c r="AO275" s="401"/>
      <c r="AP275" s="401"/>
      <c r="AQ275" s="398"/>
      <c r="AR275" s="398"/>
      <c r="AS275" s="398"/>
      <c r="AT275" s="398"/>
      <c r="AU275" s="402"/>
      <c r="AV275" s="398"/>
      <c r="AW275" s="398"/>
      <c r="AX275" s="398"/>
      <c r="AY275" s="398"/>
      <c r="AZ275" s="398"/>
    </row>
    <row r="276" spans="2:52" s="403" customFormat="1" x14ac:dyDescent="0.25">
      <c r="B276" s="398"/>
      <c r="C276" s="398"/>
      <c r="D276" s="399"/>
      <c r="E276" s="398"/>
      <c r="F276" s="398"/>
      <c r="G276" s="398"/>
      <c r="H276" s="398"/>
      <c r="I276" s="398"/>
      <c r="J276" s="398"/>
      <c r="K276" s="398"/>
      <c r="L276" s="400"/>
      <c r="M276" s="398"/>
      <c r="N276" s="398"/>
      <c r="O276" s="398"/>
      <c r="P276" s="398"/>
      <c r="Q276" s="398"/>
      <c r="R276" s="398"/>
      <c r="S276" s="398"/>
      <c r="T276" s="398"/>
      <c r="U276" s="398"/>
      <c r="V276" s="398"/>
      <c r="W276" s="398"/>
      <c r="X276" s="398"/>
      <c r="Y276" s="398"/>
      <c r="Z276" s="398"/>
      <c r="AA276" s="398"/>
      <c r="AB276" s="398"/>
      <c r="AC276" s="398"/>
      <c r="AD276" s="398"/>
      <c r="AE276" s="398"/>
      <c r="AF276" s="398"/>
      <c r="AG276" s="398"/>
      <c r="AH276" s="398"/>
      <c r="AI276" s="398"/>
      <c r="AJ276" s="398"/>
      <c r="AK276" s="398"/>
      <c r="AL276" s="398"/>
      <c r="AM276" s="401"/>
      <c r="AN276" s="401"/>
      <c r="AO276" s="401"/>
      <c r="AP276" s="401"/>
      <c r="AQ276" s="398"/>
      <c r="AR276" s="398"/>
      <c r="AS276" s="398"/>
      <c r="AT276" s="398"/>
      <c r="AU276" s="402"/>
      <c r="AV276" s="398"/>
      <c r="AW276" s="398"/>
      <c r="AX276" s="398"/>
      <c r="AY276" s="398"/>
      <c r="AZ276" s="398"/>
    </row>
    <row r="277" spans="2:52" s="403" customFormat="1" x14ac:dyDescent="0.25">
      <c r="B277" s="398"/>
      <c r="C277" s="398"/>
      <c r="D277" s="399"/>
      <c r="E277" s="398"/>
      <c r="F277" s="398"/>
      <c r="G277" s="398"/>
      <c r="H277" s="398"/>
      <c r="I277" s="398"/>
      <c r="J277" s="398"/>
      <c r="K277" s="398"/>
      <c r="L277" s="400"/>
      <c r="M277" s="398"/>
      <c r="N277" s="398"/>
      <c r="O277" s="398"/>
      <c r="P277" s="398"/>
      <c r="Q277" s="398"/>
      <c r="R277" s="398"/>
      <c r="S277" s="398"/>
      <c r="T277" s="398"/>
      <c r="U277" s="398"/>
      <c r="V277" s="398"/>
      <c r="W277" s="398"/>
      <c r="X277" s="398"/>
      <c r="Y277" s="398"/>
      <c r="Z277" s="398"/>
      <c r="AA277" s="398"/>
      <c r="AB277" s="398"/>
      <c r="AC277" s="398"/>
      <c r="AD277" s="398"/>
      <c r="AE277" s="398"/>
      <c r="AF277" s="398"/>
      <c r="AG277" s="398"/>
      <c r="AH277" s="398"/>
      <c r="AI277" s="398"/>
      <c r="AJ277" s="398"/>
      <c r="AK277" s="398"/>
      <c r="AL277" s="398"/>
      <c r="AM277" s="401"/>
      <c r="AN277" s="401"/>
      <c r="AO277" s="401"/>
      <c r="AP277" s="401"/>
      <c r="AQ277" s="398"/>
      <c r="AR277" s="398"/>
      <c r="AS277" s="398"/>
      <c r="AT277" s="398"/>
      <c r="AU277" s="402"/>
      <c r="AV277" s="398"/>
      <c r="AW277" s="398"/>
      <c r="AX277" s="398"/>
      <c r="AY277" s="398"/>
      <c r="AZ277" s="398"/>
    </row>
    <row r="278" spans="2:52" s="403" customFormat="1" x14ac:dyDescent="0.25">
      <c r="B278" s="398"/>
      <c r="C278" s="398"/>
      <c r="D278" s="399"/>
      <c r="E278" s="398"/>
      <c r="F278" s="398"/>
      <c r="G278" s="398"/>
      <c r="H278" s="398"/>
      <c r="I278" s="398"/>
      <c r="J278" s="398"/>
      <c r="K278" s="398"/>
      <c r="L278" s="400"/>
      <c r="M278" s="398"/>
      <c r="N278" s="398"/>
      <c r="O278" s="398"/>
      <c r="P278" s="398"/>
      <c r="Q278" s="398"/>
      <c r="R278" s="398"/>
      <c r="S278" s="398"/>
      <c r="T278" s="398"/>
      <c r="U278" s="398"/>
      <c r="V278" s="398"/>
      <c r="W278" s="398"/>
      <c r="X278" s="398"/>
      <c r="Y278" s="398"/>
      <c r="Z278" s="398"/>
      <c r="AA278" s="398"/>
      <c r="AB278" s="398"/>
      <c r="AC278" s="398"/>
      <c r="AD278" s="398"/>
      <c r="AE278" s="398"/>
      <c r="AF278" s="398"/>
      <c r="AG278" s="398"/>
      <c r="AH278" s="398"/>
      <c r="AI278" s="398"/>
      <c r="AJ278" s="398"/>
      <c r="AK278" s="398"/>
      <c r="AL278" s="398"/>
      <c r="AM278" s="401"/>
      <c r="AN278" s="401"/>
      <c r="AO278" s="401"/>
      <c r="AP278" s="401"/>
      <c r="AQ278" s="398"/>
      <c r="AR278" s="398"/>
      <c r="AS278" s="398"/>
      <c r="AT278" s="398"/>
      <c r="AU278" s="402"/>
      <c r="AV278" s="398"/>
      <c r="AW278" s="398"/>
      <c r="AX278" s="398"/>
      <c r="AY278" s="398"/>
      <c r="AZ278" s="398"/>
    </row>
    <row r="279" spans="2:52" s="403" customFormat="1" x14ac:dyDescent="0.25">
      <c r="B279" s="398"/>
      <c r="C279" s="398"/>
      <c r="D279" s="399"/>
      <c r="E279" s="398"/>
      <c r="F279" s="398"/>
      <c r="G279" s="398"/>
      <c r="H279" s="398"/>
      <c r="I279" s="398"/>
      <c r="J279" s="398"/>
      <c r="K279" s="398"/>
      <c r="L279" s="400"/>
      <c r="M279" s="398"/>
      <c r="N279" s="398"/>
      <c r="O279" s="398"/>
      <c r="P279" s="398"/>
      <c r="Q279" s="398"/>
      <c r="R279" s="398"/>
      <c r="S279" s="398"/>
      <c r="T279" s="398"/>
      <c r="U279" s="398"/>
      <c r="V279" s="398"/>
      <c r="W279" s="398"/>
      <c r="X279" s="398"/>
      <c r="Y279" s="398"/>
      <c r="Z279" s="398"/>
      <c r="AA279" s="398"/>
      <c r="AB279" s="398"/>
      <c r="AC279" s="398"/>
      <c r="AD279" s="398"/>
      <c r="AE279" s="398"/>
      <c r="AF279" s="398"/>
      <c r="AG279" s="398"/>
      <c r="AH279" s="398"/>
      <c r="AI279" s="398"/>
      <c r="AJ279" s="398"/>
      <c r="AK279" s="398"/>
      <c r="AL279" s="398"/>
      <c r="AM279" s="401"/>
      <c r="AN279" s="401"/>
      <c r="AO279" s="401"/>
      <c r="AP279" s="401"/>
      <c r="AQ279" s="398"/>
      <c r="AR279" s="398"/>
      <c r="AS279" s="398"/>
      <c r="AT279" s="398"/>
      <c r="AU279" s="402"/>
      <c r="AV279" s="398"/>
      <c r="AW279" s="398"/>
      <c r="AX279" s="398"/>
      <c r="AY279" s="398"/>
      <c r="AZ279" s="398"/>
    </row>
    <row r="280" spans="2:52" s="403" customFormat="1" x14ac:dyDescent="0.25">
      <c r="B280" s="398"/>
      <c r="C280" s="398"/>
      <c r="D280" s="399"/>
      <c r="E280" s="398"/>
      <c r="F280" s="398"/>
      <c r="G280" s="398"/>
      <c r="H280" s="398"/>
      <c r="I280" s="398"/>
      <c r="J280" s="398"/>
      <c r="K280" s="398"/>
      <c r="L280" s="400"/>
      <c r="M280" s="398"/>
      <c r="N280" s="398"/>
      <c r="O280" s="398"/>
      <c r="P280" s="398"/>
      <c r="Q280" s="398"/>
      <c r="R280" s="398"/>
      <c r="S280" s="398"/>
      <c r="T280" s="398"/>
      <c r="U280" s="398"/>
      <c r="V280" s="398"/>
      <c r="W280" s="398"/>
      <c r="X280" s="398"/>
      <c r="Y280" s="398"/>
      <c r="Z280" s="398"/>
      <c r="AA280" s="398"/>
      <c r="AB280" s="398"/>
      <c r="AC280" s="398"/>
      <c r="AD280" s="398"/>
      <c r="AE280" s="398"/>
      <c r="AF280" s="398"/>
      <c r="AG280" s="398"/>
      <c r="AH280" s="398"/>
      <c r="AI280" s="398"/>
      <c r="AJ280" s="398"/>
      <c r="AK280" s="398"/>
      <c r="AL280" s="398"/>
      <c r="AM280" s="401"/>
      <c r="AN280" s="401"/>
      <c r="AO280" s="401"/>
      <c r="AP280" s="401"/>
      <c r="AQ280" s="398"/>
      <c r="AR280" s="398"/>
      <c r="AS280" s="398"/>
      <c r="AT280" s="398"/>
      <c r="AU280" s="402"/>
      <c r="AV280" s="398"/>
      <c r="AW280" s="398"/>
      <c r="AX280" s="398"/>
      <c r="AY280" s="398"/>
      <c r="AZ280" s="398"/>
    </row>
    <row r="281" spans="2:52" s="403" customFormat="1" x14ac:dyDescent="0.25">
      <c r="B281" s="398"/>
      <c r="C281" s="398"/>
      <c r="D281" s="399"/>
      <c r="E281" s="398"/>
      <c r="F281" s="398"/>
      <c r="G281" s="398"/>
      <c r="H281" s="398"/>
      <c r="I281" s="398"/>
      <c r="J281" s="398"/>
      <c r="K281" s="398"/>
      <c r="L281" s="400"/>
      <c r="M281" s="398"/>
      <c r="N281" s="398"/>
      <c r="O281" s="398"/>
      <c r="P281" s="398"/>
      <c r="Q281" s="398"/>
      <c r="R281" s="398"/>
      <c r="S281" s="398"/>
      <c r="T281" s="398"/>
      <c r="U281" s="398"/>
      <c r="V281" s="398"/>
      <c r="W281" s="398"/>
      <c r="X281" s="398"/>
      <c r="Y281" s="398"/>
      <c r="Z281" s="398"/>
      <c r="AA281" s="398"/>
      <c r="AB281" s="398"/>
      <c r="AC281" s="398"/>
      <c r="AD281" s="398"/>
      <c r="AE281" s="398"/>
      <c r="AF281" s="398"/>
      <c r="AG281" s="398"/>
      <c r="AH281" s="398"/>
      <c r="AI281" s="398"/>
      <c r="AJ281" s="398"/>
      <c r="AK281" s="398"/>
      <c r="AL281" s="398"/>
      <c r="AM281" s="401"/>
      <c r="AN281" s="401"/>
      <c r="AO281" s="401"/>
      <c r="AP281" s="401"/>
      <c r="AQ281" s="398"/>
      <c r="AR281" s="398"/>
      <c r="AS281" s="398"/>
      <c r="AT281" s="398"/>
      <c r="AU281" s="402"/>
      <c r="AV281" s="398"/>
      <c r="AW281" s="398"/>
      <c r="AX281" s="398"/>
      <c r="AY281" s="398"/>
      <c r="AZ281" s="398"/>
    </row>
    <row r="282" spans="2:52" s="403" customFormat="1" x14ac:dyDescent="0.25">
      <c r="B282" s="398"/>
      <c r="C282" s="398"/>
      <c r="D282" s="399"/>
      <c r="E282" s="398"/>
      <c r="F282" s="398"/>
      <c r="G282" s="398"/>
      <c r="H282" s="398"/>
      <c r="I282" s="398"/>
      <c r="J282" s="398"/>
      <c r="K282" s="398"/>
      <c r="L282" s="400"/>
      <c r="M282" s="398"/>
      <c r="N282" s="398"/>
      <c r="O282" s="398"/>
      <c r="P282" s="398"/>
      <c r="Q282" s="398"/>
      <c r="R282" s="398"/>
      <c r="S282" s="398"/>
      <c r="T282" s="398"/>
      <c r="U282" s="398"/>
      <c r="V282" s="398"/>
      <c r="W282" s="398"/>
      <c r="X282" s="398"/>
      <c r="Y282" s="398"/>
      <c r="Z282" s="398"/>
      <c r="AA282" s="398"/>
      <c r="AB282" s="398"/>
      <c r="AC282" s="398"/>
      <c r="AD282" s="398"/>
      <c r="AE282" s="398"/>
      <c r="AF282" s="398"/>
      <c r="AG282" s="398"/>
      <c r="AH282" s="398"/>
      <c r="AI282" s="398"/>
      <c r="AJ282" s="398"/>
      <c r="AK282" s="398"/>
      <c r="AL282" s="398"/>
      <c r="AM282" s="401"/>
      <c r="AN282" s="401"/>
      <c r="AO282" s="401"/>
      <c r="AP282" s="401"/>
      <c r="AQ282" s="398"/>
      <c r="AR282" s="398"/>
      <c r="AS282" s="398"/>
      <c r="AT282" s="398"/>
      <c r="AU282" s="402"/>
      <c r="AV282" s="398"/>
      <c r="AW282" s="398"/>
      <c r="AX282" s="398"/>
      <c r="AY282" s="398"/>
      <c r="AZ282" s="398"/>
    </row>
    <row r="283" spans="2:52" s="403" customFormat="1" x14ac:dyDescent="0.25">
      <c r="B283" s="398"/>
      <c r="C283" s="398"/>
      <c r="D283" s="399"/>
      <c r="E283" s="398"/>
      <c r="F283" s="398"/>
      <c r="G283" s="398"/>
      <c r="H283" s="398"/>
      <c r="I283" s="398"/>
      <c r="J283" s="398"/>
      <c r="K283" s="398"/>
      <c r="L283" s="400"/>
      <c r="M283" s="398"/>
      <c r="N283" s="398"/>
      <c r="O283" s="398"/>
      <c r="P283" s="398"/>
      <c r="Q283" s="398"/>
      <c r="R283" s="398"/>
      <c r="S283" s="398"/>
      <c r="T283" s="398"/>
      <c r="U283" s="398"/>
      <c r="V283" s="398"/>
      <c r="W283" s="398"/>
      <c r="X283" s="398"/>
      <c r="Y283" s="398"/>
      <c r="Z283" s="398"/>
      <c r="AA283" s="398"/>
      <c r="AB283" s="398"/>
      <c r="AC283" s="398"/>
      <c r="AD283" s="398"/>
      <c r="AE283" s="398"/>
      <c r="AF283" s="398"/>
      <c r="AG283" s="398"/>
      <c r="AH283" s="398"/>
      <c r="AI283" s="398"/>
      <c r="AJ283" s="398"/>
      <c r="AK283" s="398"/>
      <c r="AL283" s="398"/>
      <c r="AM283" s="401"/>
      <c r="AN283" s="401"/>
      <c r="AO283" s="401"/>
      <c r="AP283" s="401"/>
      <c r="AQ283" s="398"/>
      <c r="AR283" s="398"/>
      <c r="AS283" s="398"/>
      <c r="AT283" s="398"/>
      <c r="AU283" s="402"/>
      <c r="AV283" s="398"/>
      <c r="AW283" s="398"/>
      <c r="AX283" s="398"/>
      <c r="AY283" s="398"/>
      <c r="AZ283" s="398"/>
    </row>
    <row r="284" spans="2:52" s="403" customFormat="1" x14ac:dyDescent="0.25">
      <c r="B284" s="398"/>
      <c r="C284" s="398"/>
      <c r="D284" s="399"/>
      <c r="E284" s="398"/>
      <c r="F284" s="398"/>
      <c r="G284" s="398"/>
      <c r="H284" s="398"/>
      <c r="I284" s="398"/>
      <c r="J284" s="398"/>
      <c r="K284" s="398"/>
      <c r="L284" s="400"/>
      <c r="M284" s="398"/>
      <c r="N284" s="398"/>
      <c r="O284" s="398"/>
      <c r="P284" s="398"/>
      <c r="Q284" s="398"/>
      <c r="R284" s="398"/>
      <c r="S284" s="398"/>
      <c r="T284" s="398"/>
      <c r="U284" s="398"/>
      <c r="V284" s="398"/>
      <c r="W284" s="398"/>
      <c r="X284" s="398"/>
      <c r="Y284" s="398"/>
      <c r="Z284" s="398"/>
      <c r="AA284" s="398"/>
      <c r="AB284" s="398"/>
      <c r="AC284" s="398"/>
      <c r="AD284" s="398"/>
      <c r="AE284" s="398"/>
      <c r="AF284" s="398"/>
      <c r="AG284" s="398"/>
      <c r="AH284" s="398"/>
      <c r="AI284" s="398"/>
      <c r="AJ284" s="398"/>
      <c r="AK284" s="398"/>
      <c r="AL284" s="398"/>
      <c r="AM284" s="401"/>
      <c r="AN284" s="401"/>
      <c r="AO284" s="401"/>
      <c r="AP284" s="401"/>
      <c r="AQ284" s="398"/>
      <c r="AR284" s="398"/>
      <c r="AS284" s="398"/>
      <c r="AT284" s="398"/>
      <c r="AU284" s="402"/>
      <c r="AV284" s="398"/>
      <c r="AW284" s="398"/>
      <c r="AX284" s="398"/>
      <c r="AY284" s="398"/>
      <c r="AZ284" s="398"/>
    </row>
    <row r="285" spans="2:52" s="403" customFormat="1" x14ac:dyDescent="0.25">
      <c r="B285" s="398"/>
      <c r="C285" s="398"/>
      <c r="D285" s="399"/>
      <c r="E285" s="398"/>
      <c r="F285" s="398"/>
      <c r="G285" s="398"/>
      <c r="H285" s="398"/>
      <c r="I285" s="398"/>
      <c r="J285" s="398"/>
      <c r="K285" s="398"/>
      <c r="L285" s="400"/>
      <c r="M285" s="398"/>
      <c r="N285" s="398"/>
      <c r="O285" s="398"/>
      <c r="P285" s="398"/>
      <c r="Q285" s="398"/>
      <c r="R285" s="398"/>
      <c r="S285" s="398"/>
      <c r="T285" s="398"/>
      <c r="U285" s="398"/>
      <c r="V285" s="398"/>
      <c r="W285" s="398"/>
      <c r="X285" s="398"/>
      <c r="Y285" s="398"/>
      <c r="Z285" s="398"/>
      <c r="AA285" s="398"/>
      <c r="AB285" s="398"/>
      <c r="AC285" s="398"/>
      <c r="AD285" s="398"/>
      <c r="AE285" s="398"/>
      <c r="AF285" s="398"/>
      <c r="AG285" s="398"/>
      <c r="AH285" s="398"/>
      <c r="AI285" s="398"/>
      <c r="AJ285" s="398"/>
      <c r="AK285" s="398"/>
      <c r="AL285" s="398"/>
      <c r="AM285" s="401"/>
      <c r="AN285" s="401"/>
      <c r="AO285" s="401"/>
      <c r="AP285" s="401"/>
      <c r="AQ285" s="398"/>
      <c r="AR285" s="398"/>
      <c r="AS285" s="398"/>
      <c r="AT285" s="398"/>
      <c r="AU285" s="402"/>
      <c r="AV285" s="398"/>
      <c r="AW285" s="398"/>
      <c r="AX285" s="398"/>
      <c r="AY285" s="398"/>
      <c r="AZ285" s="398"/>
    </row>
    <row r="286" spans="2:52" s="403" customFormat="1" x14ac:dyDescent="0.25">
      <c r="B286" s="398"/>
      <c r="C286" s="398"/>
      <c r="D286" s="399"/>
      <c r="E286" s="398"/>
      <c r="F286" s="398"/>
      <c r="G286" s="398"/>
      <c r="H286" s="398"/>
      <c r="I286" s="398"/>
      <c r="J286" s="398"/>
      <c r="K286" s="398"/>
      <c r="L286" s="400"/>
      <c r="M286" s="398"/>
      <c r="N286" s="398"/>
      <c r="O286" s="398"/>
      <c r="P286" s="398"/>
      <c r="Q286" s="398"/>
      <c r="R286" s="398"/>
      <c r="S286" s="398"/>
      <c r="T286" s="398"/>
      <c r="U286" s="398"/>
      <c r="V286" s="398"/>
      <c r="W286" s="398"/>
      <c r="X286" s="398"/>
      <c r="Y286" s="398"/>
      <c r="Z286" s="398"/>
      <c r="AA286" s="398"/>
      <c r="AB286" s="398"/>
      <c r="AC286" s="398"/>
      <c r="AD286" s="398"/>
      <c r="AE286" s="398"/>
      <c r="AF286" s="398"/>
      <c r="AG286" s="398"/>
      <c r="AH286" s="398"/>
      <c r="AI286" s="398"/>
      <c r="AJ286" s="398"/>
      <c r="AK286" s="398"/>
      <c r="AL286" s="398"/>
      <c r="AM286" s="401"/>
      <c r="AN286" s="401"/>
      <c r="AO286" s="401"/>
      <c r="AP286" s="401"/>
      <c r="AQ286" s="398"/>
      <c r="AR286" s="398"/>
      <c r="AS286" s="398"/>
      <c r="AT286" s="398"/>
      <c r="AU286" s="402"/>
      <c r="AV286" s="398"/>
      <c r="AW286" s="398"/>
      <c r="AX286" s="398"/>
      <c r="AY286" s="398"/>
      <c r="AZ286" s="398"/>
    </row>
    <row r="287" spans="2:52" s="403" customFormat="1" x14ac:dyDescent="0.25">
      <c r="B287" s="398"/>
      <c r="C287" s="398"/>
      <c r="D287" s="399"/>
      <c r="E287" s="398"/>
      <c r="F287" s="398"/>
      <c r="G287" s="398"/>
      <c r="H287" s="398"/>
      <c r="I287" s="398"/>
      <c r="J287" s="398"/>
      <c r="K287" s="398"/>
      <c r="L287" s="400"/>
      <c r="M287" s="398"/>
      <c r="N287" s="398"/>
      <c r="O287" s="398"/>
      <c r="P287" s="398"/>
      <c r="Q287" s="398"/>
      <c r="R287" s="398"/>
      <c r="S287" s="398"/>
      <c r="T287" s="398"/>
      <c r="U287" s="398"/>
      <c r="V287" s="398"/>
      <c r="W287" s="398"/>
      <c r="X287" s="398"/>
      <c r="Y287" s="398"/>
      <c r="Z287" s="398"/>
      <c r="AA287" s="398"/>
      <c r="AB287" s="398"/>
      <c r="AC287" s="398"/>
      <c r="AD287" s="398"/>
      <c r="AE287" s="398"/>
      <c r="AF287" s="398"/>
      <c r="AG287" s="398"/>
      <c r="AH287" s="398"/>
      <c r="AI287" s="398"/>
      <c r="AJ287" s="398"/>
      <c r="AK287" s="398"/>
      <c r="AL287" s="398"/>
      <c r="AM287" s="401"/>
      <c r="AN287" s="401"/>
      <c r="AO287" s="401"/>
      <c r="AP287" s="401"/>
      <c r="AQ287" s="398"/>
      <c r="AR287" s="398"/>
      <c r="AS287" s="398"/>
      <c r="AT287" s="398"/>
      <c r="AU287" s="402"/>
      <c r="AV287" s="398"/>
      <c r="AW287" s="398"/>
      <c r="AX287" s="398"/>
      <c r="AY287" s="398"/>
      <c r="AZ287" s="398"/>
    </row>
    <row r="288" spans="2:52" s="403" customFormat="1" x14ac:dyDescent="0.25">
      <c r="B288" s="398"/>
      <c r="C288" s="398"/>
      <c r="D288" s="399"/>
      <c r="E288" s="398"/>
      <c r="F288" s="398"/>
      <c r="G288" s="398"/>
      <c r="H288" s="398"/>
      <c r="I288" s="398"/>
      <c r="J288" s="398"/>
      <c r="K288" s="398"/>
      <c r="L288" s="400"/>
      <c r="M288" s="398"/>
      <c r="N288" s="398"/>
      <c r="O288" s="398"/>
      <c r="P288" s="398"/>
      <c r="Q288" s="398"/>
      <c r="R288" s="398"/>
      <c r="S288" s="398"/>
      <c r="T288" s="398"/>
      <c r="U288" s="398"/>
      <c r="V288" s="398"/>
      <c r="W288" s="398"/>
      <c r="X288" s="398"/>
      <c r="Y288" s="398"/>
      <c r="Z288" s="398"/>
      <c r="AA288" s="398"/>
      <c r="AB288" s="398"/>
      <c r="AC288" s="398"/>
      <c r="AD288" s="398"/>
      <c r="AE288" s="398"/>
      <c r="AF288" s="398"/>
      <c r="AG288" s="398"/>
      <c r="AH288" s="398"/>
      <c r="AI288" s="398"/>
      <c r="AJ288" s="398"/>
      <c r="AK288" s="398"/>
      <c r="AL288" s="398"/>
      <c r="AM288" s="401"/>
      <c r="AN288" s="401"/>
      <c r="AO288" s="401"/>
      <c r="AP288" s="401"/>
      <c r="AQ288" s="398"/>
      <c r="AR288" s="398"/>
      <c r="AS288" s="398"/>
      <c r="AT288" s="398"/>
      <c r="AU288" s="402"/>
      <c r="AV288" s="398"/>
      <c r="AW288" s="398"/>
      <c r="AX288" s="398"/>
      <c r="AY288" s="398"/>
      <c r="AZ288" s="398"/>
    </row>
    <row r="289" spans="2:52" s="403" customFormat="1" x14ac:dyDescent="0.25">
      <c r="B289" s="398"/>
      <c r="C289" s="398"/>
      <c r="D289" s="399"/>
      <c r="E289" s="398"/>
      <c r="F289" s="398"/>
      <c r="G289" s="398"/>
      <c r="H289" s="398"/>
      <c r="I289" s="398"/>
      <c r="J289" s="398"/>
      <c r="K289" s="398"/>
      <c r="L289" s="400"/>
      <c r="M289" s="398"/>
      <c r="N289" s="398"/>
      <c r="O289" s="398"/>
      <c r="P289" s="398"/>
      <c r="Q289" s="398"/>
      <c r="R289" s="398"/>
      <c r="S289" s="398"/>
      <c r="T289" s="398"/>
      <c r="U289" s="398"/>
      <c r="V289" s="398"/>
      <c r="W289" s="398"/>
      <c r="X289" s="398"/>
      <c r="Y289" s="398"/>
      <c r="Z289" s="398"/>
      <c r="AA289" s="398"/>
      <c r="AB289" s="398"/>
      <c r="AC289" s="398"/>
      <c r="AD289" s="398"/>
      <c r="AE289" s="398"/>
      <c r="AF289" s="398"/>
      <c r="AG289" s="398"/>
      <c r="AH289" s="398"/>
      <c r="AI289" s="398"/>
      <c r="AJ289" s="398"/>
      <c r="AK289" s="398"/>
      <c r="AL289" s="398"/>
      <c r="AM289" s="401"/>
      <c r="AN289" s="401"/>
      <c r="AO289" s="401"/>
      <c r="AP289" s="401"/>
      <c r="AQ289" s="398"/>
      <c r="AR289" s="398"/>
      <c r="AS289" s="398"/>
      <c r="AT289" s="398"/>
      <c r="AU289" s="402"/>
      <c r="AV289" s="398"/>
      <c r="AW289" s="398"/>
      <c r="AX289" s="398"/>
      <c r="AY289" s="398"/>
      <c r="AZ289" s="398"/>
    </row>
    <row r="290" spans="2:52" s="403" customFormat="1" x14ac:dyDescent="0.25">
      <c r="B290" s="398"/>
      <c r="C290" s="398"/>
      <c r="D290" s="399"/>
      <c r="E290" s="398"/>
      <c r="F290" s="398"/>
      <c r="G290" s="398"/>
      <c r="H290" s="398"/>
      <c r="I290" s="398"/>
      <c r="J290" s="398"/>
      <c r="K290" s="398"/>
      <c r="L290" s="400"/>
      <c r="M290" s="398"/>
      <c r="N290" s="398"/>
      <c r="O290" s="398"/>
      <c r="P290" s="398"/>
      <c r="Q290" s="398"/>
      <c r="R290" s="398"/>
      <c r="S290" s="398"/>
      <c r="T290" s="398"/>
      <c r="U290" s="398"/>
      <c r="V290" s="398"/>
      <c r="W290" s="398"/>
      <c r="X290" s="398"/>
      <c r="Y290" s="398"/>
      <c r="Z290" s="398"/>
      <c r="AA290" s="398"/>
      <c r="AB290" s="398"/>
      <c r="AC290" s="398"/>
      <c r="AD290" s="398"/>
      <c r="AE290" s="398"/>
      <c r="AF290" s="398"/>
      <c r="AG290" s="398"/>
      <c r="AH290" s="398"/>
      <c r="AI290" s="398"/>
      <c r="AJ290" s="398"/>
      <c r="AK290" s="398"/>
      <c r="AL290" s="398"/>
      <c r="AM290" s="401"/>
      <c r="AN290" s="401"/>
      <c r="AO290" s="401"/>
      <c r="AP290" s="401"/>
      <c r="AQ290" s="398"/>
      <c r="AR290" s="398"/>
      <c r="AS290" s="398"/>
      <c r="AT290" s="398"/>
      <c r="AU290" s="402"/>
      <c r="AV290" s="398"/>
      <c r="AW290" s="398"/>
      <c r="AX290" s="398"/>
      <c r="AY290" s="398"/>
      <c r="AZ290" s="398"/>
    </row>
    <row r="291" spans="2:52" s="403" customFormat="1" x14ac:dyDescent="0.25">
      <c r="B291" s="398"/>
      <c r="C291" s="398"/>
      <c r="D291" s="399"/>
      <c r="E291" s="398"/>
      <c r="F291" s="398"/>
      <c r="G291" s="398"/>
      <c r="H291" s="398"/>
      <c r="I291" s="398"/>
      <c r="J291" s="398"/>
      <c r="K291" s="398"/>
      <c r="L291" s="400"/>
      <c r="M291" s="398"/>
      <c r="N291" s="398"/>
      <c r="O291" s="398"/>
      <c r="P291" s="398"/>
      <c r="Q291" s="398"/>
      <c r="R291" s="398"/>
      <c r="S291" s="398"/>
      <c r="T291" s="398"/>
      <c r="U291" s="398"/>
      <c r="V291" s="398"/>
      <c r="W291" s="398"/>
      <c r="X291" s="398"/>
      <c r="Y291" s="398"/>
      <c r="Z291" s="398"/>
      <c r="AA291" s="398"/>
      <c r="AB291" s="398"/>
      <c r="AC291" s="398"/>
      <c r="AD291" s="398"/>
      <c r="AE291" s="398"/>
      <c r="AF291" s="398"/>
      <c r="AG291" s="398"/>
      <c r="AH291" s="398"/>
      <c r="AI291" s="398"/>
      <c r="AJ291" s="398"/>
      <c r="AK291" s="398"/>
      <c r="AL291" s="398"/>
      <c r="AM291" s="401"/>
      <c r="AN291" s="401"/>
      <c r="AO291" s="401"/>
      <c r="AP291" s="401"/>
      <c r="AQ291" s="398"/>
      <c r="AR291" s="398"/>
      <c r="AS291" s="398"/>
      <c r="AT291" s="398"/>
      <c r="AU291" s="402"/>
      <c r="AV291" s="398"/>
      <c r="AW291" s="398"/>
      <c r="AX291" s="398"/>
      <c r="AY291" s="398"/>
      <c r="AZ291" s="398"/>
    </row>
    <row r="292" spans="2:52" s="403" customFormat="1" x14ac:dyDescent="0.25">
      <c r="B292" s="398"/>
      <c r="C292" s="398"/>
      <c r="D292" s="399"/>
      <c r="E292" s="398"/>
      <c r="F292" s="398"/>
      <c r="G292" s="398"/>
      <c r="H292" s="398"/>
      <c r="I292" s="398"/>
      <c r="J292" s="398"/>
      <c r="K292" s="398"/>
      <c r="L292" s="400"/>
      <c r="M292" s="398"/>
      <c r="N292" s="398"/>
      <c r="O292" s="398"/>
      <c r="P292" s="398"/>
      <c r="Q292" s="398"/>
      <c r="R292" s="398"/>
      <c r="S292" s="398"/>
      <c r="T292" s="398"/>
      <c r="U292" s="398"/>
      <c r="V292" s="398"/>
      <c r="W292" s="398"/>
      <c r="X292" s="398"/>
      <c r="Y292" s="398"/>
      <c r="Z292" s="398"/>
      <c r="AA292" s="398"/>
      <c r="AB292" s="398"/>
      <c r="AC292" s="398"/>
      <c r="AD292" s="398"/>
      <c r="AE292" s="398"/>
      <c r="AF292" s="398"/>
      <c r="AG292" s="398"/>
      <c r="AH292" s="398"/>
      <c r="AI292" s="398"/>
      <c r="AJ292" s="398"/>
      <c r="AK292" s="398"/>
      <c r="AL292" s="398"/>
      <c r="AM292" s="401"/>
      <c r="AN292" s="401"/>
      <c r="AO292" s="401"/>
      <c r="AP292" s="401"/>
      <c r="AQ292" s="398"/>
      <c r="AR292" s="398"/>
      <c r="AS292" s="398"/>
      <c r="AT292" s="398"/>
      <c r="AU292" s="402"/>
      <c r="AV292" s="398"/>
      <c r="AW292" s="398"/>
      <c r="AX292" s="398"/>
      <c r="AY292" s="398"/>
      <c r="AZ292" s="398"/>
    </row>
    <row r="293" spans="2:52" s="403" customFormat="1" x14ac:dyDescent="0.25">
      <c r="B293" s="398"/>
      <c r="C293" s="398"/>
      <c r="D293" s="399"/>
      <c r="E293" s="398"/>
      <c r="F293" s="398"/>
      <c r="G293" s="398"/>
      <c r="H293" s="398"/>
      <c r="I293" s="398"/>
      <c r="J293" s="398"/>
      <c r="K293" s="398"/>
      <c r="L293" s="400"/>
      <c r="M293" s="398"/>
      <c r="N293" s="398"/>
      <c r="O293" s="398"/>
      <c r="P293" s="398"/>
      <c r="Q293" s="398"/>
      <c r="R293" s="398"/>
      <c r="S293" s="398"/>
      <c r="T293" s="398"/>
      <c r="U293" s="398"/>
      <c r="V293" s="398"/>
      <c r="W293" s="398"/>
      <c r="X293" s="398"/>
      <c r="Y293" s="398"/>
      <c r="Z293" s="398"/>
      <c r="AA293" s="398"/>
      <c r="AB293" s="398"/>
      <c r="AC293" s="398"/>
      <c r="AD293" s="398"/>
      <c r="AE293" s="398"/>
      <c r="AF293" s="398"/>
      <c r="AG293" s="398"/>
      <c r="AH293" s="398"/>
      <c r="AI293" s="398"/>
      <c r="AJ293" s="398"/>
      <c r="AK293" s="398"/>
      <c r="AL293" s="398"/>
      <c r="AM293" s="401"/>
      <c r="AN293" s="401"/>
      <c r="AO293" s="401"/>
      <c r="AP293" s="401"/>
      <c r="AQ293" s="398"/>
      <c r="AR293" s="398"/>
      <c r="AS293" s="398"/>
      <c r="AT293" s="398"/>
      <c r="AU293" s="402"/>
      <c r="AV293" s="398"/>
      <c r="AW293" s="398"/>
      <c r="AX293" s="398"/>
      <c r="AY293" s="398"/>
      <c r="AZ293" s="398"/>
    </row>
    <row r="294" spans="2:52" s="403" customFormat="1" x14ac:dyDescent="0.25">
      <c r="B294" s="398"/>
      <c r="C294" s="398"/>
      <c r="D294" s="399"/>
      <c r="E294" s="398"/>
      <c r="F294" s="398"/>
      <c r="G294" s="398"/>
      <c r="H294" s="398"/>
      <c r="I294" s="398"/>
      <c r="J294" s="398"/>
      <c r="K294" s="398"/>
      <c r="L294" s="400"/>
      <c r="M294" s="398"/>
      <c r="N294" s="398"/>
      <c r="O294" s="398"/>
      <c r="P294" s="398"/>
      <c r="Q294" s="398"/>
      <c r="R294" s="398"/>
      <c r="S294" s="398"/>
      <c r="T294" s="398"/>
      <c r="U294" s="398"/>
      <c r="V294" s="398"/>
      <c r="W294" s="398"/>
      <c r="X294" s="398"/>
      <c r="Y294" s="398"/>
      <c r="Z294" s="398"/>
      <c r="AA294" s="398"/>
      <c r="AB294" s="398"/>
      <c r="AC294" s="398"/>
      <c r="AD294" s="398"/>
      <c r="AE294" s="398"/>
      <c r="AF294" s="398"/>
      <c r="AG294" s="398"/>
      <c r="AH294" s="398"/>
      <c r="AI294" s="398"/>
      <c r="AJ294" s="398"/>
      <c r="AK294" s="398"/>
      <c r="AL294" s="398"/>
      <c r="AM294" s="401"/>
      <c r="AN294" s="401"/>
      <c r="AO294" s="401"/>
      <c r="AP294" s="401"/>
      <c r="AQ294" s="398"/>
      <c r="AR294" s="398"/>
      <c r="AS294" s="398"/>
      <c r="AT294" s="398"/>
      <c r="AU294" s="402"/>
      <c r="AV294" s="398"/>
      <c r="AW294" s="398"/>
      <c r="AX294" s="398"/>
      <c r="AY294" s="398"/>
      <c r="AZ294" s="398"/>
    </row>
    <row r="295" spans="2:52" s="403" customFormat="1" x14ac:dyDescent="0.25">
      <c r="B295" s="398"/>
      <c r="C295" s="398"/>
      <c r="D295" s="399"/>
      <c r="E295" s="398"/>
      <c r="F295" s="398"/>
      <c r="G295" s="398"/>
      <c r="H295" s="398"/>
      <c r="I295" s="398"/>
      <c r="J295" s="398"/>
      <c r="K295" s="398"/>
      <c r="L295" s="400"/>
      <c r="M295" s="398"/>
      <c r="N295" s="398"/>
      <c r="O295" s="398"/>
      <c r="P295" s="398"/>
      <c r="Q295" s="398"/>
      <c r="R295" s="398"/>
      <c r="S295" s="398"/>
      <c r="T295" s="398"/>
      <c r="U295" s="398"/>
      <c r="V295" s="398"/>
      <c r="W295" s="398"/>
      <c r="X295" s="398"/>
      <c r="Y295" s="398"/>
      <c r="Z295" s="398"/>
      <c r="AA295" s="398"/>
      <c r="AB295" s="398"/>
      <c r="AC295" s="398"/>
      <c r="AD295" s="398"/>
      <c r="AE295" s="398"/>
      <c r="AF295" s="398"/>
      <c r="AG295" s="398"/>
      <c r="AH295" s="398"/>
      <c r="AI295" s="398"/>
      <c r="AJ295" s="398"/>
      <c r="AK295" s="398"/>
      <c r="AL295" s="398"/>
      <c r="AM295" s="401"/>
      <c r="AN295" s="401"/>
      <c r="AO295" s="401"/>
      <c r="AP295" s="401"/>
      <c r="AQ295" s="398"/>
      <c r="AR295" s="398"/>
      <c r="AS295" s="398"/>
      <c r="AT295" s="398"/>
      <c r="AU295" s="402"/>
      <c r="AV295" s="398"/>
      <c r="AW295" s="398"/>
      <c r="AX295" s="398"/>
      <c r="AY295" s="398"/>
      <c r="AZ295" s="398"/>
    </row>
    <row r="296" spans="2:52" s="403" customFormat="1" x14ac:dyDescent="0.25">
      <c r="B296" s="398"/>
      <c r="C296" s="398"/>
      <c r="D296" s="399"/>
      <c r="E296" s="398"/>
      <c r="F296" s="398"/>
      <c r="G296" s="398"/>
      <c r="H296" s="398"/>
      <c r="I296" s="398"/>
      <c r="J296" s="398"/>
      <c r="K296" s="398"/>
      <c r="L296" s="400"/>
      <c r="M296" s="398"/>
      <c r="N296" s="398"/>
      <c r="O296" s="398"/>
      <c r="P296" s="398"/>
      <c r="Q296" s="398"/>
      <c r="R296" s="398"/>
      <c r="S296" s="398"/>
      <c r="T296" s="398"/>
      <c r="U296" s="398"/>
      <c r="V296" s="398"/>
      <c r="W296" s="398"/>
      <c r="X296" s="398"/>
      <c r="Y296" s="398"/>
      <c r="Z296" s="398"/>
      <c r="AA296" s="398"/>
      <c r="AB296" s="398"/>
      <c r="AC296" s="398"/>
      <c r="AD296" s="398"/>
      <c r="AE296" s="398"/>
      <c r="AF296" s="398"/>
      <c r="AG296" s="398"/>
      <c r="AH296" s="398"/>
      <c r="AI296" s="398"/>
      <c r="AJ296" s="398"/>
      <c r="AK296" s="398"/>
      <c r="AL296" s="398"/>
      <c r="AM296" s="401"/>
      <c r="AN296" s="401"/>
      <c r="AO296" s="401"/>
      <c r="AP296" s="401"/>
      <c r="AQ296" s="398"/>
      <c r="AR296" s="398"/>
      <c r="AS296" s="398"/>
      <c r="AT296" s="398"/>
      <c r="AU296" s="402"/>
      <c r="AV296" s="398"/>
      <c r="AW296" s="398"/>
      <c r="AX296" s="398"/>
      <c r="AY296" s="398"/>
      <c r="AZ296" s="398"/>
    </row>
    <row r="297" spans="2:52" s="403" customFormat="1" x14ac:dyDescent="0.25">
      <c r="B297" s="398"/>
      <c r="C297" s="398"/>
      <c r="D297" s="399"/>
      <c r="E297" s="398"/>
      <c r="F297" s="398"/>
      <c r="G297" s="398"/>
      <c r="H297" s="398"/>
      <c r="I297" s="398"/>
      <c r="J297" s="398"/>
      <c r="K297" s="398"/>
      <c r="L297" s="400"/>
      <c r="M297" s="398"/>
      <c r="N297" s="398"/>
      <c r="O297" s="398"/>
      <c r="P297" s="398"/>
      <c r="Q297" s="398"/>
      <c r="R297" s="398"/>
      <c r="S297" s="398"/>
      <c r="T297" s="398"/>
      <c r="U297" s="398"/>
      <c r="V297" s="398"/>
      <c r="W297" s="398"/>
      <c r="X297" s="398"/>
      <c r="Y297" s="398"/>
      <c r="Z297" s="398"/>
      <c r="AA297" s="398"/>
      <c r="AB297" s="398"/>
      <c r="AC297" s="398"/>
      <c r="AD297" s="398"/>
      <c r="AE297" s="398"/>
      <c r="AF297" s="398"/>
      <c r="AG297" s="398"/>
      <c r="AH297" s="398"/>
      <c r="AI297" s="398"/>
      <c r="AJ297" s="398"/>
      <c r="AK297" s="398"/>
      <c r="AL297" s="398"/>
      <c r="AM297" s="401"/>
      <c r="AN297" s="401"/>
      <c r="AO297" s="401"/>
      <c r="AP297" s="401"/>
      <c r="AQ297" s="398"/>
      <c r="AR297" s="398"/>
      <c r="AS297" s="398"/>
      <c r="AT297" s="398"/>
      <c r="AU297" s="402"/>
      <c r="AV297" s="398"/>
      <c r="AW297" s="398"/>
      <c r="AX297" s="398"/>
      <c r="AY297" s="398"/>
      <c r="AZ297" s="398"/>
    </row>
    <row r="298" spans="2:52" s="403" customFormat="1" x14ac:dyDescent="0.25">
      <c r="B298" s="398"/>
      <c r="C298" s="398"/>
      <c r="D298" s="399"/>
      <c r="E298" s="398"/>
      <c r="F298" s="398"/>
      <c r="G298" s="398"/>
      <c r="H298" s="398"/>
      <c r="I298" s="398"/>
      <c r="J298" s="398"/>
      <c r="K298" s="398"/>
      <c r="L298" s="400"/>
      <c r="M298" s="398"/>
      <c r="N298" s="398"/>
      <c r="O298" s="398"/>
      <c r="P298" s="398"/>
      <c r="Q298" s="398"/>
      <c r="R298" s="398"/>
      <c r="S298" s="398"/>
      <c r="T298" s="398"/>
      <c r="U298" s="398"/>
      <c r="V298" s="398"/>
      <c r="W298" s="398"/>
      <c r="X298" s="398"/>
      <c r="Y298" s="398"/>
      <c r="Z298" s="398"/>
      <c r="AA298" s="398"/>
      <c r="AB298" s="398"/>
      <c r="AC298" s="398"/>
      <c r="AD298" s="398"/>
      <c r="AE298" s="398"/>
      <c r="AF298" s="398"/>
      <c r="AG298" s="398"/>
      <c r="AH298" s="398"/>
      <c r="AI298" s="398"/>
      <c r="AJ298" s="398"/>
      <c r="AK298" s="398"/>
      <c r="AL298" s="398"/>
      <c r="AM298" s="401"/>
      <c r="AN298" s="401"/>
      <c r="AO298" s="401"/>
      <c r="AP298" s="401"/>
      <c r="AQ298" s="398"/>
      <c r="AR298" s="398"/>
      <c r="AS298" s="398"/>
      <c r="AT298" s="398"/>
      <c r="AU298" s="402"/>
      <c r="AV298" s="398"/>
      <c r="AW298" s="398"/>
      <c r="AX298" s="398"/>
      <c r="AY298" s="398"/>
      <c r="AZ298" s="398"/>
    </row>
    <row r="299" spans="2:52" s="403" customFormat="1" x14ac:dyDescent="0.25">
      <c r="B299" s="398"/>
      <c r="C299" s="398"/>
      <c r="D299" s="399"/>
      <c r="E299" s="398"/>
      <c r="F299" s="398"/>
      <c r="G299" s="398"/>
      <c r="H299" s="398"/>
      <c r="I299" s="398"/>
      <c r="J299" s="398"/>
      <c r="K299" s="398"/>
      <c r="L299" s="400"/>
      <c r="M299" s="398"/>
      <c r="N299" s="398"/>
      <c r="O299" s="398"/>
      <c r="P299" s="398"/>
      <c r="Q299" s="398"/>
      <c r="R299" s="398"/>
      <c r="S299" s="398"/>
      <c r="T299" s="398"/>
      <c r="U299" s="398"/>
      <c r="V299" s="398"/>
      <c r="W299" s="398"/>
      <c r="X299" s="398"/>
      <c r="Y299" s="398"/>
      <c r="Z299" s="398"/>
      <c r="AA299" s="398"/>
      <c r="AB299" s="398"/>
      <c r="AC299" s="398"/>
      <c r="AD299" s="398"/>
      <c r="AE299" s="398"/>
      <c r="AF299" s="398"/>
      <c r="AG299" s="398"/>
      <c r="AH299" s="398"/>
      <c r="AI299" s="398"/>
      <c r="AJ299" s="398"/>
      <c r="AK299" s="398"/>
      <c r="AL299" s="398"/>
      <c r="AM299" s="401"/>
      <c r="AN299" s="401"/>
      <c r="AO299" s="401"/>
      <c r="AP299" s="401"/>
      <c r="AQ299" s="398"/>
      <c r="AR299" s="398"/>
      <c r="AS299" s="398"/>
      <c r="AT299" s="398"/>
      <c r="AU299" s="402"/>
      <c r="AV299" s="398"/>
      <c r="AW299" s="398"/>
      <c r="AX299" s="398"/>
      <c r="AY299" s="398"/>
      <c r="AZ299" s="398"/>
    </row>
    <row r="300" spans="2:52" s="403" customFormat="1" x14ac:dyDescent="0.25">
      <c r="B300" s="398"/>
      <c r="C300" s="398"/>
      <c r="D300" s="399"/>
      <c r="E300" s="398"/>
      <c r="F300" s="398"/>
      <c r="G300" s="398"/>
      <c r="H300" s="398"/>
      <c r="I300" s="398"/>
      <c r="J300" s="398"/>
      <c r="K300" s="398"/>
      <c r="L300" s="400"/>
      <c r="M300" s="398"/>
      <c r="N300" s="398"/>
      <c r="O300" s="398"/>
      <c r="P300" s="398"/>
      <c r="Q300" s="398"/>
      <c r="R300" s="398"/>
      <c r="S300" s="398"/>
      <c r="T300" s="398"/>
      <c r="U300" s="398"/>
      <c r="V300" s="398"/>
      <c r="W300" s="398"/>
      <c r="X300" s="398"/>
      <c r="Y300" s="398"/>
      <c r="Z300" s="398"/>
      <c r="AA300" s="398"/>
      <c r="AB300" s="398"/>
      <c r="AC300" s="398"/>
      <c r="AD300" s="398"/>
      <c r="AE300" s="398"/>
      <c r="AF300" s="398"/>
      <c r="AG300" s="398"/>
      <c r="AH300" s="398"/>
      <c r="AI300" s="398"/>
      <c r="AJ300" s="398"/>
      <c r="AK300" s="398"/>
      <c r="AL300" s="398"/>
      <c r="AM300" s="401"/>
      <c r="AN300" s="401"/>
      <c r="AO300" s="401"/>
      <c r="AP300" s="401"/>
      <c r="AQ300" s="398"/>
      <c r="AR300" s="398"/>
      <c r="AS300" s="398"/>
      <c r="AT300" s="398"/>
      <c r="AU300" s="402"/>
      <c r="AV300" s="398"/>
      <c r="AW300" s="398"/>
      <c r="AX300" s="398"/>
      <c r="AY300" s="398"/>
      <c r="AZ300" s="398"/>
    </row>
    <row r="301" spans="2:52" s="403" customFormat="1" x14ac:dyDescent="0.25">
      <c r="B301" s="398"/>
      <c r="C301" s="398"/>
      <c r="D301" s="399"/>
      <c r="E301" s="398"/>
      <c r="F301" s="398"/>
      <c r="G301" s="398"/>
      <c r="H301" s="398"/>
      <c r="I301" s="398"/>
      <c r="J301" s="398"/>
      <c r="K301" s="398"/>
      <c r="L301" s="400"/>
      <c r="M301" s="398"/>
      <c r="N301" s="398"/>
      <c r="O301" s="398"/>
      <c r="P301" s="398"/>
      <c r="Q301" s="398"/>
      <c r="R301" s="398"/>
      <c r="S301" s="398"/>
      <c r="T301" s="398"/>
      <c r="U301" s="398"/>
      <c r="V301" s="398"/>
      <c r="W301" s="398"/>
      <c r="X301" s="398"/>
      <c r="Y301" s="398"/>
      <c r="Z301" s="398"/>
      <c r="AA301" s="398"/>
      <c r="AB301" s="398"/>
      <c r="AC301" s="398"/>
      <c r="AD301" s="398"/>
      <c r="AE301" s="398"/>
      <c r="AF301" s="398"/>
      <c r="AG301" s="398"/>
      <c r="AH301" s="398"/>
      <c r="AI301" s="398"/>
      <c r="AJ301" s="398"/>
      <c r="AK301" s="398"/>
      <c r="AL301" s="398"/>
      <c r="AM301" s="401"/>
      <c r="AN301" s="401"/>
      <c r="AO301" s="401"/>
      <c r="AP301" s="401"/>
      <c r="AQ301" s="398"/>
      <c r="AR301" s="398"/>
      <c r="AS301" s="398"/>
      <c r="AT301" s="398"/>
      <c r="AU301" s="402"/>
      <c r="AV301" s="398"/>
      <c r="AW301" s="398"/>
      <c r="AX301" s="398"/>
      <c r="AY301" s="398"/>
      <c r="AZ301" s="398"/>
    </row>
    <row r="302" spans="2:52" s="403" customFormat="1" x14ac:dyDescent="0.25">
      <c r="B302" s="398"/>
      <c r="C302" s="398"/>
      <c r="D302" s="399"/>
      <c r="E302" s="398"/>
      <c r="F302" s="398"/>
      <c r="G302" s="398"/>
      <c r="H302" s="398"/>
      <c r="I302" s="398"/>
      <c r="J302" s="398"/>
      <c r="K302" s="398"/>
      <c r="L302" s="400"/>
      <c r="M302" s="398"/>
      <c r="N302" s="398"/>
      <c r="O302" s="398"/>
      <c r="P302" s="398"/>
      <c r="Q302" s="398"/>
      <c r="R302" s="398"/>
      <c r="S302" s="398"/>
      <c r="T302" s="398"/>
      <c r="U302" s="398"/>
      <c r="V302" s="398"/>
      <c r="W302" s="398"/>
      <c r="X302" s="398"/>
      <c r="Y302" s="398"/>
      <c r="Z302" s="398"/>
      <c r="AA302" s="398"/>
      <c r="AB302" s="398"/>
      <c r="AC302" s="398"/>
      <c r="AD302" s="398"/>
      <c r="AE302" s="398"/>
      <c r="AF302" s="398"/>
      <c r="AG302" s="398"/>
      <c r="AH302" s="398"/>
      <c r="AI302" s="398"/>
      <c r="AJ302" s="398"/>
      <c r="AK302" s="398"/>
      <c r="AL302" s="398"/>
      <c r="AM302" s="401"/>
      <c r="AN302" s="401"/>
      <c r="AO302" s="401"/>
      <c r="AP302" s="401"/>
      <c r="AQ302" s="398"/>
      <c r="AR302" s="398"/>
      <c r="AS302" s="398"/>
      <c r="AT302" s="398"/>
      <c r="AU302" s="402"/>
      <c r="AV302" s="398"/>
      <c r="AW302" s="398"/>
      <c r="AX302" s="398"/>
      <c r="AY302" s="398"/>
      <c r="AZ302" s="398"/>
    </row>
    <row r="303" spans="2:52" s="403" customFormat="1" x14ac:dyDescent="0.25">
      <c r="B303" s="398"/>
      <c r="C303" s="398"/>
      <c r="D303" s="399"/>
      <c r="E303" s="398"/>
      <c r="F303" s="398"/>
      <c r="G303" s="398"/>
      <c r="H303" s="398"/>
      <c r="I303" s="398"/>
      <c r="J303" s="398"/>
      <c r="K303" s="398"/>
      <c r="L303" s="400"/>
      <c r="M303" s="398"/>
      <c r="N303" s="398"/>
      <c r="O303" s="398"/>
      <c r="P303" s="398"/>
      <c r="Q303" s="398"/>
      <c r="R303" s="398"/>
      <c r="S303" s="398"/>
      <c r="T303" s="398"/>
      <c r="U303" s="398"/>
      <c r="V303" s="398"/>
      <c r="W303" s="398"/>
      <c r="X303" s="398"/>
      <c r="Y303" s="398"/>
      <c r="Z303" s="398"/>
      <c r="AA303" s="398"/>
      <c r="AB303" s="398"/>
      <c r="AC303" s="398"/>
      <c r="AD303" s="398"/>
      <c r="AE303" s="398"/>
      <c r="AF303" s="398"/>
      <c r="AG303" s="398"/>
      <c r="AH303" s="398"/>
      <c r="AI303" s="398"/>
      <c r="AJ303" s="398"/>
      <c r="AK303" s="398"/>
      <c r="AL303" s="398"/>
      <c r="AM303" s="401"/>
      <c r="AN303" s="401"/>
      <c r="AO303" s="401"/>
      <c r="AP303" s="401"/>
      <c r="AQ303" s="398"/>
      <c r="AR303" s="398"/>
      <c r="AS303" s="398"/>
      <c r="AT303" s="398"/>
      <c r="AU303" s="402"/>
      <c r="AV303" s="398"/>
      <c r="AW303" s="398"/>
      <c r="AX303" s="398"/>
      <c r="AY303" s="398"/>
      <c r="AZ303" s="398"/>
    </row>
    <row r="304" spans="2:52" s="403" customFormat="1" x14ac:dyDescent="0.25">
      <c r="B304" s="398"/>
      <c r="C304" s="398"/>
      <c r="D304" s="399"/>
      <c r="E304" s="398"/>
      <c r="F304" s="398"/>
      <c r="G304" s="398"/>
      <c r="H304" s="398"/>
      <c r="I304" s="398"/>
      <c r="J304" s="398"/>
      <c r="K304" s="398"/>
      <c r="L304" s="400"/>
      <c r="M304" s="398"/>
      <c r="N304" s="398"/>
      <c r="O304" s="398"/>
      <c r="P304" s="398"/>
      <c r="Q304" s="398"/>
      <c r="R304" s="398"/>
      <c r="S304" s="398"/>
      <c r="T304" s="398"/>
      <c r="U304" s="398"/>
      <c r="V304" s="398"/>
      <c r="W304" s="398"/>
      <c r="X304" s="398"/>
      <c r="Y304" s="398"/>
      <c r="Z304" s="398"/>
      <c r="AA304" s="398"/>
      <c r="AB304" s="398"/>
      <c r="AC304" s="398"/>
      <c r="AD304" s="398"/>
      <c r="AE304" s="398"/>
      <c r="AF304" s="398"/>
      <c r="AG304" s="398"/>
      <c r="AH304" s="398"/>
      <c r="AI304" s="398"/>
      <c r="AJ304" s="398"/>
      <c r="AK304" s="398"/>
      <c r="AL304" s="398"/>
      <c r="AM304" s="401"/>
      <c r="AN304" s="401"/>
      <c r="AO304" s="401"/>
      <c r="AP304" s="401"/>
      <c r="AQ304" s="398"/>
      <c r="AR304" s="398"/>
      <c r="AS304" s="398"/>
      <c r="AT304" s="398"/>
      <c r="AU304" s="402"/>
      <c r="AV304" s="398"/>
      <c r="AW304" s="398"/>
      <c r="AX304" s="398"/>
      <c r="AY304" s="398"/>
      <c r="AZ304" s="398"/>
    </row>
    <row r="305" spans="2:52" s="403" customFormat="1" x14ac:dyDescent="0.25">
      <c r="B305" s="398"/>
      <c r="C305" s="398"/>
      <c r="D305" s="399"/>
      <c r="E305" s="398"/>
      <c r="F305" s="398"/>
      <c r="G305" s="398"/>
      <c r="H305" s="398"/>
      <c r="I305" s="398"/>
      <c r="J305" s="398"/>
      <c r="K305" s="398"/>
      <c r="L305" s="400"/>
      <c r="M305" s="398"/>
      <c r="N305" s="398"/>
      <c r="O305" s="398"/>
      <c r="P305" s="398"/>
      <c r="Q305" s="398"/>
      <c r="R305" s="398"/>
      <c r="S305" s="398"/>
      <c r="T305" s="398"/>
      <c r="U305" s="398"/>
      <c r="V305" s="398"/>
      <c r="W305" s="398"/>
      <c r="X305" s="398"/>
      <c r="Y305" s="398"/>
      <c r="Z305" s="398"/>
      <c r="AA305" s="398"/>
      <c r="AB305" s="398"/>
      <c r="AC305" s="398"/>
      <c r="AD305" s="398"/>
      <c r="AE305" s="398"/>
      <c r="AF305" s="398"/>
      <c r="AG305" s="398"/>
      <c r="AH305" s="398"/>
      <c r="AI305" s="398"/>
      <c r="AJ305" s="398"/>
      <c r="AK305" s="398"/>
      <c r="AL305" s="398"/>
      <c r="AM305" s="401"/>
      <c r="AN305" s="401"/>
      <c r="AO305" s="401"/>
      <c r="AP305" s="401"/>
      <c r="AQ305" s="398"/>
      <c r="AR305" s="398"/>
      <c r="AS305" s="398"/>
      <c r="AT305" s="398"/>
      <c r="AU305" s="402"/>
      <c r="AV305" s="398"/>
      <c r="AW305" s="398"/>
      <c r="AX305" s="398"/>
      <c r="AY305" s="398"/>
      <c r="AZ305" s="398"/>
    </row>
    <row r="306" spans="2:52" s="403" customFormat="1" x14ac:dyDescent="0.25">
      <c r="B306" s="398"/>
      <c r="C306" s="398"/>
      <c r="D306" s="399"/>
      <c r="E306" s="398"/>
      <c r="F306" s="398"/>
      <c r="G306" s="398"/>
      <c r="H306" s="398"/>
      <c r="I306" s="398"/>
      <c r="J306" s="398"/>
      <c r="K306" s="398"/>
      <c r="L306" s="400"/>
      <c r="M306" s="398"/>
      <c r="N306" s="398"/>
      <c r="O306" s="398"/>
      <c r="P306" s="398"/>
      <c r="Q306" s="398"/>
      <c r="R306" s="398"/>
      <c r="S306" s="398"/>
      <c r="T306" s="398"/>
      <c r="U306" s="398"/>
      <c r="V306" s="398"/>
      <c r="W306" s="398"/>
      <c r="X306" s="398"/>
      <c r="Y306" s="398"/>
      <c r="Z306" s="398"/>
      <c r="AA306" s="398"/>
      <c r="AB306" s="398"/>
      <c r="AC306" s="398"/>
      <c r="AD306" s="398"/>
      <c r="AE306" s="398"/>
      <c r="AF306" s="398"/>
      <c r="AG306" s="398"/>
      <c r="AH306" s="398"/>
      <c r="AI306" s="398"/>
      <c r="AJ306" s="398"/>
      <c r="AK306" s="398"/>
      <c r="AL306" s="398"/>
      <c r="AM306" s="401"/>
      <c r="AN306" s="401"/>
      <c r="AO306" s="401"/>
      <c r="AP306" s="401"/>
      <c r="AQ306" s="398"/>
      <c r="AR306" s="398"/>
      <c r="AS306" s="398"/>
      <c r="AT306" s="398"/>
      <c r="AU306" s="402"/>
      <c r="AV306" s="398"/>
      <c r="AW306" s="398"/>
      <c r="AX306" s="398"/>
      <c r="AY306" s="398"/>
      <c r="AZ306" s="398"/>
    </row>
    <row r="307" spans="2:52" s="403" customFormat="1" x14ac:dyDescent="0.25">
      <c r="B307" s="398"/>
      <c r="C307" s="398"/>
      <c r="D307" s="399"/>
      <c r="E307" s="398"/>
      <c r="F307" s="398"/>
      <c r="G307" s="398"/>
      <c r="H307" s="398"/>
      <c r="I307" s="398"/>
      <c r="J307" s="398"/>
      <c r="K307" s="398"/>
      <c r="L307" s="400"/>
      <c r="M307" s="398"/>
      <c r="N307" s="398"/>
      <c r="O307" s="398"/>
      <c r="P307" s="398"/>
      <c r="Q307" s="398"/>
      <c r="R307" s="398"/>
      <c r="S307" s="398"/>
      <c r="T307" s="398"/>
      <c r="U307" s="398"/>
      <c r="V307" s="398"/>
      <c r="W307" s="398"/>
      <c r="X307" s="398"/>
      <c r="Y307" s="398"/>
      <c r="Z307" s="398"/>
      <c r="AA307" s="398"/>
      <c r="AB307" s="398"/>
      <c r="AC307" s="398"/>
      <c r="AD307" s="398"/>
      <c r="AE307" s="398"/>
      <c r="AF307" s="398"/>
      <c r="AG307" s="398"/>
      <c r="AH307" s="398"/>
      <c r="AI307" s="398"/>
      <c r="AJ307" s="398"/>
      <c r="AK307" s="398"/>
      <c r="AL307" s="398"/>
      <c r="AM307" s="401"/>
      <c r="AN307" s="401"/>
      <c r="AO307" s="401"/>
      <c r="AP307" s="401"/>
      <c r="AQ307" s="398"/>
      <c r="AR307" s="398"/>
      <c r="AS307" s="398"/>
      <c r="AT307" s="398"/>
      <c r="AU307" s="402"/>
      <c r="AV307" s="398"/>
      <c r="AW307" s="398"/>
      <c r="AX307" s="398"/>
      <c r="AY307" s="398"/>
      <c r="AZ307" s="398"/>
    </row>
    <row r="308" spans="2:52" s="403" customFormat="1" x14ac:dyDescent="0.25">
      <c r="B308" s="398"/>
      <c r="C308" s="398"/>
      <c r="D308" s="399"/>
      <c r="E308" s="398"/>
      <c r="F308" s="398"/>
      <c r="G308" s="398"/>
      <c r="H308" s="398"/>
      <c r="I308" s="398"/>
      <c r="J308" s="398"/>
      <c r="K308" s="398"/>
      <c r="L308" s="400"/>
      <c r="M308" s="398"/>
      <c r="N308" s="398"/>
      <c r="O308" s="398"/>
      <c r="P308" s="398"/>
      <c r="Q308" s="398"/>
      <c r="R308" s="398"/>
      <c r="S308" s="398"/>
      <c r="T308" s="398"/>
      <c r="U308" s="398"/>
      <c r="V308" s="398"/>
      <c r="W308" s="398"/>
      <c r="X308" s="398"/>
      <c r="Y308" s="398"/>
      <c r="Z308" s="398"/>
      <c r="AA308" s="398"/>
      <c r="AB308" s="398"/>
      <c r="AC308" s="398"/>
      <c r="AD308" s="398"/>
      <c r="AE308" s="398"/>
      <c r="AF308" s="398"/>
      <c r="AG308" s="398"/>
      <c r="AH308" s="398"/>
      <c r="AI308" s="398"/>
      <c r="AJ308" s="398"/>
      <c r="AK308" s="398"/>
      <c r="AL308" s="398"/>
      <c r="AM308" s="401"/>
      <c r="AN308" s="401"/>
      <c r="AO308" s="401"/>
      <c r="AP308" s="401"/>
      <c r="AQ308" s="398"/>
      <c r="AR308" s="398"/>
      <c r="AS308" s="398"/>
      <c r="AT308" s="398"/>
      <c r="AU308" s="402"/>
      <c r="AV308" s="398"/>
      <c r="AW308" s="398"/>
      <c r="AX308" s="398"/>
      <c r="AY308" s="398"/>
      <c r="AZ308" s="398"/>
    </row>
    <row r="309" spans="2:52" s="403" customFormat="1" x14ac:dyDescent="0.25">
      <c r="B309" s="398"/>
      <c r="C309" s="398"/>
      <c r="D309" s="399"/>
      <c r="E309" s="398"/>
      <c r="F309" s="398"/>
      <c r="G309" s="398"/>
      <c r="H309" s="398"/>
      <c r="I309" s="398"/>
      <c r="J309" s="398"/>
      <c r="K309" s="398"/>
      <c r="L309" s="400"/>
      <c r="M309" s="398"/>
      <c r="N309" s="398"/>
      <c r="O309" s="398"/>
      <c r="P309" s="398"/>
      <c r="Q309" s="398"/>
      <c r="R309" s="398"/>
      <c r="S309" s="398"/>
      <c r="T309" s="398"/>
      <c r="U309" s="398"/>
      <c r="V309" s="398"/>
      <c r="W309" s="398"/>
      <c r="X309" s="398"/>
      <c r="Y309" s="398"/>
      <c r="Z309" s="398"/>
      <c r="AA309" s="398"/>
      <c r="AB309" s="398"/>
      <c r="AC309" s="398"/>
      <c r="AD309" s="398"/>
      <c r="AE309" s="398"/>
      <c r="AF309" s="398"/>
      <c r="AG309" s="398"/>
      <c r="AH309" s="398"/>
      <c r="AI309" s="398"/>
      <c r="AJ309" s="398"/>
      <c r="AK309" s="398"/>
      <c r="AL309" s="398"/>
      <c r="AM309" s="401"/>
      <c r="AN309" s="401"/>
      <c r="AO309" s="401"/>
      <c r="AP309" s="401"/>
      <c r="AQ309" s="398"/>
      <c r="AR309" s="398"/>
      <c r="AS309" s="398"/>
      <c r="AT309" s="398"/>
      <c r="AU309" s="402"/>
      <c r="AV309" s="398"/>
      <c r="AW309" s="398"/>
      <c r="AX309" s="398"/>
      <c r="AY309" s="398"/>
      <c r="AZ309" s="398"/>
    </row>
    <row r="310" spans="2:52" s="403" customFormat="1" x14ac:dyDescent="0.25">
      <c r="B310" s="398"/>
      <c r="C310" s="398"/>
      <c r="D310" s="399"/>
      <c r="E310" s="398"/>
      <c r="F310" s="398"/>
      <c r="G310" s="398"/>
      <c r="H310" s="398"/>
      <c r="I310" s="398"/>
      <c r="J310" s="398"/>
      <c r="K310" s="398"/>
      <c r="L310" s="400"/>
      <c r="M310" s="398"/>
      <c r="N310" s="398"/>
      <c r="O310" s="398"/>
      <c r="P310" s="398"/>
      <c r="Q310" s="398"/>
      <c r="R310" s="398"/>
      <c r="S310" s="398"/>
      <c r="T310" s="398"/>
      <c r="U310" s="398"/>
      <c r="V310" s="398"/>
      <c r="W310" s="398"/>
      <c r="X310" s="398"/>
      <c r="Y310" s="398"/>
      <c r="Z310" s="398"/>
      <c r="AA310" s="398"/>
      <c r="AB310" s="398"/>
      <c r="AC310" s="398"/>
      <c r="AD310" s="398"/>
      <c r="AE310" s="398"/>
      <c r="AF310" s="398"/>
      <c r="AG310" s="398"/>
      <c r="AH310" s="398"/>
      <c r="AI310" s="398"/>
      <c r="AJ310" s="398"/>
      <c r="AK310" s="398"/>
      <c r="AL310" s="398"/>
      <c r="AM310" s="401"/>
      <c r="AN310" s="401"/>
      <c r="AO310" s="401"/>
      <c r="AP310" s="401"/>
      <c r="AQ310" s="398"/>
      <c r="AR310" s="398"/>
      <c r="AS310" s="398"/>
      <c r="AT310" s="398"/>
      <c r="AU310" s="402"/>
      <c r="AV310" s="398"/>
      <c r="AW310" s="398"/>
      <c r="AX310" s="398"/>
      <c r="AY310" s="398"/>
      <c r="AZ310" s="398"/>
    </row>
    <row r="311" spans="2:52" s="403" customFormat="1" x14ac:dyDescent="0.25">
      <c r="B311" s="398"/>
      <c r="C311" s="398"/>
      <c r="D311" s="399"/>
      <c r="E311" s="398"/>
      <c r="F311" s="398"/>
      <c r="G311" s="398"/>
      <c r="H311" s="398"/>
      <c r="I311" s="398"/>
      <c r="J311" s="398"/>
      <c r="K311" s="398"/>
      <c r="L311" s="400"/>
      <c r="M311" s="398"/>
      <c r="N311" s="398"/>
      <c r="O311" s="398"/>
      <c r="P311" s="398"/>
      <c r="Q311" s="398"/>
      <c r="R311" s="398"/>
      <c r="S311" s="398"/>
      <c r="T311" s="398"/>
      <c r="U311" s="398"/>
      <c r="V311" s="398"/>
      <c r="W311" s="398"/>
      <c r="X311" s="398"/>
      <c r="Y311" s="398"/>
      <c r="Z311" s="398"/>
      <c r="AA311" s="398"/>
      <c r="AB311" s="398"/>
      <c r="AC311" s="398"/>
      <c r="AD311" s="398"/>
      <c r="AE311" s="398"/>
      <c r="AF311" s="398"/>
      <c r="AG311" s="398"/>
      <c r="AH311" s="398"/>
      <c r="AI311" s="398"/>
      <c r="AJ311" s="398"/>
      <c r="AK311" s="398"/>
      <c r="AL311" s="398"/>
      <c r="AM311" s="401"/>
      <c r="AN311" s="401"/>
      <c r="AO311" s="401"/>
      <c r="AP311" s="401"/>
      <c r="AQ311" s="398"/>
      <c r="AR311" s="398"/>
      <c r="AS311" s="398"/>
      <c r="AT311" s="398"/>
      <c r="AU311" s="402"/>
      <c r="AV311" s="398"/>
      <c r="AW311" s="398"/>
      <c r="AX311" s="398"/>
      <c r="AY311" s="398"/>
      <c r="AZ311" s="398"/>
    </row>
    <row r="312" spans="2:52" s="403" customFormat="1" x14ac:dyDescent="0.25">
      <c r="B312" s="398"/>
      <c r="C312" s="398"/>
      <c r="D312" s="399"/>
      <c r="E312" s="398"/>
      <c r="F312" s="398"/>
      <c r="G312" s="398"/>
      <c r="H312" s="398"/>
      <c r="I312" s="398"/>
      <c r="J312" s="398"/>
      <c r="K312" s="398"/>
      <c r="L312" s="400"/>
      <c r="M312" s="398"/>
      <c r="N312" s="398"/>
      <c r="O312" s="398"/>
      <c r="P312" s="398"/>
      <c r="Q312" s="398"/>
      <c r="R312" s="398"/>
      <c r="S312" s="398"/>
      <c r="T312" s="398"/>
      <c r="U312" s="398"/>
      <c r="V312" s="398"/>
      <c r="W312" s="398"/>
      <c r="X312" s="398"/>
      <c r="Y312" s="398"/>
      <c r="Z312" s="398"/>
      <c r="AA312" s="398"/>
      <c r="AB312" s="398"/>
      <c r="AC312" s="398"/>
      <c r="AD312" s="398"/>
      <c r="AE312" s="398"/>
      <c r="AF312" s="398"/>
      <c r="AG312" s="398"/>
      <c r="AH312" s="398"/>
      <c r="AI312" s="398"/>
      <c r="AJ312" s="398"/>
      <c r="AK312" s="398"/>
      <c r="AL312" s="398"/>
      <c r="AM312" s="401"/>
      <c r="AN312" s="401"/>
      <c r="AO312" s="401"/>
      <c r="AP312" s="401"/>
      <c r="AQ312" s="398"/>
      <c r="AR312" s="398"/>
      <c r="AS312" s="398"/>
      <c r="AT312" s="398"/>
      <c r="AU312" s="402"/>
      <c r="AV312" s="398"/>
      <c r="AW312" s="398"/>
      <c r="AX312" s="398"/>
      <c r="AY312" s="398"/>
      <c r="AZ312" s="398"/>
    </row>
    <row r="313" spans="2:52" s="403" customFormat="1" x14ac:dyDescent="0.25">
      <c r="B313" s="398"/>
      <c r="C313" s="398"/>
      <c r="D313" s="399"/>
      <c r="E313" s="398"/>
      <c r="F313" s="398"/>
      <c r="G313" s="398"/>
      <c r="H313" s="398"/>
      <c r="I313" s="398"/>
      <c r="J313" s="398"/>
      <c r="K313" s="398"/>
      <c r="L313" s="400"/>
      <c r="M313" s="398"/>
      <c r="N313" s="398"/>
      <c r="O313" s="398"/>
      <c r="P313" s="398"/>
      <c r="Q313" s="398"/>
      <c r="R313" s="398"/>
      <c r="S313" s="398"/>
      <c r="T313" s="398"/>
      <c r="U313" s="398"/>
      <c r="V313" s="398"/>
      <c r="W313" s="398"/>
      <c r="X313" s="398"/>
      <c r="Y313" s="398"/>
      <c r="Z313" s="398"/>
      <c r="AA313" s="398"/>
      <c r="AB313" s="398"/>
      <c r="AC313" s="398"/>
      <c r="AD313" s="398"/>
      <c r="AE313" s="398"/>
      <c r="AF313" s="398"/>
      <c r="AG313" s="398"/>
      <c r="AH313" s="398"/>
      <c r="AI313" s="398"/>
      <c r="AJ313" s="398"/>
      <c r="AK313" s="398"/>
      <c r="AL313" s="398"/>
      <c r="AM313" s="401"/>
      <c r="AN313" s="401"/>
      <c r="AO313" s="401"/>
      <c r="AP313" s="401"/>
      <c r="AQ313" s="398"/>
      <c r="AR313" s="398"/>
      <c r="AS313" s="398"/>
      <c r="AT313" s="398"/>
      <c r="AU313" s="402"/>
      <c r="AV313" s="398"/>
      <c r="AW313" s="398"/>
      <c r="AX313" s="398"/>
      <c r="AY313" s="398"/>
      <c r="AZ313" s="398"/>
    </row>
    <row r="314" spans="2:52" s="403" customFormat="1" x14ac:dyDescent="0.25">
      <c r="B314" s="398"/>
      <c r="C314" s="398"/>
      <c r="D314" s="399"/>
      <c r="E314" s="398"/>
      <c r="F314" s="398"/>
      <c r="G314" s="398"/>
      <c r="H314" s="398"/>
      <c r="I314" s="398"/>
      <c r="J314" s="398"/>
      <c r="K314" s="398"/>
      <c r="L314" s="400"/>
      <c r="M314" s="398"/>
      <c r="N314" s="398"/>
      <c r="O314" s="398"/>
      <c r="P314" s="398"/>
      <c r="Q314" s="398"/>
      <c r="R314" s="398"/>
      <c r="S314" s="398"/>
      <c r="T314" s="398"/>
      <c r="U314" s="398"/>
      <c r="V314" s="398"/>
      <c r="W314" s="398"/>
      <c r="X314" s="398"/>
      <c r="Y314" s="398"/>
      <c r="Z314" s="398"/>
      <c r="AA314" s="398"/>
      <c r="AB314" s="398"/>
      <c r="AC314" s="398"/>
      <c r="AD314" s="398"/>
      <c r="AE314" s="398"/>
      <c r="AF314" s="398"/>
      <c r="AG314" s="398"/>
      <c r="AH314" s="398"/>
      <c r="AI314" s="398"/>
      <c r="AJ314" s="398"/>
      <c r="AK314" s="398"/>
      <c r="AL314" s="398"/>
      <c r="AM314" s="401"/>
      <c r="AN314" s="401"/>
      <c r="AO314" s="401"/>
      <c r="AP314" s="401"/>
      <c r="AQ314" s="398"/>
      <c r="AR314" s="398"/>
      <c r="AS314" s="398"/>
      <c r="AT314" s="398"/>
      <c r="AU314" s="402"/>
      <c r="AV314" s="398"/>
      <c r="AW314" s="398"/>
      <c r="AX314" s="398"/>
      <c r="AY314" s="398"/>
      <c r="AZ314" s="398"/>
    </row>
    <row r="315" spans="2:52" s="403" customFormat="1" x14ac:dyDescent="0.25">
      <c r="B315" s="398"/>
      <c r="C315" s="398"/>
      <c r="D315" s="399"/>
      <c r="E315" s="398"/>
      <c r="F315" s="398"/>
      <c r="G315" s="398"/>
      <c r="H315" s="398"/>
      <c r="I315" s="398"/>
      <c r="J315" s="398"/>
      <c r="K315" s="398"/>
      <c r="L315" s="400"/>
      <c r="M315" s="398"/>
      <c r="N315" s="398"/>
      <c r="O315" s="398"/>
      <c r="P315" s="398"/>
      <c r="Q315" s="398"/>
      <c r="R315" s="398"/>
      <c r="S315" s="398"/>
      <c r="T315" s="398"/>
      <c r="U315" s="398"/>
      <c r="V315" s="398"/>
      <c r="W315" s="398"/>
      <c r="X315" s="398"/>
      <c r="Y315" s="398"/>
      <c r="Z315" s="398"/>
      <c r="AA315" s="398"/>
      <c r="AB315" s="398"/>
      <c r="AC315" s="398"/>
      <c r="AD315" s="398"/>
      <c r="AE315" s="398"/>
      <c r="AF315" s="398"/>
      <c r="AG315" s="398"/>
      <c r="AH315" s="398"/>
      <c r="AI315" s="398"/>
      <c r="AJ315" s="398"/>
      <c r="AK315" s="398"/>
      <c r="AL315" s="398"/>
      <c r="AM315" s="401"/>
      <c r="AN315" s="401"/>
      <c r="AO315" s="401"/>
      <c r="AP315" s="401"/>
      <c r="AQ315" s="398"/>
      <c r="AR315" s="398"/>
      <c r="AS315" s="398"/>
      <c r="AT315" s="398"/>
      <c r="AU315" s="402"/>
      <c r="AV315" s="398"/>
      <c r="AW315" s="398"/>
      <c r="AX315" s="398"/>
      <c r="AY315" s="398"/>
      <c r="AZ315" s="398"/>
    </row>
    <row r="316" spans="2:52" s="403" customFormat="1" x14ac:dyDescent="0.25">
      <c r="B316" s="398"/>
      <c r="C316" s="398"/>
      <c r="D316" s="399"/>
      <c r="E316" s="398"/>
      <c r="F316" s="398"/>
      <c r="G316" s="398"/>
      <c r="H316" s="398"/>
      <c r="I316" s="398"/>
      <c r="J316" s="398"/>
      <c r="K316" s="398"/>
      <c r="L316" s="400"/>
      <c r="M316" s="398"/>
      <c r="N316" s="398"/>
      <c r="O316" s="398"/>
      <c r="P316" s="398"/>
      <c r="Q316" s="398"/>
      <c r="R316" s="398"/>
      <c r="S316" s="398"/>
      <c r="T316" s="398"/>
      <c r="U316" s="398"/>
      <c r="V316" s="398"/>
      <c r="W316" s="398"/>
      <c r="X316" s="398"/>
      <c r="Y316" s="398"/>
      <c r="Z316" s="398"/>
      <c r="AA316" s="398"/>
      <c r="AB316" s="398"/>
      <c r="AC316" s="398"/>
      <c r="AD316" s="398"/>
      <c r="AE316" s="398"/>
      <c r="AF316" s="398"/>
      <c r="AG316" s="398"/>
      <c r="AH316" s="398"/>
      <c r="AI316" s="398"/>
      <c r="AJ316" s="398"/>
      <c r="AK316" s="398"/>
      <c r="AL316" s="398"/>
      <c r="AM316" s="401"/>
      <c r="AN316" s="401"/>
      <c r="AO316" s="401"/>
      <c r="AP316" s="401"/>
      <c r="AQ316" s="398"/>
      <c r="AR316" s="398"/>
      <c r="AS316" s="398"/>
      <c r="AT316" s="398"/>
      <c r="AU316" s="402"/>
      <c r="AV316" s="398"/>
      <c r="AW316" s="398"/>
      <c r="AX316" s="398"/>
      <c r="AY316" s="398"/>
      <c r="AZ316" s="398"/>
    </row>
    <row r="317" spans="2:52" s="403" customFormat="1" x14ac:dyDescent="0.25">
      <c r="B317" s="398"/>
      <c r="C317" s="398"/>
      <c r="D317" s="399"/>
      <c r="E317" s="398"/>
      <c r="F317" s="398"/>
      <c r="G317" s="398"/>
      <c r="H317" s="398"/>
      <c r="I317" s="398"/>
      <c r="J317" s="398"/>
      <c r="K317" s="398"/>
      <c r="L317" s="400"/>
      <c r="M317" s="398"/>
      <c r="N317" s="398"/>
      <c r="O317" s="398"/>
      <c r="P317" s="398"/>
      <c r="Q317" s="398"/>
      <c r="R317" s="398"/>
      <c r="S317" s="398"/>
      <c r="T317" s="398"/>
      <c r="U317" s="398"/>
      <c r="V317" s="398"/>
      <c r="W317" s="398"/>
      <c r="X317" s="398"/>
      <c r="Y317" s="398"/>
      <c r="Z317" s="398"/>
      <c r="AA317" s="398"/>
      <c r="AB317" s="398"/>
      <c r="AC317" s="398"/>
      <c r="AD317" s="398"/>
      <c r="AE317" s="398"/>
      <c r="AF317" s="398"/>
      <c r="AG317" s="398"/>
      <c r="AH317" s="398"/>
      <c r="AI317" s="398"/>
      <c r="AJ317" s="398"/>
      <c r="AK317" s="398"/>
      <c r="AL317" s="398"/>
      <c r="AM317" s="401"/>
      <c r="AN317" s="401"/>
      <c r="AO317" s="401"/>
      <c r="AP317" s="401"/>
      <c r="AQ317" s="398"/>
      <c r="AR317" s="398"/>
      <c r="AS317" s="398"/>
      <c r="AT317" s="398"/>
      <c r="AU317" s="402"/>
      <c r="AV317" s="398"/>
      <c r="AW317" s="398"/>
      <c r="AX317" s="398"/>
      <c r="AY317" s="398"/>
      <c r="AZ317" s="398"/>
    </row>
    <row r="318" spans="2:52" s="403" customFormat="1" x14ac:dyDescent="0.25">
      <c r="B318" s="398"/>
      <c r="C318" s="398"/>
      <c r="D318" s="399"/>
      <c r="E318" s="398"/>
      <c r="F318" s="398"/>
      <c r="G318" s="398"/>
      <c r="H318" s="398"/>
      <c r="I318" s="398"/>
      <c r="J318" s="398"/>
      <c r="K318" s="398"/>
      <c r="L318" s="400"/>
      <c r="M318" s="398"/>
      <c r="N318" s="398"/>
      <c r="O318" s="398"/>
      <c r="P318" s="398"/>
      <c r="Q318" s="398"/>
      <c r="R318" s="398"/>
      <c r="S318" s="398"/>
      <c r="T318" s="398"/>
      <c r="U318" s="398"/>
      <c r="V318" s="398"/>
      <c r="W318" s="398"/>
      <c r="X318" s="398"/>
      <c r="Y318" s="398"/>
      <c r="Z318" s="398"/>
      <c r="AA318" s="398"/>
      <c r="AB318" s="398"/>
      <c r="AC318" s="398"/>
      <c r="AD318" s="398"/>
      <c r="AE318" s="398"/>
      <c r="AF318" s="398"/>
      <c r="AG318" s="398"/>
      <c r="AH318" s="398"/>
      <c r="AI318" s="398"/>
      <c r="AJ318" s="398"/>
      <c r="AK318" s="398"/>
      <c r="AL318" s="398"/>
      <c r="AM318" s="401"/>
      <c r="AN318" s="401"/>
      <c r="AO318" s="401"/>
      <c r="AP318" s="401"/>
      <c r="AQ318" s="398"/>
      <c r="AR318" s="398"/>
      <c r="AS318" s="398"/>
      <c r="AT318" s="398"/>
      <c r="AU318" s="402"/>
      <c r="AV318" s="398"/>
      <c r="AW318" s="398"/>
      <c r="AX318" s="398"/>
      <c r="AY318" s="398"/>
      <c r="AZ318" s="398"/>
    </row>
    <row r="319" spans="2:52" s="403" customFormat="1" x14ac:dyDescent="0.25">
      <c r="B319" s="398"/>
      <c r="C319" s="398"/>
      <c r="D319" s="399"/>
      <c r="E319" s="398"/>
      <c r="F319" s="398"/>
      <c r="G319" s="398"/>
      <c r="H319" s="398"/>
      <c r="I319" s="398"/>
      <c r="J319" s="398"/>
      <c r="K319" s="398"/>
      <c r="L319" s="400"/>
      <c r="M319" s="398"/>
      <c r="N319" s="398"/>
      <c r="O319" s="398"/>
      <c r="P319" s="398"/>
      <c r="Q319" s="398"/>
      <c r="R319" s="398"/>
      <c r="S319" s="398"/>
      <c r="T319" s="398"/>
      <c r="U319" s="398"/>
      <c r="V319" s="398"/>
      <c r="W319" s="398"/>
      <c r="X319" s="398"/>
      <c r="Y319" s="398"/>
      <c r="Z319" s="398"/>
      <c r="AA319" s="398"/>
      <c r="AB319" s="398"/>
      <c r="AC319" s="398"/>
      <c r="AD319" s="398"/>
      <c r="AE319" s="398"/>
      <c r="AF319" s="398"/>
      <c r="AG319" s="398"/>
      <c r="AH319" s="398"/>
      <c r="AI319" s="398"/>
      <c r="AJ319" s="398"/>
      <c r="AK319" s="398"/>
      <c r="AL319" s="398"/>
      <c r="AM319" s="401"/>
      <c r="AN319" s="401"/>
      <c r="AO319" s="401"/>
      <c r="AP319" s="401"/>
      <c r="AQ319" s="398"/>
      <c r="AR319" s="398"/>
      <c r="AS319" s="398"/>
      <c r="AT319" s="398"/>
      <c r="AU319" s="402"/>
      <c r="AV319" s="398"/>
      <c r="AW319" s="398"/>
      <c r="AX319" s="398"/>
      <c r="AY319" s="398"/>
      <c r="AZ319" s="398"/>
    </row>
    <row r="320" spans="2:52" s="403" customFormat="1" x14ac:dyDescent="0.25">
      <c r="B320" s="398"/>
      <c r="C320" s="398"/>
      <c r="D320" s="399"/>
      <c r="E320" s="398"/>
      <c r="F320" s="398"/>
      <c r="G320" s="398"/>
      <c r="H320" s="398"/>
      <c r="I320" s="398"/>
      <c r="J320" s="398"/>
      <c r="K320" s="398"/>
      <c r="L320" s="400"/>
      <c r="M320" s="398"/>
      <c r="N320" s="398"/>
      <c r="O320" s="398"/>
      <c r="P320" s="398"/>
      <c r="Q320" s="398"/>
      <c r="R320" s="398"/>
      <c r="S320" s="398"/>
      <c r="T320" s="398"/>
      <c r="U320" s="398"/>
      <c r="V320" s="398"/>
      <c r="W320" s="398"/>
      <c r="X320" s="398"/>
      <c r="Y320" s="398"/>
      <c r="Z320" s="398"/>
      <c r="AA320" s="398"/>
      <c r="AB320" s="398"/>
      <c r="AC320" s="398"/>
      <c r="AD320" s="398"/>
      <c r="AE320" s="398"/>
      <c r="AF320" s="398"/>
      <c r="AG320" s="398"/>
      <c r="AH320" s="398"/>
      <c r="AI320" s="398"/>
      <c r="AJ320" s="398"/>
      <c r="AK320" s="398"/>
      <c r="AL320" s="398"/>
      <c r="AM320" s="401"/>
      <c r="AN320" s="401"/>
      <c r="AO320" s="401"/>
      <c r="AP320" s="401"/>
      <c r="AQ320" s="398"/>
      <c r="AR320" s="398"/>
      <c r="AS320" s="398"/>
      <c r="AT320" s="398"/>
      <c r="AU320" s="402"/>
      <c r="AV320" s="398"/>
      <c r="AW320" s="398"/>
      <c r="AX320" s="398"/>
      <c r="AY320" s="398"/>
      <c r="AZ320" s="398"/>
    </row>
    <row r="321" spans="2:52" s="403" customFormat="1" x14ac:dyDescent="0.25">
      <c r="B321" s="398"/>
      <c r="C321" s="398"/>
      <c r="D321" s="399"/>
      <c r="E321" s="398"/>
      <c r="F321" s="398"/>
      <c r="G321" s="398"/>
      <c r="H321" s="398"/>
      <c r="I321" s="398"/>
      <c r="J321" s="398"/>
      <c r="K321" s="398"/>
      <c r="L321" s="400"/>
      <c r="M321" s="398"/>
      <c r="N321" s="398"/>
      <c r="O321" s="398"/>
      <c r="P321" s="398"/>
      <c r="Q321" s="398"/>
      <c r="R321" s="398"/>
      <c r="S321" s="398"/>
      <c r="T321" s="398"/>
      <c r="U321" s="398"/>
      <c r="V321" s="398"/>
      <c r="W321" s="398"/>
      <c r="X321" s="398"/>
      <c r="Y321" s="398"/>
      <c r="Z321" s="398"/>
      <c r="AA321" s="398"/>
      <c r="AB321" s="398"/>
      <c r="AC321" s="398"/>
      <c r="AD321" s="398"/>
      <c r="AE321" s="398"/>
      <c r="AF321" s="398"/>
      <c r="AG321" s="398"/>
      <c r="AH321" s="398"/>
      <c r="AI321" s="398"/>
      <c r="AJ321" s="398"/>
      <c r="AK321" s="398"/>
      <c r="AL321" s="398"/>
      <c r="AM321" s="401"/>
      <c r="AN321" s="401"/>
      <c r="AO321" s="401"/>
      <c r="AP321" s="401"/>
      <c r="AQ321" s="398"/>
      <c r="AR321" s="398"/>
      <c r="AS321" s="398"/>
      <c r="AT321" s="398"/>
      <c r="AU321" s="402"/>
      <c r="AV321" s="398"/>
      <c r="AW321" s="398"/>
      <c r="AX321" s="398"/>
      <c r="AY321" s="398"/>
      <c r="AZ321" s="398"/>
    </row>
    <row r="322" spans="2:52" s="403" customFormat="1" x14ac:dyDescent="0.25">
      <c r="B322" s="398"/>
      <c r="C322" s="398"/>
      <c r="D322" s="399"/>
      <c r="E322" s="398"/>
      <c r="F322" s="398"/>
      <c r="G322" s="398"/>
      <c r="H322" s="398"/>
      <c r="I322" s="398"/>
      <c r="J322" s="398"/>
      <c r="K322" s="398"/>
      <c r="L322" s="400"/>
      <c r="M322" s="398"/>
      <c r="N322" s="398"/>
      <c r="O322" s="398"/>
      <c r="P322" s="398"/>
      <c r="Q322" s="398"/>
      <c r="R322" s="398"/>
      <c r="S322" s="398"/>
      <c r="T322" s="398"/>
      <c r="U322" s="398"/>
      <c r="V322" s="398"/>
      <c r="W322" s="398"/>
      <c r="X322" s="398"/>
      <c r="Y322" s="398"/>
      <c r="Z322" s="398"/>
      <c r="AA322" s="398"/>
      <c r="AB322" s="398"/>
      <c r="AC322" s="398"/>
      <c r="AD322" s="398"/>
      <c r="AE322" s="398"/>
      <c r="AF322" s="398"/>
      <c r="AG322" s="398"/>
      <c r="AH322" s="398"/>
      <c r="AI322" s="398"/>
      <c r="AJ322" s="398"/>
      <c r="AK322" s="398"/>
      <c r="AL322" s="398"/>
      <c r="AM322" s="401"/>
      <c r="AN322" s="401"/>
      <c r="AO322" s="401"/>
      <c r="AP322" s="401"/>
      <c r="AQ322" s="398"/>
      <c r="AR322" s="398"/>
      <c r="AS322" s="398"/>
      <c r="AT322" s="398"/>
      <c r="AU322" s="402"/>
      <c r="AV322" s="398"/>
      <c r="AW322" s="398"/>
      <c r="AX322" s="398"/>
      <c r="AY322" s="398"/>
      <c r="AZ322" s="398"/>
    </row>
    <row r="323" spans="2:52" s="403" customFormat="1" x14ac:dyDescent="0.25">
      <c r="B323" s="398"/>
      <c r="C323" s="398"/>
      <c r="D323" s="399"/>
      <c r="E323" s="398"/>
      <c r="F323" s="398"/>
      <c r="G323" s="398"/>
      <c r="H323" s="398"/>
      <c r="I323" s="398"/>
      <c r="J323" s="398"/>
      <c r="K323" s="398"/>
      <c r="L323" s="400"/>
      <c r="M323" s="398"/>
      <c r="N323" s="398"/>
      <c r="O323" s="398"/>
      <c r="P323" s="398"/>
      <c r="Q323" s="398"/>
      <c r="R323" s="398"/>
      <c r="S323" s="398"/>
      <c r="T323" s="398"/>
      <c r="U323" s="398"/>
      <c r="V323" s="398"/>
      <c r="W323" s="398"/>
      <c r="X323" s="398"/>
      <c r="Y323" s="398"/>
      <c r="Z323" s="398"/>
      <c r="AA323" s="398"/>
      <c r="AB323" s="398"/>
      <c r="AC323" s="398"/>
      <c r="AD323" s="398"/>
      <c r="AE323" s="398"/>
      <c r="AF323" s="398"/>
      <c r="AG323" s="398"/>
      <c r="AH323" s="398"/>
      <c r="AI323" s="398"/>
      <c r="AJ323" s="398"/>
      <c r="AK323" s="398"/>
      <c r="AL323" s="398"/>
      <c r="AM323" s="401"/>
      <c r="AN323" s="401"/>
      <c r="AO323" s="401"/>
      <c r="AP323" s="401"/>
      <c r="AQ323" s="398"/>
      <c r="AR323" s="398"/>
      <c r="AS323" s="398"/>
      <c r="AT323" s="398"/>
      <c r="AU323" s="402"/>
      <c r="AV323" s="398"/>
      <c r="AW323" s="398"/>
      <c r="AX323" s="398"/>
      <c r="AY323" s="398"/>
      <c r="AZ323" s="398"/>
    </row>
    <row r="324" spans="2:52" s="403" customFormat="1" x14ac:dyDescent="0.25">
      <c r="B324" s="398"/>
      <c r="C324" s="398"/>
      <c r="D324" s="399"/>
      <c r="E324" s="398"/>
      <c r="F324" s="398"/>
      <c r="G324" s="398"/>
      <c r="H324" s="398"/>
      <c r="I324" s="398"/>
      <c r="J324" s="398"/>
      <c r="K324" s="398"/>
      <c r="L324" s="400"/>
      <c r="M324" s="398"/>
      <c r="N324" s="398"/>
      <c r="O324" s="398"/>
      <c r="P324" s="398"/>
      <c r="Q324" s="398"/>
      <c r="R324" s="398"/>
      <c r="S324" s="398"/>
      <c r="T324" s="398"/>
      <c r="U324" s="398"/>
      <c r="V324" s="398"/>
      <c r="W324" s="398"/>
      <c r="X324" s="398"/>
      <c r="Y324" s="398"/>
      <c r="Z324" s="398"/>
      <c r="AA324" s="398"/>
      <c r="AB324" s="398"/>
      <c r="AC324" s="398"/>
      <c r="AD324" s="398"/>
      <c r="AE324" s="398"/>
      <c r="AF324" s="398"/>
      <c r="AG324" s="398"/>
      <c r="AH324" s="398"/>
      <c r="AI324" s="398"/>
      <c r="AJ324" s="398"/>
      <c r="AK324" s="398"/>
      <c r="AL324" s="398"/>
      <c r="AM324" s="401"/>
      <c r="AN324" s="401"/>
      <c r="AO324" s="401"/>
      <c r="AP324" s="401"/>
      <c r="AQ324" s="398"/>
      <c r="AR324" s="398"/>
      <c r="AS324" s="398"/>
      <c r="AT324" s="398"/>
      <c r="AU324" s="402"/>
      <c r="AV324" s="398"/>
      <c r="AW324" s="398"/>
      <c r="AX324" s="398"/>
      <c r="AY324" s="398"/>
      <c r="AZ324" s="398"/>
    </row>
    <row r="325" spans="2:52" s="403" customFormat="1" x14ac:dyDescent="0.25">
      <c r="B325" s="398"/>
      <c r="C325" s="398"/>
      <c r="D325" s="399"/>
      <c r="E325" s="398"/>
      <c r="F325" s="398"/>
      <c r="G325" s="398"/>
      <c r="H325" s="398"/>
      <c r="I325" s="398"/>
      <c r="J325" s="398"/>
      <c r="K325" s="398"/>
      <c r="L325" s="400"/>
      <c r="M325" s="398"/>
      <c r="N325" s="398"/>
      <c r="O325" s="398"/>
      <c r="P325" s="398"/>
      <c r="Q325" s="398"/>
      <c r="R325" s="398"/>
      <c r="S325" s="398"/>
      <c r="T325" s="398"/>
      <c r="U325" s="398"/>
      <c r="V325" s="398"/>
      <c r="W325" s="398"/>
      <c r="X325" s="398"/>
      <c r="Y325" s="398"/>
      <c r="Z325" s="398"/>
      <c r="AA325" s="398"/>
      <c r="AB325" s="398"/>
      <c r="AC325" s="398"/>
      <c r="AD325" s="398"/>
      <c r="AE325" s="398"/>
      <c r="AF325" s="398"/>
      <c r="AG325" s="398"/>
      <c r="AH325" s="398"/>
      <c r="AI325" s="398"/>
      <c r="AJ325" s="398"/>
      <c r="AK325" s="398"/>
      <c r="AL325" s="398"/>
      <c r="AM325" s="401"/>
      <c r="AN325" s="401"/>
      <c r="AO325" s="401"/>
      <c r="AP325" s="401"/>
      <c r="AQ325" s="398"/>
      <c r="AR325" s="398"/>
      <c r="AS325" s="398"/>
      <c r="AT325" s="398"/>
      <c r="AU325" s="402"/>
      <c r="AV325" s="398"/>
      <c r="AW325" s="398"/>
      <c r="AX325" s="398"/>
      <c r="AY325" s="398"/>
      <c r="AZ325" s="398"/>
    </row>
    <row r="326" spans="2:52" s="403" customFormat="1" x14ac:dyDescent="0.25">
      <c r="B326" s="398"/>
      <c r="C326" s="398"/>
      <c r="D326" s="399"/>
      <c r="E326" s="398"/>
      <c r="F326" s="398"/>
      <c r="G326" s="398"/>
      <c r="H326" s="398"/>
      <c r="I326" s="398"/>
      <c r="J326" s="398"/>
      <c r="K326" s="398"/>
      <c r="L326" s="400"/>
      <c r="M326" s="398"/>
      <c r="N326" s="398"/>
      <c r="O326" s="398"/>
      <c r="P326" s="398"/>
      <c r="Q326" s="398"/>
      <c r="R326" s="398"/>
      <c r="S326" s="398"/>
      <c r="T326" s="398"/>
      <c r="U326" s="398"/>
      <c r="V326" s="398"/>
      <c r="W326" s="398"/>
      <c r="X326" s="398"/>
      <c r="Y326" s="398"/>
      <c r="Z326" s="398"/>
      <c r="AA326" s="398"/>
      <c r="AB326" s="398"/>
      <c r="AC326" s="398"/>
      <c r="AD326" s="398"/>
      <c r="AE326" s="398"/>
      <c r="AF326" s="398"/>
      <c r="AG326" s="398"/>
      <c r="AH326" s="398"/>
      <c r="AI326" s="398"/>
      <c r="AJ326" s="398"/>
      <c r="AK326" s="398"/>
      <c r="AL326" s="398"/>
      <c r="AM326" s="401"/>
      <c r="AN326" s="401"/>
      <c r="AO326" s="401"/>
      <c r="AP326" s="401"/>
      <c r="AQ326" s="398"/>
      <c r="AR326" s="398"/>
      <c r="AS326" s="398"/>
      <c r="AT326" s="398"/>
      <c r="AU326" s="402"/>
      <c r="AV326" s="398"/>
      <c r="AW326" s="398"/>
      <c r="AX326" s="398"/>
      <c r="AY326" s="398"/>
      <c r="AZ326" s="398"/>
    </row>
    <row r="327" spans="2:52" s="403" customFormat="1" x14ac:dyDescent="0.25">
      <c r="B327" s="398"/>
      <c r="C327" s="398"/>
      <c r="D327" s="399"/>
      <c r="E327" s="398"/>
      <c r="F327" s="398"/>
      <c r="G327" s="398"/>
      <c r="H327" s="398"/>
      <c r="I327" s="398"/>
      <c r="J327" s="398"/>
      <c r="K327" s="398"/>
      <c r="L327" s="400"/>
      <c r="M327" s="398"/>
      <c r="N327" s="398"/>
      <c r="O327" s="398"/>
      <c r="P327" s="398"/>
      <c r="Q327" s="398"/>
      <c r="R327" s="398"/>
      <c r="S327" s="398"/>
      <c r="T327" s="398"/>
      <c r="U327" s="398"/>
      <c r="V327" s="398"/>
      <c r="W327" s="398"/>
      <c r="X327" s="398"/>
      <c r="Y327" s="398"/>
      <c r="Z327" s="398"/>
      <c r="AA327" s="398"/>
      <c r="AB327" s="398"/>
      <c r="AC327" s="398"/>
      <c r="AD327" s="398"/>
      <c r="AE327" s="398"/>
      <c r="AF327" s="398"/>
      <c r="AG327" s="398"/>
      <c r="AH327" s="398"/>
      <c r="AI327" s="398"/>
      <c r="AJ327" s="398"/>
      <c r="AK327" s="398"/>
      <c r="AL327" s="398"/>
      <c r="AM327" s="401"/>
      <c r="AN327" s="401"/>
      <c r="AO327" s="401"/>
      <c r="AP327" s="401"/>
      <c r="AQ327" s="398"/>
      <c r="AR327" s="398"/>
      <c r="AS327" s="398"/>
      <c r="AT327" s="398"/>
      <c r="AU327" s="402"/>
      <c r="AV327" s="398"/>
      <c r="AW327" s="398"/>
      <c r="AX327" s="398"/>
      <c r="AY327" s="398"/>
      <c r="AZ327" s="398"/>
    </row>
    <row r="328" spans="2:52" s="403" customFormat="1" x14ac:dyDescent="0.25">
      <c r="B328" s="398"/>
      <c r="C328" s="398"/>
      <c r="D328" s="399"/>
      <c r="E328" s="398"/>
      <c r="F328" s="398"/>
      <c r="G328" s="398"/>
      <c r="H328" s="398"/>
      <c r="I328" s="398"/>
      <c r="J328" s="398"/>
      <c r="K328" s="398"/>
      <c r="L328" s="400"/>
      <c r="M328" s="398"/>
      <c r="N328" s="398"/>
      <c r="O328" s="398"/>
      <c r="P328" s="398"/>
      <c r="Q328" s="398"/>
      <c r="R328" s="398"/>
      <c r="S328" s="398"/>
      <c r="T328" s="398"/>
      <c r="U328" s="398"/>
      <c r="V328" s="398"/>
      <c r="W328" s="398"/>
      <c r="X328" s="398"/>
      <c r="Y328" s="398"/>
      <c r="Z328" s="398"/>
      <c r="AA328" s="398"/>
      <c r="AB328" s="398"/>
      <c r="AC328" s="398"/>
      <c r="AD328" s="398"/>
      <c r="AE328" s="398"/>
      <c r="AF328" s="398"/>
      <c r="AG328" s="398"/>
      <c r="AH328" s="398"/>
      <c r="AI328" s="398"/>
      <c r="AJ328" s="398"/>
      <c r="AK328" s="398"/>
      <c r="AL328" s="398"/>
      <c r="AM328" s="401"/>
      <c r="AN328" s="401"/>
      <c r="AO328" s="401"/>
      <c r="AP328" s="401"/>
      <c r="AQ328" s="398"/>
      <c r="AR328" s="398"/>
      <c r="AS328" s="398"/>
      <c r="AT328" s="398"/>
      <c r="AU328" s="402"/>
      <c r="AV328" s="398"/>
      <c r="AW328" s="398"/>
      <c r="AX328" s="398"/>
      <c r="AY328" s="398"/>
      <c r="AZ328" s="398"/>
    </row>
    <row r="329" spans="2:52" s="403" customFormat="1" x14ac:dyDescent="0.25">
      <c r="B329" s="398"/>
      <c r="C329" s="398"/>
      <c r="D329" s="399"/>
      <c r="E329" s="398"/>
      <c r="F329" s="398"/>
      <c r="G329" s="398"/>
      <c r="H329" s="398"/>
      <c r="I329" s="398"/>
      <c r="J329" s="398"/>
      <c r="K329" s="398"/>
      <c r="L329" s="400"/>
      <c r="M329" s="398"/>
      <c r="N329" s="398"/>
      <c r="O329" s="398"/>
      <c r="P329" s="398"/>
      <c r="Q329" s="398"/>
      <c r="R329" s="398"/>
      <c r="S329" s="398"/>
      <c r="T329" s="398"/>
      <c r="U329" s="398"/>
      <c r="V329" s="398"/>
      <c r="W329" s="398"/>
      <c r="X329" s="398"/>
      <c r="Y329" s="398"/>
      <c r="Z329" s="398"/>
      <c r="AA329" s="398"/>
      <c r="AB329" s="398"/>
      <c r="AC329" s="398"/>
      <c r="AD329" s="398"/>
      <c r="AE329" s="398"/>
      <c r="AF329" s="398"/>
      <c r="AG329" s="398"/>
      <c r="AH329" s="398"/>
      <c r="AI329" s="398"/>
      <c r="AJ329" s="398"/>
      <c r="AK329" s="398"/>
      <c r="AL329" s="398"/>
      <c r="AM329" s="401"/>
      <c r="AN329" s="401"/>
      <c r="AO329" s="401"/>
      <c r="AP329" s="401"/>
      <c r="AQ329" s="398"/>
      <c r="AR329" s="398"/>
      <c r="AS329" s="398"/>
      <c r="AT329" s="398"/>
      <c r="AU329" s="402"/>
      <c r="AV329" s="398"/>
      <c r="AW329" s="398"/>
      <c r="AX329" s="398"/>
      <c r="AY329" s="398"/>
      <c r="AZ329" s="398"/>
    </row>
    <row r="330" spans="2:52" s="403" customFormat="1" x14ac:dyDescent="0.25">
      <c r="B330" s="398"/>
      <c r="C330" s="398"/>
      <c r="D330" s="399"/>
      <c r="E330" s="398"/>
      <c r="F330" s="398"/>
      <c r="G330" s="398"/>
      <c r="H330" s="398"/>
      <c r="I330" s="398"/>
      <c r="J330" s="398"/>
      <c r="K330" s="398"/>
      <c r="L330" s="400"/>
      <c r="M330" s="398"/>
      <c r="N330" s="398"/>
      <c r="O330" s="398"/>
      <c r="P330" s="398"/>
      <c r="Q330" s="398"/>
      <c r="R330" s="398"/>
      <c r="S330" s="398"/>
      <c r="T330" s="398"/>
      <c r="U330" s="398"/>
      <c r="V330" s="398"/>
      <c r="W330" s="398"/>
      <c r="X330" s="398"/>
      <c r="Y330" s="398"/>
      <c r="Z330" s="398"/>
      <c r="AA330" s="398"/>
      <c r="AB330" s="398"/>
      <c r="AC330" s="398"/>
      <c r="AD330" s="398"/>
      <c r="AE330" s="398"/>
      <c r="AF330" s="398"/>
      <c r="AG330" s="398"/>
      <c r="AH330" s="398"/>
      <c r="AI330" s="398"/>
      <c r="AJ330" s="398"/>
      <c r="AK330" s="398"/>
      <c r="AL330" s="398"/>
      <c r="AM330" s="401"/>
      <c r="AN330" s="401"/>
      <c r="AO330" s="401"/>
      <c r="AP330" s="401"/>
      <c r="AQ330" s="398"/>
      <c r="AR330" s="398"/>
      <c r="AS330" s="398"/>
      <c r="AT330" s="398"/>
      <c r="AU330" s="402"/>
      <c r="AV330" s="398"/>
      <c r="AW330" s="398"/>
      <c r="AX330" s="398"/>
      <c r="AY330" s="398"/>
      <c r="AZ330" s="398"/>
    </row>
    <row r="331" spans="2:52" s="403" customFormat="1" x14ac:dyDescent="0.25">
      <c r="B331" s="398"/>
      <c r="C331" s="398"/>
      <c r="D331" s="399"/>
      <c r="E331" s="398"/>
      <c r="F331" s="398"/>
      <c r="G331" s="398"/>
      <c r="H331" s="398"/>
      <c r="I331" s="398"/>
      <c r="J331" s="398"/>
      <c r="K331" s="398"/>
      <c r="L331" s="400"/>
      <c r="M331" s="398"/>
      <c r="N331" s="398"/>
      <c r="O331" s="398"/>
      <c r="P331" s="398"/>
      <c r="Q331" s="398"/>
      <c r="R331" s="398"/>
      <c r="S331" s="398"/>
      <c r="T331" s="398"/>
      <c r="U331" s="398"/>
      <c r="V331" s="398"/>
      <c r="W331" s="398"/>
      <c r="X331" s="398"/>
      <c r="Y331" s="398"/>
      <c r="Z331" s="398"/>
      <c r="AA331" s="398"/>
      <c r="AB331" s="398"/>
      <c r="AC331" s="398"/>
      <c r="AD331" s="398"/>
      <c r="AE331" s="398"/>
      <c r="AF331" s="398"/>
      <c r="AG331" s="398"/>
      <c r="AH331" s="398"/>
      <c r="AI331" s="398"/>
      <c r="AJ331" s="398"/>
      <c r="AK331" s="398"/>
      <c r="AL331" s="398"/>
      <c r="AM331" s="401"/>
      <c r="AN331" s="401"/>
      <c r="AO331" s="401"/>
      <c r="AP331" s="401"/>
      <c r="AQ331" s="398"/>
      <c r="AR331" s="398"/>
      <c r="AS331" s="398"/>
      <c r="AT331" s="398"/>
      <c r="AU331" s="402"/>
      <c r="AV331" s="398"/>
      <c r="AW331" s="398"/>
      <c r="AX331" s="398"/>
      <c r="AY331" s="398"/>
      <c r="AZ331" s="398"/>
    </row>
    <row r="332" spans="2:52" s="403" customFormat="1" x14ac:dyDescent="0.25">
      <c r="B332" s="398"/>
      <c r="C332" s="398"/>
      <c r="D332" s="399"/>
      <c r="E332" s="398"/>
      <c r="F332" s="398"/>
      <c r="G332" s="398"/>
      <c r="H332" s="398"/>
      <c r="I332" s="398"/>
      <c r="J332" s="398"/>
      <c r="K332" s="398"/>
      <c r="L332" s="400"/>
      <c r="M332" s="398"/>
      <c r="N332" s="398"/>
      <c r="O332" s="398"/>
      <c r="P332" s="398"/>
      <c r="Q332" s="398"/>
      <c r="R332" s="398"/>
      <c r="S332" s="398"/>
      <c r="T332" s="398"/>
      <c r="U332" s="398"/>
      <c r="V332" s="398"/>
      <c r="W332" s="398"/>
      <c r="X332" s="398"/>
      <c r="Y332" s="398"/>
      <c r="Z332" s="398"/>
      <c r="AA332" s="398"/>
      <c r="AB332" s="398"/>
      <c r="AC332" s="398"/>
      <c r="AD332" s="398"/>
      <c r="AE332" s="398"/>
      <c r="AF332" s="398"/>
      <c r="AG332" s="398"/>
      <c r="AH332" s="398"/>
      <c r="AI332" s="398"/>
      <c r="AJ332" s="398"/>
      <c r="AK332" s="398"/>
      <c r="AL332" s="398"/>
      <c r="AM332" s="401"/>
      <c r="AN332" s="401"/>
      <c r="AO332" s="401"/>
      <c r="AP332" s="401"/>
      <c r="AQ332" s="398"/>
      <c r="AR332" s="398"/>
      <c r="AS332" s="398"/>
      <c r="AT332" s="398"/>
      <c r="AU332" s="402"/>
      <c r="AV332" s="398"/>
      <c r="AW332" s="398"/>
      <c r="AX332" s="398"/>
      <c r="AY332" s="398"/>
      <c r="AZ332" s="398"/>
    </row>
    <row r="333" spans="2:52" s="403" customFormat="1" x14ac:dyDescent="0.25">
      <c r="B333" s="398"/>
      <c r="C333" s="398"/>
      <c r="D333" s="399"/>
      <c r="E333" s="398"/>
      <c r="F333" s="398"/>
      <c r="G333" s="398"/>
      <c r="H333" s="398"/>
      <c r="I333" s="398"/>
      <c r="J333" s="398"/>
      <c r="K333" s="398"/>
      <c r="L333" s="400"/>
      <c r="M333" s="398"/>
      <c r="N333" s="398"/>
      <c r="O333" s="398"/>
      <c r="P333" s="398"/>
      <c r="Q333" s="398"/>
      <c r="R333" s="398"/>
      <c r="S333" s="398"/>
      <c r="T333" s="398"/>
      <c r="U333" s="398"/>
      <c r="V333" s="398"/>
      <c r="W333" s="398"/>
      <c r="X333" s="398"/>
      <c r="Y333" s="398"/>
      <c r="Z333" s="398"/>
      <c r="AA333" s="398"/>
      <c r="AB333" s="398"/>
      <c r="AC333" s="398"/>
      <c r="AD333" s="398"/>
      <c r="AE333" s="398"/>
      <c r="AF333" s="398"/>
      <c r="AG333" s="398"/>
      <c r="AH333" s="398"/>
      <c r="AI333" s="398"/>
      <c r="AJ333" s="398"/>
      <c r="AK333" s="398"/>
      <c r="AL333" s="398"/>
      <c r="AM333" s="401"/>
      <c r="AN333" s="401"/>
      <c r="AO333" s="401"/>
      <c r="AP333" s="401"/>
      <c r="AQ333" s="398"/>
      <c r="AR333" s="398"/>
      <c r="AS333" s="398"/>
      <c r="AT333" s="398"/>
      <c r="AU333" s="402"/>
      <c r="AV333" s="398"/>
      <c r="AW333" s="398"/>
      <c r="AX333" s="398"/>
      <c r="AY333" s="398"/>
      <c r="AZ333" s="398"/>
    </row>
    <row r="334" spans="2:52" s="403" customFormat="1" x14ac:dyDescent="0.25">
      <c r="B334" s="398"/>
      <c r="C334" s="398"/>
      <c r="D334" s="399"/>
      <c r="E334" s="398"/>
      <c r="F334" s="398"/>
      <c r="G334" s="398"/>
      <c r="H334" s="398"/>
      <c r="I334" s="398"/>
      <c r="J334" s="398"/>
      <c r="K334" s="398"/>
      <c r="L334" s="400"/>
      <c r="M334" s="398"/>
      <c r="N334" s="398"/>
      <c r="O334" s="398"/>
      <c r="P334" s="398"/>
      <c r="Q334" s="398"/>
      <c r="R334" s="398"/>
      <c r="S334" s="398"/>
      <c r="T334" s="398"/>
      <c r="U334" s="398"/>
      <c r="V334" s="398"/>
      <c r="W334" s="398"/>
      <c r="X334" s="398"/>
      <c r="Y334" s="398"/>
      <c r="Z334" s="398"/>
      <c r="AA334" s="398"/>
      <c r="AB334" s="398"/>
      <c r="AC334" s="398"/>
      <c r="AD334" s="398"/>
      <c r="AE334" s="398"/>
      <c r="AF334" s="398"/>
      <c r="AG334" s="398"/>
      <c r="AH334" s="398"/>
      <c r="AI334" s="398"/>
      <c r="AJ334" s="398"/>
      <c r="AK334" s="398"/>
      <c r="AL334" s="398"/>
      <c r="AM334" s="401"/>
      <c r="AN334" s="401"/>
      <c r="AO334" s="401"/>
      <c r="AP334" s="401"/>
      <c r="AQ334" s="398"/>
      <c r="AR334" s="398"/>
      <c r="AS334" s="398"/>
      <c r="AT334" s="398"/>
      <c r="AU334" s="402"/>
      <c r="AV334" s="398"/>
      <c r="AW334" s="398"/>
      <c r="AX334" s="398"/>
      <c r="AY334" s="398"/>
      <c r="AZ334" s="398"/>
    </row>
    <row r="335" spans="2:52" s="403" customFormat="1" x14ac:dyDescent="0.25">
      <c r="B335" s="398"/>
      <c r="C335" s="398"/>
      <c r="D335" s="399"/>
      <c r="E335" s="398"/>
      <c r="F335" s="398"/>
      <c r="G335" s="398"/>
      <c r="H335" s="398"/>
      <c r="I335" s="398"/>
      <c r="J335" s="398"/>
      <c r="K335" s="398"/>
      <c r="L335" s="400"/>
      <c r="M335" s="398"/>
      <c r="N335" s="398"/>
      <c r="O335" s="398"/>
      <c r="P335" s="398"/>
      <c r="Q335" s="398"/>
      <c r="R335" s="398"/>
      <c r="S335" s="398"/>
      <c r="T335" s="398"/>
      <c r="U335" s="398"/>
      <c r="V335" s="398"/>
      <c r="W335" s="398"/>
      <c r="X335" s="398"/>
      <c r="Y335" s="398"/>
      <c r="Z335" s="398"/>
      <c r="AA335" s="398"/>
      <c r="AB335" s="398"/>
      <c r="AC335" s="398"/>
      <c r="AD335" s="398"/>
      <c r="AE335" s="398"/>
      <c r="AF335" s="398"/>
      <c r="AG335" s="398"/>
      <c r="AH335" s="398"/>
      <c r="AI335" s="398"/>
      <c r="AJ335" s="398"/>
      <c r="AK335" s="398"/>
      <c r="AL335" s="398"/>
      <c r="AM335" s="401"/>
      <c r="AN335" s="401"/>
      <c r="AO335" s="401"/>
      <c r="AP335" s="401"/>
      <c r="AQ335" s="398"/>
      <c r="AR335" s="398"/>
      <c r="AS335" s="398"/>
      <c r="AT335" s="398"/>
      <c r="AU335" s="402"/>
      <c r="AV335" s="398"/>
      <c r="AW335" s="398"/>
      <c r="AX335" s="398"/>
      <c r="AY335" s="398"/>
      <c r="AZ335" s="398"/>
    </row>
    <row r="336" spans="2:52" s="403" customFormat="1" x14ac:dyDescent="0.25">
      <c r="B336" s="398"/>
      <c r="C336" s="398"/>
      <c r="D336" s="399"/>
      <c r="E336" s="398"/>
      <c r="F336" s="398"/>
      <c r="G336" s="398"/>
      <c r="H336" s="398"/>
      <c r="I336" s="398"/>
      <c r="J336" s="398"/>
      <c r="K336" s="398"/>
      <c r="L336" s="400"/>
      <c r="M336" s="398"/>
      <c r="N336" s="398"/>
      <c r="O336" s="398"/>
      <c r="P336" s="398"/>
      <c r="Q336" s="398"/>
      <c r="R336" s="398"/>
      <c r="S336" s="398"/>
      <c r="T336" s="398"/>
      <c r="U336" s="398"/>
      <c r="V336" s="398"/>
      <c r="W336" s="398"/>
      <c r="X336" s="398"/>
      <c r="Y336" s="398"/>
      <c r="Z336" s="398"/>
      <c r="AA336" s="398"/>
      <c r="AB336" s="398"/>
      <c r="AC336" s="398"/>
      <c r="AD336" s="398"/>
      <c r="AE336" s="398"/>
      <c r="AF336" s="398"/>
      <c r="AG336" s="398"/>
      <c r="AH336" s="398"/>
      <c r="AI336" s="398"/>
      <c r="AJ336" s="398"/>
      <c r="AK336" s="398"/>
      <c r="AL336" s="398"/>
      <c r="AM336" s="401"/>
      <c r="AN336" s="401"/>
      <c r="AO336" s="401"/>
      <c r="AP336" s="401"/>
      <c r="AQ336" s="398"/>
      <c r="AR336" s="398"/>
      <c r="AS336" s="398"/>
      <c r="AT336" s="398"/>
      <c r="AU336" s="402"/>
      <c r="AV336" s="398"/>
      <c r="AW336" s="398"/>
      <c r="AX336" s="398"/>
      <c r="AY336" s="398"/>
      <c r="AZ336" s="398"/>
    </row>
    <row r="337" spans="2:52" s="403" customFormat="1" x14ac:dyDescent="0.25">
      <c r="B337" s="398"/>
      <c r="C337" s="398"/>
      <c r="D337" s="399"/>
      <c r="E337" s="398"/>
      <c r="F337" s="398"/>
      <c r="G337" s="398"/>
      <c r="H337" s="398"/>
      <c r="I337" s="398"/>
      <c r="J337" s="398"/>
      <c r="K337" s="398"/>
      <c r="L337" s="400"/>
      <c r="M337" s="398"/>
      <c r="N337" s="398"/>
      <c r="O337" s="398"/>
      <c r="P337" s="398"/>
      <c r="Q337" s="398"/>
      <c r="R337" s="398"/>
      <c r="S337" s="398"/>
      <c r="T337" s="398"/>
      <c r="U337" s="398"/>
      <c r="V337" s="398"/>
      <c r="W337" s="398"/>
      <c r="X337" s="398"/>
      <c r="Y337" s="398"/>
      <c r="Z337" s="398"/>
      <c r="AA337" s="398"/>
      <c r="AB337" s="398"/>
      <c r="AC337" s="398"/>
      <c r="AD337" s="398"/>
      <c r="AE337" s="398"/>
      <c r="AF337" s="398"/>
      <c r="AG337" s="398"/>
      <c r="AH337" s="398"/>
      <c r="AI337" s="398"/>
      <c r="AJ337" s="398"/>
      <c r="AK337" s="398"/>
      <c r="AL337" s="398"/>
      <c r="AM337" s="401"/>
      <c r="AN337" s="401"/>
      <c r="AO337" s="401"/>
      <c r="AP337" s="401"/>
      <c r="AQ337" s="398"/>
      <c r="AR337" s="398"/>
      <c r="AS337" s="398"/>
      <c r="AT337" s="398"/>
      <c r="AU337" s="402"/>
      <c r="AV337" s="398"/>
      <c r="AW337" s="398"/>
      <c r="AX337" s="398"/>
      <c r="AY337" s="398"/>
      <c r="AZ337" s="398"/>
    </row>
    <row r="338" spans="2:52" s="403" customFormat="1" x14ac:dyDescent="0.25">
      <c r="B338" s="398"/>
      <c r="C338" s="398"/>
      <c r="D338" s="399"/>
      <c r="E338" s="398"/>
      <c r="F338" s="398"/>
      <c r="G338" s="398"/>
      <c r="H338" s="398"/>
      <c r="I338" s="398"/>
      <c r="J338" s="398"/>
      <c r="K338" s="398"/>
      <c r="L338" s="400"/>
      <c r="M338" s="398"/>
      <c r="N338" s="398"/>
      <c r="O338" s="398"/>
      <c r="P338" s="398"/>
      <c r="Q338" s="398"/>
      <c r="R338" s="398"/>
      <c r="S338" s="398"/>
      <c r="T338" s="398"/>
      <c r="U338" s="398"/>
      <c r="V338" s="398"/>
      <c r="W338" s="398"/>
      <c r="X338" s="398"/>
      <c r="Y338" s="398"/>
      <c r="Z338" s="398"/>
      <c r="AA338" s="398"/>
      <c r="AB338" s="398"/>
      <c r="AC338" s="398"/>
      <c r="AD338" s="398"/>
      <c r="AE338" s="398"/>
      <c r="AF338" s="398"/>
      <c r="AG338" s="398"/>
      <c r="AH338" s="398"/>
      <c r="AI338" s="398"/>
      <c r="AJ338" s="398"/>
      <c r="AK338" s="398"/>
      <c r="AL338" s="398"/>
      <c r="AM338" s="401"/>
      <c r="AN338" s="401"/>
      <c r="AO338" s="401"/>
      <c r="AP338" s="401"/>
      <c r="AQ338" s="398"/>
      <c r="AR338" s="398"/>
      <c r="AS338" s="398"/>
      <c r="AT338" s="398"/>
      <c r="AU338" s="402"/>
      <c r="AV338" s="398"/>
      <c r="AW338" s="398"/>
      <c r="AX338" s="398"/>
      <c r="AY338" s="398"/>
      <c r="AZ338" s="398"/>
    </row>
    <row r="339" spans="2:52" s="403" customFormat="1" x14ac:dyDescent="0.25">
      <c r="B339" s="398"/>
      <c r="C339" s="398"/>
      <c r="D339" s="399"/>
      <c r="E339" s="398"/>
      <c r="F339" s="398"/>
      <c r="G339" s="398"/>
      <c r="H339" s="398"/>
      <c r="I339" s="398"/>
      <c r="J339" s="398"/>
      <c r="K339" s="398"/>
      <c r="L339" s="400"/>
      <c r="M339" s="398"/>
      <c r="N339" s="398"/>
      <c r="O339" s="398"/>
      <c r="P339" s="398"/>
      <c r="Q339" s="398"/>
      <c r="R339" s="398"/>
      <c r="S339" s="398"/>
      <c r="T339" s="398"/>
      <c r="U339" s="398"/>
      <c r="V339" s="398"/>
      <c r="W339" s="398"/>
      <c r="X339" s="398"/>
      <c r="Y339" s="398"/>
      <c r="Z339" s="398"/>
      <c r="AA339" s="398"/>
      <c r="AB339" s="398"/>
      <c r="AC339" s="398"/>
      <c r="AD339" s="398"/>
      <c r="AE339" s="398"/>
      <c r="AF339" s="398"/>
      <c r="AG339" s="398"/>
      <c r="AH339" s="398"/>
      <c r="AI339" s="398"/>
      <c r="AJ339" s="398"/>
      <c r="AK339" s="398"/>
      <c r="AL339" s="398"/>
      <c r="AM339" s="401"/>
      <c r="AN339" s="401"/>
      <c r="AO339" s="401"/>
      <c r="AP339" s="401"/>
      <c r="AQ339" s="398"/>
      <c r="AR339" s="398"/>
      <c r="AS339" s="398"/>
      <c r="AT339" s="398"/>
      <c r="AU339" s="402"/>
      <c r="AV339" s="398"/>
      <c r="AW339" s="398"/>
      <c r="AX339" s="398"/>
      <c r="AY339" s="398"/>
      <c r="AZ339" s="398"/>
    </row>
    <row r="340" spans="2:52" s="403" customFormat="1" x14ac:dyDescent="0.25">
      <c r="B340" s="398"/>
      <c r="C340" s="398"/>
      <c r="D340" s="399"/>
      <c r="E340" s="398"/>
      <c r="F340" s="398"/>
      <c r="G340" s="398"/>
      <c r="H340" s="398"/>
      <c r="I340" s="398"/>
      <c r="J340" s="398"/>
      <c r="K340" s="398"/>
      <c r="L340" s="400"/>
      <c r="M340" s="398"/>
      <c r="N340" s="398"/>
      <c r="O340" s="398"/>
      <c r="P340" s="398"/>
      <c r="Q340" s="398"/>
      <c r="R340" s="398"/>
      <c r="S340" s="398"/>
      <c r="T340" s="398"/>
      <c r="U340" s="398"/>
      <c r="V340" s="398"/>
      <c r="W340" s="398"/>
      <c r="X340" s="398"/>
      <c r="Y340" s="398"/>
      <c r="Z340" s="398"/>
      <c r="AA340" s="398"/>
      <c r="AB340" s="398"/>
      <c r="AC340" s="398"/>
      <c r="AD340" s="398"/>
      <c r="AE340" s="398"/>
      <c r="AF340" s="398"/>
      <c r="AG340" s="398"/>
      <c r="AH340" s="398"/>
      <c r="AI340" s="398"/>
      <c r="AJ340" s="398"/>
      <c r="AK340" s="398"/>
      <c r="AL340" s="398"/>
      <c r="AM340" s="401"/>
      <c r="AN340" s="401"/>
      <c r="AO340" s="401"/>
      <c r="AP340" s="401"/>
      <c r="AQ340" s="398"/>
      <c r="AR340" s="398"/>
      <c r="AS340" s="398"/>
      <c r="AT340" s="398"/>
      <c r="AU340" s="402"/>
      <c r="AV340" s="398"/>
      <c r="AW340" s="398"/>
      <c r="AX340" s="398"/>
      <c r="AY340" s="398"/>
      <c r="AZ340" s="398"/>
    </row>
    <row r="341" spans="2:52" s="403" customFormat="1" x14ac:dyDescent="0.25">
      <c r="B341" s="398"/>
      <c r="C341" s="398"/>
      <c r="D341" s="399"/>
      <c r="E341" s="398"/>
      <c r="F341" s="398"/>
      <c r="G341" s="398"/>
      <c r="H341" s="398"/>
      <c r="I341" s="398"/>
      <c r="J341" s="398"/>
      <c r="K341" s="398"/>
      <c r="L341" s="400"/>
      <c r="M341" s="398"/>
      <c r="N341" s="398"/>
      <c r="O341" s="398"/>
      <c r="P341" s="398"/>
      <c r="Q341" s="398"/>
      <c r="R341" s="398"/>
      <c r="S341" s="398"/>
      <c r="T341" s="398"/>
      <c r="U341" s="398"/>
      <c r="V341" s="398"/>
      <c r="W341" s="398"/>
      <c r="X341" s="398"/>
      <c r="Y341" s="398"/>
      <c r="Z341" s="398"/>
      <c r="AA341" s="398"/>
      <c r="AB341" s="398"/>
      <c r="AC341" s="398"/>
      <c r="AD341" s="398"/>
      <c r="AE341" s="398"/>
      <c r="AF341" s="398"/>
      <c r="AG341" s="398"/>
      <c r="AH341" s="398"/>
      <c r="AI341" s="398"/>
      <c r="AJ341" s="398"/>
      <c r="AK341" s="398"/>
      <c r="AL341" s="398"/>
      <c r="AM341" s="401"/>
      <c r="AN341" s="401"/>
      <c r="AO341" s="401"/>
      <c r="AP341" s="401"/>
      <c r="AQ341" s="398"/>
      <c r="AR341" s="398"/>
      <c r="AS341" s="398"/>
      <c r="AT341" s="398"/>
      <c r="AU341" s="402"/>
      <c r="AV341" s="398"/>
      <c r="AW341" s="398"/>
      <c r="AX341" s="398"/>
      <c r="AY341" s="398"/>
      <c r="AZ341" s="398"/>
    </row>
    <row r="342" spans="2:52" s="403" customFormat="1" x14ac:dyDescent="0.25">
      <c r="B342" s="398"/>
      <c r="C342" s="398"/>
      <c r="D342" s="399"/>
      <c r="E342" s="398"/>
      <c r="F342" s="398"/>
      <c r="G342" s="398"/>
      <c r="H342" s="398"/>
      <c r="I342" s="398"/>
      <c r="J342" s="398"/>
      <c r="K342" s="398"/>
      <c r="L342" s="400"/>
      <c r="M342" s="398"/>
      <c r="N342" s="398"/>
      <c r="O342" s="398"/>
      <c r="P342" s="398"/>
      <c r="Q342" s="398"/>
      <c r="R342" s="398"/>
      <c r="S342" s="398"/>
      <c r="T342" s="398"/>
      <c r="U342" s="398"/>
      <c r="V342" s="398"/>
      <c r="W342" s="398"/>
      <c r="X342" s="398"/>
      <c r="Y342" s="398"/>
      <c r="Z342" s="398"/>
      <c r="AA342" s="398"/>
      <c r="AB342" s="398"/>
      <c r="AC342" s="398"/>
      <c r="AD342" s="398"/>
      <c r="AE342" s="398"/>
      <c r="AF342" s="398"/>
      <c r="AG342" s="398"/>
      <c r="AH342" s="398"/>
      <c r="AI342" s="398"/>
      <c r="AJ342" s="398"/>
      <c r="AK342" s="398"/>
      <c r="AL342" s="398"/>
      <c r="AM342" s="401"/>
      <c r="AN342" s="401"/>
      <c r="AO342" s="401"/>
      <c r="AP342" s="401"/>
      <c r="AQ342" s="398"/>
      <c r="AR342" s="398"/>
      <c r="AS342" s="398"/>
      <c r="AT342" s="398"/>
      <c r="AU342" s="402"/>
      <c r="AV342" s="398"/>
      <c r="AW342" s="398"/>
      <c r="AX342" s="398"/>
      <c r="AY342" s="398"/>
      <c r="AZ342" s="398"/>
    </row>
    <row r="343" spans="2:52" s="403" customFormat="1" x14ac:dyDescent="0.25">
      <c r="B343" s="398"/>
      <c r="C343" s="398"/>
      <c r="D343" s="399"/>
      <c r="E343" s="398"/>
      <c r="F343" s="398"/>
      <c r="G343" s="398"/>
      <c r="H343" s="398"/>
      <c r="I343" s="398"/>
      <c r="J343" s="398"/>
      <c r="K343" s="398"/>
      <c r="L343" s="400"/>
      <c r="M343" s="398"/>
      <c r="N343" s="398"/>
      <c r="O343" s="398"/>
      <c r="P343" s="398"/>
      <c r="Q343" s="398"/>
      <c r="R343" s="398"/>
      <c r="S343" s="398"/>
      <c r="T343" s="398"/>
      <c r="U343" s="398"/>
      <c r="V343" s="398"/>
      <c r="W343" s="398"/>
      <c r="X343" s="398"/>
      <c r="Y343" s="398"/>
      <c r="Z343" s="398"/>
      <c r="AA343" s="398"/>
      <c r="AB343" s="398"/>
      <c r="AC343" s="398"/>
      <c r="AD343" s="398"/>
      <c r="AE343" s="398"/>
      <c r="AF343" s="398"/>
      <c r="AG343" s="398"/>
      <c r="AH343" s="398"/>
      <c r="AI343" s="398"/>
      <c r="AJ343" s="398"/>
      <c r="AK343" s="398"/>
      <c r="AL343" s="398"/>
      <c r="AM343" s="401"/>
      <c r="AN343" s="401"/>
      <c r="AO343" s="401"/>
      <c r="AP343" s="401"/>
      <c r="AQ343" s="398"/>
      <c r="AR343" s="398"/>
      <c r="AS343" s="398"/>
      <c r="AT343" s="398"/>
      <c r="AU343" s="402"/>
      <c r="AV343" s="398"/>
      <c r="AW343" s="398"/>
      <c r="AX343" s="398"/>
      <c r="AY343" s="398"/>
      <c r="AZ343" s="398"/>
    </row>
    <row r="344" spans="2:52" s="403" customFormat="1" x14ac:dyDescent="0.25">
      <c r="B344" s="398"/>
      <c r="C344" s="398"/>
      <c r="D344" s="399"/>
      <c r="E344" s="398"/>
      <c r="F344" s="398"/>
      <c r="G344" s="398"/>
      <c r="H344" s="398"/>
      <c r="I344" s="398"/>
      <c r="J344" s="398"/>
      <c r="K344" s="398"/>
      <c r="L344" s="400"/>
      <c r="M344" s="398"/>
      <c r="N344" s="398"/>
      <c r="O344" s="398"/>
      <c r="P344" s="398"/>
      <c r="Q344" s="398"/>
      <c r="R344" s="398"/>
      <c r="S344" s="398"/>
      <c r="T344" s="398"/>
      <c r="U344" s="398"/>
      <c r="V344" s="398"/>
      <c r="W344" s="398"/>
      <c r="X344" s="398"/>
      <c r="Y344" s="398"/>
      <c r="Z344" s="398"/>
      <c r="AA344" s="398"/>
      <c r="AB344" s="398"/>
      <c r="AC344" s="398"/>
      <c r="AD344" s="398"/>
      <c r="AE344" s="398"/>
      <c r="AF344" s="398"/>
      <c r="AG344" s="398"/>
      <c r="AH344" s="398"/>
      <c r="AI344" s="398"/>
      <c r="AJ344" s="398"/>
      <c r="AK344" s="398"/>
      <c r="AL344" s="398"/>
      <c r="AM344" s="401"/>
      <c r="AN344" s="401"/>
      <c r="AO344" s="401"/>
      <c r="AP344" s="401"/>
      <c r="AQ344" s="398"/>
      <c r="AR344" s="398"/>
      <c r="AS344" s="398"/>
      <c r="AT344" s="398"/>
      <c r="AU344" s="402"/>
      <c r="AV344" s="398"/>
      <c r="AW344" s="398"/>
      <c r="AX344" s="398"/>
      <c r="AY344" s="398"/>
      <c r="AZ344" s="398"/>
    </row>
    <row r="345" spans="2:52" s="403" customFormat="1" x14ac:dyDescent="0.25">
      <c r="B345" s="398"/>
      <c r="C345" s="398"/>
      <c r="D345" s="399"/>
      <c r="E345" s="398"/>
      <c r="F345" s="398"/>
      <c r="G345" s="398"/>
      <c r="H345" s="398"/>
      <c r="I345" s="398"/>
      <c r="J345" s="398"/>
      <c r="K345" s="398"/>
      <c r="L345" s="400"/>
      <c r="M345" s="398"/>
      <c r="N345" s="398"/>
      <c r="O345" s="398"/>
      <c r="P345" s="398"/>
      <c r="Q345" s="398"/>
      <c r="R345" s="398"/>
      <c r="S345" s="398"/>
      <c r="T345" s="398"/>
      <c r="U345" s="398"/>
      <c r="V345" s="398"/>
      <c r="W345" s="398"/>
      <c r="X345" s="398"/>
      <c r="Y345" s="398"/>
      <c r="Z345" s="398"/>
      <c r="AA345" s="398"/>
      <c r="AB345" s="398"/>
      <c r="AC345" s="398"/>
      <c r="AD345" s="398"/>
      <c r="AE345" s="398"/>
      <c r="AF345" s="398"/>
      <c r="AG345" s="398"/>
      <c r="AH345" s="398"/>
      <c r="AI345" s="398"/>
      <c r="AJ345" s="398"/>
      <c r="AK345" s="398"/>
      <c r="AL345" s="398"/>
      <c r="AM345" s="401"/>
      <c r="AN345" s="401"/>
      <c r="AO345" s="401"/>
      <c r="AP345" s="401"/>
      <c r="AQ345" s="398"/>
      <c r="AR345" s="398"/>
      <c r="AS345" s="398"/>
      <c r="AT345" s="398"/>
      <c r="AU345" s="402"/>
      <c r="AV345" s="398"/>
      <c r="AW345" s="398"/>
      <c r="AX345" s="398"/>
      <c r="AY345" s="398"/>
      <c r="AZ345" s="398"/>
    </row>
    <row r="346" spans="2:52" s="403" customFormat="1" x14ac:dyDescent="0.25">
      <c r="B346" s="398"/>
      <c r="C346" s="398"/>
      <c r="D346" s="399"/>
      <c r="E346" s="398"/>
      <c r="F346" s="398"/>
      <c r="G346" s="398"/>
      <c r="H346" s="398"/>
      <c r="I346" s="398"/>
      <c r="J346" s="398"/>
      <c r="K346" s="398"/>
      <c r="L346" s="400"/>
      <c r="M346" s="398"/>
      <c r="N346" s="398"/>
      <c r="O346" s="398"/>
      <c r="P346" s="398"/>
      <c r="Q346" s="398"/>
      <c r="R346" s="398"/>
      <c r="S346" s="398"/>
      <c r="T346" s="398"/>
      <c r="U346" s="398"/>
      <c r="V346" s="398"/>
      <c r="W346" s="398"/>
      <c r="X346" s="398"/>
      <c r="Y346" s="398"/>
      <c r="Z346" s="398"/>
      <c r="AA346" s="398"/>
      <c r="AB346" s="398"/>
      <c r="AC346" s="398"/>
      <c r="AD346" s="398"/>
      <c r="AE346" s="398"/>
      <c r="AF346" s="398"/>
      <c r="AG346" s="398"/>
      <c r="AH346" s="398"/>
      <c r="AI346" s="398"/>
      <c r="AJ346" s="398"/>
      <c r="AK346" s="398"/>
      <c r="AL346" s="398"/>
      <c r="AM346" s="401"/>
      <c r="AN346" s="401"/>
      <c r="AO346" s="401"/>
      <c r="AP346" s="401"/>
      <c r="AQ346" s="398"/>
      <c r="AR346" s="398"/>
      <c r="AS346" s="398"/>
      <c r="AT346" s="398"/>
      <c r="AU346" s="402"/>
      <c r="AV346" s="398"/>
      <c r="AW346" s="398"/>
      <c r="AX346" s="398"/>
      <c r="AY346" s="398"/>
      <c r="AZ346" s="398"/>
    </row>
    <row r="347" spans="2:52" s="403" customFormat="1" x14ac:dyDescent="0.25">
      <c r="B347" s="398"/>
      <c r="C347" s="398"/>
      <c r="D347" s="399"/>
      <c r="E347" s="398"/>
      <c r="F347" s="398"/>
      <c r="G347" s="398"/>
      <c r="H347" s="398"/>
      <c r="I347" s="398"/>
      <c r="J347" s="398"/>
      <c r="K347" s="398"/>
      <c r="L347" s="400"/>
      <c r="M347" s="398"/>
      <c r="N347" s="398"/>
      <c r="O347" s="398"/>
      <c r="P347" s="398"/>
      <c r="Q347" s="398"/>
      <c r="R347" s="398"/>
      <c r="S347" s="398"/>
      <c r="T347" s="398"/>
      <c r="U347" s="398"/>
      <c r="V347" s="398"/>
      <c r="W347" s="398"/>
      <c r="X347" s="398"/>
      <c r="Y347" s="398"/>
      <c r="Z347" s="398"/>
      <c r="AA347" s="398"/>
      <c r="AB347" s="398"/>
      <c r="AC347" s="398"/>
      <c r="AD347" s="398"/>
      <c r="AE347" s="398"/>
      <c r="AF347" s="398"/>
      <c r="AG347" s="398"/>
      <c r="AH347" s="398"/>
      <c r="AI347" s="398"/>
      <c r="AJ347" s="398"/>
      <c r="AK347" s="398"/>
      <c r="AL347" s="398"/>
      <c r="AM347" s="401"/>
      <c r="AN347" s="401"/>
      <c r="AO347" s="401"/>
      <c r="AP347" s="401"/>
      <c r="AQ347" s="398"/>
      <c r="AR347" s="398"/>
      <c r="AS347" s="398"/>
      <c r="AT347" s="398"/>
      <c r="AU347" s="402"/>
      <c r="AV347" s="398"/>
      <c r="AW347" s="398"/>
      <c r="AX347" s="398"/>
      <c r="AY347" s="398"/>
      <c r="AZ347" s="398"/>
    </row>
    <row r="348" spans="2:52" s="403" customFormat="1" x14ac:dyDescent="0.25">
      <c r="B348" s="398"/>
      <c r="C348" s="398"/>
      <c r="D348" s="399"/>
      <c r="E348" s="398"/>
      <c r="F348" s="398"/>
      <c r="G348" s="398"/>
      <c r="H348" s="398"/>
      <c r="I348" s="398"/>
      <c r="J348" s="398"/>
      <c r="K348" s="398"/>
      <c r="L348" s="400"/>
      <c r="M348" s="398"/>
      <c r="N348" s="398"/>
      <c r="O348" s="398"/>
      <c r="P348" s="398"/>
      <c r="Q348" s="398"/>
      <c r="R348" s="398"/>
      <c r="S348" s="398"/>
      <c r="T348" s="398"/>
      <c r="U348" s="398"/>
      <c r="V348" s="398"/>
      <c r="W348" s="398"/>
      <c r="X348" s="398"/>
      <c r="Y348" s="398"/>
      <c r="Z348" s="398"/>
      <c r="AA348" s="398"/>
      <c r="AB348" s="398"/>
      <c r="AC348" s="398"/>
      <c r="AD348" s="398"/>
      <c r="AE348" s="398"/>
      <c r="AF348" s="398"/>
      <c r="AG348" s="398"/>
      <c r="AH348" s="398"/>
      <c r="AI348" s="398"/>
      <c r="AJ348" s="398"/>
      <c r="AK348" s="398"/>
      <c r="AL348" s="398"/>
      <c r="AM348" s="401"/>
      <c r="AN348" s="401"/>
      <c r="AO348" s="401"/>
      <c r="AP348" s="401"/>
      <c r="AQ348" s="398"/>
      <c r="AR348" s="398"/>
      <c r="AS348" s="398"/>
      <c r="AT348" s="398"/>
      <c r="AU348" s="402"/>
      <c r="AV348" s="398"/>
      <c r="AW348" s="398"/>
      <c r="AX348" s="398"/>
      <c r="AY348" s="398"/>
      <c r="AZ348" s="398"/>
    </row>
    <row r="349" spans="2:52" s="403" customFormat="1" x14ac:dyDescent="0.25">
      <c r="B349" s="398"/>
      <c r="C349" s="398"/>
      <c r="D349" s="399"/>
      <c r="E349" s="398"/>
      <c r="F349" s="398"/>
      <c r="G349" s="398"/>
      <c r="H349" s="398"/>
      <c r="I349" s="398"/>
      <c r="J349" s="398"/>
      <c r="K349" s="398"/>
      <c r="L349" s="400"/>
      <c r="M349" s="398"/>
      <c r="N349" s="398"/>
      <c r="O349" s="398"/>
      <c r="P349" s="398"/>
      <c r="Q349" s="398"/>
      <c r="R349" s="398"/>
      <c r="S349" s="398"/>
      <c r="T349" s="398"/>
      <c r="U349" s="398"/>
      <c r="V349" s="398"/>
      <c r="W349" s="398"/>
      <c r="X349" s="398"/>
      <c r="Y349" s="398"/>
      <c r="Z349" s="398"/>
      <c r="AA349" s="398"/>
      <c r="AB349" s="398"/>
      <c r="AC349" s="398"/>
      <c r="AD349" s="398"/>
      <c r="AE349" s="398"/>
      <c r="AF349" s="398"/>
      <c r="AG349" s="398"/>
      <c r="AH349" s="398"/>
      <c r="AI349" s="398"/>
      <c r="AJ349" s="398"/>
      <c r="AK349" s="398"/>
      <c r="AL349" s="398"/>
      <c r="AM349" s="401"/>
      <c r="AN349" s="401"/>
      <c r="AO349" s="401"/>
      <c r="AP349" s="401"/>
      <c r="AQ349" s="398"/>
      <c r="AR349" s="398"/>
      <c r="AS349" s="398"/>
      <c r="AT349" s="398"/>
      <c r="AU349" s="402"/>
      <c r="AV349" s="398"/>
      <c r="AW349" s="398"/>
      <c r="AX349" s="398"/>
      <c r="AY349" s="398"/>
      <c r="AZ349" s="398"/>
    </row>
    <row r="350" spans="2:52" s="403" customFormat="1" x14ac:dyDescent="0.25">
      <c r="B350" s="398"/>
      <c r="C350" s="398"/>
      <c r="D350" s="399"/>
      <c r="E350" s="398"/>
      <c r="F350" s="398"/>
      <c r="G350" s="398"/>
      <c r="H350" s="398"/>
      <c r="I350" s="398"/>
      <c r="J350" s="398"/>
      <c r="K350" s="398"/>
      <c r="L350" s="400"/>
      <c r="M350" s="398"/>
      <c r="N350" s="398"/>
      <c r="O350" s="398"/>
      <c r="P350" s="398"/>
      <c r="Q350" s="398"/>
      <c r="R350" s="398"/>
      <c r="S350" s="398"/>
      <c r="T350" s="398"/>
      <c r="U350" s="398"/>
      <c r="V350" s="398"/>
      <c r="W350" s="398"/>
      <c r="X350" s="398"/>
      <c r="Y350" s="398"/>
      <c r="Z350" s="398"/>
      <c r="AA350" s="398"/>
      <c r="AB350" s="398"/>
      <c r="AC350" s="398"/>
      <c r="AD350" s="398"/>
      <c r="AE350" s="398"/>
      <c r="AF350" s="398"/>
      <c r="AG350" s="398"/>
      <c r="AH350" s="398"/>
      <c r="AI350" s="398"/>
      <c r="AJ350" s="398"/>
      <c r="AK350" s="398"/>
      <c r="AL350" s="398"/>
      <c r="AM350" s="401"/>
      <c r="AN350" s="401"/>
      <c r="AO350" s="401"/>
      <c r="AP350" s="401"/>
      <c r="AQ350" s="398"/>
      <c r="AR350" s="398"/>
      <c r="AS350" s="398"/>
      <c r="AT350" s="398"/>
      <c r="AU350" s="402"/>
      <c r="AV350" s="398"/>
      <c r="AW350" s="398"/>
      <c r="AX350" s="398"/>
      <c r="AY350" s="398"/>
      <c r="AZ350" s="398"/>
    </row>
    <row r="351" spans="2:52" s="403" customFormat="1" x14ac:dyDescent="0.25">
      <c r="B351" s="398"/>
      <c r="C351" s="398"/>
      <c r="D351" s="399"/>
      <c r="E351" s="398"/>
      <c r="F351" s="398"/>
      <c r="G351" s="398"/>
      <c r="H351" s="398"/>
      <c r="I351" s="398"/>
      <c r="J351" s="398"/>
      <c r="K351" s="398"/>
      <c r="L351" s="400"/>
      <c r="M351" s="398"/>
      <c r="N351" s="398"/>
      <c r="O351" s="398"/>
      <c r="P351" s="398"/>
      <c r="Q351" s="398"/>
      <c r="R351" s="398"/>
      <c r="S351" s="398"/>
      <c r="T351" s="398"/>
      <c r="U351" s="398"/>
      <c r="V351" s="398"/>
      <c r="W351" s="398"/>
      <c r="X351" s="398"/>
      <c r="Y351" s="398"/>
      <c r="Z351" s="398"/>
      <c r="AA351" s="398"/>
      <c r="AB351" s="398"/>
      <c r="AC351" s="398"/>
      <c r="AD351" s="398"/>
      <c r="AE351" s="398"/>
      <c r="AF351" s="398"/>
      <c r="AG351" s="398"/>
      <c r="AH351" s="398"/>
      <c r="AI351" s="398"/>
      <c r="AJ351" s="398"/>
      <c r="AK351" s="398"/>
      <c r="AL351" s="398"/>
      <c r="AM351" s="401"/>
      <c r="AN351" s="401"/>
      <c r="AO351" s="401"/>
      <c r="AP351" s="401"/>
      <c r="AQ351" s="398"/>
      <c r="AR351" s="398"/>
      <c r="AS351" s="398"/>
      <c r="AT351" s="398"/>
      <c r="AU351" s="402"/>
      <c r="AV351" s="398"/>
      <c r="AW351" s="398"/>
      <c r="AX351" s="398"/>
      <c r="AY351" s="398"/>
      <c r="AZ351" s="398"/>
    </row>
    <row r="352" spans="2:52" s="403" customFormat="1" x14ac:dyDescent="0.25">
      <c r="B352" s="398"/>
      <c r="C352" s="398"/>
      <c r="D352" s="399"/>
      <c r="E352" s="398"/>
      <c r="F352" s="398"/>
      <c r="G352" s="398"/>
      <c r="H352" s="398"/>
      <c r="I352" s="398"/>
      <c r="J352" s="398"/>
      <c r="K352" s="398"/>
      <c r="L352" s="400"/>
      <c r="M352" s="398"/>
      <c r="N352" s="398"/>
      <c r="O352" s="398"/>
      <c r="P352" s="398"/>
      <c r="Q352" s="398"/>
      <c r="R352" s="398"/>
      <c r="S352" s="398"/>
      <c r="T352" s="398"/>
      <c r="U352" s="398"/>
      <c r="V352" s="398"/>
      <c r="W352" s="398"/>
      <c r="X352" s="398"/>
      <c r="Y352" s="398"/>
      <c r="Z352" s="398"/>
      <c r="AA352" s="398"/>
      <c r="AB352" s="398"/>
      <c r="AC352" s="398"/>
      <c r="AD352" s="398"/>
      <c r="AE352" s="398"/>
      <c r="AF352" s="398"/>
      <c r="AG352" s="398"/>
      <c r="AH352" s="398"/>
      <c r="AI352" s="398"/>
      <c r="AJ352" s="398"/>
      <c r="AK352" s="398"/>
      <c r="AL352" s="398"/>
      <c r="AM352" s="401"/>
      <c r="AN352" s="401"/>
      <c r="AO352" s="401"/>
      <c r="AP352" s="401"/>
      <c r="AQ352" s="398"/>
      <c r="AR352" s="398"/>
      <c r="AS352" s="398"/>
      <c r="AT352" s="398"/>
      <c r="AU352" s="402"/>
      <c r="AV352" s="398"/>
      <c r="AW352" s="398"/>
      <c r="AX352" s="398"/>
      <c r="AY352" s="398"/>
      <c r="AZ352" s="398"/>
    </row>
    <row r="353" spans="2:52" s="403" customFormat="1" x14ac:dyDescent="0.25">
      <c r="B353" s="398"/>
      <c r="C353" s="398"/>
      <c r="D353" s="399"/>
      <c r="E353" s="398"/>
      <c r="F353" s="398"/>
      <c r="G353" s="398"/>
      <c r="H353" s="398"/>
      <c r="I353" s="398"/>
      <c r="J353" s="398"/>
      <c r="K353" s="398"/>
      <c r="L353" s="400"/>
      <c r="M353" s="398"/>
      <c r="N353" s="398"/>
      <c r="O353" s="398"/>
      <c r="P353" s="398"/>
      <c r="Q353" s="398"/>
      <c r="R353" s="398"/>
      <c r="S353" s="398"/>
      <c r="T353" s="398"/>
      <c r="U353" s="398"/>
      <c r="V353" s="398"/>
      <c r="W353" s="398"/>
      <c r="X353" s="398"/>
      <c r="Y353" s="398"/>
      <c r="Z353" s="398"/>
      <c r="AA353" s="398"/>
      <c r="AB353" s="398"/>
      <c r="AC353" s="398"/>
      <c r="AD353" s="398"/>
      <c r="AE353" s="398"/>
      <c r="AF353" s="398"/>
      <c r="AG353" s="398"/>
      <c r="AH353" s="398"/>
      <c r="AI353" s="398"/>
      <c r="AJ353" s="398"/>
      <c r="AK353" s="398"/>
      <c r="AL353" s="398"/>
      <c r="AM353" s="401"/>
      <c r="AN353" s="401"/>
      <c r="AO353" s="401"/>
      <c r="AP353" s="401"/>
      <c r="AQ353" s="398"/>
      <c r="AR353" s="398"/>
      <c r="AS353" s="398"/>
      <c r="AT353" s="398"/>
      <c r="AU353" s="402"/>
      <c r="AV353" s="398"/>
      <c r="AW353" s="398"/>
      <c r="AX353" s="398"/>
      <c r="AY353" s="398"/>
      <c r="AZ353" s="398"/>
    </row>
    <row r="354" spans="2:52" s="403" customFormat="1" x14ac:dyDescent="0.25">
      <c r="B354" s="398"/>
      <c r="C354" s="398"/>
      <c r="D354" s="399"/>
      <c r="E354" s="398"/>
      <c r="F354" s="398"/>
      <c r="G354" s="398"/>
      <c r="H354" s="398"/>
      <c r="I354" s="398"/>
      <c r="J354" s="398"/>
      <c r="K354" s="398"/>
      <c r="L354" s="400"/>
      <c r="M354" s="398"/>
      <c r="N354" s="398"/>
      <c r="O354" s="398"/>
      <c r="P354" s="398"/>
      <c r="Q354" s="398"/>
      <c r="R354" s="398"/>
      <c r="S354" s="398"/>
      <c r="T354" s="398"/>
      <c r="U354" s="398"/>
      <c r="V354" s="398"/>
      <c r="W354" s="398"/>
      <c r="X354" s="398"/>
      <c r="Y354" s="398"/>
      <c r="Z354" s="398"/>
      <c r="AA354" s="398"/>
      <c r="AB354" s="398"/>
      <c r="AC354" s="398"/>
      <c r="AD354" s="398"/>
      <c r="AE354" s="398"/>
      <c r="AF354" s="398"/>
      <c r="AG354" s="398"/>
      <c r="AH354" s="398"/>
      <c r="AI354" s="398"/>
      <c r="AJ354" s="398"/>
      <c r="AK354" s="398"/>
      <c r="AL354" s="398"/>
      <c r="AM354" s="401"/>
      <c r="AN354" s="401"/>
      <c r="AO354" s="401"/>
      <c r="AP354" s="401"/>
      <c r="AQ354" s="398"/>
      <c r="AR354" s="398"/>
      <c r="AS354" s="398"/>
      <c r="AT354" s="398"/>
      <c r="AU354" s="402"/>
      <c r="AV354" s="398"/>
      <c r="AW354" s="398"/>
      <c r="AX354" s="398"/>
      <c r="AY354" s="398"/>
      <c r="AZ354" s="398"/>
    </row>
    <row r="355" spans="2:52" s="403" customFormat="1" x14ac:dyDescent="0.25">
      <c r="B355" s="398"/>
      <c r="C355" s="398"/>
      <c r="D355" s="399"/>
      <c r="E355" s="398"/>
      <c r="F355" s="398"/>
      <c r="G355" s="398"/>
      <c r="H355" s="398"/>
      <c r="I355" s="398"/>
      <c r="J355" s="398"/>
      <c r="K355" s="398"/>
      <c r="L355" s="400"/>
      <c r="M355" s="398"/>
      <c r="N355" s="398"/>
      <c r="O355" s="398"/>
      <c r="P355" s="398"/>
      <c r="Q355" s="398"/>
      <c r="R355" s="398"/>
      <c r="S355" s="398"/>
      <c r="T355" s="398"/>
      <c r="U355" s="398"/>
      <c r="V355" s="398"/>
      <c r="W355" s="398"/>
      <c r="X355" s="398"/>
      <c r="Y355" s="398"/>
      <c r="Z355" s="398"/>
      <c r="AA355" s="398"/>
      <c r="AB355" s="398"/>
      <c r="AC355" s="398"/>
      <c r="AD355" s="398"/>
      <c r="AE355" s="398"/>
      <c r="AF355" s="398"/>
      <c r="AG355" s="398"/>
      <c r="AH355" s="398"/>
      <c r="AI355" s="398"/>
      <c r="AJ355" s="398"/>
      <c r="AK355" s="398"/>
      <c r="AL355" s="398"/>
      <c r="AM355" s="401"/>
      <c r="AN355" s="401"/>
      <c r="AO355" s="401"/>
      <c r="AP355" s="401"/>
      <c r="AQ355" s="398"/>
      <c r="AR355" s="398"/>
      <c r="AS355" s="398"/>
      <c r="AT355" s="398"/>
      <c r="AU355" s="402"/>
      <c r="AV355" s="398"/>
      <c r="AW355" s="398"/>
      <c r="AX355" s="398"/>
      <c r="AY355" s="398"/>
      <c r="AZ355" s="398"/>
    </row>
    <row r="356" spans="2:52" s="403" customFormat="1" x14ac:dyDescent="0.25">
      <c r="B356" s="398"/>
      <c r="C356" s="398"/>
      <c r="D356" s="399"/>
      <c r="E356" s="398"/>
      <c r="F356" s="398"/>
      <c r="G356" s="398"/>
      <c r="H356" s="398"/>
      <c r="I356" s="398"/>
      <c r="J356" s="398"/>
      <c r="K356" s="398"/>
      <c r="L356" s="400"/>
      <c r="M356" s="398"/>
      <c r="N356" s="398"/>
      <c r="O356" s="398"/>
      <c r="P356" s="398"/>
      <c r="Q356" s="398"/>
      <c r="R356" s="398"/>
      <c r="S356" s="398"/>
      <c r="T356" s="398"/>
      <c r="U356" s="398"/>
      <c r="V356" s="398"/>
      <c r="W356" s="398"/>
      <c r="X356" s="398"/>
      <c r="Y356" s="398"/>
      <c r="Z356" s="398"/>
      <c r="AA356" s="398"/>
      <c r="AB356" s="398"/>
      <c r="AC356" s="398"/>
      <c r="AD356" s="398"/>
      <c r="AE356" s="398"/>
      <c r="AF356" s="398"/>
      <c r="AG356" s="398"/>
      <c r="AH356" s="398"/>
      <c r="AI356" s="398"/>
      <c r="AJ356" s="398"/>
      <c r="AK356" s="398"/>
      <c r="AL356" s="398"/>
      <c r="AM356" s="401"/>
      <c r="AN356" s="401"/>
      <c r="AO356" s="401"/>
      <c r="AP356" s="401"/>
      <c r="AQ356" s="398"/>
      <c r="AR356" s="398"/>
      <c r="AS356" s="398"/>
      <c r="AT356" s="398"/>
      <c r="AU356" s="402"/>
      <c r="AV356" s="398"/>
      <c r="AW356" s="398"/>
      <c r="AX356" s="398"/>
      <c r="AY356" s="398"/>
      <c r="AZ356" s="398"/>
    </row>
    <row r="357" spans="2:52" s="403" customFormat="1" x14ac:dyDescent="0.25">
      <c r="B357" s="398"/>
      <c r="C357" s="398"/>
      <c r="D357" s="399"/>
      <c r="E357" s="398"/>
      <c r="F357" s="398"/>
      <c r="G357" s="398"/>
      <c r="H357" s="398"/>
      <c r="I357" s="398"/>
      <c r="J357" s="398"/>
      <c r="K357" s="398"/>
      <c r="L357" s="400"/>
      <c r="M357" s="398"/>
      <c r="N357" s="398"/>
      <c r="O357" s="398"/>
      <c r="P357" s="398"/>
      <c r="Q357" s="398"/>
      <c r="R357" s="398"/>
      <c r="S357" s="398"/>
      <c r="T357" s="398"/>
      <c r="U357" s="398"/>
      <c r="V357" s="398"/>
      <c r="W357" s="398"/>
      <c r="X357" s="398"/>
      <c r="Y357" s="398"/>
      <c r="Z357" s="398"/>
      <c r="AA357" s="398"/>
      <c r="AB357" s="398"/>
      <c r="AC357" s="398"/>
      <c r="AD357" s="398"/>
      <c r="AE357" s="398"/>
      <c r="AF357" s="398"/>
      <c r="AG357" s="398"/>
      <c r="AH357" s="398"/>
      <c r="AI357" s="398"/>
      <c r="AJ357" s="398"/>
      <c r="AK357" s="398"/>
      <c r="AL357" s="398"/>
      <c r="AM357" s="401"/>
      <c r="AN357" s="401"/>
      <c r="AO357" s="401"/>
      <c r="AP357" s="401"/>
      <c r="AQ357" s="398"/>
      <c r="AR357" s="398"/>
      <c r="AS357" s="398"/>
      <c r="AT357" s="398"/>
      <c r="AU357" s="402"/>
      <c r="AV357" s="398"/>
      <c r="AW357" s="398"/>
      <c r="AX357" s="398"/>
      <c r="AY357" s="398"/>
      <c r="AZ357" s="398"/>
    </row>
    <row r="358" spans="2:52" s="403" customFormat="1" x14ac:dyDescent="0.25">
      <c r="B358" s="398"/>
      <c r="C358" s="398"/>
      <c r="D358" s="399"/>
      <c r="E358" s="398"/>
      <c r="F358" s="398"/>
      <c r="G358" s="398"/>
      <c r="H358" s="398"/>
      <c r="I358" s="398"/>
      <c r="J358" s="398"/>
      <c r="K358" s="398"/>
      <c r="L358" s="400"/>
      <c r="M358" s="398"/>
      <c r="N358" s="398"/>
      <c r="O358" s="398"/>
      <c r="P358" s="398"/>
      <c r="Q358" s="398"/>
      <c r="R358" s="398"/>
      <c r="S358" s="398"/>
      <c r="T358" s="398"/>
      <c r="U358" s="398"/>
      <c r="V358" s="398"/>
      <c r="W358" s="398"/>
      <c r="X358" s="398"/>
      <c r="Y358" s="398"/>
      <c r="Z358" s="398"/>
      <c r="AA358" s="398"/>
      <c r="AB358" s="398"/>
      <c r="AC358" s="398"/>
      <c r="AD358" s="398"/>
      <c r="AE358" s="398"/>
      <c r="AF358" s="398"/>
      <c r="AG358" s="398"/>
      <c r="AH358" s="398"/>
      <c r="AI358" s="398"/>
      <c r="AJ358" s="398"/>
      <c r="AK358" s="398"/>
      <c r="AL358" s="398"/>
      <c r="AM358" s="401"/>
      <c r="AN358" s="401"/>
      <c r="AO358" s="401"/>
      <c r="AP358" s="401"/>
      <c r="AQ358" s="398"/>
      <c r="AR358" s="398"/>
      <c r="AS358" s="398"/>
      <c r="AT358" s="398"/>
      <c r="AU358" s="402"/>
      <c r="AV358" s="398"/>
      <c r="AW358" s="398"/>
      <c r="AX358" s="398"/>
      <c r="AY358" s="398"/>
      <c r="AZ358" s="398"/>
    </row>
    <row r="359" spans="2:52" s="403" customFormat="1" x14ac:dyDescent="0.25">
      <c r="B359" s="398"/>
      <c r="C359" s="398"/>
      <c r="D359" s="399"/>
      <c r="E359" s="398"/>
      <c r="F359" s="398"/>
      <c r="G359" s="398"/>
      <c r="H359" s="398"/>
      <c r="I359" s="398"/>
      <c r="J359" s="398"/>
      <c r="K359" s="398"/>
      <c r="L359" s="400"/>
      <c r="M359" s="398"/>
      <c r="N359" s="398"/>
      <c r="O359" s="398"/>
      <c r="P359" s="398"/>
      <c r="Q359" s="398"/>
      <c r="R359" s="398"/>
      <c r="S359" s="398"/>
      <c r="T359" s="398"/>
      <c r="U359" s="398"/>
      <c r="V359" s="398"/>
      <c r="W359" s="398"/>
      <c r="X359" s="398"/>
      <c r="Y359" s="398"/>
      <c r="Z359" s="398"/>
      <c r="AA359" s="398"/>
      <c r="AB359" s="398"/>
      <c r="AC359" s="398"/>
      <c r="AD359" s="398"/>
      <c r="AE359" s="398"/>
      <c r="AF359" s="398"/>
      <c r="AG359" s="398"/>
      <c r="AH359" s="398"/>
      <c r="AI359" s="398"/>
      <c r="AJ359" s="398"/>
      <c r="AK359" s="398"/>
      <c r="AL359" s="398"/>
      <c r="AM359" s="401"/>
      <c r="AN359" s="401"/>
      <c r="AO359" s="401"/>
      <c r="AP359" s="401"/>
      <c r="AQ359" s="398"/>
      <c r="AR359" s="398"/>
      <c r="AS359" s="398"/>
      <c r="AT359" s="398"/>
      <c r="AU359" s="402"/>
      <c r="AV359" s="398"/>
      <c r="AW359" s="398"/>
      <c r="AX359" s="398"/>
      <c r="AY359" s="398"/>
      <c r="AZ359" s="398"/>
    </row>
    <row r="360" spans="2:52" s="403" customFormat="1" x14ac:dyDescent="0.25">
      <c r="B360" s="398"/>
      <c r="C360" s="398"/>
      <c r="D360" s="399"/>
      <c r="E360" s="398"/>
      <c r="F360" s="398"/>
      <c r="G360" s="398"/>
      <c r="H360" s="398"/>
      <c r="I360" s="398"/>
      <c r="J360" s="398"/>
      <c r="K360" s="398"/>
      <c r="L360" s="400"/>
      <c r="M360" s="398"/>
      <c r="N360" s="398"/>
      <c r="O360" s="398"/>
      <c r="P360" s="398"/>
      <c r="Q360" s="398"/>
      <c r="R360" s="398"/>
      <c r="S360" s="398"/>
      <c r="T360" s="398"/>
      <c r="U360" s="398"/>
      <c r="V360" s="398"/>
      <c r="W360" s="398"/>
      <c r="X360" s="398"/>
      <c r="Y360" s="398"/>
      <c r="Z360" s="398"/>
      <c r="AA360" s="398"/>
      <c r="AB360" s="398"/>
      <c r="AC360" s="398"/>
      <c r="AD360" s="398"/>
      <c r="AE360" s="398"/>
      <c r="AF360" s="398"/>
      <c r="AG360" s="398"/>
      <c r="AH360" s="398"/>
      <c r="AI360" s="398"/>
      <c r="AJ360" s="398"/>
      <c r="AK360" s="398"/>
      <c r="AL360" s="398"/>
      <c r="AM360" s="401"/>
      <c r="AN360" s="401"/>
      <c r="AO360" s="401"/>
      <c r="AP360" s="401"/>
      <c r="AQ360" s="398"/>
      <c r="AR360" s="398"/>
      <c r="AS360" s="398"/>
      <c r="AT360" s="398"/>
      <c r="AU360" s="402"/>
      <c r="AV360" s="398"/>
      <c r="AW360" s="398"/>
      <c r="AX360" s="398"/>
      <c r="AY360" s="398"/>
      <c r="AZ360" s="398"/>
    </row>
    <row r="361" spans="2:52" s="403" customFormat="1" x14ac:dyDescent="0.25">
      <c r="B361" s="398"/>
      <c r="C361" s="398"/>
      <c r="D361" s="399"/>
      <c r="E361" s="398"/>
      <c r="F361" s="398"/>
      <c r="G361" s="398"/>
      <c r="H361" s="398"/>
      <c r="I361" s="398"/>
      <c r="J361" s="398"/>
      <c r="K361" s="398"/>
      <c r="L361" s="400"/>
      <c r="M361" s="398"/>
      <c r="N361" s="398"/>
      <c r="O361" s="398"/>
      <c r="P361" s="398"/>
      <c r="Q361" s="398"/>
      <c r="R361" s="398"/>
      <c r="S361" s="398"/>
      <c r="T361" s="398"/>
      <c r="U361" s="398"/>
      <c r="V361" s="398"/>
      <c r="W361" s="398"/>
      <c r="X361" s="398"/>
      <c r="Y361" s="398"/>
      <c r="Z361" s="398"/>
      <c r="AA361" s="398"/>
      <c r="AB361" s="398"/>
      <c r="AC361" s="398"/>
      <c r="AD361" s="398"/>
      <c r="AE361" s="398"/>
      <c r="AF361" s="398"/>
      <c r="AG361" s="398"/>
      <c r="AH361" s="398"/>
      <c r="AI361" s="398"/>
      <c r="AJ361" s="398"/>
      <c r="AK361" s="398"/>
      <c r="AL361" s="398"/>
      <c r="AM361" s="401"/>
      <c r="AN361" s="401"/>
      <c r="AO361" s="401"/>
      <c r="AP361" s="401"/>
      <c r="AQ361" s="398"/>
      <c r="AR361" s="398"/>
      <c r="AS361" s="398"/>
      <c r="AT361" s="398"/>
      <c r="AU361" s="402"/>
      <c r="AV361" s="398"/>
      <c r="AW361" s="398"/>
      <c r="AX361" s="398"/>
      <c r="AY361" s="398"/>
      <c r="AZ361" s="398"/>
    </row>
    <row r="362" spans="2:52" s="403" customFormat="1" x14ac:dyDescent="0.25">
      <c r="B362" s="398"/>
      <c r="C362" s="398"/>
      <c r="D362" s="399"/>
      <c r="E362" s="398"/>
      <c r="F362" s="398"/>
      <c r="G362" s="398"/>
      <c r="H362" s="398"/>
      <c r="I362" s="398"/>
      <c r="J362" s="398"/>
      <c r="K362" s="398"/>
      <c r="L362" s="400"/>
      <c r="M362" s="398"/>
      <c r="N362" s="398"/>
      <c r="O362" s="398"/>
      <c r="P362" s="398"/>
      <c r="Q362" s="398"/>
      <c r="R362" s="398"/>
      <c r="S362" s="398"/>
      <c r="T362" s="398"/>
      <c r="U362" s="398"/>
      <c r="V362" s="398"/>
      <c r="W362" s="398"/>
      <c r="X362" s="398"/>
      <c r="Y362" s="398"/>
      <c r="Z362" s="398"/>
      <c r="AA362" s="398"/>
      <c r="AB362" s="398"/>
      <c r="AC362" s="398"/>
      <c r="AD362" s="398"/>
      <c r="AE362" s="398"/>
      <c r="AF362" s="398"/>
      <c r="AG362" s="398"/>
      <c r="AH362" s="398"/>
      <c r="AI362" s="398"/>
      <c r="AJ362" s="398"/>
      <c r="AK362" s="398"/>
      <c r="AL362" s="398"/>
      <c r="AM362" s="401"/>
      <c r="AN362" s="401"/>
      <c r="AO362" s="401"/>
      <c r="AP362" s="401"/>
      <c r="AQ362" s="398"/>
      <c r="AR362" s="398"/>
      <c r="AS362" s="398"/>
      <c r="AT362" s="398"/>
      <c r="AU362" s="402"/>
      <c r="AV362" s="398"/>
      <c r="AW362" s="398"/>
      <c r="AX362" s="398"/>
      <c r="AY362" s="398"/>
      <c r="AZ362" s="398"/>
    </row>
    <row r="363" spans="2:52" s="403" customFormat="1" x14ac:dyDescent="0.25">
      <c r="B363" s="398"/>
      <c r="C363" s="398"/>
      <c r="D363" s="399"/>
      <c r="E363" s="398"/>
      <c r="F363" s="398"/>
      <c r="G363" s="398"/>
      <c r="H363" s="398"/>
      <c r="I363" s="398"/>
      <c r="J363" s="398"/>
      <c r="K363" s="398"/>
      <c r="L363" s="400"/>
      <c r="M363" s="398"/>
      <c r="N363" s="398"/>
      <c r="O363" s="398"/>
      <c r="P363" s="398"/>
      <c r="Q363" s="398"/>
      <c r="R363" s="398"/>
      <c r="S363" s="398"/>
      <c r="T363" s="398"/>
      <c r="U363" s="398"/>
      <c r="V363" s="398"/>
      <c r="W363" s="398"/>
      <c r="X363" s="398"/>
      <c r="Y363" s="398"/>
      <c r="Z363" s="398"/>
      <c r="AA363" s="398"/>
      <c r="AB363" s="398"/>
      <c r="AC363" s="398"/>
      <c r="AD363" s="398"/>
      <c r="AE363" s="398"/>
      <c r="AF363" s="398"/>
      <c r="AG363" s="398"/>
      <c r="AH363" s="398"/>
      <c r="AI363" s="398"/>
      <c r="AJ363" s="398"/>
      <c r="AK363" s="398"/>
      <c r="AL363" s="398"/>
      <c r="AM363" s="401"/>
      <c r="AN363" s="401"/>
      <c r="AO363" s="401"/>
      <c r="AP363" s="401"/>
      <c r="AQ363" s="398"/>
      <c r="AR363" s="398"/>
      <c r="AS363" s="398"/>
      <c r="AT363" s="398"/>
      <c r="AU363" s="402"/>
      <c r="AV363" s="398"/>
      <c r="AW363" s="398"/>
      <c r="AX363" s="398"/>
      <c r="AY363" s="398"/>
      <c r="AZ363" s="398"/>
    </row>
    <row r="364" spans="2:52" s="403" customFormat="1" x14ac:dyDescent="0.25">
      <c r="B364" s="398"/>
      <c r="C364" s="398"/>
      <c r="D364" s="399"/>
      <c r="E364" s="398"/>
      <c r="F364" s="398"/>
      <c r="G364" s="398"/>
      <c r="H364" s="398"/>
      <c r="I364" s="398"/>
      <c r="J364" s="398"/>
      <c r="K364" s="398"/>
      <c r="L364" s="400"/>
      <c r="M364" s="398"/>
      <c r="N364" s="398"/>
      <c r="O364" s="398"/>
      <c r="P364" s="398"/>
      <c r="Q364" s="398"/>
      <c r="R364" s="398"/>
      <c r="S364" s="398"/>
      <c r="T364" s="398"/>
      <c r="U364" s="398"/>
      <c r="V364" s="398"/>
      <c r="W364" s="398"/>
      <c r="X364" s="398"/>
      <c r="Y364" s="398"/>
      <c r="Z364" s="398"/>
      <c r="AA364" s="398"/>
      <c r="AB364" s="398"/>
      <c r="AC364" s="398"/>
      <c r="AD364" s="398"/>
      <c r="AE364" s="398"/>
      <c r="AF364" s="398"/>
      <c r="AG364" s="398"/>
      <c r="AH364" s="398"/>
      <c r="AI364" s="398"/>
      <c r="AJ364" s="398"/>
      <c r="AK364" s="398"/>
      <c r="AL364" s="398"/>
      <c r="AM364" s="401"/>
      <c r="AN364" s="401"/>
      <c r="AO364" s="401"/>
      <c r="AP364" s="401"/>
      <c r="AQ364" s="398"/>
      <c r="AR364" s="398"/>
      <c r="AS364" s="398"/>
      <c r="AT364" s="398"/>
      <c r="AU364" s="402"/>
      <c r="AV364" s="398"/>
      <c r="AW364" s="398"/>
      <c r="AX364" s="398"/>
      <c r="AY364" s="398"/>
      <c r="AZ364" s="398"/>
    </row>
    <row r="365" spans="2:52" s="403" customFormat="1" x14ac:dyDescent="0.25">
      <c r="B365" s="398"/>
      <c r="C365" s="398"/>
      <c r="D365" s="399"/>
      <c r="E365" s="398"/>
      <c r="F365" s="398"/>
      <c r="G365" s="398"/>
      <c r="H365" s="398"/>
      <c r="I365" s="398"/>
      <c r="J365" s="398"/>
      <c r="K365" s="398"/>
      <c r="L365" s="400"/>
      <c r="M365" s="398"/>
      <c r="N365" s="398"/>
      <c r="O365" s="398"/>
      <c r="P365" s="398"/>
      <c r="Q365" s="398"/>
      <c r="R365" s="398"/>
      <c r="S365" s="398"/>
      <c r="T365" s="398"/>
      <c r="U365" s="398"/>
      <c r="V365" s="398"/>
      <c r="W365" s="398"/>
      <c r="X365" s="398"/>
      <c r="Y365" s="398"/>
      <c r="Z365" s="398"/>
      <c r="AA365" s="398"/>
      <c r="AB365" s="398"/>
      <c r="AC365" s="398"/>
      <c r="AD365" s="398"/>
      <c r="AE365" s="398"/>
      <c r="AF365" s="398"/>
      <c r="AG365" s="398"/>
      <c r="AH365" s="398"/>
      <c r="AI365" s="398"/>
      <c r="AJ365" s="398"/>
      <c r="AK365" s="398"/>
      <c r="AL365" s="398"/>
      <c r="AM365" s="401"/>
      <c r="AN365" s="401"/>
      <c r="AO365" s="401"/>
      <c r="AP365" s="401"/>
      <c r="AQ365" s="398"/>
      <c r="AR365" s="398"/>
      <c r="AS365" s="398"/>
      <c r="AT365" s="398"/>
      <c r="AU365" s="402"/>
      <c r="AV365" s="398"/>
      <c r="AW365" s="398"/>
      <c r="AX365" s="398"/>
      <c r="AY365" s="398"/>
      <c r="AZ365" s="398"/>
    </row>
    <row r="366" spans="2:52" s="403" customFormat="1" x14ac:dyDescent="0.25">
      <c r="B366" s="398"/>
      <c r="C366" s="398"/>
      <c r="D366" s="399"/>
      <c r="E366" s="398"/>
      <c r="F366" s="398"/>
      <c r="G366" s="398"/>
      <c r="H366" s="398"/>
      <c r="I366" s="398"/>
      <c r="J366" s="398"/>
      <c r="K366" s="398"/>
      <c r="L366" s="400"/>
      <c r="M366" s="398"/>
      <c r="N366" s="398"/>
      <c r="O366" s="398"/>
      <c r="P366" s="398"/>
      <c r="Q366" s="398"/>
      <c r="R366" s="398"/>
      <c r="S366" s="398"/>
      <c r="T366" s="398"/>
      <c r="U366" s="398"/>
      <c r="V366" s="398"/>
      <c r="W366" s="398"/>
      <c r="X366" s="398"/>
      <c r="Y366" s="398"/>
      <c r="Z366" s="398"/>
      <c r="AA366" s="398"/>
      <c r="AB366" s="398"/>
      <c r="AC366" s="398"/>
      <c r="AD366" s="398"/>
      <c r="AE366" s="398"/>
      <c r="AF366" s="398"/>
      <c r="AG366" s="398"/>
      <c r="AH366" s="398"/>
      <c r="AI366" s="398"/>
      <c r="AJ366" s="398"/>
      <c r="AK366" s="398"/>
      <c r="AL366" s="398"/>
      <c r="AM366" s="401"/>
      <c r="AN366" s="401"/>
      <c r="AO366" s="401"/>
      <c r="AP366" s="401"/>
      <c r="AQ366" s="398"/>
      <c r="AR366" s="398"/>
      <c r="AS366" s="398"/>
      <c r="AT366" s="398"/>
      <c r="AU366" s="402"/>
      <c r="AV366" s="398"/>
      <c r="AW366" s="398"/>
      <c r="AX366" s="398"/>
      <c r="AY366" s="398"/>
      <c r="AZ366" s="398"/>
    </row>
    <row r="367" spans="2:52" s="403" customFormat="1" x14ac:dyDescent="0.25">
      <c r="B367" s="398"/>
      <c r="C367" s="398"/>
      <c r="D367" s="399"/>
      <c r="E367" s="398"/>
      <c r="F367" s="398"/>
      <c r="G367" s="398"/>
      <c r="H367" s="398"/>
      <c r="I367" s="398"/>
      <c r="J367" s="398"/>
      <c r="K367" s="398"/>
      <c r="L367" s="400"/>
      <c r="M367" s="398"/>
      <c r="N367" s="398"/>
      <c r="O367" s="398"/>
      <c r="P367" s="398"/>
      <c r="Q367" s="398"/>
      <c r="R367" s="398"/>
      <c r="S367" s="398"/>
      <c r="T367" s="398"/>
      <c r="U367" s="398"/>
      <c r="V367" s="398"/>
      <c r="W367" s="398"/>
      <c r="X367" s="398"/>
      <c r="Y367" s="398"/>
      <c r="Z367" s="398"/>
      <c r="AA367" s="398"/>
      <c r="AB367" s="398"/>
      <c r="AC367" s="398"/>
      <c r="AD367" s="398"/>
      <c r="AE367" s="398"/>
      <c r="AF367" s="398"/>
      <c r="AG367" s="398"/>
      <c r="AH367" s="398"/>
      <c r="AI367" s="398"/>
      <c r="AJ367" s="398"/>
      <c r="AK367" s="398"/>
      <c r="AL367" s="398"/>
      <c r="AM367" s="401"/>
      <c r="AN367" s="401"/>
      <c r="AO367" s="401"/>
      <c r="AP367" s="401"/>
      <c r="AQ367" s="398"/>
      <c r="AR367" s="398"/>
      <c r="AS367" s="398"/>
      <c r="AT367" s="398"/>
      <c r="AU367" s="402"/>
      <c r="AV367" s="398"/>
      <c r="AW367" s="398"/>
      <c r="AX367" s="398"/>
      <c r="AY367" s="398"/>
      <c r="AZ367" s="398"/>
    </row>
    <row r="368" spans="2:52" s="403" customFormat="1" x14ac:dyDescent="0.25">
      <c r="B368" s="398"/>
      <c r="C368" s="398"/>
      <c r="D368" s="399"/>
      <c r="E368" s="398"/>
      <c r="F368" s="398"/>
      <c r="G368" s="398"/>
      <c r="H368" s="398"/>
      <c r="I368" s="398"/>
      <c r="J368" s="398"/>
      <c r="K368" s="398"/>
      <c r="L368" s="400"/>
      <c r="M368" s="398"/>
      <c r="N368" s="398"/>
      <c r="O368" s="398"/>
      <c r="P368" s="398"/>
      <c r="Q368" s="398"/>
      <c r="R368" s="398"/>
      <c r="S368" s="398"/>
      <c r="T368" s="398"/>
      <c r="U368" s="398"/>
      <c r="V368" s="398"/>
      <c r="W368" s="398"/>
      <c r="X368" s="398"/>
      <c r="Y368" s="398"/>
      <c r="Z368" s="398"/>
      <c r="AA368" s="398"/>
      <c r="AB368" s="398"/>
      <c r="AC368" s="398"/>
      <c r="AD368" s="398"/>
      <c r="AE368" s="398"/>
      <c r="AF368" s="398"/>
      <c r="AG368" s="398"/>
      <c r="AH368" s="398"/>
      <c r="AI368" s="398"/>
      <c r="AJ368" s="398"/>
      <c r="AK368" s="398"/>
      <c r="AL368" s="398"/>
      <c r="AM368" s="401"/>
      <c r="AN368" s="401"/>
      <c r="AO368" s="401"/>
      <c r="AP368" s="401"/>
      <c r="AQ368" s="398"/>
      <c r="AR368" s="398"/>
      <c r="AS368" s="398"/>
      <c r="AT368" s="398"/>
      <c r="AU368" s="402"/>
      <c r="AV368" s="398"/>
      <c r="AW368" s="398"/>
      <c r="AX368" s="398"/>
      <c r="AY368" s="398"/>
      <c r="AZ368" s="398"/>
    </row>
    <row r="369" spans="2:52" s="403" customFormat="1" x14ac:dyDescent="0.25">
      <c r="B369" s="398"/>
      <c r="C369" s="398"/>
      <c r="D369" s="399"/>
      <c r="E369" s="398"/>
      <c r="F369" s="398"/>
      <c r="G369" s="398"/>
      <c r="H369" s="398"/>
      <c r="I369" s="398"/>
      <c r="J369" s="398"/>
      <c r="K369" s="398"/>
      <c r="L369" s="400"/>
      <c r="M369" s="398"/>
      <c r="N369" s="398"/>
      <c r="O369" s="398"/>
      <c r="P369" s="398"/>
      <c r="Q369" s="398"/>
      <c r="R369" s="398"/>
      <c r="S369" s="398"/>
      <c r="T369" s="398"/>
      <c r="U369" s="398"/>
      <c r="V369" s="398"/>
      <c r="W369" s="398"/>
      <c r="X369" s="398"/>
      <c r="Y369" s="398"/>
      <c r="Z369" s="398"/>
      <c r="AA369" s="398"/>
      <c r="AB369" s="398"/>
      <c r="AC369" s="398"/>
      <c r="AD369" s="398"/>
      <c r="AE369" s="398"/>
      <c r="AF369" s="398"/>
      <c r="AG369" s="398"/>
      <c r="AH369" s="398"/>
      <c r="AI369" s="398"/>
      <c r="AJ369" s="398"/>
      <c r="AK369" s="398"/>
      <c r="AL369" s="398"/>
      <c r="AM369" s="401"/>
      <c r="AN369" s="401"/>
      <c r="AO369" s="401"/>
      <c r="AP369" s="401"/>
      <c r="AQ369" s="398"/>
      <c r="AR369" s="398"/>
      <c r="AS369" s="398"/>
      <c r="AT369" s="398"/>
      <c r="AU369" s="402"/>
      <c r="AV369" s="398"/>
      <c r="AW369" s="398"/>
      <c r="AX369" s="398"/>
      <c r="AY369" s="398"/>
      <c r="AZ369" s="398"/>
    </row>
    <row r="370" spans="2:52" s="403" customFormat="1" x14ac:dyDescent="0.25">
      <c r="B370" s="398"/>
      <c r="C370" s="398"/>
      <c r="D370" s="399"/>
      <c r="E370" s="398"/>
      <c r="F370" s="398"/>
      <c r="G370" s="398"/>
      <c r="H370" s="398"/>
      <c r="I370" s="398"/>
      <c r="J370" s="398"/>
      <c r="K370" s="398"/>
      <c r="L370" s="400"/>
      <c r="M370" s="398"/>
      <c r="N370" s="398"/>
      <c r="O370" s="398"/>
      <c r="P370" s="398"/>
      <c r="Q370" s="398"/>
      <c r="R370" s="398"/>
      <c r="S370" s="398"/>
      <c r="T370" s="398"/>
      <c r="U370" s="398"/>
      <c r="V370" s="398"/>
      <c r="W370" s="398"/>
      <c r="X370" s="398"/>
      <c r="Y370" s="398"/>
      <c r="Z370" s="398"/>
      <c r="AA370" s="398"/>
      <c r="AB370" s="398"/>
      <c r="AC370" s="398"/>
      <c r="AD370" s="398"/>
      <c r="AE370" s="398"/>
      <c r="AF370" s="398"/>
      <c r="AG370" s="398"/>
      <c r="AH370" s="398"/>
      <c r="AI370" s="398"/>
      <c r="AJ370" s="398"/>
      <c r="AK370" s="398"/>
      <c r="AL370" s="398"/>
      <c r="AM370" s="401"/>
      <c r="AN370" s="401"/>
      <c r="AO370" s="401"/>
      <c r="AP370" s="401"/>
      <c r="AQ370" s="398"/>
      <c r="AR370" s="398"/>
      <c r="AS370" s="398"/>
      <c r="AT370" s="398"/>
      <c r="AU370" s="402"/>
      <c r="AV370" s="398"/>
      <c r="AW370" s="398"/>
      <c r="AX370" s="398"/>
      <c r="AY370" s="398"/>
      <c r="AZ370" s="398"/>
    </row>
    <row r="371" spans="2:52" s="403" customFormat="1" x14ac:dyDescent="0.25">
      <c r="B371" s="398"/>
      <c r="C371" s="398"/>
      <c r="D371" s="399"/>
      <c r="E371" s="398"/>
      <c r="F371" s="398"/>
      <c r="G371" s="398"/>
      <c r="H371" s="398"/>
      <c r="I371" s="398"/>
      <c r="J371" s="398"/>
      <c r="K371" s="398"/>
      <c r="L371" s="400"/>
      <c r="M371" s="398"/>
      <c r="N371" s="398"/>
      <c r="O371" s="398"/>
      <c r="P371" s="398"/>
      <c r="Q371" s="398"/>
      <c r="R371" s="398"/>
      <c r="S371" s="398"/>
      <c r="T371" s="398"/>
      <c r="U371" s="398"/>
      <c r="V371" s="398"/>
      <c r="W371" s="398"/>
      <c r="X371" s="398"/>
      <c r="Y371" s="398"/>
      <c r="Z371" s="398"/>
      <c r="AA371" s="398"/>
      <c r="AB371" s="398"/>
      <c r="AC371" s="398"/>
      <c r="AD371" s="398"/>
      <c r="AE371" s="398"/>
      <c r="AF371" s="398"/>
      <c r="AG371" s="398"/>
      <c r="AH371" s="398"/>
      <c r="AI371" s="398"/>
      <c r="AJ371" s="398"/>
      <c r="AK371" s="398"/>
      <c r="AL371" s="398"/>
      <c r="AM371" s="401"/>
      <c r="AN371" s="401"/>
      <c r="AO371" s="401"/>
      <c r="AP371" s="401"/>
      <c r="AQ371" s="398"/>
      <c r="AR371" s="398"/>
      <c r="AS371" s="398"/>
      <c r="AT371" s="398"/>
      <c r="AU371" s="402"/>
      <c r="AV371" s="398"/>
      <c r="AW371" s="398"/>
      <c r="AX371" s="398"/>
      <c r="AY371" s="398"/>
      <c r="AZ371" s="398"/>
    </row>
    <row r="372" spans="2:52" s="403" customFormat="1" x14ac:dyDescent="0.25">
      <c r="B372" s="398"/>
      <c r="C372" s="398"/>
      <c r="D372" s="399"/>
      <c r="E372" s="398"/>
      <c r="F372" s="398"/>
      <c r="G372" s="398"/>
      <c r="H372" s="398"/>
      <c r="I372" s="398"/>
      <c r="J372" s="398"/>
      <c r="K372" s="398"/>
      <c r="L372" s="400"/>
      <c r="M372" s="398"/>
      <c r="N372" s="398"/>
      <c r="O372" s="398"/>
      <c r="P372" s="398"/>
      <c r="Q372" s="398"/>
      <c r="R372" s="398"/>
      <c r="S372" s="398"/>
      <c r="T372" s="398"/>
      <c r="U372" s="398"/>
      <c r="V372" s="398"/>
      <c r="W372" s="398"/>
      <c r="X372" s="398"/>
      <c r="Y372" s="398"/>
      <c r="Z372" s="398"/>
      <c r="AA372" s="398"/>
      <c r="AB372" s="398"/>
      <c r="AC372" s="398"/>
      <c r="AD372" s="398"/>
      <c r="AE372" s="398"/>
      <c r="AF372" s="398"/>
      <c r="AG372" s="398"/>
      <c r="AH372" s="398"/>
      <c r="AI372" s="398"/>
      <c r="AJ372" s="398"/>
      <c r="AK372" s="398"/>
      <c r="AL372" s="398"/>
      <c r="AM372" s="401"/>
      <c r="AN372" s="401"/>
      <c r="AO372" s="401"/>
      <c r="AP372" s="401"/>
      <c r="AQ372" s="398"/>
      <c r="AR372" s="398"/>
      <c r="AS372" s="398"/>
      <c r="AT372" s="398"/>
      <c r="AU372" s="402"/>
      <c r="AV372" s="398"/>
      <c r="AW372" s="398"/>
      <c r="AX372" s="398"/>
      <c r="AY372" s="398"/>
      <c r="AZ372" s="398"/>
    </row>
    <row r="373" spans="2:52" s="403" customFormat="1" x14ac:dyDescent="0.25">
      <c r="B373" s="398"/>
      <c r="C373" s="398"/>
      <c r="D373" s="399"/>
      <c r="E373" s="398"/>
      <c r="F373" s="398"/>
      <c r="G373" s="398"/>
      <c r="H373" s="398"/>
      <c r="I373" s="398"/>
      <c r="J373" s="398"/>
      <c r="K373" s="398"/>
      <c r="L373" s="400"/>
      <c r="M373" s="398"/>
      <c r="N373" s="398"/>
      <c r="O373" s="398"/>
      <c r="P373" s="398"/>
      <c r="Q373" s="398"/>
      <c r="R373" s="398"/>
      <c r="S373" s="398"/>
      <c r="T373" s="398"/>
      <c r="U373" s="398"/>
      <c r="V373" s="398"/>
      <c r="W373" s="398"/>
      <c r="X373" s="398"/>
      <c r="Y373" s="398"/>
      <c r="Z373" s="398"/>
      <c r="AA373" s="398"/>
      <c r="AB373" s="398"/>
      <c r="AC373" s="398"/>
      <c r="AD373" s="398"/>
      <c r="AE373" s="398"/>
      <c r="AF373" s="398"/>
      <c r="AG373" s="398"/>
      <c r="AH373" s="398"/>
      <c r="AI373" s="398"/>
      <c r="AJ373" s="398"/>
      <c r="AK373" s="398"/>
      <c r="AL373" s="398"/>
      <c r="AM373" s="401"/>
      <c r="AN373" s="401"/>
      <c r="AO373" s="401"/>
      <c r="AP373" s="401"/>
      <c r="AQ373" s="398"/>
      <c r="AR373" s="398"/>
      <c r="AS373" s="398"/>
      <c r="AT373" s="398"/>
      <c r="AU373" s="402"/>
      <c r="AV373" s="398"/>
      <c r="AW373" s="398"/>
      <c r="AX373" s="398"/>
      <c r="AY373" s="398"/>
      <c r="AZ373" s="398"/>
    </row>
    <row r="374" spans="2:52" s="403" customFormat="1" x14ac:dyDescent="0.25">
      <c r="B374" s="398"/>
      <c r="C374" s="398"/>
      <c r="D374" s="399"/>
      <c r="E374" s="398"/>
      <c r="F374" s="398"/>
      <c r="G374" s="398"/>
      <c r="H374" s="398"/>
      <c r="I374" s="398"/>
      <c r="J374" s="398"/>
      <c r="K374" s="398"/>
      <c r="L374" s="400"/>
      <c r="M374" s="398"/>
      <c r="N374" s="398"/>
      <c r="O374" s="398"/>
      <c r="P374" s="398"/>
      <c r="Q374" s="398"/>
      <c r="R374" s="398"/>
      <c r="S374" s="398"/>
      <c r="T374" s="398"/>
      <c r="U374" s="398"/>
      <c r="V374" s="398"/>
      <c r="W374" s="398"/>
      <c r="X374" s="398"/>
      <c r="Y374" s="398"/>
      <c r="Z374" s="398"/>
      <c r="AA374" s="398"/>
      <c r="AB374" s="398"/>
      <c r="AC374" s="398"/>
      <c r="AD374" s="398"/>
      <c r="AE374" s="398"/>
      <c r="AF374" s="398"/>
      <c r="AG374" s="398"/>
      <c r="AH374" s="398"/>
      <c r="AI374" s="398"/>
      <c r="AJ374" s="398"/>
      <c r="AK374" s="398"/>
      <c r="AL374" s="398"/>
      <c r="AM374" s="401"/>
      <c r="AN374" s="401"/>
      <c r="AO374" s="401"/>
      <c r="AP374" s="401"/>
      <c r="AQ374" s="398"/>
      <c r="AR374" s="398"/>
      <c r="AS374" s="398"/>
      <c r="AT374" s="398"/>
      <c r="AU374" s="402"/>
      <c r="AV374" s="398"/>
      <c r="AW374" s="398"/>
      <c r="AX374" s="398"/>
      <c r="AY374" s="398"/>
      <c r="AZ374" s="398"/>
    </row>
    <row r="375" spans="2:52" s="403" customFormat="1" x14ac:dyDescent="0.25">
      <c r="B375" s="398"/>
      <c r="C375" s="398"/>
      <c r="D375" s="399"/>
      <c r="E375" s="398"/>
      <c r="F375" s="398"/>
      <c r="G375" s="398"/>
      <c r="H375" s="398"/>
      <c r="I375" s="398"/>
      <c r="J375" s="398"/>
      <c r="K375" s="398"/>
      <c r="L375" s="400"/>
      <c r="M375" s="398"/>
      <c r="N375" s="398"/>
      <c r="O375" s="398"/>
      <c r="P375" s="398"/>
      <c r="Q375" s="398"/>
      <c r="R375" s="398"/>
      <c r="S375" s="398"/>
      <c r="T375" s="398"/>
      <c r="U375" s="398"/>
      <c r="V375" s="398"/>
      <c r="W375" s="398"/>
      <c r="X375" s="398"/>
      <c r="Y375" s="398"/>
      <c r="Z375" s="398"/>
      <c r="AA375" s="398"/>
      <c r="AB375" s="398"/>
      <c r="AC375" s="398"/>
      <c r="AD375" s="398"/>
      <c r="AE375" s="398"/>
      <c r="AF375" s="398"/>
      <c r="AG375" s="398"/>
      <c r="AH375" s="398"/>
      <c r="AI375" s="398"/>
      <c r="AJ375" s="398"/>
      <c r="AK375" s="398"/>
      <c r="AL375" s="398"/>
      <c r="AM375" s="401"/>
      <c r="AN375" s="401"/>
      <c r="AO375" s="401"/>
      <c r="AP375" s="401"/>
      <c r="AQ375" s="398"/>
      <c r="AR375" s="398"/>
      <c r="AS375" s="398"/>
      <c r="AT375" s="398"/>
      <c r="AU375" s="402"/>
      <c r="AV375" s="398"/>
      <c r="AW375" s="398"/>
      <c r="AX375" s="398"/>
      <c r="AY375" s="398"/>
      <c r="AZ375" s="398"/>
    </row>
    <row r="376" spans="2:52" s="403" customFormat="1" x14ac:dyDescent="0.25">
      <c r="B376" s="398"/>
      <c r="C376" s="398"/>
      <c r="D376" s="399"/>
      <c r="E376" s="398"/>
      <c r="F376" s="398"/>
      <c r="G376" s="398"/>
      <c r="H376" s="398"/>
      <c r="I376" s="398"/>
      <c r="J376" s="398"/>
      <c r="K376" s="398"/>
      <c r="L376" s="400"/>
      <c r="M376" s="398"/>
      <c r="N376" s="398"/>
      <c r="O376" s="398"/>
      <c r="P376" s="398"/>
      <c r="Q376" s="398"/>
      <c r="R376" s="398"/>
      <c r="S376" s="398"/>
      <c r="T376" s="398"/>
      <c r="U376" s="398"/>
      <c r="V376" s="398"/>
      <c r="W376" s="398"/>
      <c r="X376" s="398"/>
      <c r="Y376" s="398"/>
      <c r="Z376" s="398"/>
      <c r="AA376" s="398"/>
      <c r="AB376" s="398"/>
      <c r="AC376" s="398"/>
      <c r="AD376" s="398"/>
      <c r="AE376" s="398"/>
      <c r="AF376" s="398"/>
      <c r="AG376" s="398"/>
      <c r="AH376" s="398"/>
      <c r="AI376" s="398"/>
      <c r="AJ376" s="398"/>
      <c r="AK376" s="398"/>
      <c r="AL376" s="398"/>
      <c r="AM376" s="401"/>
      <c r="AN376" s="401"/>
      <c r="AO376" s="401"/>
      <c r="AP376" s="401"/>
      <c r="AQ376" s="398"/>
      <c r="AR376" s="398"/>
      <c r="AS376" s="398"/>
      <c r="AT376" s="398"/>
      <c r="AU376" s="402"/>
      <c r="AV376" s="398"/>
      <c r="AW376" s="398"/>
      <c r="AX376" s="398"/>
      <c r="AY376" s="398"/>
      <c r="AZ376" s="398"/>
    </row>
    <row r="377" spans="2:52" s="403" customFormat="1" x14ac:dyDescent="0.25">
      <c r="B377" s="398"/>
      <c r="C377" s="398"/>
      <c r="D377" s="399"/>
      <c r="E377" s="398"/>
      <c r="F377" s="398"/>
      <c r="G377" s="398"/>
      <c r="H377" s="398"/>
      <c r="I377" s="398"/>
      <c r="J377" s="398"/>
      <c r="K377" s="398"/>
      <c r="L377" s="400"/>
      <c r="M377" s="398"/>
      <c r="N377" s="398"/>
      <c r="O377" s="398"/>
      <c r="P377" s="398"/>
      <c r="Q377" s="398"/>
      <c r="R377" s="398"/>
      <c r="S377" s="398"/>
      <c r="T377" s="398"/>
      <c r="U377" s="398"/>
      <c r="V377" s="398"/>
      <c r="W377" s="398"/>
      <c r="X377" s="398"/>
      <c r="Y377" s="398"/>
      <c r="Z377" s="398"/>
      <c r="AA377" s="398"/>
      <c r="AB377" s="398"/>
      <c r="AC377" s="398"/>
      <c r="AD377" s="398"/>
      <c r="AE377" s="398"/>
      <c r="AF377" s="398"/>
      <c r="AG377" s="398"/>
      <c r="AH377" s="398"/>
      <c r="AI377" s="398"/>
      <c r="AJ377" s="398"/>
      <c r="AK377" s="398"/>
      <c r="AL377" s="398"/>
      <c r="AM377" s="401"/>
      <c r="AN377" s="401"/>
      <c r="AO377" s="401"/>
      <c r="AP377" s="401"/>
      <c r="AQ377" s="398"/>
      <c r="AR377" s="398"/>
      <c r="AS377" s="398"/>
      <c r="AT377" s="398"/>
      <c r="AU377" s="402"/>
      <c r="AV377" s="398"/>
      <c r="AW377" s="398"/>
      <c r="AX377" s="398"/>
      <c r="AY377" s="398"/>
      <c r="AZ377" s="398"/>
    </row>
    <row r="378" spans="2:52" s="403" customFormat="1" x14ac:dyDescent="0.25">
      <c r="B378" s="398"/>
      <c r="C378" s="398"/>
      <c r="D378" s="399"/>
      <c r="E378" s="398"/>
      <c r="F378" s="398"/>
      <c r="G378" s="398"/>
      <c r="H378" s="398"/>
      <c r="I378" s="398"/>
      <c r="J378" s="398"/>
      <c r="K378" s="398"/>
      <c r="L378" s="400"/>
      <c r="M378" s="398"/>
      <c r="N378" s="398"/>
      <c r="O378" s="398"/>
      <c r="P378" s="398"/>
      <c r="Q378" s="398"/>
      <c r="R378" s="398"/>
      <c r="S378" s="398"/>
      <c r="T378" s="398"/>
      <c r="U378" s="398"/>
      <c r="V378" s="398"/>
      <c r="W378" s="398"/>
      <c r="X378" s="398"/>
      <c r="Y378" s="398"/>
      <c r="Z378" s="398"/>
      <c r="AA378" s="398"/>
      <c r="AB378" s="398"/>
      <c r="AC378" s="398"/>
      <c r="AD378" s="398"/>
      <c r="AE378" s="398"/>
      <c r="AF378" s="398"/>
      <c r="AG378" s="398"/>
      <c r="AH378" s="398"/>
      <c r="AI378" s="398"/>
      <c r="AJ378" s="398"/>
      <c r="AK378" s="398"/>
      <c r="AL378" s="398"/>
      <c r="AM378" s="401"/>
      <c r="AN378" s="401"/>
      <c r="AO378" s="401"/>
      <c r="AP378" s="401"/>
      <c r="AQ378" s="398"/>
      <c r="AR378" s="398"/>
      <c r="AS378" s="398"/>
      <c r="AT378" s="398"/>
      <c r="AU378" s="402"/>
      <c r="AV378" s="398"/>
      <c r="AW378" s="398"/>
      <c r="AX378" s="398"/>
      <c r="AY378" s="398"/>
      <c r="AZ378" s="398"/>
    </row>
    <row r="379" spans="2:52" s="403" customFormat="1" x14ac:dyDescent="0.25">
      <c r="B379" s="398"/>
      <c r="C379" s="398"/>
      <c r="D379" s="399"/>
      <c r="E379" s="398"/>
      <c r="F379" s="398"/>
      <c r="G379" s="398"/>
      <c r="H379" s="398"/>
      <c r="I379" s="398"/>
      <c r="J379" s="398"/>
      <c r="K379" s="398"/>
      <c r="L379" s="400"/>
      <c r="M379" s="398"/>
      <c r="N379" s="398"/>
      <c r="O379" s="398"/>
      <c r="P379" s="398"/>
      <c r="Q379" s="398"/>
      <c r="R379" s="398"/>
      <c r="S379" s="398"/>
      <c r="T379" s="398"/>
      <c r="U379" s="398"/>
      <c r="V379" s="398"/>
      <c r="W379" s="398"/>
      <c r="X379" s="398"/>
      <c r="Y379" s="398"/>
      <c r="Z379" s="398"/>
      <c r="AA379" s="398"/>
      <c r="AB379" s="398"/>
      <c r="AC379" s="398"/>
      <c r="AD379" s="398"/>
      <c r="AE379" s="398"/>
      <c r="AF379" s="398"/>
      <c r="AG379" s="398"/>
      <c r="AH379" s="398"/>
      <c r="AI379" s="398"/>
      <c r="AJ379" s="398"/>
      <c r="AK379" s="398"/>
      <c r="AL379" s="398"/>
      <c r="AM379" s="401"/>
      <c r="AN379" s="401"/>
      <c r="AO379" s="401"/>
      <c r="AP379" s="401"/>
      <c r="AQ379" s="398"/>
      <c r="AR379" s="398"/>
      <c r="AS379" s="398"/>
      <c r="AT379" s="398"/>
      <c r="AU379" s="402"/>
      <c r="AV379" s="398"/>
      <c r="AW379" s="398"/>
      <c r="AX379" s="398"/>
      <c r="AY379" s="398"/>
      <c r="AZ379" s="398"/>
    </row>
    <row r="380" spans="2:52" s="403" customFormat="1" x14ac:dyDescent="0.25">
      <c r="B380" s="398"/>
      <c r="C380" s="398"/>
      <c r="D380" s="399"/>
      <c r="E380" s="398"/>
      <c r="F380" s="398"/>
      <c r="G380" s="398"/>
      <c r="H380" s="398"/>
      <c r="I380" s="398"/>
      <c r="J380" s="398"/>
      <c r="K380" s="398"/>
      <c r="L380" s="400"/>
      <c r="M380" s="398"/>
      <c r="N380" s="398"/>
      <c r="O380" s="398"/>
      <c r="P380" s="398"/>
      <c r="Q380" s="398"/>
      <c r="R380" s="398"/>
      <c r="S380" s="398"/>
      <c r="T380" s="398"/>
      <c r="U380" s="398"/>
      <c r="V380" s="398"/>
      <c r="W380" s="398"/>
      <c r="X380" s="398"/>
      <c r="Y380" s="398"/>
      <c r="Z380" s="398"/>
      <c r="AA380" s="398"/>
      <c r="AB380" s="398"/>
      <c r="AC380" s="398"/>
      <c r="AD380" s="398"/>
      <c r="AE380" s="398"/>
      <c r="AF380" s="398"/>
      <c r="AG380" s="398"/>
      <c r="AH380" s="398"/>
      <c r="AI380" s="398"/>
      <c r="AJ380" s="398"/>
      <c r="AK380" s="398"/>
      <c r="AL380" s="398"/>
      <c r="AM380" s="401"/>
      <c r="AN380" s="401"/>
      <c r="AO380" s="401"/>
      <c r="AP380" s="401"/>
      <c r="AQ380" s="398"/>
      <c r="AR380" s="398"/>
      <c r="AS380" s="398"/>
      <c r="AT380" s="398"/>
      <c r="AU380" s="402"/>
      <c r="AV380" s="398"/>
      <c r="AW380" s="398"/>
      <c r="AX380" s="398"/>
      <c r="AY380" s="398"/>
      <c r="AZ380" s="398"/>
    </row>
    <row r="381" spans="2:52" s="403" customFormat="1" x14ac:dyDescent="0.25">
      <c r="B381" s="398"/>
      <c r="C381" s="398"/>
      <c r="D381" s="399"/>
      <c r="E381" s="398"/>
      <c r="F381" s="398"/>
      <c r="G381" s="398"/>
      <c r="H381" s="398"/>
      <c r="I381" s="398"/>
      <c r="J381" s="398"/>
      <c r="K381" s="398"/>
      <c r="L381" s="400"/>
      <c r="M381" s="398"/>
      <c r="N381" s="398"/>
      <c r="O381" s="398"/>
      <c r="P381" s="398"/>
      <c r="Q381" s="398"/>
      <c r="R381" s="398"/>
      <c r="S381" s="398"/>
      <c r="T381" s="398"/>
      <c r="U381" s="398"/>
      <c r="V381" s="398"/>
      <c r="W381" s="398"/>
      <c r="X381" s="398"/>
      <c r="Y381" s="398"/>
      <c r="Z381" s="398"/>
      <c r="AA381" s="398"/>
      <c r="AB381" s="398"/>
      <c r="AC381" s="398"/>
      <c r="AD381" s="398"/>
      <c r="AE381" s="398"/>
      <c r="AF381" s="398"/>
      <c r="AG381" s="398"/>
      <c r="AH381" s="398"/>
      <c r="AI381" s="398"/>
      <c r="AJ381" s="398"/>
      <c r="AK381" s="398"/>
      <c r="AL381" s="398"/>
      <c r="AM381" s="401"/>
      <c r="AN381" s="401"/>
      <c r="AO381" s="401"/>
      <c r="AP381" s="401"/>
      <c r="AQ381" s="398"/>
      <c r="AR381" s="398"/>
      <c r="AS381" s="398"/>
      <c r="AT381" s="398"/>
      <c r="AU381" s="402"/>
      <c r="AV381" s="398"/>
      <c r="AW381" s="398"/>
      <c r="AX381" s="398"/>
      <c r="AY381" s="398"/>
      <c r="AZ381" s="398"/>
    </row>
    <row r="382" spans="2:52" s="403" customFormat="1" x14ac:dyDescent="0.25">
      <c r="B382" s="398"/>
      <c r="C382" s="398"/>
      <c r="D382" s="399"/>
      <c r="E382" s="398"/>
      <c r="F382" s="398"/>
      <c r="G382" s="398"/>
      <c r="H382" s="398"/>
      <c r="I382" s="398"/>
      <c r="J382" s="398"/>
      <c r="K382" s="398"/>
      <c r="L382" s="400"/>
      <c r="M382" s="398"/>
      <c r="N382" s="398"/>
      <c r="O382" s="398"/>
      <c r="P382" s="398"/>
      <c r="Q382" s="398"/>
      <c r="R382" s="398"/>
      <c r="S382" s="398"/>
      <c r="T382" s="398"/>
      <c r="U382" s="398"/>
      <c r="V382" s="398"/>
      <c r="W382" s="398"/>
      <c r="X382" s="398"/>
      <c r="Y382" s="398"/>
      <c r="Z382" s="398"/>
      <c r="AA382" s="398"/>
      <c r="AB382" s="398"/>
      <c r="AC382" s="398"/>
      <c r="AD382" s="398"/>
      <c r="AE382" s="398"/>
      <c r="AF382" s="398"/>
      <c r="AG382" s="398"/>
      <c r="AH382" s="398"/>
      <c r="AI382" s="398"/>
      <c r="AJ382" s="398"/>
      <c r="AK382" s="398"/>
      <c r="AL382" s="398"/>
      <c r="AM382" s="401"/>
      <c r="AN382" s="401"/>
      <c r="AO382" s="401"/>
      <c r="AP382" s="401"/>
      <c r="AQ382" s="398"/>
      <c r="AR382" s="398"/>
      <c r="AS382" s="398"/>
      <c r="AT382" s="398"/>
      <c r="AU382" s="402"/>
      <c r="AV382" s="398"/>
      <c r="AW382" s="398"/>
      <c r="AX382" s="398"/>
      <c r="AY382" s="398"/>
      <c r="AZ382" s="398"/>
    </row>
    <row r="383" spans="2:52" s="403" customFormat="1" x14ac:dyDescent="0.25">
      <c r="B383" s="398"/>
      <c r="C383" s="398"/>
      <c r="D383" s="399"/>
      <c r="E383" s="398"/>
      <c r="F383" s="398"/>
      <c r="G383" s="398"/>
      <c r="H383" s="398"/>
      <c r="I383" s="398"/>
      <c r="J383" s="398"/>
      <c r="K383" s="398"/>
      <c r="L383" s="400"/>
      <c r="M383" s="398"/>
      <c r="N383" s="398"/>
      <c r="O383" s="398"/>
      <c r="P383" s="398"/>
      <c r="Q383" s="398"/>
      <c r="R383" s="398"/>
      <c r="S383" s="398"/>
      <c r="T383" s="398"/>
      <c r="U383" s="398"/>
      <c r="V383" s="398"/>
      <c r="W383" s="398"/>
      <c r="X383" s="398"/>
      <c r="Y383" s="398"/>
      <c r="Z383" s="398"/>
      <c r="AA383" s="398"/>
      <c r="AB383" s="398"/>
      <c r="AC383" s="398"/>
      <c r="AD383" s="398"/>
      <c r="AE383" s="398"/>
      <c r="AF383" s="398"/>
      <c r="AG383" s="398"/>
      <c r="AH383" s="398"/>
      <c r="AI383" s="398"/>
      <c r="AJ383" s="398"/>
      <c r="AK383" s="398"/>
      <c r="AL383" s="398"/>
      <c r="AM383" s="401"/>
      <c r="AN383" s="401"/>
      <c r="AO383" s="401"/>
      <c r="AP383" s="401"/>
      <c r="AQ383" s="398"/>
      <c r="AR383" s="398"/>
      <c r="AS383" s="398"/>
      <c r="AT383" s="398"/>
      <c r="AU383" s="402"/>
      <c r="AV383" s="398"/>
      <c r="AW383" s="398"/>
      <c r="AX383" s="398"/>
      <c r="AY383" s="398"/>
      <c r="AZ383" s="398"/>
    </row>
    <row r="384" spans="2:52" s="403" customFormat="1" x14ac:dyDescent="0.25">
      <c r="B384" s="398"/>
      <c r="C384" s="398"/>
      <c r="D384" s="399"/>
      <c r="E384" s="398"/>
      <c r="F384" s="398"/>
      <c r="G384" s="398"/>
      <c r="H384" s="398"/>
      <c r="I384" s="398"/>
      <c r="J384" s="398"/>
      <c r="K384" s="398"/>
      <c r="L384" s="400"/>
      <c r="M384" s="398"/>
      <c r="N384" s="398"/>
      <c r="O384" s="398"/>
      <c r="P384" s="398"/>
      <c r="Q384" s="398"/>
      <c r="R384" s="398"/>
      <c r="S384" s="398"/>
      <c r="T384" s="398"/>
      <c r="U384" s="398"/>
      <c r="V384" s="398"/>
      <c r="W384" s="398"/>
      <c r="X384" s="398"/>
      <c r="Y384" s="398"/>
      <c r="Z384" s="398"/>
      <c r="AA384" s="398"/>
      <c r="AB384" s="398"/>
      <c r="AC384" s="398"/>
      <c r="AD384" s="398"/>
      <c r="AE384" s="398"/>
      <c r="AF384" s="398"/>
      <c r="AG384" s="398"/>
      <c r="AH384" s="398"/>
      <c r="AI384" s="398"/>
      <c r="AJ384" s="398"/>
      <c r="AK384" s="398"/>
      <c r="AL384" s="398"/>
      <c r="AM384" s="401"/>
      <c r="AN384" s="401"/>
      <c r="AO384" s="401"/>
      <c r="AP384" s="401"/>
      <c r="AQ384" s="398"/>
      <c r="AR384" s="398"/>
      <c r="AS384" s="398"/>
      <c r="AT384" s="398"/>
      <c r="AU384" s="402"/>
      <c r="AV384" s="398"/>
      <c r="AW384" s="398"/>
      <c r="AX384" s="398"/>
      <c r="AY384" s="398"/>
      <c r="AZ384" s="398"/>
    </row>
    <row r="385" spans="2:52" s="403" customFormat="1" x14ac:dyDescent="0.25">
      <c r="B385" s="398"/>
      <c r="C385" s="398"/>
      <c r="D385" s="399"/>
      <c r="E385" s="398"/>
      <c r="F385" s="398"/>
      <c r="G385" s="398"/>
      <c r="H385" s="398"/>
      <c r="I385" s="398"/>
      <c r="J385" s="398"/>
      <c r="K385" s="398"/>
      <c r="L385" s="400"/>
      <c r="M385" s="398"/>
      <c r="N385" s="398"/>
      <c r="O385" s="398"/>
      <c r="P385" s="398"/>
      <c r="Q385" s="398"/>
      <c r="R385" s="398"/>
      <c r="S385" s="398"/>
      <c r="T385" s="398"/>
      <c r="U385" s="398"/>
      <c r="V385" s="398"/>
      <c r="W385" s="398"/>
      <c r="X385" s="398"/>
      <c r="Y385" s="398"/>
      <c r="Z385" s="398"/>
      <c r="AA385" s="398"/>
      <c r="AB385" s="398"/>
      <c r="AC385" s="398"/>
      <c r="AD385" s="398"/>
      <c r="AE385" s="398"/>
      <c r="AF385" s="398"/>
      <c r="AG385" s="398"/>
      <c r="AH385" s="398"/>
      <c r="AI385" s="398"/>
      <c r="AJ385" s="398"/>
      <c r="AK385" s="398"/>
      <c r="AL385" s="398"/>
      <c r="AM385" s="401"/>
      <c r="AN385" s="401"/>
      <c r="AO385" s="401"/>
      <c r="AP385" s="401"/>
      <c r="AQ385" s="398"/>
      <c r="AR385" s="398"/>
      <c r="AS385" s="398"/>
      <c r="AT385" s="398"/>
      <c r="AU385" s="402"/>
      <c r="AV385" s="398"/>
      <c r="AW385" s="398"/>
      <c r="AX385" s="398"/>
      <c r="AY385" s="398"/>
      <c r="AZ385" s="398"/>
    </row>
    <row r="386" spans="2:52" s="403" customFormat="1" x14ac:dyDescent="0.25">
      <c r="B386" s="398"/>
      <c r="C386" s="398"/>
      <c r="D386" s="399"/>
      <c r="E386" s="398"/>
      <c r="F386" s="398"/>
      <c r="G386" s="398"/>
      <c r="H386" s="398"/>
      <c r="I386" s="398"/>
      <c r="J386" s="398"/>
      <c r="K386" s="398"/>
      <c r="L386" s="400"/>
      <c r="M386" s="398"/>
      <c r="N386" s="398"/>
      <c r="O386" s="398"/>
      <c r="P386" s="398"/>
      <c r="Q386" s="398"/>
      <c r="R386" s="398"/>
      <c r="S386" s="398"/>
      <c r="T386" s="398"/>
      <c r="U386" s="398"/>
      <c r="V386" s="398"/>
      <c r="W386" s="398"/>
      <c r="X386" s="398"/>
      <c r="Y386" s="398"/>
      <c r="Z386" s="398"/>
      <c r="AA386" s="398"/>
      <c r="AB386" s="398"/>
      <c r="AC386" s="398"/>
      <c r="AD386" s="398"/>
      <c r="AE386" s="398"/>
      <c r="AF386" s="398"/>
      <c r="AG386" s="398"/>
      <c r="AH386" s="398"/>
      <c r="AI386" s="398"/>
      <c r="AJ386" s="398"/>
      <c r="AK386" s="398"/>
      <c r="AL386" s="398"/>
      <c r="AM386" s="401"/>
      <c r="AN386" s="401"/>
      <c r="AO386" s="401"/>
      <c r="AP386" s="401"/>
      <c r="AQ386" s="398"/>
      <c r="AR386" s="398"/>
      <c r="AS386" s="398"/>
      <c r="AT386" s="398"/>
      <c r="AU386" s="402"/>
      <c r="AV386" s="398"/>
      <c r="AW386" s="398"/>
      <c r="AX386" s="398"/>
      <c r="AY386" s="398"/>
      <c r="AZ386" s="398"/>
    </row>
    <row r="387" spans="2:52" s="403" customFormat="1" x14ac:dyDescent="0.25">
      <c r="B387" s="398"/>
      <c r="C387" s="398"/>
      <c r="D387" s="399"/>
      <c r="E387" s="398"/>
      <c r="F387" s="398"/>
      <c r="G387" s="398"/>
      <c r="H387" s="398"/>
      <c r="I387" s="398"/>
      <c r="J387" s="398"/>
      <c r="K387" s="398"/>
      <c r="L387" s="400"/>
      <c r="M387" s="398"/>
      <c r="N387" s="398"/>
      <c r="O387" s="398"/>
      <c r="P387" s="398"/>
      <c r="Q387" s="398"/>
      <c r="R387" s="398"/>
      <c r="S387" s="398"/>
      <c r="T387" s="398"/>
      <c r="U387" s="398"/>
      <c r="V387" s="398"/>
      <c r="W387" s="398"/>
      <c r="X387" s="398"/>
      <c r="Y387" s="398"/>
      <c r="Z387" s="398"/>
      <c r="AA387" s="398"/>
      <c r="AB387" s="398"/>
      <c r="AC387" s="398"/>
      <c r="AD387" s="398"/>
      <c r="AE387" s="398"/>
      <c r="AF387" s="398"/>
      <c r="AG387" s="398"/>
      <c r="AH387" s="398"/>
      <c r="AI387" s="398"/>
      <c r="AJ387" s="398"/>
      <c r="AK387" s="398"/>
      <c r="AL387" s="398"/>
      <c r="AM387" s="401"/>
      <c r="AN387" s="401"/>
      <c r="AO387" s="401"/>
      <c r="AP387" s="401"/>
      <c r="AQ387" s="398"/>
      <c r="AR387" s="398"/>
      <c r="AS387" s="398"/>
      <c r="AT387" s="398"/>
      <c r="AU387" s="402"/>
      <c r="AV387" s="398"/>
      <c r="AW387" s="398"/>
      <c r="AX387" s="398"/>
      <c r="AY387" s="398"/>
      <c r="AZ387" s="398"/>
    </row>
    <row r="388" spans="2:52" s="403" customFormat="1" x14ac:dyDescent="0.25">
      <c r="B388" s="398"/>
      <c r="C388" s="398"/>
      <c r="D388" s="399"/>
      <c r="E388" s="398"/>
      <c r="F388" s="398"/>
      <c r="G388" s="398"/>
      <c r="H388" s="398"/>
      <c r="I388" s="398"/>
      <c r="J388" s="398"/>
      <c r="K388" s="398"/>
      <c r="L388" s="400"/>
      <c r="M388" s="398"/>
      <c r="N388" s="398"/>
      <c r="O388" s="398"/>
      <c r="P388" s="398"/>
      <c r="Q388" s="398"/>
      <c r="R388" s="398"/>
      <c r="S388" s="398"/>
      <c r="T388" s="398"/>
      <c r="U388" s="398"/>
      <c r="V388" s="398"/>
      <c r="W388" s="398"/>
      <c r="X388" s="398"/>
      <c r="Y388" s="398"/>
      <c r="Z388" s="398"/>
      <c r="AA388" s="398"/>
      <c r="AB388" s="398"/>
      <c r="AC388" s="398"/>
      <c r="AD388" s="398"/>
      <c r="AE388" s="398"/>
      <c r="AF388" s="398"/>
      <c r="AG388" s="398"/>
      <c r="AH388" s="398"/>
      <c r="AI388" s="398"/>
      <c r="AJ388" s="398"/>
      <c r="AK388" s="398"/>
      <c r="AL388" s="398"/>
      <c r="AM388" s="401"/>
      <c r="AN388" s="401"/>
      <c r="AO388" s="401"/>
      <c r="AP388" s="401"/>
      <c r="AQ388" s="398"/>
      <c r="AR388" s="398"/>
      <c r="AS388" s="398"/>
      <c r="AT388" s="398"/>
      <c r="AU388" s="402"/>
      <c r="AV388" s="398"/>
      <c r="AW388" s="398"/>
      <c r="AX388" s="398"/>
      <c r="AY388" s="398"/>
      <c r="AZ388" s="398"/>
    </row>
    <row r="389" spans="2:52" s="403" customFormat="1" x14ac:dyDescent="0.25">
      <c r="B389" s="398"/>
      <c r="C389" s="398"/>
      <c r="D389" s="399"/>
      <c r="E389" s="398"/>
      <c r="F389" s="398"/>
      <c r="G389" s="398"/>
      <c r="H389" s="398"/>
      <c r="I389" s="398"/>
      <c r="J389" s="398"/>
      <c r="K389" s="398"/>
      <c r="L389" s="400"/>
      <c r="M389" s="398"/>
      <c r="N389" s="398"/>
      <c r="O389" s="398"/>
      <c r="P389" s="398"/>
      <c r="Q389" s="398"/>
      <c r="R389" s="398"/>
      <c r="S389" s="398"/>
      <c r="T389" s="398"/>
      <c r="U389" s="398"/>
      <c r="V389" s="398"/>
      <c r="W389" s="398"/>
      <c r="X389" s="398"/>
      <c r="Y389" s="398"/>
      <c r="Z389" s="398"/>
      <c r="AA389" s="398"/>
      <c r="AB389" s="398"/>
      <c r="AC389" s="398"/>
      <c r="AD389" s="398"/>
      <c r="AE389" s="398"/>
      <c r="AF389" s="398"/>
      <c r="AG389" s="398"/>
      <c r="AH389" s="398"/>
      <c r="AI389" s="398"/>
      <c r="AJ389" s="398"/>
      <c r="AK389" s="398"/>
      <c r="AL389" s="398"/>
      <c r="AM389" s="401"/>
      <c r="AN389" s="401"/>
      <c r="AO389" s="401"/>
      <c r="AP389" s="401"/>
      <c r="AQ389" s="398"/>
      <c r="AR389" s="398"/>
      <c r="AS389" s="398"/>
      <c r="AT389" s="398"/>
      <c r="AU389" s="402"/>
      <c r="AV389" s="398"/>
      <c r="AW389" s="398"/>
      <c r="AX389" s="398"/>
      <c r="AY389" s="398"/>
      <c r="AZ389" s="398"/>
    </row>
    <row r="390" spans="2:52" s="403" customFormat="1" x14ac:dyDescent="0.25">
      <c r="B390" s="398"/>
      <c r="C390" s="398"/>
      <c r="D390" s="399"/>
      <c r="E390" s="398"/>
      <c r="F390" s="398"/>
      <c r="G390" s="398"/>
      <c r="H390" s="398"/>
      <c r="I390" s="398"/>
      <c r="J390" s="398"/>
      <c r="K390" s="398"/>
      <c r="L390" s="400"/>
      <c r="M390" s="398"/>
      <c r="N390" s="398"/>
      <c r="O390" s="398"/>
      <c r="P390" s="398"/>
      <c r="Q390" s="398"/>
      <c r="R390" s="398"/>
      <c r="S390" s="398"/>
      <c r="T390" s="398"/>
      <c r="U390" s="398"/>
      <c r="V390" s="398"/>
      <c r="W390" s="398"/>
      <c r="X390" s="398"/>
      <c r="Y390" s="398"/>
      <c r="Z390" s="398"/>
      <c r="AA390" s="398"/>
      <c r="AB390" s="398"/>
      <c r="AC390" s="398"/>
      <c r="AD390" s="398"/>
      <c r="AE390" s="398"/>
      <c r="AF390" s="398"/>
      <c r="AG390" s="398"/>
      <c r="AH390" s="398"/>
      <c r="AI390" s="398"/>
      <c r="AJ390" s="398"/>
      <c r="AK390" s="398"/>
      <c r="AL390" s="398"/>
      <c r="AM390" s="401"/>
      <c r="AN390" s="401"/>
      <c r="AO390" s="401"/>
      <c r="AP390" s="401"/>
      <c r="AQ390" s="398"/>
      <c r="AR390" s="398"/>
      <c r="AS390" s="398"/>
      <c r="AT390" s="398"/>
      <c r="AU390" s="402"/>
      <c r="AV390" s="398"/>
      <c r="AW390" s="398"/>
      <c r="AX390" s="398"/>
      <c r="AY390" s="398"/>
      <c r="AZ390" s="398"/>
    </row>
    <row r="391" spans="2:52" s="403" customFormat="1" x14ac:dyDescent="0.25">
      <c r="B391" s="398"/>
      <c r="C391" s="398"/>
      <c r="D391" s="399"/>
      <c r="E391" s="398"/>
      <c r="F391" s="398"/>
      <c r="G391" s="398"/>
      <c r="H391" s="398"/>
      <c r="I391" s="398"/>
      <c r="J391" s="398"/>
      <c r="K391" s="398"/>
      <c r="L391" s="400"/>
      <c r="M391" s="398"/>
      <c r="N391" s="398"/>
      <c r="O391" s="398"/>
      <c r="P391" s="398"/>
      <c r="Q391" s="398"/>
      <c r="R391" s="398"/>
      <c r="S391" s="398"/>
      <c r="T391" s="398"/>
      <c r="U391" s="398"/>
      <c r="V391" s="398"/>
      <c r="W391" s="398"/>
      <c r="X391" s="398"/>
      <c r="Y391" s="398"/>
      <c r="Z391" s="398"/>
      <c r="AA391" s="398"/>
      <c r="AB391" s="398"/>
      <c r="AC391" s="398"/>
      <c r="AD391" s="398"/>
      <c r="AE391" s="398"/>
      <c r="AF391" s="398"/>
      <c r="AG391" s="398"/>
      <c r="AH391" s="398"/>
      <c r="AI391" s="398"/>
      <c r="AJ391" s="398"/>
      <c r="AK391" s="398"/>
      <c r="AL391" s="398"/>
      <c r="AM391" s="401"/>
      <c r="AN391" s="401"/>
      <c r="AO391" s="401"/>
      <c r="AP391" s="401"/>
      <c r="AQ391" s="398"/>
      <c r="AR391" s="398"/>
      <c r="AS391" s="398"/>
      <c r="AT391" s="398"/>
      <c r="AU391" s="402"/>
      <c r="AV391" s="398"/>
      <c r="AW391" s="398"/>
      <c r="AX391" s="398"/>
      <c r="AY391" s="398"/>
      <c r="AZ391" s="398"/>
    </row>
    <row r="392" spans="2:52" s="403" customFormat="1" x14ac:dyDescent="0.25">
      <c r="B392" s="398"/>
      <c r="C392" s="398"/>
      <c r="D392" s="399"/>
      <c r="E392" s="398"/>
      <c r="F392" s="398"/>
      <c r="G392" s="398"/>
      <c r="H392" s="398"/>
      <c r="I392" s="398"/>
      <c r="J392" s="398"/>
      <c r="K392" s="398"/>
      <c r="L392" s="400"/>
      <c r="M392" s="398"/>
      <c r="N392" s="398"/>
      <c r="O392" s="398"/>
      <c r="P392" s="398"/>
      <c r="Q392" s="398"/>
      <c r="R392" s="398"/>
      <c r="S392" s="398"/>
      <c r="T392" s="398"/>
      <c r="U392" s="398"/>
      <c r="V392" s="398"/>
      <c r="W392" s="398"/>
      <c r="X392" s="398"/>
      <c r="Y392" s="398"/>
      <c r="Z392" s="398"/>
      <c r="AA392" s="398"/>
      <c r="AB392" s="398"/>
      <c r="AC392" s="398"/>
      <c r="AD392" s="398"/>
      <c r="AE392" s="398"/>
      <c r="AF392" s="398"/>
      <c r="AG392" s="398"/>
      <c r="AH392" s="398"/>
      <c r="AI392" s="398"/>
      <c r="AJ392" s="398"/>
      <c r="AK392" s="398"/>
      <c r="AL392" s="398"/>
      <c r="AM392" s="401"/>
      <c r="AN392" s="401"/>
      <c r="AO392" s="401"/>
      <c r="AP392" s="401"/>
      <c r="AQ392" s="398"/>
      <c r="AR392" s="398"/>
      <c r="AS392" s="398"/>
      <c r="AT392" s="398"/>
      <c r="AU392" s="402"/>
      <c r="AV392" s="398"/>
      <c r="AW392" s="398"/>
      <c r="AX392" s="398"/>
      <c r="AY392" s="398"/>
      <c r="AZ392" s="398"/>
    </row>
    <row r="393" spans="2:52" s="403" customFormat="1" x14ac:dyDescent="0.25">
      <c r="B393" s="398"/>
      <c r="C393" s="398"/>
      <c r="D393" s="399"/>
      <c r="E393" s="398"/>
      <c r="F393" s="398"/>
      <c r="G393" s="398"/>
      <c r="H393" s="398"/>
      <c r="I393" s="398"/>
      <c r="J393" s="398"/>
      <c r="K393" s="398"/>
      <c r="L393" s="400"/>
      <c r="M393" s="398"/>
      <c r="N393" s="398"/>
      <c r="O393" s="398"/>
      <c r="P393" s="398"/>
      <c r="Q393" s="398"/>
      <c r="R393" s="398"/>
      <c r="S393" s="398"/>
      <c r="T393" s="398"/>
      <c r="U393" s="398"/>
      <c r="V393" s="398"/>
      <c r="W393" s="398"/>
      <c r="X393" s="398"/>
      <c r="Y393" s="398"/>
      <c r="Z393" s="398"/>
      <c r="AA393" s="398"/>
      <c r="AB393" s="398"/>
      <c r="AC393" s="398"/>
      <c r="AD393" s="398"/>
      <c r="AE393" s="398"/>
      <c r="AF393" s="398"/>
      <c r="AG393" s="398"/>
      <c r="AH393" s="398"/>
      <c r="AI393" s="398"/>
      <c r="AJ393" s="398"/>
      <c r="AK393" s="398"/>
      <c r="AL393" s="398"/>
      <c r="AM393" s="401"/>
      <c r="AN393" s="401"/>
      <c r="AO393" s="401"/>
      <c r="AP393" s="401"/>
      <c r="AQ393" s="398"/>
      <c r="AR393" s="398"/>
      <c r="AS393" s="398"/>
      <c r="AT393" s="398"/>
      <c r="AU393" s="402"/>
      <c r="AV393" s="398"/>
      <c r="AW393" s="398"/>
      <c r="AX393" s="398"/>
      <c r="AY393" s="398"/>
      <c r="AZ393" s="398"/>
    </row>
    <row r="394" spans="2:52" s="403" customFormat="1" x14ac:dyDescent="0.25">
      <c r="B394" s="398"/>
      <c r="C394" s="398"/>
      <c r="D394" s="399"/>
      <c r="E394" s="398"/>
      <c r="F394" s="398"/>
      <c r="G394" s="398"/>
      <c r="H394" s="398"/>
      <c r="I394" s="398"/>
      <c r="J394" s="398"/>
      <c r="K394" s="398"/>
      <c r="L394" s="400"/>
      <c r="M394" s="398"/>
      <c r="N394" s="398"/>
      <c r="O394" s="398"/>
      <c r="P394" s="398"/>
      <c r="Q394" s="398"/>
      <c r="R394" s="398"/>
      <c r="S394" s="398"/>
      <c r="T394" s="398"/>
      <c r="U394" s="398"/>
      <c r="V394" s="398"/>
      <c r="W394" s="398"/>
      <c r="X394" s="398"/>
      <c r="Y394" s="398"/>
      <c r="Z394" s="398"/>
      <c r="AA394" s="398"/>
      <c r="AB394" s="398"/>
      <c r="AC394" s="398"/>
      <c r="AD394" s="398"/>
      <c r="AE394" s="398"/>
      <c r="AF394" s="398"/>
      <c r="AG394" s="398"/>
      <c r="AH394" s="398"/>
      <c r="AI394" s="398"/>
      <c r="AJ394" s="398"/>
      <c r="AK394" s="398"/>
      <c r="AL394" s="398"/>
      <c r="AM394" s="401"/>
      <c r="AN394" s="401"/>
      <c r="AO394" s="401"/>
      <c r="AP394" s="401"/>
      <c r="AQ394" s="398"/>
      <c r="AR394" s="398"/>
      <c r="AS394" s="398"/>
      <c r="AT394" s="398"/>
      <c r="AU394" s="402"/>
      <c r="AV394" s="398"/>
      <c r="AW394" s="398"/>
      <c r="AX394" s="398"/>
      <c r="AY394" s="398"/>
      <c r="AZ394" s="398"/>
    </row>
    <row r="395" spans="2:52" s="403" customFormat="1" x14ac:dyDescent="0.25">
      <c r="B395" s="398"/>
      <c r="C395" s="398"/>
      <c r="D395" s="399"/>
      <c r="E395" s="398"/>
      <c r="F395" s="398"/>
      <c r="G395" s="398"/>
      <c r="H395" s="398"/>
      <c r="I395" s="398"/>
      <c r="J395" s="398"/>
      <c r="K395" s="398"/>
      <c r="L395" s="400"/>
      <c r="M395" s="398"/>
      <c r="N395" s="398"/>
      <c r="O395" s="398"/>
      <c r="P395" s="398"/>
      <c r="Q395" s="398"/>
      <c r="R395" s="398"/>
      <c r="S395" s="398"/>
      <c r="T395" s="398"/>
      <c r="U395" s="398"/>
      <c r="V395" s="398"/>
      <c r="W395" s="398"/>
      <c r="X395" s="398"/>
      <c r="Y395" s="398"/>
      <c r="Z395" s="398"/>
      <c r="AA395" s="398"/>
      <c r="AB395" s="398"/>
      <c r="AC395" s="398"/>
      <c r="AD395" s="398"/>
      <c r="AE395" s="398"/>
      <c r="AF395" s="398"/>
      <c r="AG395" s="398"/>
      <c r="AH395" s="398"/>
      <c r="AI395" s="398"/>
      <c r="AJ395" s="398"/>
      <c r="AK395" s="398"/>
      <c r="AL395" s="398"/>
      <c r="AM395" s="401"/>
      <c r="AN395" s="401"/>
      <c r="AO395" s="401"/>
      <c r="AP395" s="401"/>
      <c r="AQ395" s="398"/>
      <c r="AR395" s="398"/>
      <c r="AS395" s="398"/>
      <c r="AT395" s="398"/>
      <c r="AU395" s="402"/>
      <c r="AV395" s="398"/>
      <c r="AW395" s="398"/>
      <c r="AX395" s="398"/>
      <c r="AY395" s="398"/>
      <c r="AZ395" s="398"/>
    </row>
    <row r="396" spans="2:52" s="403" customFormat="1" x14ac:dyDescent="0.25">
      <c r="B396" s="398"/>
      <c r="C396" s="398"/>
      <c r="D396" s="399"/>
      <c r="E396" s="398"/>
      <c r="F396" s="398"/>
      <c r="G396" s="398"/>
      <c r="H396" s="398"/>
      <c r="I396" s="398"/>
      <c r="J396" s="398"/>
      <c r="K396" s="398"/>
      <c r="L396" s="400"/>
      <c r="M396" s="398"/>
      <c r="N396" s="398"/>
      <c r="O396" s="398"/>
      <c r="P396" s="398"/>
      <c r="Q396" s="398"/>
      <c r="R396" s="398"/>
      <c r="S396" s="398"/>
      <c r="T396" s="398"/>
      <c r="U396" s="398"/>
      <c r="V396" s="398"/>
      <c r="W396" s="398"/>
      <c r="X396" s="398"/>
      <c r="Y396" s="398"/>
      <c r="Z396" s="398"/>
      <c r="AA396" s="398"/>
      <c r="AB396" s="398"/>
      <c r="AC396" s="398"/>
      <c r="AD396" s="398"/>
      <c r="AE396" s="398"/>
      <c r="AF396" s="398"/>
      <c r="AG396" s="398"/>
      <c r="AH396" s="398"/>
      <c r="AI396" s="398"/>
      <c r="AJ396" s="398"/>
      <c r="AK396" s="398"/>
      <c r="AL396" s="398"/>
      <c r="AM396" s="401"/>
      <c r="AN396" s="401"/>
      <c r="AO396" s="401"/>
      <c r="AP396" s="401"/>
      <c r="AQ396" s="398"/>
      <c r="AR396" s="398"/>
      <c r="AS396" s="398"/>
      <c r="AT396" s="398"/>
      <c r="AU396" s="402"/>
      <c r="AV396" s="398"/>
      <c r="AW396" s="398"/>
      <c r="AX396" s="398"/>
      <c r="AY396" s="398"/>
      <c r="AZ396" s="398"/>
    </row>
    <row r="397" spans="2:52" s="403" customFormat="1" x14ac:dyDescent="0.25">
      <c r="B397" s="398"/>
      <c r="C397" s="398"/>
      <c r="D397" s="399"/>
      <c r="E397" s="398"/>
      <c r="F397" s="398"/>
      <c r="G397" s="398"/>
      <c r="H397" s="398"/>
      <c r="I397" s="398"/>
      <c r="J397" s="398"/>
      <c r="K397" s="398"/>
      <c r="L397" s="400"/>
      <c r="M397" s="398"/>
      <c r="N397" s="398"/>
      <c r="O397" s="398"/>
      <c r="P397" s="398"/>
      <c r="Q397" s="398"/>
      <c r="R397" s="398"/>
      <c r="S397" s="398"/>
      <c r="T397" s="398"/>
      <c r="U397" s="398"/>
      <c r="V397" s="398"/>
      <c r="W397" s="398"/>
      <c r="X397" s="398"/>
      <c r="Y397" s="398"/>
      <c r="Z397" s="398"/>
      <c r="AA397" s="398"/>
      <c r="AB397" s="398"/>
      <c r="AC397" s="398"/>
      <c r="AD397" s="398"/>
      <c r="AE397" s="398"/>
      <c r="AF397" s="398"/>
      <c r="AG397" s="398"/>
      <c r="AH397" s="398"/>
      <c r="AI397" s="398"/>
      <c r="AJ397" s="398"/>
      <c r="AK397" s="398"/>
      <c r="AL397" s="398"/>
      <c r="AM397" s="401"/>
      <c r="AN397" s="401"/>
      <c r="AO397" s="401"/>
      <c r="AP397" s="401"/>
      <c r="AQ397" s="398"/>
      <c r="AR397" s="398"/>
      <c r="AS397" s="398"/>
      <c r="AT397" s="398"/>
      <c r="AU397" s="402"/>
      <c r="AV397" s="398"/>
      <c r="AW397" s="398"/>
      <c r="AX397" s="398"/>
      <c r="AY397" s="398"/>
      <c r="AZ397" s="398"/>
    </row>
    <row r="398" spans="2:52" s="403" customFormat="1" x14ac:dyDescent="0.25">
      <c r="B398" s="398"/>
      <c r="C398" s="398"/>
      <c r="D398" s="399"/>
      <c r="E398" s="398"/>
      <c r="F398" s="398"/>
      <c r="G398" s="398"/>
      <c r="H398" s="398"/>
      <c r="I398" s="398"/>
      <c r="J398" s="398"/>
      <c r="K398" s="398"/>
      <c r="L398" s="400"/>
      <c r="M398" s="398"/>
      <c r="N398" s="398"/>
      <c r="O398" s="398"/>
      <c r="P398" s="398"/>
      <c r="Q398" s="398"/>
      <c r="R398" s="398"/>
      <c r="S398" s="398"/>
      <c r="T398" s="398"/>
      <c r="U398" s="398"/>
      <c r="V398" s="398"/>
      <c r="W398" s="398"/>
      <c r="X398" s="398"/>
      <c r="Y398" s="398"/>
      <c r="Z398" s="398"/>
      <c r="AA398" s="398"/>
      <c r="AB398" s="398"/>
      <c r="AC398" s="398"/>
      <c r="AD398" s="398"/>
      <c r="AE398" s="398"/>
      <c r="AF398" s="398"/>
      <c r="AG398" s="398"/>
      <c r="AH398" s="398"/>
      <c r="AI398" s="398"/>
      <c r="AJ398" s="398"/>
      <c r="AK398" s="398"/>
      <c r="AL398" s="398"/>
      <c r="AM398" s="401"/>
      <c r="AN398" s="401"/>
      <c r="AO398" s="401"/>
      <c r="AP398" s="401"/>
      <c r="AQ398" s="398"/>
      <c r="AR398" s="398"/>
      <c r="AS398" s="398"/>
      <c r="AT398" s="398"/>
      <c r="AU398" s="402"/>
      <c r="AV398" s="398"/>
      <c r="AW398" s="398"/>
      <c r="AX398" s="398"/>
      <c r="AY398" s="398"/>
      <c r="AZ398" s="398"/>
    </row>
    <row r="399" spans="2:52" s="403" customFormat="1" x14ac:dyDescent="0.25">
      <c r="B399" s="398"/>
      <c r="C399" s="398"/>
      <c r="D399" s="399"/>
      <c r="E399" s="398"/>
      <c r="F399" s="398"/>
      <c r="G399" s="398"/>
      <c r="H399" s="398"/>
      <c r="I399" s="398"/>
      <c r="J399" s="398"/>
      <c r="K399" s="398"/>
      <c r="L399" s="400"/>
      <c r="M399" s="398"/>
      <c r="N399" s="398"/>
      <c r="O399" s="398"/>
      <c r="P399" s="398"/>
      <c r="Q399" s="398"/>
      <c r="R399" s="398"/>
      <c r="S399" s="398"/>
      <c r="T399" s="398"/>
      <c r="U399" s="398"/>
      <c r="V399" s="398"/>
      <c r="W399" s="398"/>
      <c r="X399" s="398"/>
      <c r="Y399" s="398"/>
      <c r="Z399" s="398"/>
      <c r="AA399" s="398"/>
      <c r="AB399" s="398"/>
      <c r="AC399" s="398"/>
      <c r="AD399" s="398"/>
      <c r="AE399" s="398"/>
      <c r="AF399" s="398"/>
      <c r="AG399" s="398"/>
      <c r="AH399" s="398"/>
      <c r="AI399" s="398"/>
      <c r="AJ399" s="398"/>
      <c r="AK399" s="398"/>
      <c r="AL399" s="398"/>
      <c r="AM399" s="401"/>
      <c r="AN399" s="401"/>
      <c r="AO399" s="401"/>
      <c r="AP399" s="401"/>
      <c r="AQ399" s="398"/>
      <c r="AR399" s="398"/>
      <c r="AS399" s="398"/>
      <c r="AT399" s="398"/>
      <c r="AU399" s="402"/>
      <c r="AV399" s="398"/>
      <c r="AW399" s="398"/>
      <c r="AX399" s="398"/>
      <c r="AY399" s="398"/>
      <c r="AZ399" s="398"/>
    </row>
    <row r="400" spans="2:52" s="403" customFormat="1" x14ac:dyDescent="0.25">
      <c r="B400" s="398"/>
      <c r="C400" s="398"/>
      <c r="D400" s="399"/>
      <c r="E400" s="398"/>
      <c r="F400" s="398"/>
      <c r="G400" s="398"/>
      <c r="H400" s="398"/>
      <c r="I400" s="398"/>
      <c r="J400" s="398"/>
      <c r="K400" s="398"/>
      <c r="L400" s="400"/>
      <c r="M400" s="398"/>
      <c r="N400" s="398"/>
      <c r="O400" s="398"/>
      <c r="P400" s="398"/>
      <c r="Q400" s="398"/>
      <c r="R400" s="398"/>
      <c r="S400" s="398"/>
      <c r="T400" s="398"/>
      <c r="U400" s="398"/>
      <c r="V400" s="398"/>
      <c r="W400" s="398"/>
      <c r="X400" s="398"/>
      <c r="Y400" s="398"/>
      <c r="Z400" s="398"/>
      <c r="AA400" s="398"/>
      <c r="AB400" s="398"/>
      <c r="AC400" s="398"/>
      <c r="AD400" s="398"/>
      <c r="AE400" s="398"/>
      <c r="AF400" s="398"/>
      <c r="AG400" s="398"/>
      <c r="AH400" s="398"/>
      <c r="AI400" s="398"/>
      <c r="AJ400" s="398"/>
      <c r="AK400" s="398"/>
      <c r="AL400" s="398"/>
      <c r="AM400" s="401"/>
      <c r="AN400" s="401"/>
      <c r="AO400" s="401"/>
      <c r="AP400" s="401"/>
      <c r="AQ400" s="398"/>
      <c r="AR400" s="398"/>
      <c r="AS400" s="398"/>
      <c r="AT400" s="398"/>
      <c r="AU400" s="402"/>
      <c r="AV400" s="398"/>
      <c r="AW400" s="398"/>
      <c r="AX400" s="398"/>
      <c r="AY400" s="398"/>
      <c r="AZ400" s="398"/>
    </row>
    <row r="401" spans="2:52" s="403" customFormat="1" x14ac:dyDescent="0.25">
      <c r="B401" s="398"/>
      <c r="C401" s="398"/>
      <c r="D401" s="399"/>
      <c r="E401" s="398"/>
      <c r="F401" s="398"/>
      <c r="G401" s="398"/>
      <c r="H401" s="398"/>
      <c r="I401" s="398"/>
      <c r="J401" s="398"/>
      <c r="K401" s="398"/>
      <c r="L401" s="400"/>
      <c r="M401" s="398"/>
      <c r="N401" s="398"/>
      <c r="O401" s="398"/>
      <c r="P401" s="398"/>
      <c r="Q401" s="398"/>
      <c r="R401" s="398"/>
      <c r="S401" s="398"/>
      <c r="T401" s="398"/>
      <c r="U401" s="398"/>
      <c r="V401" s="398"/>
      <c r="W401" s="398"/>
      <c r="X401" s="398"/>
      <c r="Y401" s="398"/>
      <c r="Z401" s="398"/>
      <c r="AA401" s="398"/>
      <c r="AB401" s="398"/>
      <c r="AC401" s="398"/>
      <c r="AD401" s="398"/>
      <c r="AE401" s="398"/>
      <c r="AF401" s="398"/>
      <c r="AG401" s="398"/>
      <c r="AH401" s="398"/>
      <c r="AI401" s="398"/>
      <c r="AJ401" s="398"/>
      <c r="AK401" s="398"/>
      <c r="AL401" s="398"/>
      <c r="AM401" s="401"/>
      <c r="AN401" s="401"/>
      <c r="AO401" s="401"/>
      <c r="AP401" s="401"/>
      <c r="AQ401" s="398"/>
      <c r="AR401" s="398"/>
      <c r="AS401" s="398"/>
      <c r="AT401" s="398"/>
      <c r="AU401" s="402"/>
      <c r="AV401" s="398"/>
      <c r="AW401" s="398"/>
      <c r="AX401" s="398"/>
      <c r="AY401" s="398"/>
      <c r="AZ401" s="398"/>
    </row>
    <row r="402" spans="2:52" s="403" customFormat="1" x14ac:dyDescent="0.25">
      <c r="B402" s="398"/>
      <c r="C402" s="398"/>
      <c r="D402" s="399"/>
      <c r="E402" s="398"/>
      <c r="F402" s="398"/>
      <c r="G402" s="398"/>
      <c r="H402" s="398"/>
      <c r="I402" s="398"/>
      <c r="J402" s="398"/>
      <c r="K402" s="398"/>
      <c r="L402" s="400"/>
      <c r="M402" s="398"/>
      <c r="N402" s="398"/>
      <c r="O402" s="398"/>
      <c r="P402" s="398"/>
      <c r="Q402" s="398"/>
      <c r="R402" s="398"/>
      <c r="S402" s="398"/>
      <c r="T402" s="398"/>
      <c r="U402" s="398"/>
      <c r="V402" s="398"/>
      <c r="W402" s="398"/>
      <c r="X402" s="398"/>
      <c r="Y402" s="398"/>
      <c r="Z402" s="398"/>
      <c r="AA402" s="398"/>
      <c r="AB402" s="398"/>
      <c r="AC402" s="398"/>
      <c r="AD402" s="398"/>
      <c r="AE402" s="398"/>
      <c r="AF402" s="398"/>
      <c r="AG402" s="398"/>
      <c r="AH402" s="398"/>
      <c r="AI402" s="398"/>
      <c r="AJ402" s="398"/>
      <c r="AK402" s="398"/>
      <c r="AL402" s="398"/>
      <c r="AM402" s="401"/>
      <c r="AN402" s="401"/>
      <c r="AO402" s="401"/>
      <c r="AP402" s="401"/>
      <c r="AQ402" s="398"/>
      <c r="AR402" s="398"/>
      <c r="AS402" s="398"/>
      <c r="AT402" s="398"/>
      <c r="AU402" s="402"/>
      <c r="AV402" s="398"/>
      <c r="AW402" s="398"/>
      <c r="AX402" s="398"/>
      <c r="AY402" s="398"/>
      <c r="AZ402" s="398"/>
    </row>
    <row r="403" spans="2:52" s="403" customFormat="1" x14ac:dyDescent="0.25">
      <c r="B403" s="398"/>
      <c r="C403" s="398"/>
      <c r="D403" s="399"/>
      <c r="E403" s="398"/>
      <c r="F403" s="398"/>
      <c r="G403" s="398"/>
      <c r="H403" s="398"/>
      <c r="I403" s="398"/>
      <c r="J403" s="398"/>
      <c r="K403" s="398"/>
      <c r="L403" s="400"/>
      <c r="M403" s="398"/>
      <c r="N403" s="398"/>
      <c r="O403" s="398"/>
      <c r="P403" s="398"/>
      <c r="Q403" s="398"/>
      <c r="R403" s="398"/>
      <c r="S403" s="398"/>
      <c r="T403" s="398"/>
      <c r="U403" s="398"/>
      <c r="V403" s="398"/>
      <c r="W403" s="398"/>
      <c r="X403" s="398"/>
      <c r="Y403" s="398"/>
      <c r="Z403" s="398"/>
      <c r="AA403" s="398"/>
      <c r="AB403" s="398"/>
      <c r="AC403" s="398"/>
      <c r="AD403" s="398"/>
      <c r="AE403" s="398"/>
      <c r="AF403" s="398"/>
      <c r="AG403" s="398"/>
      <c r="AH403" s="398"/>
      <c r="AI403" s="398"/>
      <c r="AJ403" s="398"/>
      <c r="AK403" s="398"/>
      <c r="AL403" s="398"/>
      <c r="AM403" s="401"/>
      <c r="AN403" s="401"/>
      <c r="AO403" s="401"/>
      <c r="AP403" s="401"/>
      <c r="AQ403" s="398"/>
      <c r="AR403" s="398"/>
      <c r="AS403" s="398"/>
      <c r="AT403" s="398"/>
      <c r="AU403" s="402"/>
      <c r="AV403" s="398"/>
      <c r="AW403" s="398"/>
      <c r="AX403" s="398"/>
      <c r="AY403" s="398"/>
      <c r="AZ403" s="398"/>
    </row>
    <row r="404" spans="2:52" s="403" customFormat="1" x14ac:dyDescent="0.25">
      <c r="B404" s="398"/>
      <c r="C404" s="398"/>
      <c r="D404" s="399"/>
      <c r="E404" s="398"/>
      <c r="F404" s="398"/>
      <c r="G404" s="398"/>
      <c r="H404" s="398"/>
      <c r="I404" s="398"/>
      <c r="J404" s="398"/>
      <c r="K404" s="398"/>
      <c r="L404" s="400"/>
      <c r="M404" s="398"/>
      <c r="N404" s="398"/>
      <c r="O404" s="398"/>
      <c r="P404" s="398"/>
      <c r="Q404" s="398"/>
      <c r="R404" s="398"/>
      <c r="S404" s="398"/>
      <c r="T404" s="398"/>
      <c r="U404" s="398"/>
      <c r="V404" s="398"/>
      <c r="W404" s="398"/>
      <c r="X404" s="398"/>
      <c r="Y404" s="398"/>
      <c r="Z404" s="398"/>
      <c r="AA404" s="398"/>
      <c r="AB404" s="398"/>
      <c r="AC404" s="398"/>
      <c r="AD404" s="398"/>
      <c r="AE404" s="398"/>
      <c r="AF404" s="398"/>
      <c r="AG404" s="398"/>
      <c r="AH404" s="398"/>
      <c r="AI404" s="398"/>
      <c r="AJ404" s="398"/>
      <c r="AK404" s="398"/>
      <c r="AL404" s="398"/>
      <c r="AM404" s="401"/>
      <c r="AN404" s="401"/>
      <c r="AO404" s="401"/>
      <c r="AP404" s="401"/>
      <c r="AQ404" s="398"/>
      <c r="AR404" s="398"/>
      <c r="AS404" s="398"/>
      <c r="AT404" s="398"/>
      <c r="AU404" s="402"/>
      <c r="AV404" s="398"/>
      <c r="AW404" s="398"/>
      <c r="AX404" s="398"/>
      <c r="AY404" s="398"/>
      <c r="AZ404" s="398"/>
    </row>
    <row r="405" spans="2:52" s="403" customFormat="1" x14ac:dyDescent="0.25">
      <c r="B405" s="398"/>
      <c r="C405" s="398"/>
      <c r="D405" s="399"/>
      <c r="E405" s="398"/>
      <c r="F405" s="398"/>
      <c r="G405" s="398"/>
      <c r="H405" s="398"/>
      <c r="I405" s="398"/>
      <c r="J405" s="398"/>
      <c r="K405" s="398"/>
      <c r="L405" s="400"/>
      <c r="M405" s="398"/>
      <c r="N405" s="398"/>
      <c r="O405" s="398"/>
      <c r="P405" s="398"/>
      <c r="Q405" s="398"/>
      <c r="R405" s="398"/>
      <c r="S405" s="398"/>
      <c r="T405" s="398"/>
      <c r="U405" s="398"/>
      <c r="V405" s="398"/>
      <c r="W405" s="398"/>
      <c r="X405" s="398"/>
      <c r="Y405" s="398"/>
      <c r="Z405" s="398"/>
      <c r="AA405" s="398"/>
      <c r="AB405" s="398"/>
      <c r="AC405" s="398"/>
      <c r="AD405" s="398"/>
      <c r="AE405" s="398"/>
      <c r="AF405" s="398"/>
      <c r="AG405" s="398"/>
      <c r="AH405" s="398"/>
      <c r="AI405" s="398"/>
      <c r="AJ405" s="398"/>
      <c r="AK405" s="398"/>
      <c r="AL405" s="398"/>
      <c r="AM405" s="401"/>
      <c r="AN405" s="401"/>
      <c r="AO405" s="401"/>
      <c r="AP405" s="401"/>
      <c r="AQ405" s="398"/>
      <c r="AR405" s="398"/>
      <c r="AS405" s="398"/>
      <c r="AT405" s="398"/>
      <c r="AU405" s="402"/>
      <c r="AV405" s="398"/>
      <c r="AW405" s="398"/>
      <c r="AX405" s="398"/>
      <c r="AY405" s="398"/>
      <c r="AZ405" s="398"/>
    </row>
    <row r="406" spans="2:52" s="403" customFormat="1" x14ac:dyDescent="0.25">
      <c r="B406" s="398"/>
      <c r="C406" s="398"/>
      <c r="D406" s="399"/>
      <c r="E406" s="398"/>
      <c r="F406" s="398"/>
      <c r="G406" s="398"/>
      <c r="H406" s="398"/>
      <c r="I406" s="398"/>
      <c r="J406" s="398"/>
      <c r="K406" s="398"/>
      <c r="L406" s="400"/>
      <c r="M406" s="398"/>
      <c r="N406" s="398"/>
      <c r="O406" s="398"/>
      <c r="P406" s="398"/>
      <c r="Q406" s="398"/>
      <c r="R406" s="398"/>
      <c r="S406" s="398"/>
      <c r="T406" s="398"/>
      <c r="U406" s="398"/>
      <c r="V406" s="398"/>
      <c r="W406" s="398"/>
      <c r="X406" s="398"/>
      <c r="Y406" s="398"/>
      <c r="Z406" s="398"/>
      <c r="AA406" s="398"/>
      <c r="AB406" s="398"/>
      <c r="AC406" s="398"/>
      <c r="AD406" s="398"/>
      <c r="AE406" s="398"/>
      <c r="AF406" s="398"/>
      <c r="AG406" s="398"/>
      <c r="AH406" s="398"/>
      <c r="AI406" s="398"/>
      <c r="AJ406" s="398"/>
      <c r="AK406" s="398"/>
      <c r="AL406" s="398"/>
      <c r="AM406" s="401"/>
      <c r="AN406" s="401"/>
      <c r="AO406" s="401"/>
      <c r="AP406" s="401"/>
      <c r="AQ406" s="398"/>
      <c r="AR406" s="398"/>
      <c r="AS406" s="398"/>
      <c r="AT406" s="398"/>
      <c r="AU406" s="402"/>
      <c r="AV406" s="398"/>
      <c r="AW406" s="398"/>
      <c r="AX406" s="398"/>
      <c r="AY406" s="398"/>
      <c r="AZ406" s="398"/>
    </row>
    <row r="407" spans="2:52" s="403" customFormat="1" x14ac:dyDescent="0.25">
      <c r="B407" s="398"/>
      <c r="C407" s="398"/>
      <c r="D407" s="399"/>
      <c r="E407" s="398"/>
      <c r="F407" s="398"/>
      <c r="G407" s="398"/>
      <c r="H407" s="398"/>
      <c r="I407" s="398"/>
      <c r="J407" s="398"/>
      <c r="K407" s="398"/>
      <c r="L407" s="400"/>
      <c r="M407" s="398"/>
      <c r="N407" s="398"/>
      <c r="O407" s="398"/>
      <c r="P407" s="398"/>
      <c r="Q407" s="398"/>
      <c r="R407" s="398"/>
      <c r="S407" s="398"/>
      <c r="T407" s="398"/>
      <c r="U407" s="398"/>
      <c r="V407" s="398"/>
      <c r="W407" s="398"/>
      <c r="X407" s="398"/>
      <c r="Y407" s="398"/>
      <c r="Z407" s="398"/>
      <c r="AA407" s="398"/>
      <c r="AB407" s="398"/>
      <c r="AC407" s="398"/>
      <c r="AD407" s="398"/>
      <c r="AE407" s="398"/>
      <c r="AF407" s="398"/>
      <c r="AG407" s="398"/>
      <c r="AH407" s="398"/>
      <c r="AI407" s="398"/>
      <c r="AJ407" s="398"/>
      <c r="AK407" s="398"/>
      <c r="AL407" s="398"/>
      <c r="AM407" s="401"/>
      <c r="AN407" s="401"/>
      <c r="AO407" s="401"/>
      <c r="AP407" s="401"/>
      <c r="AQ407" s="398"/>
      <c r="AR407" s="398"/>
      <c r="AS407" s="398"/>
      <c r="AT407" s="398"/>
      <c r="AU407" s="402"/>
      <c r="AV407" s="398"/>
      <c r="AW407" s="398"/>
      <c r="AX407" s="398"/>
      <c r="AY407" s="398"/>
      <c r="AZ407" s="398"/>
    </row>
    <row r="408" spans="2:52" s="403" customFormat="1" x14ac:dyDescent="0.25">
      <c r="B408" s="398"/>
      <c r="C408" s="398"/>
      <c r="D408" s="399"/>
      <c r="E408" s="398"/>
      <c r="F408" s="398"/>
      <c r="G408" s="398"/>
      <c r="H408" s="398"/>
      <c r="I408" s="398"/>
      <c r="J408" s="398"/>
      <c r="K408" s="398"/>
      <c r="L408" s="400"/>
      <c r="M408" s="398"/>
      <c r="N408" s="398"/>
      <c r="O408" s="398"/>
      <c r="P408" s="398"/>
      <c r="Q408" s="398"/>
      <c r="R408" s="398"/>
      <c r="S408" s="398"/>
      <c r="T408" s="398"/>
      <c r="U408" s="398"/>
      <c r="V408" s="398"/>
      <c r="W408" s="398"/>
      <c r="X408" s="398"/>
      <c r="Y408" s="398"/>
      <c r="Z408" s="398"/>
      <c r="AA408" s="398"/>
      <c r="AB408" s="398"/>
      <c r="AC408" s="398"/>
      <c r="AD408" s="398"/>
      <c r="AE408" s="398"/>
      <c r="AF408" s="398"/>
      <c r="AG408" s="398"/>
      <c r="AH408" s="398"/>
      <c r="AI408" s="398"/>
      <c r="AJ408" s="398"/>
      <c r="AK408" s="398"/>
      <c r="AL408" s="398"/>
      <c r="AM408" s="401"/>
      <c r="AN408" s="401"/>
      <c r="AO408" s="401"/>
      <c r="AP408" s="401"/>
      <c r="AQ408" s="398"/>
      <c r="AR408" s="398"/>
      <c r="AS408" s="398"/>
      <c r="AT408" s="398"/>
      <c r="AU408" s="402"/>
      <c r="AV408" s="398"/>
      <c r="AW408" s="398"/>
      <c r="AX408" s="398"/>
      <c r="AY408" s="398"/>
      <c r="AZ408" s="398"/>
    </row>
    <row r="409" spans="2:52" s="403" customFormat="1" x14ac:dyDescent="0.25">
      <c r="B409" s="398"/>
      <c r="C409" s="398"/>
      <c r="D409" s="399"/>
      <c r="E409" s="398"/>
      <c r="F409" s="398"/>
      <c r="G409" s="398"/>
      <c r="H409" s="398"/>
      <c r="I409" s="398"/>
      <c r="J409" s="398"/>
      <c r="K409" s="398"/>
      <c r="L409" s="400"/>
      <c r="M409" s="398"/>
      <c r="N409" s="398"/>
      <c r="O409" s="398"/>
      <c r="P409" s="398"/>
      <c r="Q409" s="398"/>
      <c r="R409" s="398"/>
      <c r="S409" s="398"/>
      <c r="T409" s="398"/>
      <c r="U409" s="398"/>
      <c r="V409" s="398"/>
      <c r="W409" s="398"/>
      <c r="X409" s="398"/>
      <c r="Y409" s="398"/>
      <c r="Z409" s="398"/>
      <c r="AA409" s="398"/>
      <c r="AB409" s="398"/>
      <c r="AC409" s="398"/>
      <c r="AD409" s="398"/>
      <c r="AE409" s="398"/>
      <c r="AF409" s="398"/>
      <c r="AG409" s="398"/>
      <c r="AH409" s="398"/>
      <c r="AI409" s="398"/>
      <c r="AJ409" s="398"/>
      <c r="AK409" s="398"/>
      <c r="AL409" s="398"/>
      <c r="AM409" s="401"/>
      <c r="AN409" s="401"/>
      <c r="AO409" s="401"/>
      <c r="AP409" s="401"/>
      <c r="AQ409" s="398"/>
      <c r="AR409" s="398"/>
      <c r="AS409" s="398"/>
      <c r="AT409" s="398"/>
      <c r="AU409" s="402"/>
      <c r="AV409" s="398"/>
      <c r="AW409" s="398"/>
      <c r="AX409" s="398"/>
      <c r="AY409" s="398"/>
      <c r="AZ409" s="398"/>
    </row>
    <row r="410" spans="2:52" s="403" customFormat="1" x14ac:dyDescent="0.25">
      <c r="B410" s="398"/>
      <c r="C410" s="398"/>
      <c r="D410" s="399"/>
      <c r="E410" s="398"/>
      <c r="F410" s="398"/>
      <c r="G410" s="398"/>
      <c r="H410" s="398"/>
      <c r="I410" s="398"/>
      <c r="J410" s="398"/>
      <c r="K410" s="398"/>
      <c r="L410" s="400"/>
      <c r="M410" s="398"/>
      <c r="N410" s="398"/>
      <c r="O410" s="398"/>
      <c r="P410" s="398"/>
      <c r="Q410" s="398"/>
      <c r="R410" s="398"/>
      <c r="S410" s="398"/>
      <c r="T410" s="398"/>
      <c r="U410" s="398"/>
      <c r="V410" s="398"/>
      <c r="W410" s="398"/>
      <c r="X410" s="398"/>
      <c r="Y410" s="398"/>
      <c r="Z410" s="398"/>
      <c r="AA410" s="398"/>
      <c r="AB410" s="398"/>
      <c r="AC410" s="398"/>
      <c r="AD410" s="398"/>
      <c r="AE410" s="398"/>
      <c r="AF410" s="398"/>
      <c r="AG410" s="398"/>
      <c r="AH410" s="398"/>
      <c r="AI410" s="398"/>
      <c r="AJ410" s="398"/>
      <c r="AK410" s="398"/>
      <c r="AL410" s="398"/>
      <c r="AM410" s="401"/>
      <c r="AN410" s="401"/>
      <c r="AO410" s="401"/>
      <c r="AP410" s="401"/>
      <c r="AQ410" s="398"/>
      <c r="AR410" s="398"/>
      <c r="AS410" s="398"/>
      <c r="AT410" s="398"/>
      <c r="AU410" s="402"/>
      <c r="AV410" s="398"/>
      <c r="AW410" s="398"/>
      <c r="AX410" s="398"/>
      <c r="AY410" s="398"/>
      <c r="AZ410" s="398"/>
    </row>
    <row r="411" spans="2:52" s="403" customFormat="1" x14ac:dyDescent="0.25">
      <c r="B411" s="398"/>
      <c r="C411" s="398"/>
      <c r="D411" s="399"/>
      <c r="E411" s="398"/>
      <c r="F411" s="398"/>
      <c r="G411" s="398"/>
      <c r="H411" s="398"/>
      <c r="I411" s="398"/>
      <c r="J411" s="398"/>
      <c r="K411" s="398"/>
      <c r="L411" s="400"/>
      <c r="M411" s="398"/>
      <c r="N411" s="398"/>
      <c r="O411" s="398"/>
      <c r="P411" s="398"/>
      <c r="Q411" s="398"/>
      <c r="R411" s="398"/>
      <c r="S411" s="398"/>
      <c r="T411" s="398"/>
      <c r="U411" s="398"/>
      <c r="V411" s="398"/>
      <c r="W411" s="398"/>
      <c r="X411" s="398"/>
      <c r="Y411" s="398"/>
      <c r="Z411" s="398"/>
      <c r="AA411" s="398"/>
      <c r="AB411" s="398"/>
      <c r="AC411" s="398"/>
      <c r="AD411" s="398"/>
      <c r="AE411" s="398"/>
      <c r="AF411" s="398"/>
      <c r="AG411" s="398"/>
      <c r="AH411" s="398"/>
      <c r="AI411" s="398"/>
      <c r="AJ411" s="398"/>
      <c r="AK411" s="398"/>
      <c r="AL411" s="398"/>
      <c r="AM411" s="401"/>
      <c r="AN411" s="401"/>
      <c r="AO411" s="401"/>
      <c r="AP411" s="401"/>
      <c r="AQ411" s="398"/>
      <c r="AR411" s="398"/>
      <c r="AS411" s="398"/>
      <c r="AT411" s="398"/>
      <c r="AU411" s="402"/>
      <c r="AV411" s="398"/>
      <c r="AW411" s="398"/>
      <c r="AX411" s="398"/>
      <c r="AY411" s="398"/>
      <c r="AZ411" s="398"/>
    </row>
    <row r="412" spans="2:52" s="403" customFormat="1" x14ac:dyDescent="0.25">
      <c r="B412" s="398"/>
      <c r="C412" s="398"/>
      <c r="D412" s="399"/>
      <c r="E412" s="398"/>
      <c r="F412" s="398"/>
      <c r="G412" s="398"/>
      <c r="H412" s="398"/>
      <c r="I412" s="398"/>
      <c r="J412" s="398"/>
      <c r="K412" s="398"/>
      <c r="L412" s="400"/>
      <c r="M412" s="398"/>
      <c r="N412" s="398"/>
      <c r="O412" s="398"/>
      <c r="P412" s="398"/>
      <c r="Q412" s="398"/>
      <c r="R412" s="398"/>
      <c r="S412" s="398"/>
      <c r="T412" s="398"/>
      <c r="U412" s="398"/>
      <c r="V412" s="398"/>
      <c r="W412" s="398"/>
      <c r="X412" s="398"/>
      <c r="Y412" s="398"/>
      <c r="Z412" s="398"/>
      <c r="AA412" s="398"/>
      <c r="AB412" s="398"/>
      <c r="AC412" s="398"/>
      <c r="AD412" s="398"/>
      <c r="AE412" s="398"/>
      <c r="AF412" s="398"/>
      <c r="AG412" s="398"/>
      <c r="AH412" s="398"/>
      <c r="AI412" s="398"/>
      <c r="AJ412" s="398"/>
      <c r="AK412" s="398"/>
      <c r="AL412" s="398"/>
      <c r="AM412" s="401"/>
      <c r="AN412" s="401"/>
      <c r="AO412" s="401"/>
      <c r="AP412" s="401"/>
      <c r="AQ412" s="398"/>
      <c r="AR412" s="398"/>
      <c r="AS412" s="398"/>
      <c r="AT412" s="398"/>
      <c r="AU412" s="402"/>
      <c r="AV412" s="398"/>
      <c r="AW412" s="398"/>
      <c r="AX412" s="398"/>
      <c r="AY412" s="398"/>
      <c r="AZ412" s="398"/>
    </row>
    <row r="413" spans="2:52" s="403" customFormat="1" x14ac:dyDescent="0.25">
      <c r="B413" s="398"/>
      <c r="C413" s="398"/>
      <c r="D413" s="399"/>
      <c r="E413" s="398"/>
      <c r="F413" s="398"/>
      <c r="G413" s="398"/>
      <c r="H413" s="398"/>
      <c r="I413" s="398"/>
      <c r="J413" s="398"/>
      <c r="K413" s="398"/>
      <c r="L413" s="400"/>
      <c r="M413" s="398"/>
      <c r="N413" s="398"/>
      <c r="O413" s="398"/>
      <c r="P413" s="398"/>
      <c r="Q413" s="398"/>
      <c r="R413" s="398"/>
      <c r="S413" s="398"/>
      <c r="T413" s="398"/>
      <c r="U413" s="398"/>
      <c r="V413" s="398"/>
      <c r="W413" s="398"/>
      <c r="X413" s="398"/>
      <c r="Y413" s="398"/>
      <c r="Z413" s="398"/>
      <c r="AA413" s="398"/>
      <c r="AB413" s="398"/>
      <c r="AC413" s="398"/>
      <c r="AD413" s="398"/>
      <c r="AE413" s="398"/>
      <c r="AF413" s="398"/>
      <c r="AG413" s="398"/>
      <c r="AH413" s="398"/>
      <c r="AI413" s="398"/>
      <c r="AJ413" s="398"/>
      <c r="AK413" s="398"/>
      <c r="AL413" s="398"/>
      <c r="AM413" s="401"/>
      <c r="AN413" s="401"/>
      <c r="AO413" s="401"/>
      <c r="AP413" s="401"/>
      <c r="AQ413" s="398"/>
      <c r="AR413" s="398"/>
      <c r="AS413" s="398"/>
      <c r="AT413" s="398"/>
      <c r="AU413" s="402"/>
      <c r="AV413" s="398"/>
      <c r="AW413" s="398"/>
      <c r="AX413" s="398"/>
      <c r="AY413" s="398"/>
      <c r="AZ413" s="398"/>
    </row>
    <row r="414" spans="2:52" s="403" customFormat="1" x14ac:dyDescent="0.25">
      <c r="B414" s="398"/>
      <c r="C414" s="398"/>
      <c r="D414" s="399"/>
      <c r="E414" s="398"/>
      <c r="F414" s="398"/>
      <c r="G414" s="398"/>
      <c r="H414" s="398"/>
      <c r="I414" s="398"/>
      <c r="J414" s="398"/>
      <c r="K414" s="398"/>
      <c r="L414" s="400"/>
      <c r="M414" s="398"/>
      <c r="N414" s="398"/>
      <c r="O414" s="398"/>
      <c r="P414" s="398"/>
      <c r="Q414" s="398"/>
      <c r="R414" s="398"/>
      <c r="S414" s="398"/>
      <c r="T414" s="398"/>
      <c r="U414" s="398"/>
      <c r="V414" s="398"/>
      <c r="W414" s="398"/>
      <c r="X414" s="398"/>
      <c r="Y414" s="398"/>
      <c r="Z414" s="398"/>
      <c r="AA414" s="398"/>
      <c r="AB414" s="398"/>
      <c r="AC414" s="398"/>
      <c r="AD414" s="398"/>
      <c r="AE414" s="398"/>
      <c r="AF414" s="398"/>
      <c r="AG414" s="398"/>
      <c r="AH414" s="398"/>
      <c r="AI414" s="398"/>
      <c r="AJ414" s="398"/>
      <c r="AK414" s="398"/>
      <c r="AL414" s="398"/>
      <c r="AM414" s="401"/>
      <c r="AN414" s="401"/>
      <c r="AO414" s="401"/>
      <c r="AP414" s="401"/>
      <c r="AQ414" s="398"/>
      <c r="AR414" s="398"/>
      <c r="AS414" s="398"/>
      <c r="AT414" s="398"/>
      <c r="AU414" s="402"/>
      <c r="AV414" s="398"/>
      <c r="AW414" s="398"/>
      <c r="AX414" s="398"/>
      <c r="AY414" s="398"/>
      <c r="AZ414" s="398"/>
    </row>
    <row r="415" spans="2:52" s="403" customFormat="1" x14ac:dyDescent="0.25">
      <c r="B415" s="398"/>
      <c r="C415" s="398"/>
      <c r="D415" s="399"/>
      <c r="E415" s="398"/>
      <c r="F415" s="398"/>
      <c r="G415" s="398"/>
      <c r="H415" s="398"/>
      <c r="I415" s="398"/>
      <c r="J415" s="398"/>
      <c r="K415" s="398"/>
      <c r="L415" s="400"/>
      <c r="M415" s="398"/>
      <c r="N415" s="398"/>
      <c r="O415" s="398"/>
      <c r="P415" s="398"/>
      <c r="Q415" s="398"/>
      <c r="R415" s="398"/>
      <c r="S415" s="398"/>
      <c r="T415" s="398"/>
      <c r="U415" s="398"/>
      <c r="V415" s="398"/>
      <c r="W415" s="398"/>
      <c r="X415" s="398"/>
      <c r="Y415" s="398"/>
      <c r="Z415" s="398"/>
      <c r="AA415" s="398"/>
      <c r="AB415" s="398"/>
      <c r="AC415" s="398"/>
      <c r="AD415" s="398"/>
      <c r="AE415" s="398"/>
      <c r="AF415" s="398"/>
      <c r="AG415" s="398"/>
      <c r="AH415" s="398"/>
      <c r="AI415" s="398"/>
      <c r="AJ415" s="398"/>
      <c r="AK415" s="398"/>
      <c r="AL415" s="398"/>
      <c r="AM415" s="401"/>
      <c r="AN415" s="401"/>
      <c r="AO415" s="401"/>
      <c r="AP415" s="401"/>
      <c r="AQ415" s="398"/>
      <c r="AR415" s="398"/>
      <c r="AS415" s="398"/>
      <c r="AT415" s="398"/>
      <c r="AU415" s="402"/>
      <c r="AV415" s="398"/>
      <c r="AW415" s="398"/>
      <c r="AX415" s="398"/>
      <c r="AY415" s="398"/>
      <c r="AZ415" s="398"/>
    </row>
    <row r="416" spans="2:52" s="403" customFormat="1" x14ac:dyDescent="0.25">
      <c r="B416" s="398"/>
      <c r="C416" s="398"/>
      <c r="D416" s="399"/>
      <c r="E416" s="398"/>
      <c r="F416" s="398"/>
      <c r="G416" s="398"/>
      <c r="H416" s="398"/>
      <c r="I416" s="398"/>
      <c r="J416" s="398"/>
      <c r="K416" s="398"/>
      <c r="L416" s="400"/>
      <c r="M416" s="398"/>
      <c r="N416" s="398"/>
      <c r="O416" s="398"/>
      <c r="P416" s="398"/>
      <c r="Q416" s="398"/>
      <c r="R416" s="398"/>
      <c r="S416" s="398"/>
      <c r="T416" s="398"/>
      <c r="U416" s="398"/>
      <c r="V416" s="398"/>
      <c r="W416" s="398"/>
      <c r="X416" s="398"/>
      <c r="Y416" s="398"/>
      <c r="Z416" s="398"/>
      <c r="AA416" s="398"/>
      <c r="AB416" s="398"/>
      <c r="AC416" s="398"/>
      <c r="AD416" s="398"/>
      <c r="AE416" s="398"/>
      <c r="AF416" s="398"/>
      <c r="AG416" s="398"/>
      <c r="AH416" s="398"/>
      <c r="AI416" s="398"/>
      <c r="AJ416" s="398"/>
      <c r="AK416" s="398"/>
      <c r="AL416" s="398"/>
      <c r="AM416" s="401"/>
      <c r="AN416" s="401"/>
      <c r="AO416" s="401"/>
      <c r="AP416" s="401"/>
      <c r="AQ416" s="398"/>
      <c r="AR416" s="398"/>
      <c r="AS416" s="398"/>
      <c r="AT416" s="398"/>
      <c r="AU416" s="402"/>
      <c r="AV416" s="398"/>
      <c r="AW416" s="398"/>
      <c r="AX416" s="398"/>
      <c r="AY416" s="398"/>
      <c r="AZ416" s="398"/>
    </row>
    <row r="417" spans="2:52" s="403" customFormat="1" x14ac:dyDescent="0.25">
      <c r="B417" s="398"/>
      <c r="C417" s="398"/>
      <c r="D417" s="399"/>
      <c r="E417" s="398"/>
      <c r="F417" s="398"/>
      <c r="G417" s="398"/>
      <c r="H417" s="398"/>
      <c r="I417" s="398"/>
      <c r="J417" s="398"/>
      <c r="K417" s="398"/>
      <c r="L417" s="400"/>
      <c r="M417" s="398"/>
      <c r="N417" s="398"/>
      <c r="O417" s="398"/>
      <c r="P417" s="398"/>
      <c r="Q417" s="398"/>
      <c r="R417" s="398"/>
      <c r="S417" s="398"/>
      <c r="T417" s="398"/>
      <c r="U417" s="398"/>
      <c r="V417" s="398"/>
      <c r="W417" s="398"/>
      <c r="X417" s="398"/>
      <c r="Y417" s="398"/>
      <c r="Z417" s="398"/>
      <c r="AA417" s="398"/>
      <c r="AB417" s="398"/>
      <c r="AC417" s="398"/>
      <c r="AD417" s="398"/>
      <c r="AE417" s="398"/>
      <c r="AF417" s="398"/>
      <c r="AG417" s="398"/>
      <c r="AH417" s="398"/>
      <c r="AI417" s="398"/>
      <c r="AJ417" s="398"/>
      <c r="AK417" s="398"/>
      <c r="AL417" s="398"/>
      <c r="AM417" s="401"/>
      <c r="AN417" s="401"/>
      <c r="AO417" s="401"/>
      <c r="AP417" s="401"/>
      <c r="AQ417" s="398"/>
      <c r="AR417" s="398"/>
      <c r="AS417" s="398"/>
      <c r="AT417" s="398"/>
      <c r="AU417" s="402"/>
      <c r="AV417" s="398"/>
      <c r="AW417" s="398"/>
      <c r="AX417" s="398"/>
      <c r="AY417" s="398"/>
      <c r="AZ417" s="398"/>
    </row>
    <row r="418" spans="2:52" s="403" customFormat="1" x14ac:dyDescent="0.25">
      <c r="B418" s="398"/>
      <c r="C418" s="398"/>
      <c r="D418" s="399"/>
      <c r="E418" s="398"/>
      <c r="F418" s="398"/>
      <c r="G418" s="398"/>
      <c r="H418" s="398"/>
      <c r="I418" s="398"/>
      <c r="J418" s="398"/>
      <c r="K418" s="398"/>
      <c r="L418" s="400"/>
      <c r="M418" s="398"/>
      <c r="N418" s="398"/>
      <c r="O418" s="398"/>
      <c r="P418" s="398"/>
      <c r="Q418" s="398"/>
      <c r="R418" s="398"/>
      <c r="S418" s="398"/>
      <c r="T418" s="398"/>
      <c r="U418" s="398"/>
      <c r="V418" s="398"/>
      <c r="W418" s="398"/>
      <c r="X418" s="398"/>
      <c r="Y418" s="398"/>
      <c r="Z418" s="398"/>
      <c r="AA418" s="398"/>
      <c r="AB418" s="398"/>
      <c r="AC418" s="398"/>
      <c r="AD418" s="398"/>
      <c r="AE418" s="398"/>
      <c r="AF418" s="398"/>
      <c r="AG418" s="398"/>
      <c r="AH418" s="398"/>
      <c r="AI418" s="398"/>
      <c r="AJ418" s="398"/>
      <c r="AK418" s="398"/>
      <c r="AL418" s="398"/>
      <c r="AM418" s="401"/>
      <c r="AN418" s="401"/>
      <c r="AO418" s="401"/>
      <c r="AP418" s="401"/>
      <c r="AQ418" s="398"/>
      <c r="AR418" s="398"/>
      <c r="AS418" s="398"/>
      <c r="AT418" s="398"/>
      <c r="AU418" s="402"/>
      <c r="AV418" s="398"/>
      <c r="AW418" s="398"/>
      <c r="AX418" s="398"/>
      <c r="AY418" s="398"/>
      <c r="AZ418" s="398"/>
    </row>
    <row r="419" spans="2:52" s="403" customFormat="1" x14ac:dyDescent="0.25">
      <c r="B419" s="398"/>
      <c r="C419" s="398"/>
      <c r="D419" s="399"/>
      <c r="E419" s="398"/>
      <c r="F419" s="398"/>
      <c r="G419" s="398"/>
      <c r="H419" s="398"/>
      <c r="I419" s="398"/>
      <c r="J419" s="398"/>
      <c r="K419" s="398"/>
      <c r="L419" s="400"/>
      <c r="M419" s="398"/>
      <c r="N419" s="398"/>
      <c r="O419" s="398"/>
      <c r="P419" s="398"/>
      <c r="Q419" s="398"/>
      <c r="R419" s="398"/>
      <c r="S419" s="398"/>
      <c r="T419" s="398"/>
      <c r="U419" s="398"/>
      <c r="V419" s="398"/>
      <c r="W419" s="398"/>
      <c r="X419" s="398"/>
      <c r="Y419" s="398"/>
      <c r="Z419" s="398"/>
      <c r="AA419" s="398"/>
      <c r="AB419" s="398"/>
      <c r="AC419" s="398"/>
      <c r="AD419" s="398"/>
      <c r="AE419" s="398"/>
      <c r="AF419" s="398"/>
      <c r="AG419" s="398"/>
      <c r="AH419" s="398"/>
      <c r="AI419" s="398"/>
      <c r="AJ419" s="398"/>
      <c r="AK419" s="398"/>
      <c r="AL419" s="398"/>
      <c r="AM419" s="401"/>
      <c r="AN419" s="401"/>
      <c r="AO419" s="401"/>
      <c r="AP419" s="401"/>
      <c r="AQ419" s="398"/>
      <c r="AR419" s="398"/>
      <c r="AS419" s="398"/>
      <c r="AT419" s="398"/>
      <c r="AU419" s="402"/>
      <c r="AV419" s="398"/>
      <c r="AW419" s="398"/>
      <c r="AX419" s="398"/>
      <c r="AY419" s="398"/>
      <c r="AZ419" s="398"/>
    </row>
    <row r="420" spans="2:52" s="403" customFormat="1" x14ac:dyDescent="0.25">
      <c r="B420" s="398"/>
      <c r="C420" s="398"/>
      <c r="D420" s="399"/>
      <c r="E420" s="398"/>
      <c r="F420" s="398"/>
      <c r="G420" s="398"/>
      <c r="H420" s="398"/>
      <c r="I420" s="398"/>
      <c r="J420" s="398"/>
      <c r="K420" s="398"/>
      <c r="L420" s="400"/>
      <c r="M420" s="398"/>
      <c r="N420" s="398"/>
      <c r="O420" s="398"/>
      <c r="P420" s="398"/>
      <c r="Q420" s="398"/>
      <c r="R420" s="398"/>
      <c r="S420" s="398"/>
      <c r="T420" s="398"/>
      <c r="U420" s="398"/>
      <c r="V420" s="398"/>
      <c r="W420" s="398"/>
      <c r="X420" s="398"/>
      <c r="Y420" s="398"/>
      <c r="Z420" s="398"/>
      <c r="AA420" s="398"/>
      <c r="AB420" s="398"/>
      <c r="AC420" s="398"/>
      <c r="AD420" s="398"/>
      <c r="AE420" s="398"/>
      <c r="AF420" s="398"/>
      <c r="AG420" s="398"/>
      <c r="AH420" s="398"/>
      <c r="AI420" s="398"/>
      <c r="AJ420" s="398"/>
      <c r="AK420" s="398"/>
      <c r="AL420" s="398"/>
      <c r="AM420" s="401"/>
      <c r="AN420" s="401"/>
      <c r="AO420" s="401"/>
      <c r="AP420" s="401"/>
      <c r="AQ420" s="398"/>
      <c r="AR420" s="398"/>
      <c r="AS420" s="398"/>
      <c r="AT420" s="398"/>
      <c r="AU420" s="402"/>
      <c r="AV420" s="398"/>
      <c r="AW420" s="398"/>
      <c r="AX420" s="398"/>
      <c r="AY420" s="398"/>
      <c r="AZ420" s="398"/>
    </row>
    <row r="421" spans="2:52" s="403" customFormat="1" x14ac:dyDescent="0.25">
      <c r="B421" s="398"/>
      <c r="C421" s="398"/>
      <c r="D421" s="399"/>
      <c r="E421" s="398"/>
      <c r="F421" s="398"/>
      <c r="G421" s="398"/>
      <c r="H421" s="398"/>
      <c r="I421" s="398"/>
      <c r="J421" s="398"/>
      <c r="K421" s="398"/>
      <c r="L421" s="400"/>
      <c r="M421" s="398"/>
      <c r="N421" s="398"/>
      <c r="O421" s="398"/>
      <c r="P421" s="398"/>
      <c r="Q421" s="398"/>
      <c r="R421" s="398"/>
      <c r="S421" s="398"/>
      <c r="T421" s="398"/>
      <c r="U421" s="398"/>
      <c r="V421" s="398"/>
      <c r="W421" s="398"/>
      <c r="X421" s="398"/>
      <c r="Y421" s="398"/>
      <c r="Z421" s="398"/>
      <c r="AA421" s="398"/>
      <c r="AB421" s="398"/>
      <c r="AC421" s="398"/>
      <c r="AD421" s="398"/>
      <c r="AE421" s="398"/>
      <c r="AF421" s="398"/>
      <c r="AG421" s="398"/>
      <c r="AH421" s="398"/>
      <c r="AI421" s="398"/>
      <c r="AJ421" s="398"/>
      <c r="AK421" s="398"/>
      <c r="AL421" s="398"/>
      <c r="AM421" s="401"/>
      <c r="AN421" s="401"/>
      <c r="AO421" s="401"/>
      <c r="AP421" s="401"/>
      <c r="AQ421" s="398"/>
      <c r="AR421" s="398"/>
      <c r="AS421" s="398"/>
      <c r="AT421" s="398"/>
      <c r="AU421" s="402"/>
      <c r="AV421" s="398"/>
      <c r="AW421" s="398"/>
      <c r="AX421" s="398"/>
      <c r="AY421" s="398"/>
      <c r="AZ421" s="398"/>
    </row>
    <row r="422" spans="2:52" s="403" customFormat="1" x14ac:dyDescent="0.25">
      <c r="B422" s="398"/>
      <c r="C422" s="398"/>
      <c r="D422" s="399"/>
      <c r="E422" s="398"/>
      <c r="F422" s="398"/>
      <c r="G422" s="398"/>
      <c r="H422" s="398"/>
      <c r="I422" s="398"/>
      <c r="J422" s="398"/>
      <c r="K422" s="398"/>
      <c r="L422" s="400"/>
      <c r="M422" s="398"/>
      <c r="N422" s="398"/>
      <c r="O422" s="398"/>
      <c r="P422" s="398"/>
      <c r="Q422" s="398"/>
      <c r="R422" s="398"/>
      <c r="S422" s="398"/>
      <c r="T422" s="398"/>
      <c r="U422" s="398"/>
      <c r="V422" s="398"/>
      <c r="W422" s="398"/>
      <c r="X422" s="398"/>
      <c r="Y422" s="398"/>
      <c r="Z422" s="398"/>
      <c r="AA422" s="398"/>
      <c r="AB422" s="398"/>
      <c r="AC422" s="398"/>
      <c r="AD422" s="398"/>
      <c r="AE422" s="398"/>
      <c r="AF422" s="398"/>
      <c r="AG422" s="398"/>
      <c r="AH422" s="398"/>
      <c r="AI422" s="398"/>
      <c r="AJ422" s="398"/>
      <c r="AK422" s="398"/>
      <c r="AL422" s="398"/>
      <c r="AM422" s="401"/>
      <c r="AN422" s="401"/>
      <c r="AO422" s="401"/>
      <c r="AP422" s="401"/>
      <c r="AQ422" s="398"/>
      <c r="AR422" s="398"/>
      <c r="AS422" s="398"/>
      <c r="AT422" s="398"/>
      <c r="AU422" s="402"/>
      <c r="AV422" s="398"/>
      <c r="AW422" s="398"/>
      <c r="AX422" s="398"/>
      <c r="AY422" s="398"/>
      <c r="AZ422" s="398"/>
    </row>
    <row r="423" spans="2:52" s="403" customFormat="1" x14ac:dyDescent="0.25">
      <c r="B423" s="398"/>
      <c r="C423" s="398"/>
      <c r="D423" s="399"/>
      <c r="E423" s="398"/>
      <c r="F423" s="398"/>
      <c r="G423" s="398"/>
      <c r="H423" s="398"/>
      <c r="I423" s="398"/>
      <c r="J423" s="398"/>
      <c r="K423" s="398"/>
      <c r="L423" s="400"/>
      <c r="M423" s="398"/>
      <c r="N423" s="398"/>
      <c r="O423" s="398"/>
      <c r="P423" s="398"/>
      <c r="Q423" s="398"/>
      <c r="R423" s="398"/>
      <c r="S423" s="398"/>
      <c r="T423" s="398"/>
      <c r="U423" s="398"/>
      <c r="V423" s="398"/>
      <c r="W423" s="398"/>
      <c r="X423" s="398"/>
      <c r="Y423" s="398"/>
      <c r="Z423" s="398"/>
      <c r="AA423" s="398"/>
      <c r="AB423" s="398"/>
      <c r="AC423" s="398"/>
      <c r="AD423" s="398"/>
      <c r="AE423" s="398"/>
      <c r="AF423" s="398"/>
      <c r="AG423" s="398"/>
      <c r="AH423" s="398"/>
      <c r="AI423" s="398"/>
      <c r="AJ423" s="398"/>
      <c r="AK423" s="398"/>
      <c r="AL423" s="398"/>
      <c r="AM423" s="401"/>
      <c r="AN423" s="401"/>
      <c r="AO423" s="401"/>
      <c r="AP423" s="401"/>
      <c r="AQ423" s="398"/>
      <c r="AR423" s="398"/>
      <c r="AS423" s="398"/>
      <c r="AT423" s="398"/>
      <c r="AU423" s="402"/>
      <c r="AV423" s="398"/>
      <c r="AW423" s="398"/>
      <c r="AX423" s="398"/>
      <c r="AY423" s="398"/>
      <c r="AZ423" s="398"/>
    </row>
    <row r="424" spans="2:52" s="403" customFormat="1" x14ac:dyDescent="0.25">
      <c r="B424" s="398"/>
      <c r="C424" s="398"/>
      <c r="D424" s="399"/>
      <c r="E424" s="398"/>
      <c r="F424" s="398"/>
      <c r="G424" s="398"/>
      <c r="H424" s="398"/>
      <c r="I424" s="398"/>
      <c r="J424" s="398"/>
      <c r="K424" s="398"/>
      <c r="L424" s="400"/>
      <c r="M424" s="398"/>
      <c r="N424" s="398"/>
      <c r="O424" s="398"/>
      <c r="P424" s="398"/>
      <c r="Q424" s="398"/>
      <c r="R424" s="398"/>
      <c r="S424" s="398"/>
      <c r="T424" s="398"/>
      <c r="U424" s="398"/>
      <c r="V424" s="398"/>
      <c r="W424" s="398"/>
      <c r="X424" s="398"/>
      <c r="Y424" s="398"/>
      <c r="Z424" s="398"/>
      <c r="AA424" s="398"/>
      <c r="AB424" s="398"/>
      <c r="AC424" s="398"/>
      <c r="AD424" s="398"/>
      <c r="AE424" s="398"/>
      <c r="AF424" s="398"/>
      <c r="AG424" s="398"/>
      <c r="AH424" s="398"/>
      <c r="AI424" s="398"/>
      <c r="AJ424" s="398"/>
      <c r="AK424" s="398"/>
      <c r="AL424" s="398"/>
      <c r="AM424" s="401"/>
      <c r="AN424" s="401"/>
      <c r="AO424" s="401"/>
      <c r="AP424" s="401"/>
      <c r="AQ424" s="398"/>
      <c r="AR424" s="398"/>
      <c r="AS424" s="398"/>
      <c r="AT424" s="398"/>
      <c r="AU424" s="402"/>
      <c r="AV424" s="398"/>
      <c r="AW424" s="398"/>
      <c r="AX424" s="398"/>
      <c r="AY424" s="398"/>
      <c r="AZ424" s="398"/>
    </row>
    <row r="425" spans="2:52" s="403" customFormat="1" x14ac:dyDescent="0.25">
      <c r="B425" s="398"/>
      <c r="C425" s="398"/>
      <c r="D425" s="399"/>
      <c r="E425" s="398"/>
      <c r="F425" s="398"/>
      <c r="G425" s="398"/>
      <c r="H425" s="398"/>
      <c r="I425" s="398"/>
      <c r="J425" s="398"/>
      <c r="K425" s="398"/>
      <c r="L425" s="400"/>
      <c r="M425" s="398"/>
      <c r="N425" s="398"/>
      <c r="O425" s="398"/>
      <c r="P425" s="398"/>
      <c r="Q425" s="398"/>
      <c r="R425" s="398"/>
      <c r="S425" s="398"/>
      <c r="T425" s="398"/>
      <c r="U425" s="398"/>
      <c r="V425" s="398"/>
      <c r="W425" s="398"/>
      <c r="X425" s="398"/>
      <c r="Y425" s="398"/>
      <c r="Z425" s="398"/>
      <c r="AA425" s="398"/>
      <c r="AB425" s="398"/>
      <c r="AC425" s="398"/>
      <c r="AD425" s="398"/>
      <c r="AE425" s="398"/>
      <c r="AF425" s="398"/>
      <c r="AG425" s="398"/>
      <c r="AH425" s="398"/>
      <c r="AI425" s="398"/>
      <c r="AJ425" s="398"/>
      <c r="AK425" s="398"/>
      <c r="AL425" s="398"/>
      <c r="AM425" s="401"/>
      <c r="AN425" s="401"/>
      <c r="AO425" s="401"/>
      <c r="AP425" s="401"/>
      <c r="AQ425" s="398"/>
      <c r="AR425" s="398"/>
      <c r="AS425" s="398"/>
      <c r="AT425" s="398"/>
      <c r="AU425" s="402"/>
      <c r="AV425" s="398"/>
      <c r="AW425" s="398"/>
      <c r="AX425" s="398"/>
      <c r="AY425" s="398"/>
      <c r="AZ425" s="398"/>
    </row>
    <row r="426" spans="2:52" s="403" customFormat="1" x14ac:dyDescent="0.25">
      <c r="B426" s="398"/>
      <c r="C426" s="398"/>
      <c r="D426" s="399"/>
      <c r="E426" s="398"/>
      <c r="F426" s="398"/>
      <c r="G426" s="398"/>
      <c r="H426" s="398"/>
      <c r="I426" s="398"/>
      <c r="J426" s="398"/>
      <c r="K426" s="398"/>
      <c r="L426" s="400"/>
      <c r="M426" s="398"/>
      <c r="N426" s="398"/>
      <c r="O426" s="398"/>
      <c r="P426" s="398"/>
      <c r="Q426" s="398"/>
      <c r="R426" s="398"/>
      <c r="S426" s="398"/>
      <c r="T426" s="398"/>
      <c r="U426" s="398"/>
      <c r="V426" s="398"/>
      <c r="W426" s="398"/>
      <c r="X426" s="398"/>
      <c r="Y426" s="398"/>
      <c r="Z426" s="398"/>
      <c r="AA426" s="398"/>
      <c r="AB426" s="398"/>
      <c r="AC426" s="398"/>
      <c r="AD426" s="398"/>
      <c r="AE426" s="398"/>
      <c r="AF426" s="398"/>
      <c r="AG426" s="398"/>
      <c r="AH426" s="398"/>
      <c r="AI426" s="398"/>
      <c r="AJ426" s="398"/>
      <c r="AK426" s="398"/>
      <c r="AL426" s="398"/>
      <c r="AM426" s="401"/>
      <c r="AN426" s="401"/>
      <c r="AO426" s="401"/>
      <c r="AP426" s="401"/>
      <c r="AQ426" s="398"/>
      <c r="AR426" s="398"/>
      <c r="AS426" s="398"/>
      <c r="AT426" s="398"/>
      <c r="AU426" s="402"/>
      <c r="AV426" s="398"/>
      <c r="AW426" s="398"/>
      <c r="AX426" s="398"/>
      <c r="AY426" s="398"/>
      <c r="AZ426" s="398"/>
    </row>
    <row r="427" spans="2:52" s="403" customFormat="1" x14ac:dyDescent="0.25">
      <c r="B427" s="398"/>
      <c r="C427" s="398"/>
      <c r="D427" s="399"/>
      <c r="E427" s="398"/>
      <c r="F427" s="398"/>
      <c r="G427" s="398"/>
      <c r="H427" s="398"/>
      <c r="I427" s="398"/>
      <c r="J427" s="398"/>
      <c r="K427" s="398"/>
      <c r="L427" s="400"/>
      <c r="M427" s="398"/>
      <c r="N427" s="398"/>
      <c r="O427" s="398"/>
      <c r="P427" s="398"/>
      <c r="Q427" s="398"/>
      <c r="R427" s="398"/>
      <c r="S427" s="398"/>
      <c r="T427" s="398"/>
      <c r="U427" s="398"/>
      <c r="V427" s="398"/>
      <c r="W427" s="398"/>
      <c r="X427" s="398"/>
      <c r="Y427" s="398"/>
      <c r="Z427" s="398"/>
      <c r="AA427" s="398"/>
      <c r="AB427" s="398"/>
      <c r="AC427" s="398"/>
      <c r="AD427" s="398"/>
      <c r="AE427" s="398"/>
      <c r="AF427" s="398"/>
      <c r="AG427" s="398"/>
      <c r="AH427" s="398"/>
      <c r="AI427" s="398"/>
      <c r="AJ427" s="398"/>
      <c r="AK427" s="398"/>
      <c r="AL427" s="398"/>
      <c r="AM427" s="401"/>
      <c r="AN427" s="401"/>
      <c r="AO427" s="401"/>
      <c r="AP427" s="401"/>
      <c r="AQ427" s="398"/>
      <c r="AR427" s="398"/>
      <c r="AS427" s="398"/>
      <c r="AT427" s="398"/>
      <c r="AU427" s="402"/>
      <c r="AV427" s="398"/>
      <c r="AW427" s="398"/>
      <c r="AX427" s="398"/>
      <c r="AY427" s="398"/>
      <c r="AZ427" s="398"/>
    </row>
    <row r="428" spans="2:52" s="403" customFormat="1" x14ac:dyDescent="0.25">
      <c r="B428" s="398"/>
      <c r="C428" s="398"/>
      <c r="D428" s="399"/>
      <c r="E428" s="398"/>
      <c r="F428" s="398"/>
      <c r="G428" s="398"/>
      <c r="H428" s="398"/>
      <c r="I428" s="398"/>
      <c r="J428" s="398"/>
      <c r="K428" s="398"/>
      <c r="L428" s="400"/>
      <c r="M428" s="398"/>
      <c r="N428" s="398"/>
      <c r="O428" s="398"/>
      <c r="P428" s="398"/>
      <c r="Q428" s="398"/>
      <c r="R428" s="398"/>
      <c r="S428" s="398"/>
      <c r="T428" s="398"/>
      <c r="U428" s="398"/>
      <c r="V428" s="398"/>
      <c r="W428" s="398"/>
      <c r="X428" s="398"/>
      <c r="Y428" s="398"/>
      <c r="Z428" s="398"/>
      <c r="AA428" s="398"/>
      <c r="AB428" s="398"/>
      <c r="AC428" s="398"/>
      <c r="AD428" s="398"/>
      <c r="AE428" s="398"/>
      <c r="AF428" s="398"/>
      <c r="AG428" s="398"/>
      <c r="AH428" s="398"/>
      <c r="AI428" s="398"/>
      <c r="AJ428" s="398"/>
      <c r="AK428" s="398"/>
      <c r="AL428" s="398"/>
      <c r="AM428" s="401"/>
      <c r="AN428" s="401"/>
      <c r="AO428" s="401"/>
      <c r="AP428" s="401"/>
      <c r="AQ428" s="398"/>
      <c r="AR428" s="398"/>
      <c r="AS428" s="398"/>
      <c r="AT428" s="398"/>
      <c r="AU428" s="402"/>
      <c r="AV428" s="398"/>
      <c r="AW428" s="398"/>
      <c r="AX428" s="398"/>
      <c r="AY428" s="398"/>
      <c r="AZ428" s="398"/>
    </row>
    <row r="429" spans="2:52" s="403" customFormat="1" x14ac:dyDescent="0.25">
      <c r="B429" s="398"/>
      <c r="C429" s="398"/>
      <c r="D429" s="399"/>
      <c r="E429" s="398"/>
      <c r="F429" s="398"/>
      <c r="G429" s="398"/>
      <c r="H429" s="398"/>
      <c r="I429" s="398"/>
      <c r="J429" s="398"/>
      <c r="K429" s="398"/>
      <c r="L429" s="400"/>
      <c r="M429" s="398"/>
      <c r="N429" s="398"/>
      <c r="O429" s="398"/>
      <c r="P429" s="398"/>
      <c r="Q429" s="398"/>
      <c r="R429" s="398"/>
      <c r="S429" s="398"/>
      <c r="T429" s="398"/>
      <c r="U429" s="398"/>
      <c r="V429" s="398"/>
      <c r="W429" s="398"/>
      <c r="X429" s="398"/>
      <c r="Y429" s="398"/>
      <c r="Z429" s="398"/>
      <c r="AA429" s="398"/>
      <c r="AB429" s="398"/>
      <c r="AC429" s="398"/>
      <c r="AD429" s="398"/>
      <c r="AE429" s="398"/>
      <c r="AF429" s="398"/>
      <c r="AG429" s="398"/>
      <c r="AH429" s="398"/>
      <c r="AI429" s="398"/>
      <c r="AJ429" s="398"/>
      <c r="AK429" s="398"/>
      <c r="AL429" s="398"/>
      <c r="AM429" s="401"/>
      <c r="AN429" s="401"/>
      <c r="AO429" s="401"/>
      <c r="AP429" s="401"/>
      <c r="AQ429" s="398"/>
      <c r="AR429" s="398"/>
      <c r="AS429" s="398"/>
      <c r="AT429" s="398"/>
      <c r="AU429" s="402"/>
      <c r="AV429" s="398"/>
      <c r="AW429" s="398"/>
      <c r="AX429" s="398"/>
      <c r="AY429" s="398"/>
      <c r="AZ429" s="398"/>
    </row>
    <row r="430" spans="2:52" s="403" customFormat="1" x14ac:dyDescent="0.25">
      <c r="B430" s="398"/>
      <c r="C430" s="398"/>
      <c r="D430" s="399"/>
      <c r="E430" s="398"/>
      <c r="F430" s="398"/>
      <c r="G430" s="398"/>
      <c r="H430" s="398"/>
      <c r="I430" s="398"/>
      <c r="J430" s="398"/>
      <c r="K430" s="398"/>
      <c r="L430" s="400"/>
      <c r="M430" s="398"/>
      <c r="N430" s="398"/>
      <c r="O430" s="398"/>
      <c r="P430" s="398"/>
      <c r="Q430" s="398"/>
      <c r="R430" s="398"/>
      <c r="S430" s="398"/>
      <c r="T430" s="398"/>
      <c r="U430" s="398"/>
      <c r="V430" s="398"/>
      <c r="W430" s="398"/>
      <c r="X430" s="398"/>
      <c r="Y430" s="398"/>
      <c r="Z430" s="398"/>
      <c r="AA430" s="398"/>
      <c r="AB430" s="398"/>
      <c r="AC430" s="398"/>
      <c r="AD430" s="398"/>
      <c r="AE430" s="398"/>
      <c r="AF430" s="398"/>
      <c r="AG430" s="398"/>
      <c r="AH430" s="398"/>
      <c r="AI430" s="398"/>
      <c r="AJ430" s="398"/>
      <c r="AK430" s="398"/>
      <c r="AL430" s="398"/>
      <c r="AM430" s="401"/>
      <c r="AN430" s="401"/>
      <c r="AO430" s="401"/>
      <c r="AP430" s="401"/>
      <c r="AQ430" s="398"/>
      <c r="AR430" s="398"/>
      <c r="AS430" s="398"/>
      <c r="AT430" s="398"/>
      <c r="AU430" s="402"/>
      <c r="AV430" s="398"/>
      <c r="AW430" s="398"/>
      <c r="AX430" s="398"/>
      <c r="AY430" s="398"/>
      <c r="AZ430" s="398"/>
    </row>
    <row r="431" spans="2:52" s="403" customFormat="1" x14ac:dyDescent="0.25">
      <c r="B431" s="398"/>
      <c r="C431" s="398"/>
      <c r="D431" s="399"/>
      <c r="E431" s="398"/>
      <c r="F431" s="398"/>
      <c r="G431" s="398"/>
      <c r="H431" s="398"/>
      <c r="I431" s="398"/>
      <c r="J431" s="398"/>
      <c r="K431" s="398"/>
      <c r="L431" s="400"/>
      <c r="M431" s="398"/>
      <c r="N431" s="398"/>
      <c r="O431" s="398"/>
      <c r="P431" s="398"/>
      <c r="Q431" s="398"/>
      <c r="R431" s="398"/>
      <c r="S431" s="398"/>
      <c r="T431" s="398"/>
      <c r="U431" s="398"/>
      <c r="V431" s="398"/>
      <c r="W431" s="398"/>
      <c r="X431" s="398"/>
      <c r="Y431" s="398"/>
      <c r="Z431" s="398"/>
      <c r="AA431" s="398"/>
      <c r="AB431" s="398"/>
      <c r="AC431" s="398"/>
      <c r="AD431" s="398"/>
      <c r="AE431" s="398"/>
      <c r="AF431" s="398"/>
      <c r="AG431" s="398"/>
      <c r="AH431" s="398"/>
      <c r="AI431" s="398"/>
      <c r="AJ431" s="398"/>
      <c r="AK431" s="398"/>
      <c r="AL431" s="398"/>
      <c r="AM431" s="401"/>
      <c r="AN431" s="401"/>
      <c r="AO431" s="401"/>
      <c r="AP431" s="401"/>
      <c r="AQ431" s="398"/>
      <c r="AR431" s="398"/>
      <c r="AS431" s="398"/>
      <c r="AT431" s="398"/>
      <c r="AU431" s="402"/>
      <c r="AV431" s="398"/>
      <c r="AW431" s="398"/>
      <c r="AX431" s="398"/>
      <c r="AY431" s="398"/>
      <c r="AZ431" s="398"/>
    </row>
    <row r="432" spans="2:52" s="403" customFormat="1" x14ac:dyDescent="0.25">
      <c r="B432" s="398"/>
      <c r="C432" s="398"/>
      <c r="D432" s="399"/>
      <c r="E432" s="398"/>
      <c r="F432" s="398"/>
      <c r="G432" s="398"/>
      <c r="H432" s="398"/>
      <c r="I432" s="398"/>
      <c r="J432" s="398"/>
      <c r="K432" s="398"/>
      <c r="L432" s="400"/>
      <c r="M432" s="398"/>
      <c r="N432" s="398"/>
      <c r="O432" s="398"/>
      <c r="P432" s="398"/>
      <c r="Q432" s="398"/>
      <c r="R432" s="398"/>
      <c r="S432" s="398"/>
      <c r="T432" s="398"/>
      <c r="U432" s="398"/>
      <c r="V432" s="398"/>
      <c r="W432" s="398"/>
      <c r="X432" s="398"/>
      <c r="Y432" s="398"/>
      <c r="Z432" s="398"/>
      <c r="AA432" s="398"/>
      <c r="AB432" s="398"/>
      <c r="AC432" s="398"/>
      <c r="AD432" s="398"/>
      <c r="AE432" s="398"/>
      <c r="AF432" s="398"/>
      <c r="AG432" s="398"/>
      <c r="AH432" s="398"/>
      <c r="AI432" s="398"/>
      <c r="AJ432" s="398"/>
      <c r="AK432" s="398"/>
      <c r="AL432" s="398"/>
      <c r="AM432" s="401"/>
      <c r="AN432" s="401"/>
      <c r="AO432" s="401"/>
      <c r="AP432" s="401"/>
      <c r="AQ432" s="398"/>
      <c r="AR432" s="398"/>
      <c r="AS432" s="398"/>
      <c r="AT432" s="398"/>
      <c r="AU432" s="402"/>
      <c r="AV432" s="398"/>
      <c r="AW432" s="398"/>
      <c r="AX432" s="398"/>
      <c r="AY432" s="398"/>
      <c r="AZ432" s="398"/>
    </row>
    <row r="433" spans="2:52" s="403" customFormat="1" x14ac:dyDescent="0.25">
      <c r="B433" s="398"/>
      <c r="C433" s="398"/>
      <c r="D433" s="399"/>
      <c r="E433" s="398"/>
      <c r="F433" s="398"/>
      <c r="G433" s="398"/>
      <c r="H433" s="398"/>
      <c r="I433" s="398"/>
      <c r="J433" s="398"/>
      <c r="K433" s="398"/>
      <c r="L433" s="400"/>
      <c r="M433" s="398"/>
      <c r="N433" s="398"/>
      <c r="O433" s="398"/>
      <c r="P433" s="398"/>
      <c r="Q433" s="398"/>
      <c r="R433" s="398"/>
      <c r="S433" s="398"/>
      <c r="T433" s="398"/>
      <c r="U433" s="398"/>
      <c r="V433" s="398"/>
      <c r="W433" s="398"/>
      <c r="X433" s="398"/>
      <c r="Y433" s="398"/>
      <c r="Z433" s="398"/>
      <c r="AA433" s="398"/>
      <c r="AB433" s="398"/>
      <c r="AC433" s="398"/>
      <c r="AD433" s="398"/>
      <c r="AE433" s="398"/>
      <c r="AF433" s="398"/>
      <c r="AG433" s="398"/>
      <c r="AH433" s="398"/>
      <c r="AI433" s="398"/>
      <c r="AJ433" s="398"/>
      <c r="AK433" s="398"/>
      <c r="AL433" s="398"/>
      <c r="AM433" s="401"/>
      <c r="AN433" s="401"/>
      <c r="AO433" s="401"/>
      <c r="AP433" s="401"/>
      <c r="AQ433" s="398"/>
      <c r="AR433" s="398"/>
      <c r="AS433" s="398"/>
      <c r="AT433" s="398"/>
      <c r="AU433" s="402"/>
      <c r="AV433" s="398"/>
      <c r="AW433" s="398"/>
      <c r="AX433" s="398"/>
      <c r="AY433" s="398"/>
      <c r="AZ433" s="398"/>
    </row>
    <row r="434" spans="2:52" s="403" customFormat="1" x14ac:dyDescent="0.25">
      <c r="B434" s="398"/>
      <c r="C434" s="398"/>
      <c r="D434" s="399"/>
      <c r="E434" s="398"/>
      <c r="F434" s="398"/>
      <c r="G434" s="398"/>
      <c r="H434" s="398"/>
      <c r="I434" s="398"/>
      <c r="J434" s="398"/>
      <c r="K434" s="398"/>
      <c r="L434" s="400"/>
      <c r="M434" s="398"/>
      <c r="N434" s="398"/>
      <c r="O434" s="398"/>
      <c r="P434" s="398"/>
      <c r="Q434" s="398"/>
      <c r="R434" s="398"/>
      <c r="S434" s="398"/>
      <c r="T434" s="398"/>
      <c r="U434" s="398"/>
      <c r="V434" s="398"/>
      <c r="W434" s="398"/>
      <c r="X434" s="398"/>
      <c r="Y434" s="398"/>
      <c r="Z434" s="398"/>
      <c r="AA434" s="398"/>
      <c r="AB434" s="398"/>
      <c r="AC434" s="398"/>
      <c r="AD434" s="398"/>
      <c r="AE434" s="398"/>
      <c r="AF434" s="398"/>
      <c r="AG434" s="398"/>
      <c r="AH434" s="398"/>
      <c r="AI434" s="398"/>
      <c r="AJ434" s="398"/>
      <c r="AK434" s="398"/>
      <c r="AL434" s="398"/>
      <c r="AM434" s="401"/>
      <c r="AN434" s="401"/>
      <c r="AO434" s="401"/>
      <c r="AP434" s="401"/>
      <c r="AQ434" s="398"/>
      <c r="AR434" s="398"/>
      <c r="AS434" s="398"/>
      <c r="AT434" s="398"/>
      <c r="AU434" s="402"/>
      <c r="AV434" s="398"/>
      <c r="AW434" s="398"/>
      <c r="AX434" s="398"/>
      <c r="AY434" s="398"/>
      <c r="AZ434" s="398"/>
    </row>
    <row r="435" spans="2:52" s="403" customFormat="1" x14ac:dyDescent="0.25">
      <c r="B435" s="398"/>
      <c r="C435" s="398"/>
      <c r="D435" s="399"/>
      <c r="E435" s="398"/>
      <c r="F435" s="398"/>
      <c r="G435" s="398"/>
      <c r="H435" s="398"/>
      <c r="I435" s="398"/>
      <c r="J435" s="398"/>
      <c r="K435" s="398"/>
      <c r="L435" s="400"/>
      <c r="M435" s="398"/>
      <c r="N435" s="398"/>
      <c r="O435" s="398"/>
      <c r="P435" s="398"/>
      <c r="Q435" s="398"/>
      <c r="R435" s="398"/>
      <c r="S435" s="398"/>
      <c r="T435" s="398"/>
      <c r="U435" s="398"/>
      <c r="V435" s="398"/>
      <c r="W435" s="398"/>
      <c r="X435" s="398"/>
      <c r="Y435" s="398"/>
      <c r="Z435" s="398"/>
      <c r="AA435" s="398"/>
      <c r="AB435" s="398"/>
      <c r="AC435" s="398"/>
      <c r="AD435" s="398"/>
      <c r="AE435" s="398"/>
      <c r="AF435" s="398"/>
      <c r="AG435" s="398"/>
      <c r="AH435" s="398"/>
      <c r="AI435" s="398"/>
      <c r="AJ435" s="398"/>
      <c r="AK435" s="398"/>
      <c r="AL435" s="398"/>
      <c r="AM435" s="401"/>
      <c r="AN435" s="401"/>
      <c r="AO435" s="401"/>
      <c r="AP435" s="401"/>
      <c r="AQ435" s="398"/>
      <c r="AR435" s="398"/>
      <c r="AS435" s="398"/>
      <c r="AT435" s="398"/>
      <c r="AU435" s="402"/>
      <c r="AV435" s="398"/>
      <c r="AW435" s="398"/>
      <c r="AX435" s="398"/>
      <c r="AY435" s="398"/>
      <c r="AZ435" s="398"/>
    </row>
    <row r="436" spans="2:52" s="403" customFormat="1" x14ac:dyDescent="0.25">
      <c r="B436" s="398"/>
      <c r="C436" s="398"/>
      <c r="D436" s="399"/>
      <c r="E436" s="398"/>
      <c r="F436" s="398"/>
      <c r="G436" s="398"/>
      <c r="H436" s="398"/>
      <c r="I436" s="398"/>
      <c r="J436" s="398"/>
      <c r="K436" s="398"/>
      <c r="L436" s="400"/>
      <c r="M436" s="398"/>
      <c r="N436" s="398"/>
      <c r="O436" s="398"/>
      <c r="P436" s="398"/>
      <c r="Q436" s="398"/>
      <c r="R436" s="398"/>
      <c r="S436" s="398"/>
      <c r="T436" s="398"/>
      <c r="U436" s="398"/>
      <c r="V436" s="398"/>
      <c r="W436" s="398"/>
      <c r="X436" s="398"/>
      <c r="Y436" s="398"/>
      <c r="Z436" s="398"/>
      <c r="AA436" s="398"/>
      <c r="AB436" s="398"/>
      <c r="AC436" s="398"/>
      <c r="AD436" s="398"/>
      <c r="AE436" s="398"/>
      <c r="AF436" s="398"/>
      <c r="AG436" s="398"/>
      <c r="AH436" s="398"/>
      <c r="AI436" s="398"/>
      <c r="AJ436" s="398"/>
      <c r="AK436" s="398"/>
      <c r="AL436" s="398"/>
      <c r="AM436" s="401"/>
      <c r="AN436" s="401"/>
      <c r="AO436" s="401"/>
      <c r="AP436" s="401"/>
      <c r="AQ436" s="398"/>
      <c r="AR436" s="398"/>
      <c r="AS436" s="398"/>
      <c r="AT436" s="398"/>
      <c r="AU436" s="402"/>
      <c r="AV436" s="398"/>
      <c r="AW436" s="398"/>
      <c r="AX436" s="398"/>
      <c r="AY436" s="398"/>
      <c r="AZ436" s="398"/>
    </row>
    <row r="437" spans="2:52" s="403" customFormat="1" x14ac:dyDescent="0.25">
      <c r="B437" s="398"/>
      <c r="C437" s="398"/>
      <c r="D437" s="399"/>
      <c r="E437" s="398"/>
      <c r="F437" s="398"/>
      <c r="G437" s="398"/>
      <c r="H437" s="398"/>
      <c r="I437" s="398"/>
      <c r="J437" s="398"/>
      <c r="K437" s="398"/>
      <c r="L437" s="400"/>
      <c r="M437" s="398"/>
      <c r="N437" s="398"/>
      <c r="O437" s="398"/>
      <c r="P437" s="398"/>
      <c r="Q437" s="398"/>
      <c r="R437" s="398"/>
      <c r="S437" s="398"/>
      <c r="T437" s="398"/>
      <c r="U437" s="398"/>
      <c r="V437" s="398"/>
      <c r="W437" s="398"/>
      <c r="X437" s="398"/>
      <c r="Y437" s="398"/>
      <c r="Z437" s="398"/>
      <c r="AA437" s="398"/>
      <c r="AB437" s="398"/>
      <c r="AC437" s="398"/>
      <c r="AD437" s="398"/>
      <c r="AE437" s="398"/>
      <c r="AF437" s="398"/>
      <c r="AG437" s="398"/>
      <c r="AH437" s="398"/>
      <c r="AI437" s="398"/>
      <c r="AJ437" s="398"/>
      <c r="AK437" s="398"/>
      <c r="AL437" s="398"/>
      <c r="AM437" s="401"/>
      <c r="AN437" s="401"/>
      <c r="AO437" s="401"/>
      <c r="AP437" s="401"/>
      <c r="AQ437" s="398"/>
      <c r="AR437" s="398"/>
      <c r="AS437" s="398"/>
      <c r="AT437" s="398"/>
      <c r="AU437" s="402"/>
      <c r="AV437" s="398"/>
      <c r="AW437" s="398"/>
      <c r="AX437" s="398"/>
      <c r="AY437" s="398"/>
      <c r="AZ437" s="398"/>
    </row>
    <row r="438" spans="2:52" s="403" customFormat="1" x14ac:dyDescent="0.25">
      <c r="B438" s="398"/>
      <c r="C438" s="398"/>
      <c r="D438" s="399"/>
      <c r="E438" s="398"/>
      <c r="F438" s="398"/>
      <c r="G438" s="398"/>
      <c r="H438" s="398"/>
      <c r="I438" s="398"/>
      <c r="J438" s="398"/>
      <c r="K438" s="398"/>
      <c r="L438" s="400"/>
      <c r="M438" s="398"/>
      <c r="N438" s="398"/>
      <c r="O438" s="398"/>
      <c r="P438" s="398"/>
      <c r="Q438" s="398"/>
      <c r="R438" s="398"/>
      <c r="S438" s="398"/>
      <c r="T438" s="398"/>
      <c r="U438" s="398"/>
      <c r="V438" s="398"/>
      <c r="W438" s="398"/>
      <c r="X438" s="398"/>
      <c r="Y438" s="398"/>
      <c r="Z438" s="398"/>
      <c r="AA438" s="398"/>
      <c r="AB438" s="398"/>
      <c r="AC438" s="398"/>
      <c r="AD438" s="398"/>
      <c r="AE438" s="398"/>
      <c r="AF438" s="398"/>
      <c r="AG438" s="398"/>
      <c r="AH438" s="398"/>
      <c r="AI438" s="398"/>
      <c r="AJ438" s="398"/>
      <c r="AK438" s="398"/>
      <c r="AL438" s="398"/>
      <c r="AM438" s="401"/>
      <c r="AN438" s="401"/>
      <c r="AO438" s="401"/>
      <c r="AP438" s="401"/>
      <c r="AQ438" s="398"/>
      <c r="AR438" s="398"/>
      <c r="AS438" s="398"/>
      <c r="AT438" s="398"/>
      <c r="AU438" s="402"/>
      <c r="AV438" s="398"/>
      <c r="AW438" s="398"/>
      <c r="AX438" s="398"/>
      <c r="AY438" s="398"/>
      <c r="AZ438" s="398"/>
    </row>
    <row r="439" spans="2:52" s="403" customFormat="1" x14ac:dyDescent="0.25">
      <c r="B439" s="398"/>
      <c r="C439" s="398"/>
      <c r="D439" s="399"/>
      <c r="E439" s="398"/>
      <c r="F439" s="398"/>
      <c r="G439" s="398"/>
      <c r="H439" s="398"/>
      <c r="I439" s="398"/>
      <c r="J439" s="398"/>
      <c r="K439" s="398"/>
      <c r="L439" s="400"/>
      <c r="M439" s="398"/>
      <c r="N439" s="398"/>
      <c r="O439" s="398"/>
      <c r="P439" s="398"/>
      <c r="Q439" s="398"/>
      <c r="R439" s="398"/>
      <c r="S439" s="398"/>
      <c r="T439" s="398"/>
      <c r="U439" s="398"/>
      <c r="V439" s="398"/>
      <c r="W439" s="398"/>
      <c r="X439" s="398"/>
      <c r="Y439" s="398"/>
      <c r="Z439" s="398"/>
      <c r="AA439" s="398"/>
      <c r="AB439" s="398"/>
      <c r="AC439" s="398"/>
      <c r="AD439" s="398"/>
      <c r="AE439" s="398"/>
      <c r="AF439" s="398"/>
      <c r="AG439" s="398"/>
      <c r="AH439" s="398"/>
      <c r="AI439" s="398"/>
      <c r="AJ439" s="398"/>
      <c r="AK439" s="398"/>
      <c r="AL439" s="398"/>
      <c r="AM439" s="401"/>
      <c r="AN439" s="401"/>
      <c r="AO439" s="401"/>
      <c r="AP439" s="401"/>
      <c r="AQ439" s="398"/>
      <c r="AR439" s="398"/>
      <c r="AS439" s="398"/>
      <c r="AT439" s="398"/>
      <c r="AU439" s="402"/>
      <c r="AV439" s="398"/>
      <c r="AW439" s="398"/>
      <c r="AX439" s="398"/>
      <c r="AY439" s="398"/>
      <c r="AZ439" s="398"/>
    </row>
    <row r="440" spans="2:52" s="403" customFormat="1" x14ac:dyDescent="0.25">
      <c r="B440" s="398"/>
      <c r="C440" s="398"/>
      <c r="D440" s="399"/>
      <c r="E440" s="398"/>
      <c r="F440" s="398"/>
      <c r="G440" s="398"/>
      <c r="H440" s="398"/>
      <c r="I440" s="398"/>
      <c r="J440" s="398"/>
      <c r="K440" s="398"/>
      <c r="L440" s="400"/>
      <c r="M440" s="398"/>
      <c r="N440" s="398"/>
      <c r="O440" s="398"/>
      <c r="P440" s="398"/>
      <c r="Q440" s="398"/>
      <c r="R440" s="398"/>
      <c r="S440" s="398"/>
      <c r="T440" s="398"/>
      <c r="U440" s="398"/>
      <c r="V440" s="398"/>
      <c r="W440" s="398"/>
      <c r="X440" s="398"/>
      <c r="Y440" s="398"/>
      <c r="Z440" s="398"/>
      <c r="AA440" s="398"/>
      <c r="AB440" s="398"/>
      <c r="AC440" s="398"/>
      <c r="AD440" s="398"/>
      <c r="AE440" s="398"/>
      <c r="AF440" s="398"/>
      <c r="AG440" s="398"/>
      <c r="AH440" s="398"/>
      <c r="AI440" s="398"/>
      <c r="AJ440" s="398"/>
      <c r="AK440" s="398"/>
      <c r="AL440" s="398"/>
      <c r="AM440" s="401"/>
      <c r="AN440" s="401"/>
      <c r="AO440" s="401"/>
      <c r="AP440" s="401"/>
      <c r="AQ440" s="398"/>
      <c r="AR440" s="398"/>
      <c r="AS440" s="398"/>
      <c r="AT440" s="398"/>
      <c r="AU440" s="402"/>
      <c r="AV440" s="398"/>
      <c r="AW440" s="398"/>
      <c r="AX440" s="398"/>
      <c r="AY440" s="398"/>
      <c r="AZ440" s="398"/>
    </row>
    <row r="441" spans="2:52" s="403" customFormat="1" x14ac:dyDescent="0.25">
      <c r="B441" s="398"/>
      <c r="C441" s="398"/>
      <c r="D441" s="399"/>
      <c r="E441" s="398"/>
      <c r="F441" s="398"/>
      <c r="G441" s="398"/>
      <c r="H441" s="398"/>
      <c r="I441" s="398"/>
      <c r="J441" s="398"/>
      <c r="K441" s="398"/>
      <c r="L441" s="400"/>
      <c r="M441" s="398"/>
      <c r="N441" s="398"/>
      <c r="O441" s="398"/>
      <c r="P441" s="398"/>
      <c r="Q441" s="398"/>
      <c r="R441" s="398"/>
      <c r="S441" s="398"/>
      <c r="T441" s="398"/>
      <c r="U441" s="398"/>
      <c r="V441" s="398"/>
      <c r="W441" s="398"/>
      <c r="X441" s="398"/>
      <c r="Y441" s="398"/>
      <c r="Z441" s="398"/>
      <c r="AA441" s="398"/>
      <c r="AB441" s="398"/>
      <c r="AC441" s="398"/>
      <c r="AD441" s="398"/>
      <c r="AE441" s="398"/>
      <c r="AF441" s="398"/>
      <c r="AG441" s="398"/>
      <c r="AH441" s="398"/>
      <c r="AI441" s="398"/>
      <c r="AJ441" s="398"/>
      <c r="AK441" s="398"/>
      <c r="AL441" s="398"/>
      <c r="AM441" s="401"/>
      <c r="AN441" s="401"/>
      <c r="AO441" s="401"/>
      <c r="AP441" s="401"/>
      <c r="AQ441" s="398"/>
      <c r="AR441" s="398"/>
      <c r="AS441" s="398"/>
      <c r="AT441" s="398"/>
      <c r="AU441" s="402"/>
      <c r="AV441" s="398"/>
      <c r="AW441" s="398"/>
      <c r="AX441" s="398"/>
      <c r="AY441" s="398"/>
      <c r="AZ441" s="398"/>
    </row>
    <row r="442" spans="2:52" s="403" customFormat="1" x14ac:dyDescent="0.25">
      <c r="B442" s="398"/>
      <c r="C442" s="398"/>
      <c r="D442" s="399"/>
      <c r="E442" s="398"/>
      <c r="F442" s="398"/>
      <c r="G442" s="398"/>
      <c r="H442" s="398"/>
      <c r="I442" s="398"/>
      <c r="J442" s="398"/>
      <c r="K442" s="398"/>
      <c r="L442" s="400"/>
      <c r="M442" s="398"/>
      <c r="N442" s="398"/>
      <c r="O442" s="398"/>
      <c r="P442" s="398"/>
      <c r="Q442" s="398"/>
      <c r="R442" s="398"/>
      <c r="S442" s="398"/>
      <c r="T442" s="398"/>
      <c r="U442" s="398"/>
      <c r="V442" s="398"/>
      <c r="W442" s="398"/>
      <c r="X442" s="398"/>
      <c r="Y442" s="398"/>
      <c r="Z442" s="398"/>
      <c r="AA442" s="398"/>
      <c r="AB442" s="398"/>
      <c r="AC442" s="398"/>
      <c r="AD442" s="398"/>
      <c r="AE442" s="398"/>
      <c r="AF442" s="398"/>
      <c r="AG442" s="398"/>
      <c r="AH442" s="398"/>
      <c r="AI442" s="398"/>
      <c r="AJ442" s="398"/>
      <c r="AK442" s="398"/>
      <c r="AL442" s="398"/>
      <c r="AM442" s="401"/>
      <c r="AN442" s="401"/>
      <c r="AO442" s="401"/>
      <c r="AP442" s="401"/>
      <c r="AQ442" s="398"/>
      <c r="AR442" s="398"/>
      <c r="AS442" s="398"/>
      <c r="AT442" s="398"/>
      <c r="AU442" s="402"/>
      <c r="AV442" s="398"/>
      <c r="AW442" s="398"/>
      <c r="AX442" s="398"/>
      <c r="AY442" s="398"/>
      <c r="AZ442" s="398"/>
    </row>
    <row r="443" spans="2:52" s="403" customFormat="1" x14ac:dyDescent="0.25">
      <c r="B443" s="398"/>
      <c r="C443" s="398"/>
      <c r="D443" s="399"/>
      <c r="E443" s="398"/>
      <c r="F443" s="398"/>
      <c r="G443" s="398"/>
      <c r="H443" s="398"/>
      <c r="I443" s="398"/>
      <c r="J443" s="398"/>
      <c r="K443" s="398"/>
      <c r="L443" s="400"/>
      <c r="M443" s="398"/>
      <c r="N443" s="398"/>
      <c r="O443" s="398"/>
      <c r="P443" s="398"/>
      <c r="Q443" s="398"/>
      <c r="R443" s="398"/>
      <c r="S443" s="398"/>
      <c r="T443" s="398"/>
      <c r="U443" s="398"/>
      <c r="V443" s="398"/>
      <c r="W443" s="398"/>
      <c r="X443" s="398"/>
      <c r="Y443" s="398"/>
      <c r="Z443" s="398"/>
      <c r="AA443" s="398"/>
      <c r="AB443" s="398"/>
      <c r="AC443" s="398"/>
      <c r="AD443" s="398"/>
      <c r="AE443" s="398"/>
      <c r="AF443" s="398"/>
      <c r="AG443" s="398"/>
      <c r="AH443" s="398"/>
      <c r="AI443" s="398"/>
      <c r="AJ443" s="398"/>
      <c r="AK443" s="398"/>
      <c r="AL443" s="398"/>
      <c r="AM443" s="401"/>
      <c r="AN443" s="401"/>
      <c r="AO443" s="401"/>
      <c r="AP443" s="401"/>
      <c r="AQ443" s="398"/>
      <c r="AR443" s="398"/>
      <c r="AS443" s="398"/>
      <c r="AT443" s="398"/>
      <c r="AU443" s="402"/>
      <c r="AV443" s="398"/>
      <c r="AW443" s="398"/>
      <c r="AX443" s="398"/>
      <c r="AY443" s="398"/>
      <c r="AZ443" s="398"/>
    </row>
    <row r="444" spans="2:52" s="403" customFormat="1" x14ac:dyDescent="0.25">
      <c r="B444" s="398"/>
      <c r="C444" s="398"/>
      <c r="D444" s="399"/>
      <c r="E444" s="398"/>
      <c r="F444" s="398"/>
      <c r="G444" s="398"/>
      <c r="H444" s="398"/>
      <c r="I444" s="398"/>
      <c r="J444" s="398"/>
      <c r="K444" s="398"/>
      <c r="L444" s="400"/>
      <c r="M444" s="398"/>
      <c r="N444" s="398"/>
      <c r="O444" s="398"/>
      <c r="P444" s="398"/>
      <c r="Q444" s="398"/>
      <c r="R444" s="398"/>
      <c r="S444" s="398"/>
      <c r="T444" s="398"/>
      <c r="U444" s="398"/>
      <c r="V444" s="398"/>
      <c r="W444" s="398"/>
      <c r="X444" s="398"/>
      <c r="Y444" s="398"/>
      <c r="Z444" s="398"/>
      <c r="AA444" s="398"/>
      <c r="AB444" s="398"/>
      <c r="AC444" s="398"/>
      <c r="AD444" s="398"/>
      <c r="AE444" s="398"/>
      <c r="AF444" s="398"/>
      <c r="AG444" s="398"/>
      <c r="AH444" s="398"/>
      <c r="AI444" s="398"/>
      <c r="AJ444" s="398"/>
      <c r="AK444" s="398"/>
      <c r="AL444" s="398"/>
      <c r="AM444" s="401"/>
      <c r="AN444" s="401"/>
      <c r="AO444" s="401"/>
      <c r="AP444" s="401"/>
      <c r="AQ444" s="398"/>
      <c r="AR444" s="398"/>
      <c r="AS444" s="398"/>
      <c r="AT444" s="398"/>
      <c r="AU444" s="402"/>
      <c r="AV444" s="398"/>
      <c r="AW444" s="398"/>
      <c r="AX444" s="398"/>
      <c r="AY444" s="398"/>
      <c r="AZ444" s="398"/>
    </row>
    <row r="445" spans="2:52" s="403" customFormat="1" x14ac:dyDescent="0.25">
      <c r="B445" s="398"/>
      <c r="C445" s="398"/>
      <c r="D445" s="399"/>
      <c r="E445" s="398"/>
      <c r="F445" s="398"/>
      <c r="G445" s="398"/>
      <c r="H445" s="398"/>
      <c r="I445" s="398"/>
      <c r="J445" s="398"/>
      <c r="K445" s="398"/>
      <c r="L445" s="400"/>
      <c r="M445" s="398"/>
      <c r="N445" s="398"/>
      <c r="O445" s="398"/>
      <c r="P445" s="398"/>
      <c r="Q445" s="398"/>
      <c r="R445" s="398"/>
      <c r="S445" s="398"/>
      <c r="T445" s="398"/>
      <c r="U445" s="398"/>
      <c r="V445" s="398"/>
      <c r="W445" s="398"/>
      <c r="X445" s="398"/>
      <c r="Y445" s="398"/>
      <c r="Z445" s="398"/>
      <c r="AA445" s="398"/>
      <c r="AB445" s="398"/>
      <c r="AC445" s="398"/>
      <c r="AD445" s="398"/>
      <c r="AE445" s="398"/>
      <c r="AF445" s="398"/>
      <c r="AG445" s="398"/>
      <c r="AH445" s="398"/>
      <c r="AI445" s="398"/>
      <c r="AJ445" s="398"/>
      <c r="AK445" s="398"/>
      <c r="AL445" s="398"/>
      <c r="AM445" s="401"/>
      <c r="AN445" s="401"/>
      <c r="AO445" s="401"/>
      <c r="AP445" s="401"/>
      <c r="AQ445" s="398"/>
      <c r="AR445" s="398"/>
      <c r="AS445" s="398"/>
      <c r="AT445" s="398"/>
      <c r="AU445" s="402"/>
      <c r="AV445" s="398"/>
      <c r="AW445" s="398"/>
      <c r="AX445" s="398"/>
      <c r="AY445" s="398"/>
      <c r="AZ445" s="398"/>
    </row>
    <row r="446" spans="2:52" s="403" customFormat="1" x14ac:dyDescent="0.25">
      <c r="B446" s="398"/>
      <c r="C446" s="398"/>
      <c r="D446" s="399"/>
      <c r="E446" s="398"/>
      <c r="F446" s="398"/>
      <c r="G446" s="398"/>
      <c r="H446" s="398"/>
      <c r="I446" s="398"/>
      <c r="J446" s="398"/>
      <c r="K446" s="398"/>
      <c r="L446" s="400"/>
      <c r="M446" s="398"/>
      <c r="N446" s="398"/>
      <c r="O446" s="398"/>
      <c r="P446" s="398"/>
      <c r="Q446" s="398"/>
      <c r="R446" s="398"/>
      <c r="S446" s="398"/>
      <c r="T446" s="398"/>
      <c r="U446" s="398"/>
      <c r="V446" s="398"/>
      <c r="W446" s="398"/>
      <c r="X446" s="398"/>
      <c r="Y446" s="398"/>
      <c r="Z446" s="398"/>
      <c r="AA446" s="398"/>
      <c r="AB446" s="398"/>
      <c r="AC446" s="398"/>
      <c r="AD446" s="398"/>
      <c r="AE446" s="398"/>
      <c r="AF446" s="398"/>
      <c r="AG446" s="398"/>
      <c r="AH446" s="398"/>
      <c r="AI446" s="398"/>
      <c r="AJ446" s="398"/>
      <c r="AK446" s="398"/>
      <c r="AL446" s="398"/>
      <c r="AM446" s="401"/>
      <c r="AN446" s="401"/>
      <c r="AO446" s="401"/>
      <c r="AP446" s="401"/>
      <c r="AQ446" s="398"/>
      <c r="AR446" s="398"/>
      <c r="AS446" s="398"/>
      <c r="AT446" s="398"/>
      <c r="AU446" s="402"/>
      <c r="AV446" s="398"/>
      <c r="AW446" s="398"/>
      <c r="AX446" s="398"/>
      <c r="AY446" s="398"/>
      <c r="AZ446" s="398"/>
    </row>
    <row r="447" spans="2:52" s="403" customFormat="1" x14ac:dyDescent="0.25">
      <c r="B447" s="398"/>
      <c r="C447" s="398"/>
      <c r="D447" s="399"/>
      <c r="E447" s="398"/>
      <c r="F447" s="398"/>
      <c r="G447" s="398"/>
      <c r="H447" s="398"/>
      <c r="I447" s="398"/>
      <c r="J447" s="398"/>
      <c r="K447" s="398"/>
      <c r="L447" s="400"/>
      <c r="M447" s="398"/>
      <c r="N447" s="398"/>
      <c r="O447" s="398"/>
      <c r="P447" s="398"/>
      <c r="Q447" s="398"/>
      <c r="R447" s="398"/>
      <c r="S447" s="398"/>
      <c r="T447" s="398"/>
      <c r="U447" s="398"/>
      <c r="V447" s="398"/>
      <c r="W447" s="398"/>
      <c r="X447" s="398"/>
      <c r="Y447" s="398"/>
      <c r="Z447" s="398"/>
      <c r="AA447" s="398"/>
      <c r="AB447" s="398"/>
      <c r="AC447" s="398"/>
      <c r="AD447" s="398"/>
      <c r="AE447" s="398"/>
      <c r="AF447" s="398"/>
      <c r="AG447" s="398"/>
      <c r="AH447" s="398"/>
      <c r="AI447" s="398"/>
      <c r="AJ447" s="398"/>
      <c r="AK447" s="398"/>
      <c r="AL447" s="398"/>
      <c r="AM447" s="401"/>
      <c r="AN447" s="401"/>
      <c r="AO447" s="401"/>
      <c r="AP447" s="401"/>
      <c r="AQ447" s="398"/>
      <c r="AR447" s="398"/>
      <c r="AS447" s="398"/>
      <c r="AT447" s="398"/>
      <c r="AU447" s="402"/>
      <c r="AV447" s="398"/>
      <c r="AW447" s="398"/>
      <c r="AX447" s="398"/>
      <c r="AY447" s="398"/>
      <c r="AZ447" s="398"/>
    </row>
    <row r="448" spans="2:52" s="403" customFormat="1" x14ac:dyDescent="0.25">
      <c r="B448" s="398"/>
      <c r="C448" s="398"/>
      <c r="D448" s="399"/>
      <c r="E448" s="398"/>
      <c r="F448" s="398"/>
      <c r="G448" s="398"/>
      <c r="H448" s="398"/>
      <c r="I448" s="398"/>
      <c r="J448" s="398"/>
      <c r="K448" s="398"/>
      <c r="L448" s="400"/>
      <c r="M448" s="398"/>
      <c r="N448" s="398"/>
      <c r="O448" s="398"/>
      <c r="P448" s="398"/>
      <c r="Q448" s="398"/>
      <c r="R448" s="398"/>
      <c r="S448" s="398"/>
      <c r="T448" s="398"/>
      <c r="U448" s="398"/>
      <c r="V448" s="398"/>
      <c r="W448" s="398"/>
      <c r="X448" s="398"/>
      <c r="Y448" s="398"/>
      <c r="Z448" s="398"/>
      <c r="AA448" s="398"/>
      <c r="AB448" s="398"/>
      <c r="AC448" s="398"/>
      <c r="AD448" s="398"/>
      <c r="AE448" s="398"/>
      <c r="AF448" s="398"/>
      <c r="AG448" s="398"/>
      <c r="AH448" s="398"/>
      <c r="AI448" s="398"/>
      <c r="AJ448" s="398"/>
      <c r="AK448" s="398"/>
      <c r="AL448" s="398"/>
      <c r="AM448" s="401"/>
      <c r="AN448" s="401"/>
      <c r="AO448" s="401"/>
      <c r="AP448" s="401"/>
      <c r="AQ448" s="398"/>
      <c r="AR448" s="398"/>
      <c r="AS448" s="398"/>
      <c r="AT448" s="398"/>
      <c r="AU448" s="402"/>
      <c r="AV448" s="398"/>
      <c r="AW448" s="398"/>
      <c r="AX448" s="398"/>
      <c r="AY448" s="398"/>
      <c r="AZ448" s="398"/>
    </row>
    <row r="449" spans="2:52" s="403" customFormat="1" x14ac:dyDescent="0.25">
      <c r="B449" s="398"/>
      <c r="C449" s="398"/>
      <c r="D449" s="399"/>
      <c r="E449" s="398"/>
      <c r="F449" s="398"/>
      <c r="G449" s="398"/>
      <c r="H449" s="398"/>
      <c r="I449" s="398"/>
      <c r="J449" s="398"/>
      <c r="K449" s="398"/>
      <c r="L449" s="400"/>
      <c r="M449" s="398"/>
      <c r="N449" s="398"/>
      <c r="O449" s="398"/>
      <c r="P449" s="398"/>
      <c r="Q449" s="398"/>
      <c r="R449" s="398"/>
      <c r="S449" s="398"/>
      <c r="T449" s="398"/>
      <c r="U449" s="398"/>
      <c r="V449" s="398"/>
      <c r="W449" s="398"/>
      <c r="X449" s="398"/>
      <c r="Y449" s="398"/>
      <c r="Z449" s="398"/>
      <c r="AA449" s="398"/>
      <c r="AB449" s="398"/>
      <c r="AC449" s="398"/>
      <c r="AD449" s="398"/>
      <c r="AE449" s="398"/>
      <c r="AF449" s="398"/>
      <c r="AG449" s="398"/>
      <c r="AH449" s="398"/>
      <c r="AI449" s="398"/>
      <c r="AJ449" s="398"/>
      <c r="AK449" s="398"/>
      <c r="AL449" s="398"/>
      <c r="AM449" s="401"/>
      <c r="AN449" s="401"/>
      <c r="AO449" s="401"/>
      <c r="AP449" s="401"/>
      <c r="AQ449" s="398"/>
      <c r="AR449" s="398"/>
      <c r="AS449" s="398"/>
      <c r="AT449" s="398"/>
      <c r="AU449" s="402"/>
      <c r="AV449" s="398"/>
      <c r="AW449" s="398"/>
      <c r="AX449" s="398"/>
      <c r="AY449" s="398"/>
      <c r="AZ449" s="398"/>
    </row>
    <row r="450" spans="2:52" s="403" customFormat="1" x14ac:dyDescent="0.25">
      <c r="B450" s="398"/>
      <c r="C450" s="398"/>
      <c r="D450" s="399"/>
      <c r="E450" s="398"/>
      <c r="F450" s="398"/>
      <c r="G450" s="398"/>
      <c r="H450" s="398"/>
      <c r="I450" s="398"/>
      <c r="J450" s="398"/>
      <c r="K450" s="398"/>
      <c r="L450" s="400"/>
      <c r="M450" s="398"/>
      <c r="N450" s="398"/>
      <c r="O450" s="398"/>
      <c r="P450" s="398"/>
      <c r="Q450" s="398"/>
      <c r="R450" s="398"/>
      <c r="S450" s="398"/>
      <c r="T450" s="398"/>
      <c r="U450" s="398"/>
      <c r="V450" s="398"/>
      <c r="W450" s="398"/>
      <c r="X450" s="398"/>
      <c r="Y450" s="398"/>
      <c r="Z450" s="398"/>
      <c r="AA450" s="398"/>
      <c r="AB450" s="398"/>
      <c r="AC450" s="398"/>
      <c r="AD450" s="398"/>
      <c r="AE450" s="398"/>
      <c r="AF450" s="398"/>
      <c r="AG450" s="398"/>
      <c r="AH450" s="398"/>
      <c r="AI450" s="398"/>
      <c r="AJ450" s="398"/>
      <c r="AK450" s="398"/>
      <c r="AL450" s="398"/>
      <c r="AM450" s="401"/>
      <c r="AN450" s="401"/>
      <c r="AO450" s="401"/>
      <c r="AP450" s="401"/>
      <c r="AQ450" s="398"/>
      <c r="AR450" s="398"/>
      <c r="AS450" s="398"/>
      <c r="AT450" s="398"/>
      <c r="AU450" s="402"/>
      <c r="AV450" s="398"/>
      <c r="AW450" s="398"/>
      <c r="AX450" s="398"/>
      <c r="AY450" s="398"/>
      <c r="AZ450" s="398"/>
    </row>
    <row r="451" spans="2:52" s="403" customFormat="1" x14ac:dyDescent="0.25">
      <c r="B451" s="398"/>
      <c r="C451" s="398"/>
      <c r="D451" s="399"/>
      <c r="E451" s="398"/>
      <c r="F451" s="398"/>
      <c r="G451" s="398"/>
      <c r="H451" s="398"/>
      <c r="I451" s="398"/>
      <c r="J451" s="398"/>
      <c r="K451" s="398"/>
      <c r="L451" s="400"/>
      <c r="M451" s="398"/>
      <c r="N451" s="398"/>
      <c r="O451" s="398"/>
      <c r="P451" s="398"/>
      <c r="Q451" s="398"/>
      <c r="R451" s="398"/>
      <c r="S451" s="398"/>
      <c r="T451" s="398"/>
      <c r="U451" s="398"/>
      <c r="V451" s="398"/>
      <c r="W451" s="398"/>
      <c r="X451" s="398"/>
      <c r="Y451" s="398"/>
      <c r="Z451" s="398"/>
      <c r="AA451" s="398"/>
      <c r="AB451" s="398"/>
      <c r="AC451" s="398"/>
      <c r="AD451" s="398"/>
      <c r="AE451" s="398"/>
      <c r="AF451" s="398"/>
      <c r="AG451" s="398"/>
      <c r="AH451" s="398"/>
      <c r="AI451" s="398"/>
      <c r="AJ451" s="398"/>
      <c r="AK451" s="398"/>
      <c r="AL451" s="398"/>
      <c r="AM451" s="401"/>
      <c r="AN451" s="401"/>
      <c r="AO451" s="401"/>
      <c r="AP451" s="401"/>
      <c r="AQ451" s="398"/>
      <c r="AR451" s="398"/>
      <c r="AS451" s="398"/>
      <c r="AT451" s="398"/>
      <c r="AU451" s="402"/>
      <c r="AV451" s="398"/>
      <c r="AW451" s="398"/>
      <c r="AX451" s="398"/>
      <c r="AY451" s="398"/>
      <c r="AZ451" s="398"/>
    </row>
    <row r="452" spans="2:52" s="403" customFormat="1" x14ac:dyDescent="0.25">
      <c r="B452" s="398"/>
      <c r="C452" s="398"/>
      <c r="D452" s="399"/>
      <c r="E452" s="398"/>
      <c r="F452" s="398"/>
      <c r="G452" s="398"/>
      <c r="H452" s="398"/>
      <c r="I452" s="398"/>
      <c r="J452" s="398"/>
      <c r="K452" s="398"/>
      <c r="L452" s="400"/>
      <c r="M452" s="398"/>
      <c r="N452" s="398"/>
      <c r="O452" s="398"/>
      <c r="P452" s="398"/>
      <c r="Q452" s="398"/>
      <c r="R452" s="398"/>
      <c r="S452" s="398"/>
      <c r="T452" s="398"/>
      <c r="U452" s="398"/>
      <c r="V452" s="398"/>
      <c r="W452" s="398"/>
      <c r="X452" s="398"/>
      <c r="Y452" s="398"/>
      <c r="Z452" s="398"/>
      <c r="AA452" s="398"/>
      <c r="AB452" s="398"/>
      <c r="AC452" s="398"/>
      <c r="AD452" s="398"/>
      <c r="AE452" s="398"/>
      <c r="AF452" s="398"/>
      <c r="AG452" s="398"/>
      <c r="AH452" s="398"/>
      <c r="AI452" s="398"/>
      <c r="AJ452" s="398"/>
      <c r="AK452" s="398"/>
      <c r="AL452" s="398"/>
      <c r="AM452" s="401"/>
      <c r="AN452" s="401"/>
      <c r="AO452" s="401"/>
      <c r="AP452" s="401"/>
      <c r="AQ452" s="398"/>
      <c r="AR452" s="398"/>
      <c r="AS452" s="398"/>
      <c r="AT452" s="398"/>
      <c r="AU452" s="402"/>
      <c r="AV452" s="398"/>
      <c r="AW452" s="398"/>
      <c r="AX452" s="398"/>
      <c r="AY452" s="398"/>
      <c r="AZ452" s="398"/>
    </row>
    <row r="453" spans="2:52" s="403" customFormat="1" x14ac:dyDescent="0.25">
      <c r="B453" s="398"/>
      <c r="C453" s="398"/>
      <c r="D453" s="399"/>
      <c r="E453" s="398"/>
      <c r="F453" s="398"/>
      <c r="G453" s="398"/>
      <c r="H453" s="398"/>
      <c r="I453" s="398"/>
      <c r="J453" s="398"/>
      <c r="K453" s="398"/>
      <c r="L453" s="400"/>
      <c r="M453" s="398"/>
      <c r="N453" s="398"/>
      <c r="O453" s="398"/>
      <c r="P453" s="398"/>
      <c r="Q453" s="398"/>
      <c r="R453" s="398"/>
      <c r="S453" s="398"/>
      <c r="T453" s="398"/>
      <c r="U453" s="398"/>
      <c r="V453" s="398"/>
      <c r="W453" s="398"/>
      <c r="X453" s="398"/>
      <c r="Y453" s="398"/>
      <c r="Z453" s="398"/>
      <c r="AA453" s="398"/>
      <c r="AB453" s="398"/>
      <c r="AC453" s="398"/>
      <c r="AD453" s="398"/>
      <c r="AE453" s="398"/>
      <c r="AF453" s="398"/>
      <c r="AG453" s="398"/>
      <c r="AH453" s="398"/>
      <c r="AI453" s="398"/>
      <c r="AJ453" s="398"/>
      <c r="AK453" s="398"/>
      <c r="AL453" s="398"/>
      <c r="AM453" s="401"/>
      <c r="AN453" s="401"/>
      <c r="AO453" s="401"/>
      <c r="AP453" s="401"/>
      <c r="AQ453" s="398"/>
      <c r="AR453" s="398"/>
      <c r="AS453" s="398"/>
      <c r="AT453" s="398"/>
      <c r="AU453" s="402"/>
      <c r="AV453" s="398"/>
      <c r="AW453" s="398"/>
      <c r="AX453" s="398"/>
      <c r="AY453" s="398"/>
      <c r="AZ453" s="398"/>
    </row>
    <row r="454" spans="2:52" s="403" customFormat="1" x14ac:dyDescent="0.25">
      <c r="B454" s="398"/>
      <c r="C454" s="398"/>
      <c r="D454" s="399"/>
      <c r="E454" s="398"/>
      <c r="F454" s="398"/>
      <c r="G454" s="398"/>
      <c r="H454" s="398"/>
      <c r="I454" s="398"/>
      <c r="J454" s="398"/>
      <c r="K454" s="398"/>
      <c r="L454" s="400"/>
      <c r="M454" s="398"/>
      <c r="N454" s="398"/>
      <c r="O454" s="398"/>
      <c r="P454" s="398"/>
      <c r="Q454" s="398"/>
      <c r="R454" s="398"/>
      <c r="S454" s="398"/>
      <c r="T454" s="398"/>
      <c r="U454" s="398"/>
      <c r="V454" s="398"/>
      <c r="W454" s="398"/>
      <c r="X454" s="398"/>
      <c r="Y454" s="398"/>
      <c r="Z454" s="398"/>
      <c r="AA454" s="398"/>
      <c r="AB454" s="398"/>
      <c r="AC454" s="398"/>
      <c r="AD454" s="398"/>
      <c r="AE454" s="398"/>
      <c r="AF454" s="398"/>
      <c r="AG454" s="398"/>
      <c r="AH454" s="398"/>
      <c r="AI454" s="398"/>
      <c r="AJ454" s="398"/>
      <c r="AK454" s="398"/>
      <c r="AL454" s="398"/>
      <c r="AM454" s="401"/>
      <c r="AN454" s="401"/>
      <c r="AO454" s="401"/>
      <c r="AP454" s="401"/>
      <c r="AQ454" s="398"/>
      <c r="AR454" s="398"/>
      <c r="AS454" s="398"/>
      <c r="AT454" s="398"/>
      <c r="AU454" s="402"/>
      <c r="AV454" s="398"/>
      <c r="AW454" s="398"/>
      <c r="AX454" s="398"/>
      <c r="AY454" s="398"/>
      <c r="AZ454" s="398"/>
    </row>
    <row r="455" spans="2:52" s="403" customFormat="1" x14ac:dyDescent="0.25">
      <c r="B455" s="398"/>
      <c r="C455" s="398"/>
      <c r="D455" s="399"/>
      <c r="E455" s="398"/>
      <c r="F455" s="398"/>
      <c r="G455" s="398"/>
      <c r="H455" s="398"/>
      <c r="I455" s="398"/>
      <c r="J455" s="398"/>
      <c r="K455" s="398"/>
      <c r="L455" s="400"/>
      <c r="M455" s="398"/>
      <c r="N455" s="398"/>
      <c r="O455" s="398"/>
      <c r="P455" s="398"/>
      <c r="Q455" s="398"/>
      <c r="R455" s="398"/>
      <c r="S455" s="398"/>
      <c r="T455" s="398"/>
      <c r="U455" s="398"/>
      <c r="V455" s="398"/>
      <c r="W455" s="398"/>
      <c r="X455" s="398"/>
      <c r="Y455" s="398"/>
      <c r="Z455" s="398"/>
      <c r="AA455" s="398"/>
      <c r="AB455" s="398"/>
      <c r="AC455" s="398"/>
      <c r="AD455" s="398"/>
      <c r="AE455" s="398"/>
      <c r="AF455" s="398"/>
      <c r="AG455" s="398"/>
      <c r="AH455" s="398"/>
      <c r="AI455" s="398"/>
      <c r="AJ455" s="398"/>
      <c r="AK455" s="398"/>
      <c r="AL455" s="398"/>
      <c r="AM455" s="401"/>
      <c r="AN455" s="401"/>
      <c r="AO455" s="401"/>
      <c r="AP455" s="401"/>
      <c r="AQ455" s="398"/>
      <c r="AR455" s="398"/>
      <c r="AS455" s="398"/>
      <c r="AT455" s="398"/>
      <c r="AU455" s="402"/>
      <c r="AV455" s="398"/>
      <c r="AW455" s="398"/>
      <c r="AX455" s="398"/>
      <c r="AY455" s="398"/>
      <c r="AZ455" s="398"/>
    </row>
    <row r="456" spans="2:52" s="403" customFormat="1" x14ac:dyDescent="0.25">
      <c r="B456" s="398"/>
      <c r="C456" s="398"/>
      <c r="D456" s="399"/>
      <c r="E456" s="398"/>
      <c r="F456" s="398"/>
      <c r="G456" s="398"/>
      <c r="H456" s="398"/>
      <c r="I456" s="398"/>
      <c r="J456" s="398"/>
      <c r="K456" s="398"/>
      <c r="L456" s="400"/>
      <c r="M456" s="398"/>
      <c r="N456" s="398"/>
      <c r="O456" s="398"/>
      <c r="P456" s="398"/>
      <c r="Q456" s="398"/>
      <c r="R456" s="398"/>
      <c r="S456" s="398"/>
      <c r="T456" s="398"/>
      <c r="U456" s="398"/>
      <c r="V456" s="398"/>
      <c r="W456" s="398"/>
      <c r="X456" s="398"/>
      <c r="Y456" s="398"/>
      <c r="Z456" s="398"/>
      <c r="AA456" s="398"/>
      <c r="AB456" s="398"/>
      <c r="AC456" s="398"/>
      <c r="AD456" s="398"/>
      <c r="AE456" s="398"/>
      <c r="AF456" s="398"/>
      <c r="AG456" s="398"/>
      <c r="AH456" s="398"/>
      <c r="AI456" s="398"/>
      <c r="AJ456" s="398"/>
      <c r="AK456" s="398"/>
      <c r="AL456" s="398"/>
      <c r="AM456" s="401"/>
      <c r="AN456" s="401"/>
      <c r="AO456" s="401"/>
      <c r="AP456" s="401"/>
      <c r="AQ456" s="398"/>
      <c r="AR456" s="398"/>
      <c r="AS456" s="398"/>
      <c r="AT456" s="398"/>
      <c r="AU456" s="402"/>
      <c r="AV456" s="398"/>
      <c r="AW456" s="398"/>
      <c r="AX456" s="398"/>
      <c r="AY456" s="398"/>
      <c r="AZ456" s="398"/>
    </row>
    <row r="457" spans="2:52" s="403" customFormat="1" x14ac:dyDescent="0.25">
      <c r="B457" s="398"/>
      <c r="C457" s="398"/>
      <c r="D457" s="399"/>
      <c r="E457" s="398"/>
      <c r="F457" s="398"/>
      <c r="G457" s="398"/>
      <c r="H457" s="398"/>
      <c r="I457" s="398"/>
      <c r="J457" s="398"/>
      <c r="K457" s="398"/>
      <c r="L457" s="400"/>
      <c r="M457" s="398"/>
      <c r="N457" s="398"/>
      <c r="O457" s="398"/>
      <c r="P457" s="398"/>
      <c r="Q457" s="398"/>
      <c r="R457" s="398"/>
      <c r="S457" s="398"/>
      <c r="T457" s="398"/>
      <c r="U457" s="398"/>
      <c r="V457" s="398"/>
      <c r="W457" s="398"/>
      <c r="X457" s="398"/>
      <c r="Y457" s="398"/>
      <c r="Z457" s="398"/>
      <c r="AA457" s="398"/>
      <c r="AB457" s="398"/>
      <c r="AC457" s="398"/>
      <c r="AD457" s="398"/>
      <c r="AE457" s="398"/>
      <c r="AF457" s="398"/>
      <c r="AG457" s="398"/>
      <c r="AH457" s="398"/>
      <c r="AI457" s="398"/>
      <c r="AJ457" s="398"/>
      <c r="AK457" s="398"/>
      <c r="AL457" s="398"/>
      <c r="AM457" s="401"/>
      <c r="AN457" s="401"/>
      <c r="AO457" s="401"/>
      <c r="AP457" s="401"/>
      <c r="AQ457" s="398"/>
      <c r="AR457" s="398"/>
      <c r="AS457" s="398"/>
      <c r="AT457" s="398"/>
      <c r="AU457" s="402"/>
      <c r="AV457" s="398"/>
      <c r="AW457" s="398"/>
      <c r="AX457" s="398"/>
      <c r="AY457" s="398"/>
      <c r="AZ457" s="398"/>
    </row>
    <row r="458" spans="2:52" s="403" customFormat="1" x14ac:dyDescent="0.25">
      <c r="D458" s="404"/>
      <c r="L458" s="405"/>
      <c r="AM458" s="406"/>
      <c r="AN458" s="406"/>
      <c r="AO458" s="406"/>
      <c r="AP458" s="406"/>
      <c r="AU458" s="407"/>
    </row>
    <row r="459" spans="2:52" s="403" customFormat="1" x14ac:dyDescent="0.25">
      <c r="D459" s="404"/>
      <c r="L459" s="405"/>
      <c r="AM459" s="406"/>
      <c r="AN459" s="406"/>
      <c r="AO459" s="406"/>
      <c r="AP459" s="406"/>
      <c r="AU459" s="407"/>
    </row>
    <row r="460" spans="2:52" s="403" customFormat="1" x14ac:dyDescent="0.25">
      <c r="D460" s="404"/>
      <c r="L460" s="405"/>
      <c r="AM460" s="406"/>
      <c r="AN460" s="406"/>
      <c r="AO460" s="406"/>
      <c r="AP460" s="406"/>
      <c r="AU460" s="407"/>
    </row>
    <row r="461" spans="2:52" s="403" customFormat="1" x14ac:dyDescent="0.25">
      <c r="D461" s="404"/>
      <c r="L461" s="405"/>
      <c r="AM461" s="406"/>
      <c r="AN461" s="406"/>
      <c r="AO461" s="406"/>
      <c r="AP461" s="406"/>
      <c r="AU461" s="407"/>
    </row>
    <row r="462" spans="2:52" s="403" customFormat="1" x14ac:dyDescent="0.25">
      <c r="D462" s="404"/>
      <c r="L462" s="405"/>
      <c r="AM462" s="406"/>
      <c r="AN462" s="406"/>
      <c r="AO462" s="406"/>
      <c r="AP462" s="406"/>
      <c r="AU462" s="407"/>
    </row>
    <row r="463" spans="2:52" s="403" customFormat="1" x14ac:dyDescent="0.25">
      <c r="D463" s="404"/>
      <c r="L463" s="405"/>
      <c r="AM463" s="406"/>
      <c r="AN463" s="406"/>
      <c r="AO463" s="406"/>
      <c r="AP463" s="406"/>
      <c r="AU463" s="407"/>
    </row>
    <row r="464" spans="2:52" s="403" customFormat="1" x14ac:dyDescent="0.25">
      <c r="D464" s="404"/>
      <c r="L464" s="405"/>
      <c r="AM464" s="406"/>
      <c r="AN464" s="406"/>
      <c r="AO464" s="406"/>
      <c r="AP464" s="406"/>
      <c r="AU464" s="407"/>
    </row>
    <row r="465" spans="4:47" s="403" customFormat="1" x14ac:dyDescent="0.25">
      <c r="D465" s="404"/>
      <c r="L465" s="405"/>
      <c r="AM465" s="406"/>
      <c r="AN465" s="406"/>
      <c r="AO465" s="406"/>
      <c r="AP465" s="406"/>
      <c r="AU465" s="407"/>
    </row>
    <row r="466" spans="4:47" s="403" customFormat="1" x14ac:dyDescent="0.25">
      <c r="D466" s="404"/>
      <c r="L466" s="405"/>
      <c r="AM466" s="406"/>
      <c r="AN466" s="406"/>
      <c r="AO466" s="406"/>
      <c r="AP466" s="406"/>
      <c r="AU466" s="407"/>
    </row>
    <row r="467" spans="4:47" s="403" customFormat="1" x14ac:dyDescent="0.25">
      <c r="D467" s="404"/>
      <c r="L467" s="405"/>
      <c r="AM467" s="406"/>
      <c r="AN467" s="406"/>
      <c r="AO467" s="406"/>
      <c r="AP467" s="406"/>
      <c r="AU467" s="407"/>
    </row>
    <row r="468" spans="4:47" s="403" customFormat="1" x14ac:dyDescent="0.25">
      <c r="D468" s="404"/>
      <c r="L468" s="405"/>
      <c r="AM468" s="406"/>
      <c r="AN468" s="406"/>
      <c r="AO468" s="406"/>
      <c r="AP468" s="406"/>
      <c r="AU468" s="407"/>
    </row>
    <row r="469" spans="4:47" s="403" customFormat="1" x14ac:dyDescent="0.25">
      <c r="D469" s="404"/>
      <c r="L469" s="405"/>
      <c r="AM469" s="406"/>
      <c r="AN469" s="406"/>
      <c r="AO469" s="406"/>
      <c r="AP469" s="406"/>
      <c r="AU469" s="407"/>
    </row>
    <row r="470" spans="4:47" s="403" customFormat="1" x14ac:dyDescent="0.25">
      <c r="D470" s="404"/>
      <c r="L470" s="405"/>
      <c r="AM470" s="406"/>
      <c r="AN470" s="406"/>
      <c r="AO470" s="406"/>
      <c r="AP470" s="406"/>
      <c r="AU470" s="407"/>
    </row>
    <row r="471" spans="4:47" s="403" customFormat="1" x14ac:dyDescent="0.25">
      <c r="D471" s="404"/>
      <c r="L471" s="405"/>
      <c r="AM471" s="406"/>
      <c r="AN471" s="406"/>
      <c r="AO471" s="406"/>
      <c r="AP471" s="406"/>
      <c r="AU471" s="407"/>
    </row>
    <row r="472" spans="4:47" s="403" customFormat="1" x14ac:dyDescent="0.25">
      <c r="D472" s="404"/>
      <c r="L472" s="405"/>
      <c r="AM472" s="406"/>
      <c r="AN472" s="406"/>
      <c r="AO472" s="406"/>
      <c r="AP472" s="406"/>
      <c r="AU472" s="407"/>
    </row>
    <row r="473" spans="4:47" s="403" customFormat="1" x14ac:dyDescent="0.25">
      <c r="D473" s="404"/>
      <c r="L473" s="405"/>
      <c r="AM473" s="406"/>
      <c r="AN473" s="406"/>
      <c r="AO473" s="406"/>
      <c r="AP473" s="406"/>
      <c r="AU473" s="407"/>
    </row>
    <row r="474" spans="4:47" s="403" customFormat="1" x14ac:dyDescent="0.25">
      <c r="D474" s="404"/>
      <c r="L474" s="405"/>
      <c r="AM474" s="406"/>
      <c r="AN474" s="406"/>
      <c r="AO474" s="406"/>
      <c r="AP474" s="406"/>
      <c r="AU474" s="407"/>
    </row>
    <row r="475" spans="4:47" s="403" customFormat="1" x14ac:dyDescent="0.25">
      <c r="D475" s="404"/>
      <c r="L475" s="405"/>
      <c r="AM475" s="406"/>
      <c r="AN475" s="406"/>
      <c r="AO475" s="406"/>
      <c r="AP475" s="406"/>
      <c r="AU475" s="407"/>
    </row>
    <row r="476" spans="4:47" s="403" customFormat="1" x14ac:dyDescent="0.25">
      <c r="D476" s="404"/>
      <c r="L476" s="405"/>
      <c r="AM476" s="406"/>
      <c r="AN476" s="406"/>
      <c r="AO476" s="406"/>
      <c r="AP476" s="406"/>
      <c r="AU476" s="407"/>
    </row>
    <row r="477" spans="4:47" s="403" customFormat="1" x14ac:dyDescent="0.25">
      <c r="D477" s="404"/>
      <c r="L477" s="405"/>
      <c r="AM477" s="406"/>
      <c r="AN477" s="406"/>
      <c r="AO477" s="406"/>
      <c r="AP477" s="406"/>
      <c r="AU477" s="407"/>
    </row>
    <row r="478" spans="4:47" s="403" customFormat="1" x14ac:dyDescent="0.25">
      <c r="D478" s="404"/>
      <c r="L478" s="405"/>
      <c r="AM478" s="406"/>
      <c r="AN478" s="406"/>
      <c r="AO478" s="406"/>
      <c r="AP478" s="406"/>
      <c r="AU478" s="407"/>
    </row>
    <row r="479" spans="4:47" s="403" customFormat="1" x14ac:dyDescent="0.25">
      <c r="D479" s="404"/>
      <c r="L479" s="405"/>
      <c r="AM479" s="406"/>
      <c r="AN479" s="406"/>
      <c r="AO479" s="406"/>
      <c r="AP479" s="406"/>
      <c r="AU479" s="407"/>
    </row>
    <row r="480" spans="4:47" s="403" customFormat="1" x14ac:dyDescent="0.25">
      <c r="D480" s="404"/>
      <c r="L480" s="405"/>
      <c r="AM480" s="406"/>
      <c r="AN480" s="406"/>
      <c r="AO480" s="406"/>
      <c r="AP480" s="406"/>
      <c r="AU480" s="407"/>
    </row>
    <row r="481" spans="4:47" s="403" customFormat="1" x14ac:dyDescent="0.25">
      <c r="D481" s="404"/>
      <c r="L481" s="405"/>
      <c r="AM481" s="406"/>
      <c r="AN481" s="406"/>
      <c r="AO481" s="406"/>
      <c r="AP481" s="406"/>
      <c r="AU481" s="407"/>
    </row>
    <row r="482" spans="4:47" s="403" customFormat="1" x14ac:dyDescent="0.25">
      <c r="D482" s="404"/>
      <c r="L482" s="405"/>
      <c r="AM482" s="406"/>
      <c r="AN482" s="406"/>
      <c r="AO482" s="406"/>
      <c r="AP482" s="406"/>
      <c r="AU482" s="407"/>
    </row>
    <row r="483" spans="4:47" s="403" customFormat="1" x14ac:dyDescent="0.25">
      <c r="D483" s="404"/>
      <c r="L483" s="405"/>
      <c r="AM483" s="406"/>
      <c r="AN483" s="406"/>
      <c r="AO483" s="406"/>
      <c r="AP483" s="406"/>
      <c r="AU483" s="407"/>
    </row>
    <row r="484" spans="4:47" s="403" customFormat="1" x14ac:dyDescent="0.25">
      <c r="D484" s="404"/>
      <c r="L484" s="405"/>
      <c r="AM484" s="406"/>
      <c r="AN484" s="406"/>
      <c r="AO484" s="406"/>
      <c r="AP484" s="406"/>
      <c r="AU484" s="407"/>
    </row>
    <row r="485" spans="4:47" s="403" customFormat="1" x14ac:dyDescent="0.25">
      <c r="D485" s="404"/>
      <c r="L485" s="405"/>
      <c r="AM485" s="406"/>
      <c r="AN485" s="406"/>
      <c r="AO485" s="406"/>
      <c r="AP485" s="406"/>
      <c r="AU485" s="407"/>
    </row>
    <row r="486" spans="4:47" s="403" customFormat="1" x14ac:dyDescent="0.25">
      <c r="D486" s="404"/>
      <c r="L486" s="405"/>
      <c r="AM486" s="406"/>
      <c r="AN486" s="406"/>
      <c r="AO486" s="406"/>
      <c r="AP486" s="406"/>
      <c r="AU486" s="407"/>
    </row>
    <row r="487" spans="4:47" s="403" customFormat="1" x14ac:dyDescent="0.25">
      <c r="D487" s="404"/>
      <c r="L487" s="405"/>
      <c r="AM487" s="406"/>
      <c r="AN487" s="406"/>
      <c r="AO487" s="406"/>
      <c r="AP487" s="406"/>
      <c r="AU487" s="407"/>
    </row>
    <row r="488" spans="4:47" s="403" customFormat="1" x14ac:dyDescent="0.25">
      <c r="D488" s="404"/>
      <c r="L488" s="405"/>
      <c r="AM488" s="406"/>
      <c r="AN488" s="406"/>
      <c r="AO488" s="406"/>
      <c r="AP488" s="406"/>
      <c r="AU488" s="407"/>
    </row>
    <row r="489" spans="4:47" s="403" customFormat="1" x14ac:dyDescent="0.25">
      <c r="D489" s="404"/>
      <c r="L489" s="405"/>
      <c r="AM489" s="406"/>
      <c r="AN489" s="406"/>
      <c r="AO489" s="406"/>
      <c r="AP489" s="406"/>
      <c r="AU489" s="407"/>
    </row>
    <row r="490" spans="4:47" s="403" customFormat="1" x14ac:dyDescent="0.25">
      <c r="D490" s="404"/>
      <c r="L490" s="405"/>
      <c r="AM490" s="406"/>
      <c r="AN490" s="406"/>
      <c r="AO490" s="406"/>
      <c r="AP490" s="406"/>
      <c r="AU490" s="407"/>
    </row>
    <row r="491" spans="4:47" s="403" customFormat="1" x14ac:dyDescent="0.25">
      <c r="D491" s="404"/>
      <c r="L491" s="405"/>
      <c r="AM491" s="406"/>
      <c r="AN491" s="406"/>
      <c r="AO491" s="406"/>
      <c r="AP491" s="406"/>
      <c r="AU491" s="407"/>
    </row>
    <row r="492" spans="4:47" s="403" customFormat="1" x14ac:dyDescent="0.25">
      <c r="D492" s="404"/>
      <c r="L492" s="405"/>
      <c r="AM492" s="406"/>
      <c r="AN492" s="406"/>
      <c r="AO492" s="406"/>
      <c r="AP492" s="406"/>
      <c r="AU492" s="407"/>
    </row>
    <row r="493" spans="4:47" s="403" customFormat="1" x14ac:dyDescent="0.25">
      <c r="D493" s="404"/>
      <c r="L493" s="405"/>
      <c r="AM493" s="406"/>
      <c r="AN493" s="406"/>
      <c r="AO493" s="406"/>
      <c r="AP493" s="406"/>
      <c r="AU493" s="407"/>
    </row>
    <row r="494" spans="4:47" s="403" customFormat="1" x14ac:dyDescent="0.25">
      <c r="D494" s="404"/>
      <c r="L494" s="405"/>
      <c r="AM494" s="406"/>
      <c r="AN494" s="406"/>
      <c r="AO494" s="406"/>
      <c r="AP494" s="406"/>
      <c r="AU494" s="407"/>
    </row>
    <row r="495" spans="4:47" s="403" customFormat="1" x14ac:dyDescent="0.25">
      <c r="D495" s="404"/>
      <c r="L495" s="405"/>
      <c r="AM495" s="406"/>
      <c r="AN495" s="406"/>
      <c r="AO495" s="406"/>
      <c r="AP495" s="406"/>
      <c r="AU495" s="407"/>
    </row>
    <row r="496" spans="4:47" s="403" customFormat="1" x14ac:dyDescent="0.25">
      <c r="D496" s="404"/>
      <c r="L496" s="405"/>
      <c r="AM496" s="406"/>
      <c r="AN496" s="406"/>
      <c r="AO496" s="406"/>
      <c r="AP496" s="406"/>
      <c r="AU496" s="407"/>
    </row>
    <row r="497" spans="4:47" s="403" customFormat="1" x14ac:dyDescent="0.25">
      <c r="D497" s="404"/>
      <c r="L497" s="405"/>
      <c r="AM497" s="406"/>
      <c r="AN497" s="406"/>
      <c r="AO497" s="406"/>
      <c r="AP497" s="406"/>
      <c r="AU497" s="407"/>
    </row>
    <row r="498" spans="4:47" s="403" customFormat="1" x14ac:dyDescent="0.25">
      <c r="D498" s="404"/>
      <c r="L498" s="405"/>
      <c r="AM498" s="406"/>
      <c r="AN498" s="406"/>
      <c r="AO498" s="406"/>
      <c r="AP498" s="406"/>
      <c r="AU498" s="407"/>
    </row>
    <row r="499" spans="4:47" s="403" customFormat="1" x14ac:dyDescent="0.25">
      <c r="D499" s="404"/>
      <c r="L499" s="405"/>
      <c r="AM499" s="406"/>
      <c r="AN499" s="406"/>
      <c r="AO499" s="406"/>
      <c r="AP499" s="406"/>
      <c r="AU499" s="407"/>
    </row>
    <row r="500" spans="4:47" s="403" customFormat="1" x14ac:dyDescent="0.25">
      <c r="D500" s="404"/>
      <c r="L500" s="405"/>
      <c r="AM500" s="406"/>
      <c r="AN500" s="406"/>
      <c r="AO500" s="406"/>
      <c r="AP500" s="406"/>
      <c r="AU500" s="407"/>
    </row>
    <row r="501" spans="4:47" s="403" customFormat="1" x14ac:dyDescent="0.25">
      <c r="D501" s="404"/>
      <c r="L501" s="405"/>
      <c r="AM501" s="406"/>
      <c r="AN501" s="406"/>
      <c r="AO501" s="406"/>
      <c r="AP501" s="406"/>
      <c r="AU501" s="407"/>
    </row>
    <row r="502" spans="4:47" s="403" customFormat="1" x14ac:dyDescent="0.25">
      <c r="D502" s="404"/>
      <c r="L502" s="405"/>
      <c r="AM502" s="406"/>
      <c r="AN502" s="406"/>
      <c r="AO502" s="406"/>
      <c r="AP502" s="406"/>
      <c r="AU502" s="407"/>
    </row>
    <row r="503" spans="4:47" s="403" customFormat="1" x14ac:dyDescent="0.25">
      <c r="D503" s="404"/>
      <c r="L503" s="405"/>
      <c r="AM503" s="406"/>
      <c r="AN503" s="406"/>
      <c r="AO503" s="406"/>
      <c r="AP503" s="406"/>
      <c r="AU503" s="407"/>
    </row>
    <row r="504" spans="4:47" s="403" customFormat="1" x14ac:dyDescent="0.25">
      <c r="D504" s="404"/>
      <c r="L504" s="405"/>
      <c r="AM504" s="406"/>
      <c r="AN504" s="406"/>
      <c r="AO504" s="406"/>
      <c r="AP504" s="406"/>
      <c r="AU504" s="407"/>
    </row>
    <row r="505" spans="4:47" s="403" customFormat="1" x14ac:dyDescent="0.25">
      <c r="D505" s="404"/>
      <c r="L505" s="405"/>
      <c r="AM505" s="406"/>
      <c r="AN505" s="406"/>
      <c r="AO505" s="406"/>
      <c r="AP505" s="406"/>
      <c r="AU505" s="407"/>
    </row>
    <row r="506" spans="4:47" s="403" customFormat="1" x14ac:dyDescent="0.25">
      <c r="D506" s="404"/>
      <c r="L506" s="405"/>
      <c r="AM506" s="406"/>
      <c r="AN506" s="406"/>
      <c r="AO506" s="406"/>
      <c r="AP506" s="406"/>
      <c r="AU506" s="407"/>
    </row>
    <row r="507" spans="4:47" s="403" customFormat="1" x14ac:dyDescent="0.25">
      <c r="D507" s="404"/>
      <c r="L507" s="405"/>
      <c r="AM507" s="406"/>
      <c r="AN507" s="406"/>
      <c r="AO507" s="406"/>
      <c r="AP507" s="406"/>
      <c r="AU507" s="407"/>
    </row>
    <row r="508" spans="4:47" s="403" customFormat="1" x14ac:dyDescent="0.25">
      <c r="D508" s="404"/>
      <c r="L508" s="405"/>
      <c r="AM508" s="406"/>
      <c r="AN508" s="406"/>
      <c r="AO508" s="406"/>
      <c r="AP508" s="406"/>
      <c r="AU508" s="407"/>
    </row>
    <row r="509" spans="4:47" s="403" customFormat="1" x14ac:dyDescent="0.25">
      <c r="D509" s="404"/>
      <c r="L509" s="405"/>
      <c r="AM509" s="406"/>
      <c r="AN509" s="406"/>
      <c r="AO509" s="406"/>
      <c r="AP509" s="406"/>
      <c r="AU509" s="407"/>
    </row>
    <row r="510" spans="4:47" s="403" customFormat="1" x14ac:dyDescent="0.25">
      <c r="D510" s="404"/>
      <c r="L510" s="405"/>
      <c r="AM510" s="406"/>
      <c r="AN510" s="406"/>
      <c r="AO510" s="406"/>
      <c r="AP510" s="406"/>
      <c r="AU510" s="407"/>
    </row>
    <row r="511" spans="4:47" s="403" customFormat="1" x14ac:dyDescent="0.25">
      <c r="D511" s="404"/>
      <c r="L511" s="405"/>
      <c r="AM511" s="406"/>
      <c r="AN511" s="406"/>
      <c r="AO511" s="406"/>
      <c r="AP511" s="406"/>
      <c r="AU511" s="407"/>
    </row>
    <row r="512" spans="4:47" s="403" customFormat="1" x14ac:dyDescent="0.25">
      <c r="D512" s="404"/>
      <c r="L512" s="405"/>
      <c r="AM512" s="406"/>
      <c r="AN512" s="406"/>
      <c r="AO512" s="406"/>
      <c r="AP512" s="406"/>
      <c r="AU512" s="407"/>
    </row>
    <row r="513" spans="4:47" s="403" customFormat="1" x14ac:dyDescent="0.25">
      <c r="D513" s="404"/>
      <c r="L513" s="405"/>
      <c r="AM513" s="406"/>
      <c r="AN513" s="406"/>
      <c r="AO513" s="406"/>
      <c r="AP513" s="406"/>
      <c r="AU513" s="407"/>
    </row>
    <row r="514" spans="4:47" s="403" customFormat="1" x14ac:dyDescent="0.25">
      <c r="D514" s="404"/>
      <c r="L514" s="405"/>
      <c r="AM514" s="406"/>
      <c r="AN514" s="406"/>
      <c r="AO514" s="406"/>
      <c r="AP514" s="406"/>
      <c r="AU514" s="407"/>
    </row>
    <row r="515" spans="4:47" s="403" customFormat="1" x14ac:dyDescent="0.25">
      <c r="D515" s="404"/>
      <c r="L515" s="405"/>
      <c r="AM515" s="406"/>
      <c r="AN515" s="406"/>
      <c r="AO515" s="406"/>
      <c r="AP515" s="406"/>
      <c r="AU515" s="407"/>
    </row>
    <row r="516" spans="4:47" s="403" customFormat="1" x14ac:dyDescent="0.25">
      <c r="D516" s="404"/>
      <c r="L516" s="405"/>
      <c r="AM516" s="406"/>
      <c r="AN516" s="406"/>
      <c r="AO516" s="406"/>
      <c r="AP516" s="406"/>
      <c r="AU516" s="407"/>
    </row>
    <row r="517" spans="4:47" s="403" customFormat="1" x14ac:dyDescent="0.25">
      <c r="D517" s="404"/>
      <c r="L517" s="405"/>
      <c r="AM517" s="406"/>
      <c r="AN517" s="406"/>
      <c r="AO517" s="406"/>
      <c r="AP517" s="406"/>
      <c r="AU517" s="407"/>
    </row>
    <row r="518" spans="4:47" s="403" customFormat="1" x14ac:dyDescent="0.25">
      <c r="D518" s="404"/>
      <c r="L518" s="405"/>
      <c r="AM518" s="406"/>
      <c r="AN518" s="406"/>
      <c r="AO518" s="406"/>
      <c r="AP518" s="406"/>
      <c r="AU518" s="407"/>
    </row>
    <row r="519" spans="4:47" s="403" customFormat="1" x14ac:dyDescent="0.25">
      <c r="D519" s="404"/>
      <c r="L519" s="405"/>
      <c r="AM519" s="406"/>
      <c r="AN519" s="406"/>
      <c r="AO519" s="406"/>
      <c r="AP519" s="406"/>
      <c r="AU519" s="407"/>
    </row>
    <row r="520" spans="4:47" s="403" customFormat="1" x14ac:dyDescent="0.25">
      <c r="D520" s="404"/>
      <c r="L520" s="405"/>
      <c r="AM520" s="406"/>
      <c r="AN520" s="406"/>
      <c r="AO520" s="406"/>
      <c r="AP520" s="406"/>
      <c r="AU520" s="407"/>
    </row>
    <row r="521" spans="4:47" s="403" customFormat="1" x14ac:dyDescent="0.25">
      <c r="D521" s="404"/>
      <c r="L521" s="405"/>
      <c r="AM521" s="406"/>
      <c r="AN521" s="406"/>
      <c r="AO521" s="406"/>
      <c r="AP521" s="406"/>
      <c r="AU521" s="407"/>
    </row>
    <row r="522" spans="4:47" s="403" customFormat="1" x14ac:dyDescent="0.25">
      <c r="D522" s="404"/>
      <c r="L522" s="405"/>
      <c r="AM522" s="406"/>
      <c r="AN522" s="406"/>
      <c r="AO522" s="406"/>
      <c r="AP522" s="406"/>
      <c r="AU522" s="407"/>
    </row>
    <row r="523" spans="4:47" s="403" customFormat="1" x14ac:dyDescent="0.25">
      <c r="D523" s="404"/>
      <c r="L523" s="405"/>
      <c r="AM523" s="406"/>
      <c r="AN523" s="406"/>
      <c r="AO523" s="406"/>
      <c r="AP523" s="406"/>
      <c r="AU523" s="407"/>
    </row>
    <row r="524" spans="4:47" s="403" customFormat="1" x14ac:dyDescent="0.25">
      <c r="D524" s="404"/>
      <c r="L524" s="405"/>
      <c r="AM524" s="406"/>
      <c r="AN524" s="406"/>
      <c r="AO524" s="406"/>
      <c r="AP524" s="406"/>
      <c r="AU524" s="407"/>
    </row>
    <row r="525" spans="4:47" s="403" customFormat="1" x14ac:dyDescent="0.25">
      <c r="D525" s="404"/>
      <c r="L525" s="405"/>
      <c r="AM525" s="406"/>
      <c r="AN525" s="406"/>
      <c r="AO525" s="406"/>
      <c r="AP525" s="406"/>
      <c r="AU525" s="407"/>
    </row>
    <row r="526" spans="4:47" s="403" customFormat="1" x14ac:dyDescent="0.25">
      <c r="D526" s="404"/>
      <c r="L526" s="405"/>
      <c r="AM526" s="406"/>
      <c r="AN526" s="406"/>
      <c r="AO526" s="406"/>
      <c r="AP526" s="406"/>
      <c r="AU526" s="407"/>
    </row>
    <row r="527" spans="4:47" s="403" customFormat="1" x14ac:dyDescent="0.25">
      <c r="D527" s="404"/>
      <c r="L527" s="405"/>
      <c r="AM527" s="406"/>
      <c r="AN527" s="406"/>
      <c r="AO527" s="406"/>
      <c r="AP527" s="406"/>
      <c r="AU527" s="407"/>
    </row>
    <row r="528" spans="4:47" s="403" customFormat="1" x14ac:dyDescent="0.25">
      <c r="D528" s="404"/>
      <c r="L528" s="405"/>
      <c r="AM528" s="406"/>
      <c r="AN528" s="406"/>
      <c r="AO528" s="406"/>
      <c r="AP528" s="406"/>
      <c r="AU528" s="407"/>
    </row>
    <row r="529" spans="4:47" s="403" customFormat="1" x14ac:dyDescent="0.25">
      <c r="D529" s="404"/>
      <c r="L529" s="405"/>
      <c r="AM529" s="406"/>
      <c r="AN529" s="406"/>
      <c r="AO529" s="406"/>
      <c r="AP529" s="406"/>
      <c r="AU529" s="407"/>
    </row>
    <row r="530" spans="4:47" s="403" customFormat="1" x14ac:dyDescent="0.25">
      <c r="D530" s="404"/>
      <c r="L530" s="405"/>
      <c r="AM530" s="406"/>
      <c r="AN530" s="406"/>
      <c r="AO530" s="406"/>
      <c r="AP530" s="406"/>
      <c r="AU530" s="407"/>
    </row>
    <row r="531" spans="4:47" s="403" customFormat="1" x14ac:dyDescent="0.25">
      <c r="D531" s="404"/>
      <c r="L531" s="405"/>
      <c r="AM531" s="406"/>
      <c r="AN531" s="406"/>
      <c r="AO531" s="406"/>
      <c r="AP531" s="406"/>
      <c r="AU531" s="407"/>
    </row>
    <row r="532" spans="4:47" s="403" customFormat="1" x14ac:dyDescent="0.25">
      <c r="D532" s="404"/>
      <c r="L532" s="405"/>
      <c r="AM532" s="406"/>
      <c r="AN532" s="406"/>
      <c r="AO532" s="406"/>
      <c r="AP532" s="406"/>
      <c r="AU532" s="407"/>
    </row>
    <row r="533" spans="4:47" s="403" customFormat="1" x14ac:dyDescent="0.25">
      <c r="D533" s="404"/>
      <c r="L533" s="405"/>
      <c r="AM533" s="406"/>
      <c r="AN533" s="406"/>
      <c r="AO533" s="406"/>
      <c r="AP533" s="406"/>
      <c r="AU533" s="407"/>
    </row>
    <row r="534" spans="4:47" s="403" customFormat="1" x14ac:dyDescent="0.25">
      <c r="D534" s="404"/>
      <c r="L534" s="405"/>
      <c r="AM534" s="406"/>
      <c r="AN534" s="406"/>
      <c r="AO534" s="406"/>
      <c r="AP534" s="406"/>
      <c r="AU534" s="407"/>
    </row>
    <row r="535" spans="4:47" s="403" customFormat="1" x14ac:dyDescent="0.25">
      <c r="D535" s="404"/>
      <c r="L535" s="405"/>
      <c r="AM535" s="406"/>
      <c r="AN535" s="406"/>
      <c r="AO535" s="406"/>
      <c r="AP535" s="406"/>
      <c r="AU535" s="407"/>
    </row>
    <row r="536" spans="4:47" s="403" customFormat="1" x14ac:dyDescent="0.25">
      <c r="D536" s="404"/>
      <c r="L536" s="405"/>
      <c r="AM536" s="406"/>
      <c r="AN536" s="406"/>
      <c r="AO536" s="406"/>
      <c r="AP536" s="406"/>
      <c r="AU536" s="407"/>
    </row>
    <row r="537" spans="4:47" s="403" customFormat="1" x14ac:dyDescent="0.25">
      <c r="D537" s="404"/>
      <c r="L537" s="405"/>
      <c r="AM537" s="406"/>
      <c r="AN537" s="406"/>
      <c r="AO537" s="406"/>
      <c r="AP537" s="406"/>
      <c r="AU537" s="407"/>
    </row>
    <row r="538" spans="4:47" s="403" customFormat="1" x14ac:dyDescent="0.25">
      <c r="D538" s="404"/>
      <c r="L538" s="405"/>
      <c r="AM538" s="406"/>
      <c r="AN538" s="406"/>
      <c r="AO538" s="406"/>
      <c r="AP538" s="406"/>
      <c r="AU538" s="407"/>
    </row>
    <row r="539" spans="4:47" s="403" customFormat="1" x14ac:dyDescent="0.25">
      <c r="D539" s="404"/>
      <c r="L539" s="405"/>
      <c r="AM539" s="406"/>
      <c r="AN539" s="406"/>
      <c r="AO539" s="406"/>
      <c r="AP539" s="406"/>
      <c r="AU539" s="407"/>
    </row>
    <row r="540" spans="4:47" s="403" customFormat="1" x14ac:dyDescent="0.25">
      <c r="D540" s="404"/>
      <c r="L540" s="405"/>
      <c r="AM540" s="406"/>
      <c r="AN540" s="406"/>
      <c r="AO540" s="406"/>
      <c r="AP540" s="406"/>
      <c r="AU540" s="407"/>
    </row>
    <row r="541" spans="4:47" s="403" customFormat="1" x14ac:dyDescent="0.25">
      <c r="D541" s="404"/>
      <c r="L541" s="405"/>
      <c r="AM541" s="406"/>
      <c r="AN541" s="406"/>
      <c r="AO541" s="406"/>
      <c r="AP541" s="406"/>
      <c r="AU541" s="407"/>
    </row>
    <row r="542" spans="4:47" s="403" customFormat="1" x14ac:dyDescent="0.25">
      <c r="D542" s="404"/>
      <c r="L542" s="405"/>
      <c r="AM542" s="406"/>
      <c r="AN542" s="406"/>
      <c r="AO542" s="406"/>
      <c r="AP542" s="406"/>
      <c r="AU542" s="407"/>
    </row>
    <row r="543" spans="4:47" s="403" customFormat="1" x14ac:dyDescent="0.25">
      <c r="D543" s="404"/>
      <c r="L543" s="405"/>
      <c r="AM543" s="406"/>
      <c r="AN543" s="406"/>
      <c r="AO543" s="406"/>
      <c r="AP543" s="406"/>
      <c r="AU543" s="407"/>
    </row>
    <row r="544" spans="4:47" s="403" customFormat="1" x14ac:dyDescent="0.25">
      <c r="D544" s="404"/>
      <c r="L544" s="405"/>
      <c r="AM544" s="406"/>
      <c r="AN544" s="406"/>
      <c r="AO544" s="406"/>
      <c r="AP544" s="406"/>
      <c r="AU544" s="407"/>
    </row>
    <row r="545" spans="1:52" s="403" customFormat="1" x14ac:dyDescent="0.25">
      <c r="D545" s="404"/>
      <c r="L545" s="405"/>
      <c r="AM545" s="406"/>
      <c r="AN545" s="406"/>
      <c r="AO545" s="406"/>
      <c r="AP545" s="406"/>
      <c r="AU545" s="407"/>
    </row>
    <row r="546" spans="1:52" s="403" customFormat="1" x14ac:dyDescent="0.25">
      <c r="D546" s="404"/>
      <c r="L546" s="405"/>
      <c r="AM546" s="406"/>
      <c r="AN546" s="406"/>
      <c r="AO546" s="406"/>
      <c r="AP546" s="406"/>
      <c r="AU546" s="407"/>
    </row>
    <row r="547" spans="1:52" s="403" customFormat="1" x14ac:dyDescent="0.25">
      <c r="D547" s="404"/>
      <c r="L547" s="405"/>
      <c r="AM547" s="406"/>
      <c r="AN547" s="406"/>
      <c r="AO547" s="406"/>
      <c r="AP547" s="406"/>
      <c r="AU547" s="407"/>
    </row>
    <row r="548" spans="1:52" s="403" customFormat="1" x14ac:dyDescent="0.25">
      <c r="D548" s="404"/>
      <c r="L548" s="405"/>
      <c r="AM548" s="406"/>
      <c r="AN548" s="406"/>
      <c r="AO548" s="406"/>
      <c r="AP548" s="406"/>
      <c r="AU548" s="407"/>
    </row>
    <row r="549" spans="1:52" s="403" customFormat="1" x14ac:dyDescent="0.25">
      <c r="D549" s="404"/>
      <c r="L549" s="405"/>
      <c r="AM549" s="406"/>
      <c r="AN549" s="406"/>
      <c r="AO549" s="406"/>
      <c r="AP549" s="406"/>
      <c r="AU549" s="407"/>
    </row>
    <row r="550" spans="1:52" s="403" customFormat="1" x14ac:dyDescent="0.25">
      <c r="D550" s="404"/>
      <c r="L550" s="405"/>
      <c r="AM550" s="406"/>
      <c r="AN550" s="406"/>
      <c r="AO550" s="406"/>
      <c r="AP550" s="406"/>
      <c r="AU550" s="407"/>
    </row>
    <row r="551" spans="1:52" s="403" customFormat="1" x14ac:dyDescent="0.25">
      <c r="D551" s="404"/>
      <c r="L551" s="405"/>
      <c r="AM551" s="406"/>
      <c r="AN551" s="406"/>
      <c r="AO551" s="406"/>
      <c r="AP551" s="406"/>
      <c r="AU551" s="407"/>
    </row>
    <row r="552" spans="1:52" s="403" customFormat="1" x14ac:dyDescent="0.25">
      <c r="D552" s="404"/>
      <c r="L552" s="405"/>
      <c r="AM552" s="406"/>
      <c r="AN552" s="406"/>
      <c r="AO552" s="406"/>
      <c r="AP552" s="406"/>
      <c r="AU552" s="407"/>
    </row>
    <row r="553" spans="1:52" s="403" customFormat="1" x14ac:dyDescent="0.25">
      <c r="D553" s="404"/>
      <c r="L553" s="405"/>
      <c r="AM553" s="406"/>
      <c r="AN553" s="406"/>
      <c r="AO553" s="406"/>
      <c r="AP553" s="406"/>
      <c r="AU553" s="407"/>
    </row>
    <row r="554" spans="1:52" s="403" customFormat="1" x14ac:dyDescent="0.25">
      <c r="D554" s="404"/>
      <c r="L554" s="405"/>
      <c r="AM554" s="406"/>
      <c r="AN554" s="406"/>
      <c r="AO554" s="406"/>
      <c r="AP554" s="406"/>
      <c r="AU554" s="407"/>
    </row>
    <row r="555" spans="1:52" x14ac:dyDescent="0.25">
      <c r="A555" s="403"/>
      <c r="B555" s="340"/>
      <c r="C555" s="340"/>
      <c r="D555" s="391"/>
      <c r="E555" s="340"/>
      <c r="F555" s="340"/>
      <c r="G555" s="340"/>
      <c r="H555" s="340"/>
      <c r="I555" s="340"/>
      <c r="J555" s="340"/>
      <c r="K555" s="340"/>
      <c r="L555" s="392"/>
      <c r="M555" s="340"/>
      <c r="N555" s="340"/>
      <c r="O555" s="340"/>
      <c r="P555" s="340"/>
      <c r="Q555" s="340"/>
      <c r="R555" s="340"/>
      <c r="S555" s="340"/>
      <c r="T555" s="340"/>
      <c r="U555" s="340"/>
      <c r="V555" s="340"/>
      <c r="W555" s="340"/>
      <c r="X555" s="340"/>
      <c r="Y555" s="340"/>
      <c r="Z555" s="340"/>
      <c r="AA555" s="340"/>
      <c r="AB555" s="340"/>
      <c r="AC555" s="340"/>
      <c r="AD555" s="340"/>
      <c r="AE555" s="340"/>
      <c r="AF555" s="340"/>
      <c r="AG555" s="340"/>
      <c r="AH555" s="340"/>
      <c r="AI555" s="340"/>
      <c r="AJ555" s="340"/>
      <c r="AK555" s="340"/>
      <c r="AL555" s="340"/>
      <c r="AM555" s="393"/>
      <c r="AN555" s="393"/>
      <c r="AO555" s="393"/>
      <c r="AP555" s="393"/>
      <c r="AQ555" s="340"/>
      <c r="AR555" s="340"/>
      <c r="AS555" s="340"/>
      <c r="AT555" s="340"/>
      <c r="AU555" s="394"/>
      <c r="AV555" s="340"/>
      <c r="AW555" s="340"/>
      <c r="AX555" s="340"/>
      <c r="AY555" s="340"/>
      <c r="AZ555" s="340"/>
    </row>
    <row r="556" spans="1:52" x14ac:dyDescent="0.25">
      <c r="B556" s="340"/>
      <c r="C556" s="340"/>
      <c r="D556" s="391"/>
      <c r="E556" s="340"/>
      <c r="F556" s="340"/>
      <c r="G556" s="340"/>
      <c r="H556" s="340"/>
      <c r="I556" s="340"/>
      <c r="J556" s="340"/>
      <c r="K556" s="340"/>
      <c r="L556" s="392"/>
      <c r="M556" s="340"/>
      <c r="N556" s="340"/>
      <c r="O556" s="340"/>
      <c r="P556" s="340"/>
      <c r="Q556" s="340"/>
      <c r="R556" s="340"/>
      <c r="S556" s="340"/>
      <c r="T556" s="340"/>
      <c r="U556" s="340"/>
      <c r="V556" s="340"/>
      <c r="W556" s="340"/>
      <c r="X556" s="340"/>
      <c r="Y556" s="340"/>
      <c r="Z556" s="340"/>
      <c r="AA556" s="340"/>
      <c r="AB556" s="340"/>
      <c r="AC556" s="340"/>
      <c r="AD556" s="340"/>
      <c r="AE556" s="340"/>
      <c r="AF556" s="340"/>
      <c r="AG556" s="340"/>
      <c r="AH556" s="340"/>
      <c r="AI556" s="340"/>
      <c r="AJ556" s="340"/>
      <c r="AK556" s="340"/>
      <c r="AL556" s="340"/>
      <c r="AM556" s="393"/>
      <c r="AN556" s="393"/>
      <c r="AO556" s="393"/>
      <c r="AP556" s="393"/>
      <c r="AQ556" s="340"/>
      <c r="AR556" s="340"/>
      <c r="AS556" s="340"/>
      <c r="AT556" s="340"/>
      <c r="AU556" s="394"/>
      <c r="AV556" s="340"/>
      <c r="AW556" s="340"/>
      <c r="AX556" s="340"/>
      <c r="AY556" s="340"/>
      <c r="AZ556" s="340"/>
    </row>
  </sheetData>
  <sheetProtection formatCells="0" formatColumns="0" formatRows="0"/>
  <dataConsolidate/>
  <mergeCells count="55">
    <mergeCell ref="A1:E3"/>
    <mergeCell ref="F1:O1"/>
    <mergeCell ref="P1:Q1"/>
    <mergeCell ref="F2:O2"/>
    <mergeCell ref="P2:Q2"/>
    <mergeCell ref="F3:O3"/>
    <mergeCell ref="P3:S3"/>
    <mergeCell ref="B31:AA31"/>
    <mergeCell ref="BA15:BK16"/>
    <mergeCell ref="BM23:BT23"/>
    <mergeCell ref="BM24:BT24"/>
    <mergeCell ref="BM25:BT25"/>
    <mergeCell ref="BM26:BT26"/>
    <mergeCell ref="BM27:BT27"/>
    <mergeCell ref="BM28:BT28"/>
    <mergeCell ref="BM29:BT29"/>
    <mergeCell ref="BM18:BT18"/>
    <mergeCell ref="BM19:BT19"/>
    <mergeCell ref="BM20:BT20"/>
    <mergeCell ref="BM21:BT21"/>
    <mergeCell ref="BM22:BT22"/>
    <mergeCell ref="F16:F17"/>
    <mergeCell ref="P16:AE16"/>
    <mergeCell ref="H22:I22"/>
    <mergeCell ref="AQ16:AQ17"/>
    <mergeCell ref="AU16:AU17"/>
    <mergeCell ref="AO16:AO17"/>
    <mergeCell ref="AY16:AY17"/>
    <mergeCell ref="H16:I17"/>
    <mergeCell ref="AW16:AW17"/>
    <mergeCell ref="AM16:AM17"/>
    <mergeCell ref="AG16:AG17"/>
    <mergeCell ref="AI16:AI17"/>
    <mergeCell ref="H18:I18"/>
    <mergeCell ref="H19:I19"/>
    <mergeCell ref="H20:I20"/>
    <mergeCell ref="H21:I21"/>
    <mergeCell ref="BM15:BT17"/>
    <mergeCell ref="H5:AE5"/>
    <mergeCell ref="AF16:AF17"/>
    <mergeCell ref="AK16:AK17"/>
    <mergeCell ref="AV16:AV17"/>
    <mergeCell ref="AX16:AX17"/>
    <mergeCell ref="AS16:AS17"/>
    <mergeCell ref="AI15:AW15"/>
    <mergeCell ref="H15:AE15"/>
    <mergeCell ref="L16:L17"/>
    <mergeCell ref="N16:N17"/>
    <mergeCell ref="H29:I29"/>
    <mergeCell ref="H28:I28"/>
    <mergeCell ref="H25:I25"/>
    <mergeCell ref="H23:I23"/>
    <mergeCell ref="H24:I24"/>
    <mergeCell ref="H27:I27"/>
    <mergeCell ref="H26:I26"/>
  </mergeCells>
  <conditionalFormatting sqref="J8 N8:N10 I9">
    <cfRule type="expression" dxfId="657" priority="2772">
      <formula>+IF($L$8="Sede Direccion General",1,0)</formula>
    </cfRule>
    <cfRule type="expression" dxfId="656" priority="2773">
      <formula>+IF($L$8="",1,0)</formula>
    </cfRule>
  </conditionalFormatting>
  <conditionalFormatting sqref="N10 J8 N8">
    <cfRule type="expression" dxfId="655" priority="2771">
      <formula>+IF($L$9="",1,0)</formula>
    </cfRule>
  </conditionalFormatting>
  <conditionalFormatting sqref="AE18:AG18 AQ18:AR18 AQ24:AR29 AE19:AE29 AG18:AG29">
    <cfRule type="cellIs" dxfId="654" priority="885" operator="equal">
      <formula>"EXTREMA-INACEPTABLE 25"</formula>
    </cfRule>
    <cfRule type="cellIs" dxfId="653" priority="886" operator="equal">
      <formula>"EXTREMA-INACEPTABLE 20"</formula>
    </cfRule>
    <cfRule type="cellIs" dxfId="652" priority="887" operator="equal">
      <formula>"EXTREMA-INACEPTABLE 15"</formula>
    </cfRule>
    <cfRule type="cellIs" dxfId="651" priority="888" operator="equal">
      <formula>"EXTREMA-INACEPTABLE 10"</formula>
    </cfRule>
    <cfRule type="cellIs" dxfId="650" priority="889" operator="equal">
      <formula>"EXTREMA-INACEPTABLE 20"</formula>
    </cfRule>
    <cfRule type="cellIs" dxfId="649" priority="890" operator="equal">
      <formula>"EXTREMA-INACEPTABLE 16"</formula>
    </cfRule>
    <cfRule type="cellIs" dxfId="648" priority="891" operator="equal">
      <formula>"EXTREMA-INACEPTABLE 12"</formula>
    </cfRule>
    <cfRule type="cellIs" dxfId="647" priority="892" operator="equal">
      <formula>"EXTREMA- INACEPTABLE 15"</formula>
    </cfRule>
    <cfRule type="cellIs" dxfId="646" priority="893" operator="equal">
      <formula>"ALTA-IMPORTANTE 5"</formula>
    </cfRule>
    <cfRule type="cellIs" dxfId="645" priority="894" operator="equal">
      <formula>"ALTA-IMPORTANTE 8"</formula>
    </cfRule>
    <cfRule type="cellIs" dxfId="644" priority="895" operator="equal">
      <formula>"ALTA-IMPORTANTE 4"</formula>
    </cfRule>
    <cfRule type="cellIs" dxfId="643" priority="896" operator="equal">
      <formula>"ALTA-IMPORTANTE 12"</formula>
    </cfRule>
    <cfRule type="cellIs" dxfId="642" priority="897" operator="equal">
      <formula>"ALTA-IMPORTANTE 9"</formula>
    </cfRule>
    <cfRule type="cellIs" dxfId="641" priority="898" operator="equal">
      <formula>"ALTA-IMPORTANTE 10"</formula>
    </cfRule>
    <cfRule type="cellIs" dxfId="640" priority="899" operator="equal">
      <formula>"ALTA-IMPORTANTE 8"</formula>
    </cfRule>
    <cfRule type="cellIs" dxfId="639" priority="900" operator="equal">
      <formula>"ALTA-IMPORTANTE 5"</formula>
    </cfRule>
    <cfRule type="cellIs" dxfId="638" priority="901" operator="equal">
      <formula>"MODERADO 4"</formula>
    </cfRule>
    <cfRule type="cellIs" dxfId="637" priority="902" operator="equal">
      <formula>"MODERADO 6"</formula>
    </cfRule>
    <cfRule type="cellIs" dxfId="636" priority="903" operator="equal">
      <formula>"MODERADO 6"</formula>
    </cfRule>
    <cfRule type="cellIs" dxfId="635" priority="904" operator="equal">
      <formula>"MODERADO 3"</formula>
    </cfRule>
    <cfRule type="cellIs" dxfId="634" priority="905" operator="equal">
      <formula>"BAJO-TRIVIAL 3"</formula>
    </cfRule>
    <cfRule type="cellIs" dxfId="633" priority="906" operator="equal">
      <formula>"BAJO-ACEPTABLE 4"</formula>
    </cfRule>
    <cfRule type="cellIs" dxfId="632" priority="907" operator="equal">
      <formula>"BAJO-TRIVIAL 2"</formula>
    </cfRule>
    <cfRule type="cellIs" dxfId="631" priority="908" operator="equal">
      <formula>"BAJO-ACEPTABLE 2"</formula>
    </cfRule>
    <cfRule type="cellIs" dxfId="630" priority="909" operator="equal">
      <formula>"BAJO-TRIVIAL 1"</formula>
    </cfRule>
  </conditionalFormatting>
  <conditionalFormatting sqref="AW18:AW29">
    <cfRule type="cellIs" dxfId="629" priority="860" operator="equal">
      <formula>"EXTREMA-INACEPTABLE 25"</formula>
    </cfRule>
    <cfRule type="cellIs" dxfId="628" priority="861" operator="equal">
      <formula>"EXTREMA-INACEPTABLE 20"</formula>
    </cfRule>
    <cfRule type="cellIs" dxfId="627" priority="862" operator="equal">
      <formula>"EXTREMA-INACEPTABLE 15"</formula>
    </cfRule>
    <cfRule type="cellIs" dxfId="626" priority="863" operator="equal">
      <formula>"EXTREMA-INACEPTABLE 5"</formula>
    </cfRule>
    <cfRule type="cellIs" dxfId="625" priority="864" operator="equal">
      <formula>"EXTREMA-INACEPTABLE 20"</formula>
    </cfRule>
    <cfRule type="cellIs" dxfId="624" priority="865" operator="equal">
      <formula>"EXTREMA-INACEPTABLE 16"</formula>
    </cfRule>
    <cfRule type="cellIs" dxfId="623" priority="866" operator="equal">
      <formula>"EXTREMA-INACEPTABLE 12"</formula>
    </cfRule>
    <cfRule type="cellIs" dxfId="622" priority="867" operator="equal">
      <formula>"EXTREMA- INACEPTABLE 15"</formula>
    </cfRule>
    <cfRule type="cellIs" dxfId="621" priority="868" operator="equal">
      <formula>"ALTA-IMPORTANTE 5"</formula>
    </cfRule>
    <cfRule type="cellIs" dxfId="620" priority="869" operator="equal">
      <formula>"ALTA-IMPORTANTE 8"</formula>
    </cfRule>
    <cfRule type="cellIs" dxfId="619" priority="870" operator="equal">
      <formula>"ALTA-IMPORTANTE 4"</formula>
    </cfRule>
    <cfRule type="cellIs" dxfId="618" priority="871" operator="equal">
      <formula>"ALTA-IMPORTANTE 12"</formula>
    </cfRule>
    <cfRule type="cellIs" dxfId="617" priority="872" operator="equal">
      <formula>"ALTA-IMPORTANTE 9"</formula>
    </cfRule>
    <cfRule type="cellIs" dxfId="616" priority="873" operator="equal">
      <formula>"ALTA-IMPORTANTE 10"</formula>
    </cfRule>
    <cfRule type="cellIs" dxfId="615" priority="874" operator="equal">
      <formula>"ALTA-IMPORTANTE 8"</formula>
    </cfRule>
    <cfRule type="cellIs" dxfId="614" priority="875" operator="equal">
      <formula>"ALTA-IMPORTANTE 5"</formula>
    </cfRule>
    <cfRule type="cellIs" dxfId="613" priority="876" operator="equal">
      <formula>"MODERADO 4"</formula>
    </cfRule>
    <cfRule type="cellIs" dxfId="612" priority="877" operator="equal">
      <formula>"MODERADO 6"</formula>
    </cfRule>
    <cfRule type="cellIs" dxfId="611" priority="878" operator="equal">
      <formula>"MODERADO 6"</formula>
    </cfRule>
    <cfRule type="cellIs" dxfId="610" priority="879" operator="equal">
      <formula>"MODERADO 3"</formula>
    </cfRule>
    <cfRule type="cellIs" dxfId="609" priority="880" operator="equal">
      <formula>"BAJO-TRIVIAL 3"</formula>
    </cfRule>
    <cfRule type="cellIs" dxfId="608" priority="881" operator="equal">
      <formula>"BAJO-ACEPTABLE 4"</formula>
    </cfRule>
    <cfRule type="cellIs" dxfId="607" priority="882" operator="equal">
      <formula>"BAJO-TRIVIAL 2"</formula>
    </cfRule>
    <cfRule type="cellIs" dxfId="606" priority="883" operator="equal">
      <formula>"BAJO-ACEPTABLE 2"</formula>
    </cfRule>
    <cfRule type="cellIs" dxfId="605" priority="884" operator="equal">
      <formula>"BAJO-TRIVIAL 1"</formula>
    </cfRule>
  </conditionalFormatting>
  <conditionalFormatting sqref="AS24:AS29">
    <cfRule type="cellIs" dxfId="604" priority="660" operator="equal">
      <formula>"EXTREMA-INACEPTABLE 25"</formula>
    </cfRule>
    <cfRule type="cellIs" dxfId="603" priority="661" operator="equal">
      <formula>"EXTREMA-INACEPTABLE 20"</formula>
    </cfRule>
    <cfRule type="cellIs" dxfId="602" priority="662" operator="equal">
      <formula>"EXTREMA-INACEPTABLE 15"</formula>
    </cfRule>
    <cfRule type="cellIs" dxfId="601" priority="663" operator="equal">
      <formula>"EXTREMA-INACEPTABLE 5"</formula>
    </cfRule>
    <cfRule type="cellIs" dxfId="600" priority="664" operator="equal">
      <formula>"EXTREMA-INACEPTABLE 20"</formula>
    </cfRule>
    <cfRule type="cellIs" dxfId="599" priority="665" operator="equal">
      <formula>"EXTREMA-INACEPTABLE 16"</formula>
    </cfRule>
    <cfRule type="cellIs" dxfId="598" priority="666" operator="equal">
      <formula>"EXTREMA-INACEPTABLE 12"</formula>
    </cfRule>
    <cfRule type="cellIs" dxfId="597" priority="667" operator="equal">
      <formula>"EXTREMA- INACEPTABLE 15"</formula>
    </cfRule>
    <cfRule type="cellIs" dxfId="596" priority="668" operator="equal">
      <formula>"ALTA-IMPORTANTE 5"</formula>
    </cfRule>
    <cfRule type="cellIs" dxfId="595" priority="669" operator="equal">
      <formula>"ALTA-IMPORTANTE 8"</formula>
    </cfRule>
    <cfRule type="cellIs" dxfId="594" priority="670" operator="equal">
      <formula>"ALTA-IMPORTANTE 4"</formula>
    </cfRule>
    <cfRule type="cellIs" dxfId="593" priority="671" operator="equal">
      <formula>"ALTA-IMPORTANTE 12"</formula>
    </cfRule>
    <cfRule type="cellIs" dxfId="592" priority="672" operator="equal">
      <formula>"ALTA-IMPORTANTE 9"</formula>
    </cfRule>
    <cfRule type="cellIs" dxfId="591" priority="673" operator="equal">
      <formula>"ALTA-IMPORTANTE 10"</formula>
    </cfRule>
    <cfRule type="cellIs" dxfId="590" priority="674" operator="equal">
      <formula>"ALTA-IMPORTANTE 8"</formula>
    </cfRule>
    <cfRule type="cellIs" dxfId="589" priority="675" operator="equal">
      <formula>"ALTA-IMPORTANTE 5"</formula>
    </cfRule>
    <cfRule type="cellIs" dxfId="588" priority="676" operator="equal">
      <formula>"MODERADO 4"</formula>
    </cfRule>
    <cfRule type="cellIs" dxfId="587" priority="677" operator="equal">
      <formula>"MODERADO 6"</formula>
    </cfRule>
    <cfRule type="cellIs" dxfId="586" priority="678" operator="equal">
      <formula>"MODERADO 6"</formula>
    </cfRule>
    <cfRule type="cellIs" dxfId="585" priority="679" operator="equal">
      <formula>"MODERADO 3"</formula>
    </cfRule>
    <cfRule type="cellIs" dxfId="584" priority="680" operator="equal">
      <formula>"BAJO-TRIVIAL 3"</formula>
    </cfRule>
    <cfRule type="cellIs" dxfId="583" priority="681" operator="equal">
      <formula>"BAJO-ACEPTABLE 4"</formula>
    </cfRule>
    <cfRule type="cellIs" dxfId="582" priority="682" operator="equal">
      <formula>"BAJO-TRIVIAL 2"</formula>
    </cfRule>
    <cfRule type="cellIs" dxfId="581" priority="683" operator="equal">
      <formula>"BAJO-ACEPTABLE 2"</formula>
    </cfRule>
    <cfRule type="cellIs" dxfId="580" priority="684" operator="equal">
      <formula>"BAJO-TRIVIAL 1"</formula>
    </cfRule>
  </conditionalFormatting>
  <conditionalFormatting sqref="AF19 AF21:AF29">
    <cfRule type="cellIs" dxfId="579" priority="485" operator="equal">
      <formula>"EXTREMA-INACEPTABLE 25"</formula>
    </cfRule>
    <cfRule type="cellIs" dxfId="578" priority="486" operator="equal">
      <formula>"EXTREMA-INACEPTABLE 20"</formula>
    </cfRule>
    <cfRule type="cellIs" dxfId="577" priority="487" operator="equal">
      <formula>"EXTREMA-INACEPTABLE 15"</formula>
    </cfRule>
    <cfRule type="cellIs" dxfId="576" priority="488" operator="equal">
      <formula>"EXTREMA-INACEPTABLE 5"</formula>
    </cfRule>
    <cfRule type="cellIs" dxfId="575" priority="489" operator="equal">
      <formula>"EXTREMA-INACEPTABLE 20"</formula>
    </cfRule>
    <cfRule type="cellIs" dxfId="574" priority="490" operator="equal">
      <formula>"EXTREMA-INACEPTABLE 16"</formula>
    </cfRule>
    <cfRule type="cellIs" dxfId="573" priority="491" operator="equal">
      <formula>"EXTREMA-INACEPTABLE 12"</formula>
    </cfRule>
    <cfRule type="cellIs" dxfId="572" priority="492" operator="equal">
      <formula>"EXTREMA- INACEPTABLE 15"</formula>
    </cfRule>
    <cfRule type="cellIs" dxfId="571" priority="493" operator="equal">
      <formula>"ALTA-IMPORTANTE 5"</formula>
    </cfRule>
    <cfRule type="cellIs" dxfId="570" priority="494" operator="equal">
      <formula>"ALTA-IMPORTANTE 8"</formula>
    </cfRule>
    <cfRule type="cellIs" dxfId="569" priority="495" operator="equal">
      <formula>"ALTA-IMPORTANTE 4"</formula>
    </cfRule>
    <cfRule type="cellIs" dxfId="568" priority="496" operator="equal">
      <formula>"ALTA-IMPORTANTE 12"</formula>
    </cfRule>
    <cfRule type="cellIs" dxfId="567" priority="497" operator="equal">
      <formula>"ALTA-IMPORTANTE 9"</formula>
    </cfRule>
    <cfRule type="cellIs" dxfId="566" priority="498" operator="equal">
      <formula>"ALTA-IMPORTANTE 10"</formula>
    </cfRule>
    <cfRule type="cellIs" dxfId="565" priority="499" operator="equal">
      <formula>"ALTA-IMPORTANTE 8"</formula>
    </cfRule>
    <cfRule type="cellIs" dxfId="564" priority="500" operator="equal">
      <formula>"ALTA-IMPORTANTE 5"</formula>
    </cfRule>
    <cfRule type="cellIs" dxfId="563" priority="501" operator="equal">
      <formula>"MODERADO 4"</formula>
    </cfRule>
    <cfRule type="cellIs" dxfId="562" priority="502" operator="equal">
      <formula>"MODERADO 6"</formula>
    </cfRule>
    <cfRule type="cellIs" dxfId="561" priority="503" operator="equal">
      <formula>"MODERADO 6"</formula>
    </cfRule>
    <cfRule type="cellIs" dxfId="560" priority="504" operator="equal">
      <formula>"MODERADO 3"</formula>
    </cfRule>
    <cfRule type="cellIs" dxfId="559" priority="505" operator="equal">
      <formula>"BAJO-TRIVIAL 3"</formula>
    </cfRule>
    <cfRule type="cellIs" dxfId="558" priority="506" operator="equal">
      <formula>"BAJO-ACEPTABLE 4"</formula>
    </cfRule>
    <cfRule type="cellIs" dxfId="557" priority="507" operator="equal">
      <formula>"BAJO-TRIVIAL 2"</formula>
    </cfRule>
    <cfRule type="cellIs" dxfId="556" priority="508" operator="equal">
      <formula>"BAJO-ACEPTABLE 2"</formula>
    </cfRule>
    <cfRule type="cellIs" dxfId="555" priority="509" operator="equal">
      <formula>"BAJO-TRIVIAL 1"</formula>
    </cfRule>
  </conditionalFormatting>
  <conditionalFormatting sqref="AF20">
    <cfRule type="cellIs" dxfId="554" priority="385" operator="equal">
      <formula>"EXTREMA-INACEPTABLE 25"</formula>
    </cfRule>
    <cfRule type="cellIs" dxfId="553" priority="386" operator="equal">
      <formula>"EXTREMA-INACEPTABLE 20"</formula>
    </cfRule>
    <cfRule type="cellIs" dxfId="552" priority="387" operator="equal">
      <formula>"EXTREMA-INACEPTABLE 15"</formula>
    </cfRule>
    <cfRule type="cellIs" dxfId="551" priority="388" operator="equal">
      <formula>"EXTREMA-INACEPTABLE 5"</formula>
    </cfRule>
    <cfRule type="cellIs" dxfId="550" priority="389" operator="equal">
      <formula>"EXTREMA-INACEPTABLE 20"</formula>
    </cfRule>
    <cfRule type="cellIs" dxfId="549" priority="390" operator="equal">
      <formula>"EXTREMA-INACEPTABLE 16"</formula>
    </cfRule>
    <cfRule type="cellIs" dxfId="548" priority="391" operator="equal">
      <formula>"EXTREMA-INACEPTABLE 12"</formula>
    </cfRule>
    <cfRule type="cellIs" dxfId="547" priority="392" operator="equal">
      <formula>"EXTREMA- INACEPTABLE 15"</formula>
    </cfRule>
    <cfRule type="cellIs" dxfId="546" priority="393" operator="equal">
      <formula>"ALTA-IMPORTANTE 5"</formula>
    </cfRule>
    <cfRule type="cellIs" dxfId="545" priority="394" operator="equal">
      <formula>"ALTA-IMPORTANTE 8"</formula>
    </cfRule>
    <cfRule type="cellIs" dxfId="544" priority="395" operator="equal">
      <formula>"ALTA-IMPORTANTE 4"</formula>
    </cfRule>
    <cfRule type="cellIs" dxfId="543" priority="396" operator="equal">
      <formula>"ALTA-IMPORTANTE 12"</formula>
    </cfRule>
    <cfRule type="cellIs" dxfId="542" priority="397" operator="equal">
      <formula>"ALTA-IMPORTANTE 9"</formula>
    </cfRule>
    <cfRule type="cellIs" dxfId="541" priority="398" operator="equal">
      <formula>"ALTA-IMPORTANTE 10"</formula>
    </cfRule>
    <cfRule type="cellIs" dxfId="540" priority="399" operator="equal">
      <formula>"ALTA-IMPORTANTE 8"</formula>
    </cfRule>
    <cfRule type="cellIs" dxfId="539" priority="400" operator="equal">
      <formula>"ALTA-IMPORTANTE 5"</formula>
    </cfRule>
    <cfRule type="cellIs" dxfId="538" priority="401" operator="equal">
      <formula>"MODERADO 4"</formula>
    </cfRule>
    <cfRule type="cellIs" dxfId="537" priority="402" operator="equal">
      <formula>"MODERADO 6"</formula>
    </cfRule>
    <cfRule type="cellIs" dxfId="536" priority="403" operator="equal">
      <formula>"MODERADO 6"</formula>
    </cfRule>
    <cfRule type="cellIs" dxfId="535" priority="404" operator="equal">
      <formula>"MODERADO 3"</formula>
    </cfRule>
    <cfRule type="cellIs" dxfId="534" priority="405" operator="equal">
      <formula>"BAJO-TRIVIAL 3"</formula>
    </cfRule>
    <cfRule type="cellIs" dxfId="533" priority="406" operator="equal">
      <formula>"BAJO-ACEPTABLE 4"</formula>
    </cfRule>
    <cfRule type="cellIs" dxfId="532" priority="407" operator="equal">
      <formula>"BAJO-TRIVIAL 2"</formula>
    </cfRule>
    <cfRule type="cellIs" dxfId="531" priority="408" operator="equal">
      <formula>"BAJO-ACEPTABLE 2"</formula>
    </cfRule>
    <cfRule type="cellIs" dxfId="530" priority="409" operator="equal">
      <formula>"BAJO-TRIVIAL 1"</formula>
    </cfRule>
  </conditionalFormatting>
  <conditionalFormatting sqref="AW19:AW29">
    <cfRule type="cellIs" dxfId="529" priority="335" operator="equal">
      <formula>"EXTREMA-INACEPTABLE 25"</formula>
    </cfRule>
    <cfRule type="cellIs" dxfId="528" priority="336" operator="equal">
      <formula>"EXTREMA-INACEPTABLE 20"</formula>
    </cfRule>
    <cfRule type="cellIs" dxfId="527" priority="337" operator="equal">
      <formula>"EXTREMA-INACEPTABLE 15"</formula>
    </cfRule>
    <cfRule type="cellIs" dxfId="526" priority="338" operator="equal">
      <formula>"EXTREMA-INACEPTABLE 5"</formula>
    </cfRule>
    <cfRule type="cellIs" dxfId="525" priority="339" operator="equal">
      <formula>"EXTREMA-INACEPTABLE 20"</formula>
    </cfRule>
    <cfRule type="cellIs" dxfId="524" priority="340" operator="equal">
      <formula>"EXTREMA-INACEPTABLE 16"</formula>
    </cfRule>
    <cfRule type="cellIs" dxfId="523" priority="341" operator="equal">
      <formula>"EXTREMA-INACEPTABLE 12"</formula>
    </cfRule>
    <cfRule type="cellIs" dxfId="522" priority="342" operator="equal">
      <formula>"EXTREMA- INACEPTABLE 15"</formula>
    </cfRule>
    <cfRule type="cellIs" dxfId="521" priority="343" operator="equal">
      <formula>"ALTA-IMPORTANTE 5"</formula>
    </cfRule>
    <cfRule type="cellIs" dxfId="520" priority="344" operator="equal">
      <formula>"ALTA-IMPORTANTE 8"</formula>
    </cfRule>
    <cfRule type="cellIs" dxfId="519" priority="345" operator="equal">
      <formula>"ALTA-IMPORTANTE 4"</formula>
    </cfRule>
    <cfRule type="cellIs" dxfId="518" priority="346" operator="equal">
      <formula>"ALTA-IMPORTANTE 12"</formula>
    </cfRule>
    <cfRule type="cellIs" dxfId="517" priority="347" operator="equal">
      <formula>"ALTA-IMPORTANTE 9"</formula>
    </cfRule>
    <cfRule type="cellIs" dxfId="516" priority="348" operator="equal">
      <formula>"ALTA-IMPORTANTE 10"</formula>
    </cfRule>
    <cfRule type="cellIs" dxfId="515" priority="349" operator="equal">
      <formula>"ALTA-IMPORTANTE 8"</formula>
    </cfRule>
    <cfRule type="cellIs" dxfId="514" priority="350" operator="equal">
      <formula>"ALTA-IMPORTANTE 5"</formula>
    </cfRule>
    <cfRule type="cellIs" dxfId="513" priority="351" operator="equal">
      <formula>"MODERADO 4"</formula>
    </cfRule>
    <cfRule type="cellIs" dxfId="512" priority="352" operator="equal">
      <formula>"MODERADO 6"</formula>
    </cfRule>
    <cfRule type="cellIs" dxfId="511" priority="353" operator="equal">
      <formula>"MODERADO 6"</formula>
    </cfRule>
    <cfRule type="cellIs" dxfId="510" priority="354" operator="equal">
      <formula>"MODERADO 3"</formula>
    </cfRule>
    <cfRule type="cellIs" dxfId="509" priority="355" operator="equal">
      <formula>"BAJO-TRIVIAL 3"</formula>
    </cfRule>
    <cfRule type="cellIs" dxfId="508" priority="356" operator="equal">
      <formula>"BAJO-ACEPTABLE 4"</formula>
    </cfRule>
    <cfRule type="cellIs" dxfId="507" priority="357" operator="equal">
      <formula>"BAJO-TRIVIAL 2"</formula>
    </cfRule>
    <cfRule type="cellIs" dxfId="506" priority="358" operator="equal">
      <formula>"BAJO-ACEPTABLE 2"</formula>
    </cfRule>
    <cfRule type="cellIs" dxfId="505" priority="359" operator="equal">
      <formula>"BAJO-TRIVIAL 1"</formula>
    </cfRule>
  </conditionalFormatting>
  <conditionalFormatting sqref="J9:L13">
    <cfRule type="expression" dxfId="504" priority="258">
      <formula>+IF($L$8="Sede Direccion General",1,0)</formula>
    </cfRule>
    <cfRule type="expression" dxfId="503" priority="259">
      <formula>+IF($L$8="",1,0)</formula>
    </cfRule>
  </conditionalFormatting>
  <conditionalFormatting sqref="J9:L13">
    <cfRule type="expression" dxfId="502" priority="257">
      <formula>+IF($L$9="",1,0)</formula>
    </cfRule>
  </conditionalFormatting>
  <conditionalFormatting sqref="AS18">
    <cfRule type="cellIs" dxfId="501" priority="151" operator="equal">
      <formula>"EXTREMA-INACEPTABLE 25"</formula>
    </cfRule>
    <cfRule type="cellIs" dxfId="500" priority="152" operator="equal">
      <formula>"EXTREMA-INACEPTABLE 20"</formula>
    </cfRule>
    <cfRule type="cellIs" dxfId="499" priority="153" operator="equal">
      <formula>"EXTREMA-INACEPTABLE 15"</formula>
    </cfRule>
    <cfRule type="cellIs" dxfId="498" priority="154" operator="equal">
      <formula>"EXTREMA-INACEPTABLE 10"</formula>
    </cfRule>
    <cfRule type="cellIs" dxfId="497" priority="155" operator="equal">
      <formula>"EXTREMA-INACEPTABLE 20"</formula>
    </cfRule>
    <cfRule type="cellIs" dxfId="496" priority="156" operator="equal">
      <formula>"EXTREMA-INACEPTABLE 16"</formula>
    </cfRule>
    <cfRule type="cellIs" dxfId="495" priority="157" operator="equal">
      <formula>"EXTREMA-INACEPTABLE 12"</formula>
    </cfRule>
    <cfRule type="cellIs" dxfId="494" priority="158" operator="equal">
      <formula>"EXTREMA- INACEPTABLE 15"</formula>
    </cfRule>
    <cfRule type="cellIs" dxfId="493" priority="159" operator="equal">
      <formula>"ALTA-IMPORTANTE 5"</formula>
    </cfRule>
    <cfRule type="cellIs" dxfId="492" priority="160" operator="equal">
      <formula>"ALTA-IMPORTANTE 8"</formula>
    </cfRule>
    <cfRule type="cellIs" dxfId="491" priority="161" operator="equal">
      <formula>"ALTA-IMPORTANTE 4"</formula>
    </cfRule>
    <cfRule type="cellIs" dxfId="490" priority="162" operator="equal">
      <formula>"ALTA-IMPORTANTE 12"</formula>
    </cfRule>
    <cfRule type="cellIs" dxfId="489" priority="163" operator="equal">
      <formula>"ALTA-IMPORTANTE 9"</formula>
    </cfRule>
    <cfRule type="cellIs" dxfId="488" priority="164" operator="equal">
      <formula>"ALTA-IMPORTANTE 10"</formula>
    </cfRule>
    <cfRule type="cellIs" dxfId="487" priority="165" operator="equal">
      <formula>"ALTA-IMPORTANTE 8"</formula>
    </cfRule>
    <cfRule type="cellIs" dxfId="486" priority="166" operator="equal">
      <formula>"ALTA-IMPORTANTE 5"</formula>
    </cfRule>
    <cfRule type="cellIs" dxfId="485" priority="167" operator="equal">
      <formula>"MODERADO 4"</formula>
    </cfRule>
    <cfRule type="cellIs" dxfId="484" priority="168" operator="equal">
      <formula>"MODERADO 6"</formula>
    </cfRule>
    <cfRule type="cellIs" dxfId="483" priority="169" operator="equal">
      <formula>"MODERADO 6"</formula>
    </cfRule>
    <cfRule type="cellIs" dxfId="482" priority="170" operator="equal">
      <formula>"MODERADO 3"</formula>
    </cfRule>
    <cfRule type="cellIs" dxfId="481" priority="171" operator="equal">
      <formula>"BAJO-TRIVIAL 3"</formula>
    </cfRule>
    <cfRule type="cellIs" dxfId="480" priority="172" operator="equal">
      <formula>"BAJO-ACEPTABLE 4"</formula>
    </cfRule>
    <cfRule type="cellIs" dxfId="479" priority="173" operator="equal">
      <formula>"BAJO-TRIVIAL 2"</formula>
    </cfRule>
    <cfRule type="cellIs" dxfId="478" priority="174" operator="equal">
      <formula>"BAJO-ACEPTABLE 2"</formula>
    </cfRule>
    <cfRule type="cellIs" dxfId="477" priority="175" operator="equal">
      <formula>"BAJO-TRIVIAL 1"</formula>
    </cfRule>
  </conditionalFormatting>
  <conditionalFormatting sqref="AQ19:AR23">
    <cfRule type="cellIs" dxfId="476" priority="26" operator="equal">
      <formula>"EXTREMA-INACEPTABLE 25"</formula>
    </cfRule>
    <cfRule type="cellIs" dxfId="475" priority="27" operator="equal">
      <formula>"EXTREMA-INACEPTABLE 20"</formula>
    </cfRule>
    <cfRule type="cellIs" dxfId="474" priority="28" operator="equal">
      <formula>"EXTREMA-INACEPTABLE 15"</formula>
    </cfRule>
    <cfRule type="cellIs" dxfId="473" priority="29" operator="equal">
      <formula>"EXTREMA-INACEPTABLE 10"</formula>
    </cfRule>
    <cfRule type="cellIs" dxfId="472" priority="30" operator="equal">
      <formula>"EXTREMA-INACEPTABLE 20"</formula>
    </cfRule>
    <cfRule type="cellIs" dxfId="471" priority="31" operator="equal">
      <formula>"EXTREMA-INACEPTABLE 16"</formula>
    </cfRule>
    <cfRule type="cellIs" dxfId="470" priority="32" operator="equal">
      <formula>"EXTREMA-INACEPTABLE 12"</formula>
    </cfRule>
    <cfRule type="cellIs" dxfId="469" priority="33" operator="equal">
      <formula>"EXTREMA- INACEPTABLE 15"</formula>
    </cfRule>
    <cfRule type="cellIs" dxfId="468" priority="34" operator="equal">
      <formula>"ALTA-IMPORTANTE 5"</formula>
    </cfRule>
    <cfRule type="cellIs" dxfId="467" priority="35" operator="equal">
      <formula>"ALTA-IMPORTANTE 8"</formula>
    </cfRule>
    <cfRule type="cellIs" dxfId="466" priority="36" operator="equal">
      <formula>"ALTA-IMPORTANTE 4"</formula>
    </cfRule>
    <cfRule type="cellIs" dxfId="465" priority="37" operator="equal">
      <formula>"ALTA-IMPORTANTE 12"</formula>
    </cfRule>
    <cfRule type="cellIs" dxfId="464" priority="38" operator="equal">
      <formula>"ALTA-IMPORTANTE 9"</formula>
    </cfRule>
    <cfRule type="cellIs" dxfId="463" priority="39" operator="equal">
      <formula>"ALTA-IMPORTANTE 10"</formula>
    </cfRule>
    <cfRule type="cellIs" dxfId="462" priority="40" operator="equal">
      <formula>"ALTA-IMPORTANTE 8"</formula>
    </cfRule>
    <cfRule type="cellIs" dxfId="461" priority="41" operator="equal">
      <formula>"ALTA-IMPORTANTE 5"</formula>
    </cfRule>
    <cfRule type="cellIs" dxfId="460" priority="42" operator="equal">
      <formula>"MODERADO 4"</formula>
    </cfRule>
    <cfRule type="cellIs" dxfId="459" priority="43" operator="equal">
      <formula>"MODERADO 6"</formula>
    </cfRule>
    <cfRule type="cellIs" dxfId="458" priority="44" operator="equal">
      <formula>"MODERADO 6"</formula>
    </cfRule>
    <cfRule type="cellIs" dxfId="457" priority="45" operator="equal">
      <formula>"MODERADO 3"</formula>
    </cfRule>
    <cfRule type="cellIs" dxfId="456" priority="46" operator="equal">
      <formula>"BAJO-TRIVIAL 3"</formula>
    </cfRule>
    <cfRule type="cellIs" dxfId="455" priority="47" operator="equal">
      <formula>"BAJO-ACEPTABLE 4"</formula>
    </cfRule>
    <cfRule type="cellIs" dxfId="454" priority="48" operator="equal">
      <formula>"BAJO-TRIVIAL 2"</formula>
    </cfRule>
    <cfRule type="cellIs" dxfId="453" priority="49" operator="equal">
      <formula>"BAJO-ACEPTABLE 2"</formula>
    </cfRule>
    <cfRule type="cellIs" dxfId="452" priority="50" operator="equal">
      <formula>"BAJO-TRIVIAL 1"</formula>
    </cfRule>
  </conditionalFormatting>
  <conditionalFormatting sqref="AS19:AS23">
    <cfRule type="cellIs" dxfId="451" priority="1" operator="equal">
      <formula>"EXTREMA-INACEPTABLE 25"</formula>
    </cfRule>
    <cfRule type="cellIs" dxfId="450" priority="2" operator="equal">
      <formula>"EXTREMA-INACEPTABLE 20"</formula>
    </cfRule>
    <cfRule type="cellIs" dxfId="449" priority="3" operator="equal">
      <formula>"EXTREMA-INACEPTABLE 15"</formula>
    </cfRule>
    <cfRule type="cellIs" dxfId="448" priority="4" operator="equal">
      <formula>"EXTREMA-INACEPTABLE 10"</formula>
    </cfRule>
    <cfRule type="cellIs" dxfId="447" priority="5" operator="equal">
      <formula>"EXTREMA-INACEPTABLE 20"</formula>
    </cfRule>
    <cfRule type="cellIs" dxfId="446" priority="6" operator="equal">
      <formula>"EXTREMA-INACEPTABLE 16"</formula>
    </cfRule>
    <cfRule type="cellIs" dxfId="445" priority="7" operator="equal">
      <formula>"EXTREMA-INACEPTABLE 12"</formula>
    </cfRule>
    <cfRule type="cellIs" dxfId="444" priority="8" operator="equal">
      <formula>"EXTREMA- INACEPTABLE 15"</formula>
    </cfRule>
    <cfRule type="cellIs" dxfId="443" priority="9" operator="equal">
      <formula>"ALTA-IMPORTANTE 5"</formula>
    </cfRule>
    <cfRule type="cellIs" dxfId="442" priority="10" operator="equal">
      <formula>"ALTA-IMPORTANTE 8"</formula>
    </cfRule>
    <cfRule type="cellIs" dxfId="441" priority="11" operator="equal">
      <formula>"ALTA-IMPORTANTE 4"</formula>
    </cfRule>
    <cfRule type="cellIs" dxfId="440" priority="12" operator="equal">
      <formula>"ALTA-IMPORTANTE 12"</formula>
    </cfRule>
    <cfRule type="cellIs" dxfId="439" priority="13" operator="equal">
      <formula>"ALTA-IMPORTANTE 9"</formula>
    </cfRule>
    <cfRule type="cellIs" dxfId="438" priority="14" operator="equal">
      <formula>"ALTA-IMPORTANTE 10"</formula>
    </cfRule>
    <cfRule type="cellIs" dxfId="437" priority="15" operator="equal">
      <formula>"ALTA-IMPORTANTE 8"</formula>
    </cfRule>
    <cfRule type="cellIs" dxfId="436" priority="16" operator="equal">
      <formula>"ALTA-IMPORTANTE 5"</formula>
    </cfRule>
    <cfRule type="cellIs" dxfId="435" priority="17" operator="equal">
      <formula>"MODERADO 4"</formula>
    </cfRule>
    <cfRule type="cellIs" dxfId="434" priority="18" operator="equal">
      <formula>"MODERADO 6"</formula>
    </cfRule>
    <cfRule type="cellIs" dxfId="433" priority="19" operator="equal">
      <formula>"MODERADO 6"</formula>
    </cfRule>
    <cfRule type="cellIs" dxfId="432" priority="20" operator="equal">
      <formula>"MODERADO 3"</formula>
    </cfRule>
    <cfRule type="cellIs" dxfId="431" priority="21" operator="equal">
      <formula>"BAJO-TRIVIAL 3"</formula>
    </cfRule>
    <cfRule type="cellIs" dxfId="430" priority="22" operator="equal">
      <formula>"BAJO-ACEPTABLE 4"</formula>
    </cfRule>
    <cfRule type="cellIs" dxfId="429" priority="23" operator="equal">
      <formula>"BAJO-TRIVIAL 2"</formula>
    </cfRule>
    <cfRule type="cellIs" dxfId="428" priority="24" operator="equal">
      <formula>"BAJO-ACEPTABLE 2"</formula>
    </cfRule>
    <cfRule type="cellIs" dxfId="427" priority="25" operator="equal">
      <formula>"BAJO-TRIVIAL 1"</formula>
    </cfRule>
  </conditionalFormatting>
  <dataValidations xWindow="142" yWindow="351" count="4">
    <dataValidation type="list" allowBlank="1" showInputMessage="1" showErrorMessage="1" sqref="AR18:AR29" xr:uid="{00000000-0002-0000-0300-000000000000}">
      <formula1>ZONA_RIESGOS</formula1>
    </dataValidation>
    <dataValidation type="list" allowBlank="1" showInputMessage="1" showErrorMessage="1" sqref="AS18:AS23 AQ18:AQ29" xr:uid="{00000000-0002-0000-0300-000001000000}">
      <formula1>CONTROLES_PROBABILIDAD</formula1>
    </dataValidation>
    <dataValidation type="list" allowBlank="1" showInputMessage="1" showErrorMessage="1" sqref="AS24:AS29" xr:uid="{00000000-0002-0000-0300-000002000000}">
      <formula1>CONTROLES_IMPACTO</formula1>
    </dataValidation>
    <dataValidation allowBlank="1" showInputMessage="1" showErrorMessage="1" promptTitle="FECHA" prompt="INGRESE DD/MM/AA" sqref="I10 I12" xr:uid="{00000000-0002-0000-0300-000003000000}"/>
  </dataValidations>
  <pageMargins left="0.7" right="0.7" top="0.75" bottom="0.75" header="0.3" footer="0.3"/>
  <pageSetup orientation="portrait" horizontalDpi="300" verticalDpi="300" r:id="rId1"/>
  <ignoredErrors>
    <ignoredError sqref="AI18:AI29 AK18:AK29" unlockedFormula="1"/>
  </ignoredErrors>
  <drawing r:id="rId2"/>
  <legacyDrawing r:id="rId3"/>
  <controls>
    <mc:AlternateContent xmlns:mc="http://schemas.openxmlformats.org/markup-compatibility/2006">
      <mc:Choice Requires="x14">
        <control shapeId="2091" r:id="rId4" name="CmdDI">
          <controlPr defaultSize="0" autoLine="0" r:id="rId5">
            <anchor moveWithCells="1">
              <from>
                <xdr:col>18</xdr:col>
                <xdr:colOff>0</xdr:colOff>
                <xdr:row>19</xdr:row>
                <xdr:rowOff>0</xdr:rowOff>
              </from>
              <to>
                <xdr:col>18</xdr:col>
                <xdr:colOff>361950</xdr:colOff>
                <xdr:row>19</xdr:row>
                <xdr:rowOff>285750</xdr:rowOff>
              </to>
            </anchor>
          </controlPr>
        </control>
      </mc:Choice>
      <mc:Fallback>
        <control shapeId="2091" r:id="rId4" name="CmdDI"/>
      </mc:Fallback>
    </mc:AlternateContent>
  </controls>
  <extLst>
    <ext xmlns:x14="http://schemas.microsoft.com/office/spreadsheetml/2009/9/main" uri="{78C0D931-6437-407d-A8EE-F0AAD7539E65}">
      <x14:conditionalFormattings>
        <x14:conditionalFormatting xmlns:xm="http://schemas.microsoft.com/office/excel/2006/main">
          <x14:cfRule type="cellIs" priority="201" operator="equal" id="{E0AEEC95-5EB9-4DD0-B0AA-DE331D558B14}">
            <xm:f>DATOS!$BF$22</xm:f>
            <x14:dxf>
              <fill>
                <patternFill>
                  <bgColor rgb="FFFFFF00"/>
                </patternFill>
              </fill>
            </x14:dxf>
          </x14:cfRule>
          <x14:cfRule type="cellIs" priority="202" operator="equal" id="{00741B51-0978-4779-9043-50B934713931}">
            <xm:f>DATOS!$BF$21</xm:f>
            <x14:dxf>
              <fill>
                <patternFill>
                  <bgColor rgb="FFFFC000"/>
                </patternFill>
              </fill>
            </x14:dxf>
          </x14:cfRule>
          <x14:cfRule type="cellIs" priority="203" operator="equal" id="{E84BEF85-B79A-4D7B-BCED-5D83A10F6524}">
            <xm:f>DATOS!$BF$20</xm:f>
            <x14:dxf>
              <fill>
                <patternFill>
                  <bgColor rgb="FFFF0000"/>
                </patternFill>
              </fill>
            </x14:dxf>
          </x14:cfRule>
          <x14:cfRule type="cellIs" priority="204" operator="equal" id="{72CC8BA8-5BAE-4F04-84D0-6045353EF26A}">
            <xm:f>DATOS!$BF$19</xm:f>
            <x14:dxf>
              <fill>
                <patternFill>
                  <bgColor rgb="FFFF0000"/>
                </patternFill>
              </fill>
            </x14:dxf>
          </x14:cfRule>
          <x14:cfRule type="cellIs" priority="205" operator="equal" id="{A2064864-E340-46DC-8BF1-DB49C8ECB141}">
            <xm:f>DATOS!$BF$18</xm:f>
            <x14:dxf>
              <fill>
                <patternFill>
                  <bgColor rgb="FFFF0000"/>
                </patternFill>
              </fill>
            </x14:dxf>
          </x14:cfRule>
          <x14:cfRule type="cellIs" priority="206" operator="equal" id="{6889AD77-1BA0-4464-90DB-7CD42E9A64B2}">
            <xm:f>DATOS!$BE$22</xm:f>
            <x14:dxf>
              <fill>
                <patternFill>
                  <bgColor theme="9"/>
                </patternFill>
              </fill>
            </x14:dxf>
          </x14:cfRule>
          <x14:cfRule type="cellIs" priority="207" operator="equal" id="{89F4CE92-7911-4AFA-8ECE-C994E3B7FBA3}">
            <xm:f>DATOS!$BE$21</xm:f>
            <x14:dxf>
              <fill>
                <patternFill>
                  <bgColor rgb="FFFFFF00"/>
                </patternFill>
              </fill>
            </x14:dxf>
          </x14:cfRule>
          <x14:cfRule type="cellIs" priority="208" operator="equal" id="{CA18B779-748F-4F41-8427-45562D1A3BC6}">
            <xm:f>DATOS!$BE$20</xm:f>
            <x14:dxf>
              <fill>
                <patternFill>
                  <bgColor rgb="FFFFC000"/>
                </patternFill>
              </fill>
            </x14:dxf>
          </x14:cfRule>
          <x14:cfRule type="cellIs" priority="209" operator="equal" id="{D1F941CE-9BDB-4EA6-946C-A435CD9806C2}">
            <xm:f>DATOS!$BE$19</xm:f>
            <x14:dxf>
              <fill>
                <patternFill>
                  <bgColor rgb="FFFFC000"/>
                </patternFill>
              </fill>
            </x14:dxf>
          </x14:cfRule>
          <x14:cfRule type="cellIs" priority="210" operator="equal" id="{3AA0F3F8-92CC-42C6-9752-74E1EB74DD22}">
            <xm:f>DATOS!$BE$18</xm:f>
            <x14:dxf>
              <fill>
                <patternFill>
                  <bgColor rgb="FFFFC000"/>
                </patternFill>
              </fill>
            </x14:dxf>
          </x14:cfRule>
          <x14:cfRule type="cellIs" priority="211" operator="equal" id="{47B18FD7-3B7B-451B-88DC-5E0D92F1D699}">
            <xm:f>DATOS!$BD$22</xm:f>
            <x14:dxf>
              <fill>
                <patternFill>
                  <bgColor theme="9"/>
                </patternFill>
              </fill>
            </x14:dxf>
          </x14:cfRule>
          <x14:cfRule type="cellIs" priority="212" operator="equal" id="{5D2BE9CC-475C-49EA-9A16-7C33C2F7518C}">
            <xm:f>DATOS!$BD$21</xm:f>
            <x14:dxf>
              <fill>
                <patternFill>
                  <bgColor theme="9"/>
                </patternFill>
              </fill>
            </x14:dxf>
          </x14:cfRule>
          <x14:cfRule type="cellIs" priority="213" operator="equal" id="{91F03120-B789-4ADF-B29C-E0ED80FA34BE}">
            <xm:f>DATOS!$BD$20</xm:f>
            <x14:dxf>
              <fill>
                <patternFill>
                  <bgColor rgb="FFFFFF00"/>
                </patternFill>
              </fill>
            </x14:dxf>
          </x14:cfRule>
          <x14:cfRule type="cellIs" priority="214" operator="equal" id="{037047CF-3AEE-4256-8C24-08416FDFD818}">
            <xm:f>DATOS!$BD$19</xm:f>
            <x14:dxf>
              <fill>
                <patternFill>
                  <bgColor rgb="FFFFFF00"/>
                </patternFill>
              </fill>
            </x14:dxf>
          </x14:cfRule>
          <x14:cfRule type="cellIs" priority="215" operator="equal" id="{A50FBDDE-00F7-41C9-A332-85649E4BEAD4}">
            <xm:f>DATOS!$BD$18</xm:f>
            <x14:dxf>
              <fill>
                <patternFill>
                  <bgColor rgb="FFFFFF00"/>
                </patternFill>
              </fill>
            </x14:dxf>
          </x14:cfRule>
          <xm:sqref>AW18:AW29</xm:sqref>
        </x14:conditionalFormatting>
        <x14:conditionalFormatting xmlns:xm="http://schemas.microsoft.com/office/excel/2006/main">
          <x14:cfRule type="cellIs" priority="216" operator="equal" id="{EDCD60E6-E08D-40D2-B77D-D8754211065E}">
            <xm:f>DATOS!$BF$20</xm:f>
            <x14:dxf>
              <fill>
                <patternFill>
                  <bgColor rgb="FFFF0000"/>
                </patternFill>
              </fill>
            </x14:dxf>
          </x14:cfRule>
          <x14:cfRule type="cellIs" priority="217" operator="equal" id="{013E0093-45B7-448D-A4A8-E8A2BC160DFF}">
            <xm:f>DATOS!$BF$19</xm:f>
            <x14:dxf>
              <fill>
                <patternFill>
                  <bgColor rgb="FFFF0000"/>
                </patternFill>
              </fill>
            </x14:dxf>
          </x14:cfRule>
          <x14:cfRule type="cellIs" priority="218" operator="equal" id="{F9B34DC5-C919-4D0F-9BC9-71D3D5AF53C7}">
            <xm:f>DATOS!$BF$18</xm:f>
            <x14:dxf>
              <fill>
                <patternFill>
                  <bgColor rgb="FFFF0000"/>
                </patternFill>
              </fill>
            </x14:dxf>
          </x14:cfRule>
          <x14:cfRule type="cellIs" priority="219" operator="equal" id="{F8C15B56-F5BC-4EFC-A257-7916F6AFDC06}">
            <xm:f>DATOS!$BF$21</xm:f>
            <x14:dxf>
              <fill>
                <patternFill>
                  <bgColor rgb="FFFFC000"/>
                </patternFill>
              </fill>
            </x14:dxf>
          </x14:cfRule>
          <x14:cfRule type="cellIs" priority="220" operator="equal" id="{5835E5F1-D2BB-4363-8C4A-1813ADCC600F}">
            <xm:f>DATOS!$BE$20</xm:f>
            <x14:dxf>
              <fill>
                <patternFill>
                  <bgColor rgb="FFFFC000"/>
                </patternFill>
              </fill>
            </x14:dxf>
          </x14:cfRule>
          <x14:cfRule type="cellIs" priority="221" operator="equal" id="{FE30F1E6-805B-4A7C-9D7D-E435B6B17323}">
            <xm:f>DATOS!$BE$19</xm:f>
            <x14:dxf>
              <fill>
                <patternFill>
                  <bgColor rgb="FFFFC000"/>
                </patternFill>
              </fill>
            </x14:dxf>
          </x14:cfRule>
          <x14:cfRule type="cellIs" priority="223" operator="equal" id="{266CEFC0-C77B-405E-95F0-CF4EF85EA145}">
            <xm:f>DATOS!$BE$18</xm:f>
            <x14:dxf>
              <fill>
                <patternFill>
                  <bgColor rgb="FFFFC000"/>
                </patternFill>
              </fill>
            </x14:dxf>
          </x14:cfRule>
          <x14:cfRule type="cellIs" priority="224" operator="equal" id="{650B0DC9-D1A3-467F-AB91-5128A7DE32DB}">
            <xm:f>DATOS!$BF$22</xm:f>
            <x14:dxf>
              <fill>
                <patternFill>
                  <bgColor rgb="FFFFFF00"/>
                </patternFill>
              </fill>
            </x14:dxf>
          </x14:cfRule>
          <x14:cfRule type="cellIs" priority="225" operator="equal" id="{EDEC8ED2-D9AB-4328-B9D8-2DF9094705DB}">
            <xm:f>DATOS!$BE$21</xm:f>
            <x14:dxf>
              <fill>
                <patternFill>
                  <bgColor rgb="FFFFFF00"/>
                </patternFill>
              </fill>
            </x14:dxf>
          </x14:cfRule>
          <x14:cfRule type="cellIs" priority="226" operator="equal" id="{9432A00B-B2F7-4952-8DDD-ACA7C44A99F9}">
            <xm:f>DATOS!$BD$20</xm:f>
            <x14:dxf>
              <fill>
                <patternFill>
                  <bgColor rgb="FFFFFF00"/>
                </patternFill>
              </fill>
            </x14:dxf>
          </x14:cfRule>
          <x14:cfRule type="cellIs" priority="227" operator="equal" id="{DE180D60-B768-4464-A3EB-98E059A16ECA}">
            <xm:f>DATOS!$BD$19</xm:f>
            <x14:dxf>
              <fill>
                <patternFill>
                  <bgColor rgb="FFFFFF00"/>
                </patternFill>
              </fill>
            </x14:dxf>
          </x14:cfRule>
          <x14:cfRule type="cellIs" priority="228" operator="equal" id="{7FDFEAD2-6200-4566-BBE4-40EA7630331A}">
            <xm:f>DATOS!$BD$18</xm:f>
            <x14:dxf>
              <fill>
                <patternFill>
                  <bgColor rgb="FFFFFF00"/>
                </patternFill>
              </fill>
            </x14:dxf>
          </x14:cfRule>
          <x14:cfRule type="cellIs" priority="229" operator="equal" id="{D4B26F65-617F-4ABD-86AE-FADFDA0D34A3}">
            <xm:f>DATOS!$BE$22</xm:f>
            <x14:dxf>
              <fill>
                <patternFill>
                  <bgColor theme="9"/>
                </patternFill>
              </fill>
            </x14:dxf>
          </x14:cfRule>
          <x14:cfRule type="cellIs" priority="230" operator="equal" id="{5AE04E5C-0FD4-40DE-8410-E6ADDABFF3D2}">
            <xm:f>DATOS!$BD$21</xm:f>
            <x14:dxf>
              <fill>
                <patternFill>
                  <bgColor theme="9"/>
                </patternFill>
              </fill>
            </x14:dxf>
          </x14:cfRule>
          <x14:cfRule type="cellIs" priority="231" operator="equal" id="{82509C84-6EEC-4556-961B-ACAA175C7242}">
            <xm:f>DATOS!$BD$22</xm:f>
            <x14:dxf>
              <fill>
                <patternFill>
                  <bgColor theme="9"/>
                </patternFill>
              </fill>
            </x14:dxf>
          </x14:cfRule>
          <xm:sqref>AE18:AE29</xm:sqref>
        </x14:conditionalFormatting>
      </x14:conditionalFormattings>
    </ext>
    <ext xmlns:x14="http://schemas.microsoft.com/office/spreadsheetml/2009/9/main" uri="{CCE6A557-97BC-4b89-ADB6-D9C93CAAB3DF}">
      <x14:dataValidations xmlns:xm="http://schemas.microsoft.com/office/excel/2006/main" xWindow="142" yWindow="351" count="1">
        <x14:dataValidation type="list" allowBlank="1" showInputMessage="1" showErrorMessage="1" xr:uid="{00000000-0002-0000-0300-000004000000}">
          <x14:formula1>
            <xm:f>DATOS!$AU$14:$AU$18</xm:f>
          </x14:formula1>
          <xm:sqref>P18:P29</xm:sqref>
        </x14:dataValidation>
      </x14:dataValidations>
    </ex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9">
    <tabColor theme="8" tint="-0.249977111117893"/>
  </sheetPr>
  <dimension ref="A1:BJ596"/>
  <sheetViews>
    <sheetView zoomScaleNormal="100" workbookViewId="0">
      <selection activeCell="F2" sqref="F2:K2"/>
    </sheetView>
  </sheetViews>
  <sheetFormatPr baseColWidth="10" defaultRowHeight="15" x14ac:dyDescent="0.25"/>
  <cols>
    <col min="1" max="1" width="1.140625" style="3" customWidth="1"/>
    <col min="2" max="3" width="1" style="14" customWidth="1"/>
    <col min="4" max="4" width="15.42578125" style="73" customWidth="1"/>
    <col min="5" max="5" width="0.5703125" style="14" customWidth="1"/>
    <col min="6" max="6" width="12.85546875" style="14" customWidth="1"/>
    <col min="7" max="7" width="31.42578125" customWidth="1"/>
    <col min="8" max="8" width="33.5703125" customWidth="1"/>
    <col min="9" max="9" width="24.85546875" customWidth="1"/>
    <col min="10" max="10" width="17" customWidth="1"/>
    <col min="12" max="12" width="16.140625" customWidth="1"/>
    <col min="13" max="13" width="16.42578125" style="104" customWidth="1"/>
    <col min="14" max="14" width="12.42578125" customWidth="1"/>
    <col min="15" max="15" width="14.85546875" style="104" customWidth="1"/>
    <col min="16" max="16" width="12.42578125" hidden="1" customWidth="1"/>
    <col min="17" max="17" width="23.42578125" customWidth="1"/>
    <col min="18" max="18" width="73.5703125" bestFit="1" customWidth="1"/>
    <col min="19" max="19" width="14.42578125" customWidth="1"/>
    <col min="20" max="20" width="46.42578125" bestFit="1" customWidth="1"/>
    <col min="21" max="21" width="26.5703125" customWidth="1"/>
    <col min="22" max="22" width="13.42578125" customWidth="1"/>
    <col min="23" max="23" width="0.85546875" customWidth="1"/>
    <col min="24" max="29" width="12.5703125" customWidth="1"/>
  </cols>
  <sheetData>
    <row r="1" spans="1:62" s="266" customFormat="1" ht="30" customHeight="1" x14ac:dyDescent="0.25">
      <c r="A1" s="504"/>
      <c r="B1" s="504"/>
      <c r="C1" s="504"/>
      <c r="D1" s="504"/>
      <c r="E1" s="504"/>
      <c r="F1" s="505" t="s">
        <v>3</v>
      </c>
      <c r="G1" s="505"/>
      <c r="H1" s="505"/>
      <c r="I1" s="505"/>
      <c r="J1" s="505"/>
      <c r="K1" s="505"/>
      <c r="L1" s="454" t="s">
        <v>1829</v>
      </c>
      <c r="M1" s="453">
        <v>43063</v>
      </c>
      <c r="O1" s="412"/>
      <c r="P1" s="408"/>
      <c r="Q1" s="408"/>
      <c r="R1" s="87"/>
      <c r="Z1" s="87"/>
      <c r="AA1" s="87"/>
      <c r="AB1" s="87"/>
      <c r="AC1" s="269"/>
      <c r="AD1" s="270"/>
      <c r="AE1" s="269"/>
      <c r="AF1" s="269"/>
      <c r="AG1" s="269"/>
      <c r="AL1" s="267"/>
    </row>
    <row r="2" spans="1:62" s="266" customFormat="1" ht="30" customHeight="1" x14ac:dyDescent="0.25">
      <c r="A2" s="504"/>
      <c r="B2" s="504"/>
      <c r="C2" s="504"/>
      <c r="D2" s="504"/>
      <c r="E2" s="504"/>
      <c r="F2" s="508" t="s">
        <v>1821</v>
      </c>
      <c r="G2" s="508"/>
      <c r="H2" s="508"/>
      <c r="I2" s="508"/>
      <c r="J2" s="508"/>
      <c r="K2" s="508"/>
      <c r="L2" s="416" t="s">
        <v>1882</v>
      </c>
      <c r="M2" s="416" t="s">
        <v>1885</v>
      </c>
      <c r="O2" s="412"/>
      <c r="P2" s="408"/>
      <c r="Q2" s="408"/>
      <c r="R2" s="87"/>
      <c r="Z2" s="87"/>
      <c r="AA2" s="87"/>
      <c r="AB2" s="87"/>
      <c r="AC2" s="269"/>
      <c r="AD2" s="270"/>
      <c r="AE2" s="269"/>
      <c r="AF2" s="269"/>
      <c r="AG2" s="269"/>
      <c r="AL2" s="267"/>
    </row>
    <row r="3" spans="1:62" s="266" customFormat="1" ht="30" customHeight="1" x14ac:dyDescent="0.25">
      <c r="A3" s="504"/>
      <c r="B3" s="504"/>
      <c r="C3" s="504"/>
      <c r="D3" s="504"/>
      <c r="E3" s="504"/>
      <c r="F3" s="509" t="s">
        <v>1884</v>
      </c>
      <c r="G3" s="509"/>
      <c r="H3" s="509"/>
      <c r="I3" s="509"/>
      <c r="J3" s="509"/>
      <c r="K3" s="509"/>
      <c r="L3" s="510" t="s">
        <v>1823</v>
      </c>
      <c r="M3" s="510"/>
      <c r="N3" s="413"/>
      <c r="O3" s="413"/>
      <c r="P3" s="408"/>
      <c r="Q3" s="408"/>
      <c r="R3" s="87"/>
      <c r="Z3" s="87"/>
      <c r="AA3" s="87"/>
      <c r="AB3" s="87"/>
      <c r="AC3" s="269"/>
      <c r="AD3" s="270"/>
      <c r="AE3" s="269"/>
      <c r="AF3" s="269"/>
      <c r="AG3" s="269"/>
      <c r="AL3" s="267"/>
    </row>
    <row r="4" spans="1:62" s="218" customFormat="1" ht="12" x14ac:dyDescent="0.25">
      <c r="A4" s="3"/>
      <c r="B4" s="1"/>
      <c r="C4" s="1"/>
      <c r="D4" s="70"/>
      <c r="E4" s="1"/>
      <c r="F4" s="1"/>
      <c r="G4" s="1"/>
      <c r="H4" s="1"/>
      <c r="I4" s="1"/>
      <c r="J4" s="1"/>
      <c r="K4" s="2"/>
      <c r="L4" s="174"/>
      <c r="M4" s="2"/>
      <c r="N4" s="58"/>
      <c r="O4" s="2"/>
      <c r="P4" s="2"/>
      <c r="Q4" s="2"/>
      <c r="R4" s="2"/>
      <c r="S4" s="1"/>
      <c r="T4" s="1"/>
      <c r="U4" s="1"/>
      <c r="V4" s="1"/>
      <c r="W4" s="1"/>
      <c r="X4" s="96"/>
      <c r="Y4" s="96"/>
      <c r="Z4" s="96"/>
      <c r="AA4" s="96"/>
      <c r="AB4" s="96"/>
      <c r="AC4" s="96"/>
      <c r="AD4" s="96"/>
      <c r="AE4" s="221"/>
      <c r="AF4" s="96"/>
      <c r="AG4" s="101"/>
      <c r="AH4" s="96"/>
      <c r="AI4" s="96"/>
      <c r="AJ4" s="96"/>
      <c r="AK4" s="96"/>
      <c r="AL4" s="96"/>
      <c r="AM4" s="96"/>
      <c r="AN4" s="96"/>
      <c r="AO4" s="96"/>
      <c r="AP4" s="223"/>
      <c r="AQ4" s="96"/>
      <c r="AR4" s="96"/>
      <c r="AS4" s="96"/>
      <c r="AT4" s="96"/>
      <c r="AU4" s="96"/>
      <c r="AV4" s="96"/>
      <c r="AW4" s="96"/>
      <c r="AX4" s="96"/>
      <c r="AY4" s="96"/>
      <c r="AZ4" s="96"/>
      <c r="BA4" s="96"/>
      <c r="BB4" s="96"/>
      <c r="BC4" s="96"/>
      <c r="BD4" s="96"/>
      <c r="BE4" s="96"/>
      <c r="BF4" s="96"/>
      <c r="BG4" s="96"/>
      <c r="BH4" s="96"/>
    </row>
    <row r="5" spans="1:62" s="218" customFormat="1" ht="15.75" hidden="1" customHeight="1" x14ac:dyDescent="0.25">
      <c r="A5" s="3"/>
      <c r="B5" s="4"/>
      <c r="C5" s="4"/>
      <c r="D5" s="71"/>
      <c r="E5" s="4"/>
      <c r="F5" s="4"/>
      <c r="G5" s="4"/>
      <c r="H5" s="559" t="s">
        <v>1817</v>
      </c>
      <c r="I5" s="559"/>
      <c r="J5" s="559"/>
      <c r="K5" s="559"/>
      <c r="L5" s="559"/>
      <c r="M5" s="559"/>
      <c r="N5" s="559"/>
      <c r="O5" s="559"/>
      <c r="P5" s="559"/>
      <c r="Q5" s="559"/>
      <c r="R5" s="559"/>
      <c r="S5" s="559"/>
      <c r="T5" s="177"/>
      <c r="U5" s="177"/>
      <c r="V5" s="177"/>
      <c r="W5" s="91"/>
      <c r="X5" s="224"/>
      <c r="Y5" s="224"/>
      <c r="Z5" s="224"/>
      <c r="AA5" s="224"/>
      <c r="AB5" s="224"/>
      <c r="AC5" s="224"/>
      <c r="AD5" s="224"/>
      <c r="AE5" s="224"/>
      <c r="AF5" s="224"/>
      <c r="AG5" s="224"/>
      <c r="AH5" s="224"/>
      <c r="AI5" s="224"/>
      <c r="AJ5" s="224"/>
      <c r="AK5" s="224"/>
      <c r="AL5" s="224"/>
      <c r="AM5" s="224"/>
      <c r="AN5" s="224"/>
      <c r="AO5" s="224"/>
      <c r="AP5" s="225"/>
    </row>
    <row r="6" spans="1:62" s="218" customFormat="1" ht="12" hidden="1" x14ac:dyDescent="0.25">
      <c r="A6" s="3"/>
      <c r="B6" s="1"/>
      <c r="C6" s="1"/>
      <c r="D6" s="70"/>
      <c r="E6" s="1"/>
      <c r="F6" s="1"/>
      <c r="G6" s="1"/>
      <c r="H6" s="1"/>
      <c r="I6" s="1"/>
      <c r="J6" s="1"/>
      <c r="K6" s="2"/>
      <c r="L6" s="174"/>
      <c r="M6" s="2"/>
      <c r="N6" s="58"/>
      <c r="O6" s="2"/>
      <c r="P6" s="2"/>
      <c r="Q6" s="2"/>
      <c r="R6" s="2"/>
      <c r="S6" s="1"/>
      <c r="T6" s="1"/>
      <c r="U6" s="1"/>
      <c r="V6" s="1"/>
      <c r="W6" s="1"/>
      <c r="X6" s="96"/>
      <c r="Y6" s="96"/>
      <c r="Z6" s="96"/>
      <c r="AA6" s="96"/>
      <c r="AB6" s="96"/>
      <c r="AC6" s="96"/>
      <c r="AD6" s="96"/>
      <c r="AE6" s="221"/>
      <c r="AF6" s="96"/>
      <c r="AG6" s="101"/>
      <c r="AH6" s="96"/>
      <c r="AI6" s="96"/>
      <c r="AJ6" s="96"/>
      <c r="AK6" s="96"/>
      <c r="AL6" s="96"/>
      <c r="AM6" s="96"/>
      <c r="AN6" s="96"/>
      <c r="AO6" s="96"/>
      <c r="AP6" s="223"/>
      <c r="AQ6" s="96"/>
      <c r="AR6" s="96"/>
      <c r="AS6" s="96"/>
      <c r="AT6" s="96"/>
      <c r="AU6" s="96"/>
      <c r="AV6" s="96"/>
      <c r="AW6" s="96"/>
      <c r="AX6" s="96"/>
      <c r="AY6" s="96"/>
      <c r="AZ6" s="96"/>
      <c r="BA6" s="96"/>
      <c r="BB6" s="96"/>
      <c r="BC6" s="96"/>
      <c r="BD6" s="96"/>
      <c r="BE6" s="96"/>
      <c r="BF6" s="96"/>
      <c r="BG6" s="96"/>
      <c r="BH6" s="96"/>
    </row>
    <row r="7" spans="1:62" s="97" customFormat="1" ht="12" x14ac:dyDescent="0.25">
      <c r="A7" s="7"/>
      <c r="B7" s="5"/>
      <c r="C7" s="5"/>
      <c r="D7" s="72"/>
      <c r="E7" s="5"/>
      <c r="F7" s="5"/>
      <c r="G7" s="5"/>
      <c r="H7" s="5"/>
      <c r="I7" s="5"/>
      <c r="J7" s="5"/>
      <c r="K7" s="5"/>
      <c r="L7" s="59"/>
      <c r="M7" s="5"/>
      <c r="N7" s="59"/>
      <c r="O7" s="5"/>
      <c r="P7" s="5"/>
      <c r="Q7" s="5"/>
      <c r="R7" s="5"/>
      <c r="S7" s="6"/>
      <c r="T7" s="6"/>
      <c r="U7" s="6"/>
      <c r="V7" s="6"/>
      <c r="W7" s="6"/>
      <c r="X7" s="223"/>
      <c r="Y7" s="223"/>
      <c r="Z7" s="223"/>
      <c r="AA7" s="223"/>
      <c r="AB7" s="223"/>
      <c r="AC7" s="223"/>
      <c r="AD7" s="223"/>
      <c r="AE7" s="226"/>
      <c r="AF7" s="223"/>
      <c r="AG7" s="227"/>
      <c r="AH7" s="223"/>
      <c r="AI7" s="223"/>
      <c r="AJ7" s="223"/>
      <c r="AK7" s="223"/>
      <c r="AL7" s="223"/>
      <c r="AM7" s="223"/>
      <c r="AN7" s="223"/>
      <c r="AO7" s="223"/>
      <c r="AP7" s="96"/>
      <c r="AQ7" s="223"/>
      <c r="AR7" s="223"/>
      <c r="AS7" s="223"/>
      <c r="AT7" s="223"/>
      <c r="AU7" s="223"/>
      <c r="AV7" s="223"/>
      <c r="AW7" s="223"/>
      <c r="AX7" s="223"/>
      <c r="AY7" s="223"/>
      <c r="AZ7" s="223"/>
      <c r="BA7" s="223"/>
      <c r="BB7" s="223"/>
      <c r="BC7" s="223"/>
      <c r="BD7" s="223"/>
      <c r="BE7" s="223"/>
      <c r="BF7" s="223"/>
      <c r="BG7" s="223"/>
      <c r="BH7" s="223"/>
    </row>
    <row r="8" spans="1:62" s="97" customFormat="1" ht="24" x14ac:dyDescent="0.25">
      <c r="A8" s="7"/>
      <c r="B8" s="5"/>
      <c r="C8" s="5"/>
      <c r="D8" s="72"/>
      <c r="E8" s="5"/>
      <c r="F8" s="5"/>
      <c r="G8" s="5"/>
      <c r="H8" s="124" t="s">
        <v>3</v>
      </c>
      <c r="I8" s="295" t="str">
        <f>IF('1. IDENTIFICACION DEL RIESGO'!K8="","",'1. IDENTIFICACION DEL RIESGO'!K8)</f>
        <v xml:space="preserve">Adquisición de Bienes y Servicios </v>
      </c>
      <c r="J8" s="5"/>
      <c r="K8" s="16"/>
      <c r="L8" s="59"/>
      <c r="M8" s="5"/>
      <c r="N8" s="16"/>
      <c r="O8" s="5"/>
      <c r="P8" s="16"/>
      <c r="Q8" s="8"/>
      <c r="R8" s="8"/>
      <c r="S8" s="8"/>
      <c r="T8" s="8"/>
      <c r="U8" s="8"/>
      <c r="V8" s="8"/>
      <c r="W8" s="8"/>
      <c r="X8" s="228"/>
      <c r="Y8" s="228"/>
      <c r="Z8" s="228"/>
      <c r="AA8" s="228"/>
      <c r="AB8" s="228"/>
      <c r="AC8" s="228"/>
      <c r="AD8" s="228"/>
      <c r="AE8" s="228"/>
      <c r="AF8" s="226"/>
      <c r="AG8" s="226"/>
      <c r="AH8" s="223"/>
      <c r="AI8" s="223"/>
      <c r="AJ8" s="223"/>
      <c r="AK8" s="228"/>
      <c r="AL8" s="229"/>
      <c r="AM8" s="223"/>
      <c r="AN8" s="223"/>
      <c r="AO8" s="223"/>
      <c r="AP8" s="223"/>
      <c r="AQ8" s="96"/>
      <c r="AR8" s="223"/>
      <c r="AS8" s="223"/>
      <c r="AT8" s="223"/>
      <c r="AU8" s="223"/>
      <c r="AV8" s="223"/>
      <c r="AW8" s="223"/>
      <c r="AX8" s="223"/>
      <c r="AY8" s="223"/>
      <c r="AZ8" s="223"/>
      <c r="BA8" s="223"/>
      <c r="BB8" s="223"/>
      <c r="BC8" s="223"/>
      <c r="BD8" s="223"/>
      <c r="BE8" s="223"/>
      <c r="BF8" s="223"/>
      <c r="BG8" s="223"/>
      <c r="BH8" s="223"/>
      <c r="BI8" s="223"/>
      <c r="BJ8" s="223"/>
    </row>
    <row r="9" spans="1:62" s="97" customFormat="1" ht="12" x14ac:dyDescent="0.25">
      <c r="A9" s="7"/>
      <c r="B9" s="5"/>
      <c r="C9" s="5"/>
      <c r="D9" s="72"/>
      <c r="E9" s="5"/>
      <c r="F9" s="5"/>
      <c r="G9" s="5"/>
      <c r="H9" s="5"/>
      <c r="I9" s="5"/>
      <c r="J9" s="5"/>
      <c r="K9" s="16"/>
      <c r="L9" s="175"/>
      <c r="M9" s="5"/>
      <c r="N9" s="16"/>
      <c r="O9" s="16"/>
      <c r="P9" s="16"/>
      <c r="Q9" s="8"/>
      <c r="R9" s="8"/>
      <c r="S9" s="8"/>
      <c r="T9" s="8"/>
      <c r="U9" s="8"/>
      <c r="V9" s="8"/>
      <c r="W9" s="8"/>
      <c r="X9" s="228"/>
      <c r="Y9" s="228"/>
      <c r="Z9" s="228"/>
      <c r="AA9" s="228"/>
      <c r="AB9" s="228"/>
      <c r="AC9" s="228"/>
      <c r="AD9" s="228"/>
      <c r="AE9" s="228"/>
      <c r="AF9" s="226"/>
      <c r="AG9" s="226"/>
      <c r="AH9" s="223"/>
      <c r="AI9" s="223"/>
      <c r="AJ9" s="223"/>
      <c r="AK9" s="228"/>
      <c r="AL9" s="229"/>
      <c r="AM9" s="223"/>
      <c r="AN9" s="223"/>
      <c r="AO9" s="223"/>
      <c r="AP9" s="223"/>
      <c r="AQ9" s="96"/>
      <c r="AR9" s="223"/>
      <c r="AS9" s="223"/>
      <c r="AT9" s="223"/>
      <c r="AU9" s="223"/>
      <c r="AV9" s="223"/>
      <c r="AW9" s="223"/>
      <c r="AX9" s="223"/>
      <c r="AY9" s="223"/>
      <c r="AZ9" s="223"/>
      <c r="BA9" s="223"/>
      <c r="BB9" s="223"/>
      <c r="BC9" s="223"/>
      <c r="BD9" s="223"/>
      <c r="BE9" s="223"/>
      <c r="BF9" s="223"/>
      <c r="BG9" s="223"/>
      <c r="BH9" s="223"/>
      <c r="BI9" s="223"/>
      <c r="BJ9" s="223"/>
    </row>
    <row r="10" spans="1:62" s="97" customFormat="1" ht="12" x14ac:dyDescent="0.25">
      <c r="A10" s="7"/>
      <c r="B10" s="5"/>
      <c r="C10" s="5"/>
      <c r="D10" s="72"/>
      <c r="E10" s="5"/>
      <c r="F10" s="5"/>
      <c r="G10" s="5"/>
      <c r="H10" s="124" t="s">
        <v>1285</v>
      </c>
      <c r="I10" s="80">
        <f>IF(ISBLANK('2. ANALISIS DEL RIESGO'!$I$10),"",'2. ANALISIS DEL RIESGO'!$I$10)</f>
        <v>42368</v>
      </c>
      <c r="J10" s="5"/>
      <c r="K10" s="16"/>
      <c r="L10" s="175"/>
      <c r="M10" s="5"/>
      <c r="N10" s="16"/>
      <c r="O10" s="16"/>
      <c r="P10" s="16"/>
      <c r="Q10" s="8"/>
      <c r="R10" s="8"/>
      <c r="S10" s="8"/>
      <c r="T10" s="8"/>
      <c r="U10" s="8"/>
      <c r="V10" s="8"/>
      <c r="W10" s="8"/>
      <c r="X10" s="228"/>
      <c r="Y10" s="228"/>
      <c r="Z10" s="228"/>
      <c r="AA10" s="228"/>
      <c r="AB10" s="228"/>
      <c r="AC10" s="228"/>
      <c r="AD10" s="228"/>
      <c r="AE10" s="228"/>
      <c r="AF10" s="226"/>
      <c r="AG10" s="226"/>
      <c r="AH10" s="223"/>
      <c r="AI10" s="223"/>
      <c r="AJ10" s="223"/>
      <c r="AK10" s="228"/>
      <c r="AL10" s="229"/>
      <c r="AM10" s="223"/>
      <c r="AN10" s="223"/>
      <c r="AO10" s="223"/>
      <c r="AP10" s="223"/>
      <c r="AQ10" s="96"/>
      <c r="AR10" s="223"/>
      <c r="AS10" s="223"/>
      <c r="AT10" s="223"/>
      <c r="AU10" s="223"/>
      <c r="AV10" s="223"/>
      <c r="AW10" s="223"/>
      <c r="AX10" s="223"/>
      <c r="AY10" s="223"/>
      <c r="AZ10" s="223"/>
      <c r="BA10" s="223"/>
      <c r="BB10" s="223"/>
      <c r="BC10" s="223"/>
      <c r="BD10" s="223"/>
      <c r="BE10" s="223"/>
      <c r="BF10" s="223"/>
      <c r="BG10" s="223"/>
      <c r="BH10" s="223"/>
      <c r="BI10" s="223"/>
      <c r="BJ10" s="223"/>
    </row>
    <row r="11" spans="1:62" s="97" customFormat="1" ht="12" x14ac:dyDescent="0.25">
      <c r="A11" s="7"/>
      <c r="B11" s="5"/>
      <c r="C11" s="5"/>
      <c r="D11" s="72"/>
      <c r="E11" s="5"/>
      <c r="F11" s="5"/>
      <c r="G11" s="5"/>
      <c r="H11" s="5"/>
      <c r="I11" s="5"/>
      <c r="J11" s="5"/>
      <c r="K11" s="16"/>
      <c r="L11" s="175"/>
      <c r="M11" s="5"/>
      <c r="N11" s="16"/>
      <c r="O11" s="16"/>
      <c r="P11" s="6"/>
      <c r="Q11" s="6"/>
      <c r="R11" s="6"/>
      <c r="S11" s="6"/>
      <c r="T11" s="6"/>
      <c r="U11" s="6"/>
      <c r="V11" s="6"/>
      <c r="W11" s="6"/>
      <c r="X11" s="223"/>
      <c r="Y11" s="223"/>
      <c r="Z11" s="223"/>
      <c r="AA11" s="223"/>
      <c r="AB11" s="223"/>
      <c r="AC11" s="223"/>
      <c r="AD11" s="223"/>
      <c r="AE11" s="223"/>
      <c r="AF11" s="226"/>
      <c r="AG11" s="226"/>
      <c r="AH11" s="223"/>
      <c r="AI11" s="223"/>
      <c r="AJ11" s="223"/>
      <c r="AK11" s="223"/>
      <c r="AL11" s="227"/>
      <c r="AM11" s="223"/>
      <c r="AN11" s="223"/>
      <c r="AO11" s="223"/>
      <c r="AP11" s="223"/>
      <c r="AQ11" s="96"/>
      <c r="AR11" s="223"/>
      <c r="AS11" s="223"/>
      <c r="AT11" s="223"/>
      <c r="AU11" s="223"/>
      <c r="AV11" s="223"/>
      <c r="AW11" s="223"/>
      <c r="AX11" s="223"/>
      <c r="AY11" s="223"/>
      <c r="AZ11" s="223"/>
      <c r="BA11" s="223"/>
      <c r="BB11" s="223"/>
      <c r="BC11" s="223"/>
      <c r="BD11" s="223"/>
      <c r="BE11" s="223"/>
      <c r="BF11" s="223"/>
      <c r="BG11" s="223"/>
      <c r="BH11" s="223"/>
      <c r="BI11" s="223"/>
      <c r="BJ11" s="223"/>
    </row>
    <row r="12" spans="1:62" s="97" customFormat="1" ht="12" x14ac:dyDescent="0.25">
      <c r="A12" s="7"/>
      <c r="B12" s="5"/>
      <c r="C12" s="5"/>
      <c r="D12" s="72"/>
      <c r="E12" s="5"/>
      <c r="F12" s="5"/>
      <c r="G12" s="5"/>
      <c r="H12" s="124" t="s">
        <v>1286</v>
      </c>
      <c r="I12" s="80">
        <f>IF(ISBLANK('2. ANALISIS DEL RIESGO'!$I$12),"",'2. ANALISIS DEL RIESGO'!$I$12)</f>
        <v>42734</v>
      </c>
      <c r="J12" s="5"/>
      <c r="K12" s="16"/>
      <c r="L12" s="175"/>
      <c r="M12" s="5"/>
      <c r="N12" s="16"/>
      <c r="O12" s="16"/>
      <c r="P12" s="6"/>
      <c r="Q12" s="6"/>
      <c r="R12" s="6"/>
      <c r="S12" s="6"/>
      <c r="T12" s="6"/>
      <c r="U12" s="6"/>
      <c r="V12" s="6"/>
      <c r="W12" s="6"/>
      <c r="X12" s="223"/>
      <c r="Y12" s="223"/>
      <c r="Z12" s="223"/>
      <c r="AA12" s="223"/>
      <c r="AB12" s="223"/>
      <c r="AC12" s="223"/>
      <c r="AD12" s="223"/>
      <c r="AE12" s="223"/>
      <c r="AF12" s="220"/>
      <c r="AG12" s="220"/>
      <c r="AH12" s="96"/>
      <c r="AI12" s="96"/>
      <c r="AJ12" s="96"/>
      <c r="AK12" s="223"/>
      <c r="AL12" s="227"/>
      <c r="AM12" s="223"/>
      <c r="AN12" s="96"/>
      <c r="AO12" s="230"/>
      <c r="AP12" s="230"/>
      <c r="AQ12" s="96"/>
      <c r="AR12" s="223"/>
      <c r="AS12" s="223"/>
      <c r="AT12" s="223"/>
      <c r="AU12" s="223"/>
      <c r="AV12" s="223"/>
      <c r="AW12" s="223"/>
      <c r="AX12" s="223"/>
      <c r="AY12" s="223"/>
      <c r="AZ12" s="223"/>
      <c r="BA12" s="223"/>
      <c r="BB12" s="223"/>
      <c r="BC12" s="223"/>
      <c r="BD12" s="223"/>
      <c r="BE12" s="223"/>
      <c r="BF12" s="223"/>
      <c r="BG12" s="223"/>
      <c r="BH12" s="223"/>
      <c r="BI12" s="223"/>
      <c r="BJ12" s="223"/>
    </row>
    <row r="13" spans="1:62" s="97" customFormat="1" ht="12" x14ac:dyDescent="0.25">
      <c r="A13" s="7"/>
      <c r="B13" s="5"/>
      <c r="C13" s="5"/>
      <c r="D13" s="72"/>
      <c r="E13" s="5"/>
      <c r="F13" s="5"/>
      <c r="G13" s="5"/>
      <c r="H13" s="5"/>
      <c r="I13" s="5"/>
      <c r="J13" s="5"/>
      <c r="K13" s="16"/>
      <c r="L13" s="175"/>
      <c r="M13" s="5"/>
      <c r="N13" s="16"/>
      <c r="O13" s="16"/>
      <c r="P13" s="5"/>
      <c r="Q13" s="5"/>
      <c r="R13" s="5"/>
      <c r="S13" s="6"/>
      <c r="T13" s="6"/>
      <c r="U13" s="6"/>
      <c r="V13" s="6"/>
      <c r="W13" s="6"/>
      <c r="X13" s="223"/>
      <c r="Y13" s="223"/>
      <c r="Z13" s="223"/>
      <c r="AA13" s="223"/>
      <c r="AB13" s="223"/>
      <c r="AC13" s="223"/>
      <c r="AD13" s="96"/>
      <c r="AE13" s="221"/>
      <c r="AF13" s="223"/>
      <c r="AG13" s="227"/>
      <c r="AH13" s="223"/>
      <c r="AI13" s="223"/>
      <c r="AJ13" s="223"/>
      <c r="AK13" s="96"/>
      <c r="AL13" s="96"/>
      <c r="AM13" s="96"/>
      <c r="AN13" s="96"/>
      <c r="AO13" s="96"/>
      <c r="AP13" s="96"/>
      <c r="AQ13" s="223"/>
      <c r="AR13" s="223"/>
      <c r="AS13" s="223"/>
      <c r="AT13" s="223"/>
      <c r="AU13" s="223"/>
      <c r="AV13" s="223"/>
      <c r="AW13" s="223"/>
      <c r="AX13" s="223"/>
      <c r="AY13" s="223"/>
      <c r="AZ13" s="223"/>
      <c r="BA13" s="223"/>
      <c r="BB13" s="223"/>
      <c r="BC13" s="223"/>
      <c r="BD13" s="223"/>
      <c r="BE13" s="223"/>
      <c r="BF13" s="223"/>
      <c r="BG13" s="223"/>
      <c r="BH13" s="223"/>
    </row>
    <row r="14" spans="1:62" s="97" customFormat="1" ht="12" x14ac:dyDescent="0.25">
      <c r="A14" s="7"/>
      <c r="B14" s="5"/>
      <c r="C14" s="5"/>
      <c r="D14" s="72"/>
      <c r="E14" s="5"/>
      <c r="F14" s="5"/>
      <c r="G14" s="9"/>
      <c r="H14" s="5"/>
      <c r="I14" s="5"/>
      <c r="J14" s="5"/>
      <c r="K14" s="5"/>
      <c r="L14" s="59"/>
      <c r="M14" s="5"/>
      <c r="N14" s="59"/>
      <c r="O14" s="5"/>
      <c r="P14" s="5"/>
      <c r="Q14" s="5"/>
      <c r="R14" s="5"/>
      <c r="S14" s="5"/>
      <c r="T14" s="5"/>
      <c r="U14" s="5"/>
      <c r="V14" s="5"/>
      <c r="W14" s="5"/>
      <c r="X14" s="96"/>
      <c r="Y14" s="96"/>
      <c r="Z14" s="96"/>
      <c r="AA14" s="96"/>
      <c r="AB14" s="96"/>
      <c r="AC14" s="96"/>
      <c r="AD14" s="96"/>
      <c r="AE14" s="221"/>
      <c r="AF14" s="96"/>
      <c r="AG14" s="101"/>
      <c r="AH14" s="221"/>
      <c r="AI14" s="221"/>
      <c r="AJ14" s="221"/>
      <c r="AK14" s="221"/>
      <c r="AL14" s="221"/>
      <c r="AM14" s="221"/>
      <c r="AN14" s="221"/>
      <c r="AO14" s="221"/>
      <c r="AP14" s="221"/>
      <c r="AQ14" s="223"/>
      <c r="AR14" s="223"/>
      <c r="AS14" s="223"/>
      <c r="AT14" s="223"/>
      <c r="AU14" s="223"/>
      <c r="AV14" s="223"/>
      <c r="AW14" s="223"/>
      <c r="AX14" s="223"/>
      <c r="AY14" s="223"/>
      <c r="AZ14" s="223"/>
      <c r="BA14" s="223"/>
      <c r="BB14" s="223"/>
      <c r="BC14" s="223"/>
      <c r="BD14" s="223"/>
      <c r="BE14" s="223"/>
      <c r="BF14" s="223"/>
      <c r="BG14" s="223"/>
      <c r="BH14" s="223"/>
    </row>
    <row r="15" spans="1:62" s="97" customFormat="1" x14ac:dyDescent="0.25">
      <c r="A15" s="7"/>
      <c r="B15" s="5"/>
      <c r="C15" s="5"/>
      <c r="D15" s="72"/>
      <c r="E15" s="11"/>
      <c r="F15" s="13"/>
      <c r="G15" s="13"/>
      <c r="H15" s="13"/>
      <c r="I15" s="13"/>
      <c r="J15" s="13"/>
      <c r="K15" s="12" t="s">
        <v>1697</v>
      </c>
      <c r="L15" s="68"/>
      <c r="M15" s="13"/>
      <c r="N15" s="68"/>
      <c r="O15" s="13"/>
      <c r="P15" s="13"/>
      <c r="Q15" s="13"/>
      <c r="R15" s="13"/>
      <c r="S15" s="13"/>
      <c r="T15" s="13"/>
      <c r="U15" s="13"/>
      <c r="V15" s="13"/>
      <c r="W15" s="13"/>
      <c r="X15" s="96"/>
      <c r="Y15" s="96"/>
      <c r="Z15" s="96"/>
      <c r="AA15" s="96"/>
      <c r="AB15" s="96"/>
      <c r="AC15" s="96"/>
      <c r="AD15" s="96"/>
      <c r="AE15" s="221"/>
      <c r="AF15" s="96"/>
      <c r="AG15" s="101"/>
      <c r="AH15" s="96"/>
      <c r="AI15" s="96"/>
      <c r="AJ15" s="96"/>
      <c r="AK15" s="221"/>
      <c r="AL15" s="221"/>
      <c r="AM15" s="221"/>
      <c r="AN15" s="558"/>
      <c r="AO15" s="558"/>
      <c r="AP15" s="558"/>
      <c r="AQ15" s="218"/>
      <c r="AR15" s="218"/>
      <c r="AS15" s="218"/>
      <c r="AT15" s="218"/>
      <c r="AU15" s="218"/>
      <c r="AV15" s="218"/>
    </row>
    <row r="16" spans="1:62" s="97" customFormat="1" x14ac:dyDescent="0.25">
      <c r="A16" s="7"/>
      <c r="B16" s="5"/>
      <c r="C16" s="5"/>
      <c r="D16" s="72"/>
      <c r="E16" s="10"/>
      <c r="F16" s="4"/>
      <c r="G16" s="561" t="s">
        <v>1698</v>
      </c>
      <c r="H16" s="561"/>
      <c r="I16" s="561"/>
      <c r="J16" s="561"/>
      <c r="K16" s="561"/>
      <c r="L16" s="561"/>
      <c r="M16" s="561"/>
      <c r="N16" s="561"/>
      <c r="O16" s="561"/>
      <c r="P16" s="561"/>
      <c r="Q16" s="561"/>
      <c r="R16" s="560" t="s">
        <v>1699</v>
      </c>
      <c r="S16" s="560"/>
      <c r="T16" s="561" t="s">
        <v>1700</v>
      </c>
      <c r="U16" s="561"/>
      <c r="V16" s="561"/>
      <c r="W16" s="4"/>
      <c r="X16" s="96"/>
      <c r="Y16" s="96"/>
      <c r="Z16" s="96"/>
      <c r="AA16" s="96"/>
      <c r="AB16" s="96"/>
      <c r="AC16" s="96"/>
      <c r="AD16" s="96"/>
      <c r="AE16" s="221"/>
      <c r="AF16" s="96"/>
      <c r="AG16" s="101"/>
      <c r="AH16" s="96"/>
      <c r="AI16" s="96"/>
      <c r="AJ16" s="96"/>
      <c r="AK16" s="221"/>
      <c r="AL16" s="221"/>
      <c r="AM16" s="221"/>
      <c r="AN16" s="222"/>
      <c r="AO16" s="222"/>
      <c r="AP16" s="222"/>
      <c r="AQ16" s="218"/>
      <c r="AR16" s="218"/>
      <c r="AS16" s="218"/>
      <c r="AT16" s="218"/>
      <c r="AU16" s="218"/>
      <c r="AV16" s="218"/>
    </row>
    <row r="17" spans="1:22" s="104" customFormat="1" ht="70.5" customHeight="1" x14ac:dyDescent="0.25">
      <c r="A17" s="7"/>
      <c r="B17" s="5"/>
      <c r="C17" s="5"/>
      <c r="D17" s="72"/>
      <c r="E17" s="10"/>
      <c r="F17" s="129" t="s">
        <v>1506</v>
      </c>
      <c r="G17" s="129" t="s">
        <v>1275</v>
      </c>
      <c r="H17" s="129" t="s">
        <v>1312</v>
      </c>
      <c r="I17" s="129" t="s">
        <v>1551</v>
      </c>
      <c r="J17" s="129" t="s">
        <v>1559</v>
      </c>
      <c r="K17" s="129" t="s">
        <v>1712</v>
      </c>
      <c r="L17" s="129" t="s">
        <v>1711</v>
      </c>
      <c r="M17" s="129" t="s">
        <v>1531</v>
      </c>
      <c r="N17" s="129" t="s">
        <v>1530</v>
      </c>
      <c r="O17" s="129" t="s">
        <v>1505</v>
      </c>
      <c r="P17" s="129" t="s">
        <v>1522</v>
      </c>
      <c r="Q17" s="129" t="s">
        <v>1710</v>
      </c>
      <c r="R17" s="129" t="s">
        <v>1565</v>
      </c>
      <c r="S17" s="129" t="s">
        <v>1533</v>
      </c>
      <c r="T17" s="129" t="s">
        <v>1532</v>
      </c>
      <c r="U17" s="129" t="s">
        <v>1534</v>
      </c>
      <c r="V17" s="129" t="s">
        <v>1540</v>
      </c>
    </row>
    <row r="18" spans="1:22" s="450" customFormat="1" ht="35.25" customHeight="1" x14ac:dyDescent="0.25">
      <c r="A18" s="444"/>
      <c r="B18" s="445"/>
      <c r="C18" s="445"/>
      <c r="D18" s="446"/>
      <c r="E18" s="447"/>
      <c r="F18" s="178" t="s">
        <v>1773</v>
      </c>
      <c r="G18" s="178" t="str">
        <f>IFERROR(VLOOKUP(Tabla46[[#This Row],[ID RIESGO]],'1. IDENTIFICACION DEL RIESGO'!$AB$27:$AL$40,11,0),"")</f>
        <v>No suscripción de contratos para la Prestacion de Servicios misionales y/o de apoyo.</v>
      </c>
      <c r="H18" s="178" t="s">
        <v>1779</v>
      </c>
      <c r="I18" s="178" t="s">
        <v>1799</v>
      </c>
      <c r="J18" s="178" t="s">
        <v>1554</v>
      </c>
      <c r="K18" s="178" t="s">
        <v>1511</v>
      </c>
      <c r="L18" s="178" t="s">
        <v>1515</v>
      </c>
      <c r="M18" s="178" t="s">
        <v>1608</v>
      </c>
      <c r="N18" s="178" t="str">
        <f>IF(Tabla46[[#This Row],[ID RIESGO]]="","",IF(Tabla46[[#This Row],[RESPONSABLE DEL CONTROL (CARGO)]]="","No","Si"))</f>
        <v>Si</v>
      </c>
      <c r="O18" s="178" t="str">
        <f>IF(Tabla46[[#This Row],[FRECUENCIA DE EJECUCION DEL CONTROL]]="","",IF(Tabla46[[#This Row],[FRECUENCIA DE EJECUCION DEL CONTROL]]=DATOS!$AS$32,DATOS!$AS$32,DATOS!$AS$31))</f>
        <v>Establecida</v>
      </c>
      <c r="P18" s="376">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4.5999999999999996</v>
      </c>
      <c r="Q18" s="178" t="str">
        <f>IF(ISTEXT(Tabla46[[#This Row],[VALOR EVALUACION DISENO]]),"",IF(Tabla46[[#This Row],[VALOR EVALUACION DISENO]]&gt;4.6,DATOS!$AV$21,IF(Tabla46[[#This Row],[VALOR EVALUACION DISENO]]&gt;=3,DATOS!$AV$22,DATOS!$AV$23)))</f>
        <v>SUSCEPTIBLE A MEJORAR</v>
      </c>
      <c r="R18" s="376" t="s">
        <v>1747</v>
      </c>
      <c r="S18" s="178" t="str">
        <f>IFERROR(VLOOKUP(Tabla46[[#This Row],[% DE CUMPLIMIENTO DE LA EJECUCION DEL CONTROL]],DATOS!$AS$38:$AT$40,2,0),"")</f>
        <v>FUERTE (5)</v>
      </c>
      <c r="T18" s="376" t="s">
        <v>1692</v>
      </c>
      <c r="U18" s="178" t="str">
        <f>IFERROR(VLOOKUP(Tabla46[[#This Row],[CRITERIOS DE EVALUACION DE LA EFECTIVIDAD]],DATOS!$AS$43:$AT$45,2,0),"")</f>
        <v>EFECTIVO (5)</v>
      </c>
      <c r="V18" s="178">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19" spans="1:22" s="450" customFormat="1" ht="35.25" customHeight="1" x14ac:dyDescent="0.25">
      <c r="A19" s="444"/>
      <c r="B19" s="445"/>
      <c r="C19" s="445"/>
      <c r="D19" s="446"/>
      <c r="E19" s="447"/>
      <c r="F19" s="178" t="s">
        <v>1773</v>
      </c>
      <c r="G19" s="178" t="str">
        <f>IFERROR(VLOOKUP(Tabla46[[#This Row],[ID RIESGO]],'1. IDENTIFICACION DEL RIESGO'!$AB$27:$AL$40,11,0),"")</f>
        <v>No suscripción de contratos para la Prestacion de Servicios misionales y/o de apoyo.</v>
      </c>
      <c r="H19" s="178" t="s">
        <v>1780</v>
      </c>
      <c r="I19" s="178" t="s">
        <v>1800</v>
      </c>
      <c r="J19" s="178" t="s">
        <v>1556</v>
      </c>
      <c r="K19" s="178" t="s">
        <v>1512</v>
      </c>
      <c r="L19" s="178" t="s">
        <v>1515</v>
      </c>
      <c r="M19" s="178" t="s">
        <v>1608</v>
      </c>
      <c r="N19" s="178" t="str">
        <f>IF(Tabla46[[#This Row],[ID RIESGO]]="","",IF(Tabla46[[#This Row],[RESPONSABLE DEL CONTROL (CARGO)]]="","No","Si"))</f>
        <v>Si</v>
      </c>
      <c r="O19" s="178" t="str">
        <f>IF(Tabla46[[#This Row],[FRECUENCIA DE EJECUCION DEL CONTROL]]="","",IF(Tabla46[[#This Row],[FRECUENCIA DE EJECUCION DEL CONTROL]]=DATOS!$AS$32,DATOS!$AS$32,DATOS!$AS$31))</f>
        <v>Establecida</v>
      </c>
      <c r="P19" s="376">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19" s="178" t="str">
        <f>IF(ISTEXT(Tabla46[[#This Row],[VALOR EVALUACION DISENO]]),"",IF(Tabla46[[#This Row],[VALOR EVALUACION DISENO]]&gt;4.6,DATOS!$AV$21,IF(Tabla46[[#This Row],[VALOR EVALUACION DISENO]]&gt;=3,DATOS!$AV$22,DATOS!$AV$23)))</f>
        <v>SUSCEPTIBLE A MEJORAR</v>
      </c>
      <c r="R19" s="376" t="s">
        <v>1747</v>
      </c>
      <c r="S19" s="178" t="str">
        <f>IFERROR(VLOOKUP(Tabla46[[#This Row],[% DE CUMPLIMIENTO DE LA EJECUCION DEL CONTROL]],DATOS!$AS$38:$AT$40,2,0),"")</f>
        <v>FUERTE (5)</v>
      </c>
      <c r="T19" s="376" t="s">
        <v>1692</v>
      </c>
      <c r="U19" s="178" t="str">
        <f>IFERROR(VLOOKUP(Tabla46[[#This Row],[CRITERIOS DE EVALUACION DE LA EFECTIVIDAD]],DATOS!$AS$43:$AT$45,2,0),"")</f>
        <v>EFECTIVO (5)</v>
      </c>
      <c r="V19" s="178">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20" spans="1:22" s="450" customFormat="1" ht="35.25" customHeight="1" x14ac:dyDescent="0.25">
      <c r="A20" s="444"/>
      <c r="B20" s="445"/>
      <c r="C20" s="445"/>
      <c r="D20" s="446"/>
      <c r="E20" s="447"/>
      <c r="F20" s="178" t="s">
        <v>1773</v>
      </c>
      <c r="G20" s="178" t="str">
        <f>IFERROR(VLOOKUP(Tabla46[[#This Row],[ID RIESGO]],'1. IDENTIFICACION DEL RIESGO'!$AB$27:$AL$40,11,0),"")</f>
        <v>No suscripción de contratos para la Prestacion de Servicios misionales y/o de apoyo.</v>
      </c>
      <c r="H20" s="178" t="s">
        <v>1781</v>
      </c>
      <c r="I20" s="178" t="s">
        <v>1801</v>
      </c>
      <c r="J20" s="178" t="s">
        <v>1751</v>
      </c>
      <c r="K20" s="178" t="s">
        <v>1587</v>
      </c>
      <c r="L20" s="178" t="s">
        <v>1516</v>
      </c>
      <c r="M20" s="178" t="s">
        <v>1608</v>
      </c>
      <c r="N20" s="178" t="str">
        <f>IF(Tabla46[[#This Row],[ID RIESGO]]="","",IF(Tabla46[[#This Row],[RESPONSABLE DEL CONTROL (CARGO)]]="","No","Si"))</f>
        <v>Si</v>
      </c>
      <c r="O20" s="178" t="str">
        <f>IF(Tabla46[[#This Row],[FRECUENCIA DE EJECUCION DEL CONTROL]]="","",IF(Tabla46[[#This Row],[FRECUENCIA DE EJECUCION DEL CONTROL]]=DATOS!$AS$32,DATOS!$AS$32,DATOS!$AS$31))</f>
        <v>Establecida</v>
      </c>
      <c r="P20" s="376">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3.4</v>
      </c>
      <c r="Q20" s="178" t="str">
        <f>IF(ISTEXT(Tabla46[[#This Row],[VALOR EVALUACION DISENO]]),"",IF(Tabla46[[#This Row],[VALOR EVALUACION DISENO]]&gt;4.6,DATOS!$AV$21,IF(Tabla46[[#This Row],[VALOR EVALUACION DISENO]]&gt;=3,DATOS!$AV$22,DATOS!$AV$23)))</f>
        <v>SUSCEPTIBLE A MEJORAR</v>
      </c>
      <c r="R20" s="376" t="s">
        <v>1747</v>
      </c>
      <c r="S20" s="178" t="str">
        <f>IFERROR(VLOOKUP(Tabla46[[#This Row],[% DE CUMPLIMIENTO DE LA EJECUCION DEL CONTROL]],DATOS!$AS$38:$AT$40,2,0),"")</f>
        <v>FUERTE (5)</v>
      </c>
      <c r="T20" s="376" t="s">
        <v>1692</v>
      </c>
      <c r="U20" s="178" t="str">
        <f>IFERROR(VLOOKUP(Tabla46[[#This Row],[CRITERIOS DE EVALUACION DE LA EFECTIVIDAD]],DATOS!$AS$43:$AT$45,2,0),"")</f>
        <v>EFECTIVO (5)</v>
      </c>
      <c r="V20" s="178">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21" spans="1:22" s="450" customFormat="1" ht="35.25" customHeight="1" x14ac:dyDescent="0.25">
      <c r="A21" s="444"/>
      <c r="B21" s="445"/>
      <c r="C21" s="445"/>
      <c r="D21" s="446"/>
      <c r="E21" s="447"/>
      <c r="F21" s="178" t="s">
        <v>1773</v>
      </c>
      <c r="G21" s="178" t="str">
        <f>IFERROR(VLOOKUP(Tabla46[[#This Row],[ID RIESGO]],'1. IDENTIFICACION DEL RIESGO'!$AB$27:$AL$40,11,0),"")</f>
        <v>No suscripción de contratos para la Prestacion de Servicios misionales y/o de apoyo.</v>
      </c>
      <c r="H21" s="178" t="s">
        <v>1782</v>
      </c>
      <c r="I21" s="178" t="s">
        <v>1802</v>
      </c>
      <c r="J21" s="178" t="s">
        <v>1556</v>
      </c>
      <c r="K21" s="178" t="s">
        <v>1587</v>
      </c>
      <c r="L21" s="178" t="s">
        <v>1516</v>
      </c>
      <c r="M21" s="178" t="s">
        <v>1608</v>
      </c>
      <c r="N21" s="178" t="str">
        <f>IF(Tabla46[[#This Row],[ID RIESGO]]="","",IF(Tabla46[[#This Row],[RESPONSABLE DEL CONTROL (CARGO)]]="","No","Si"))</f>
        <v>Si</v>
      </c>
      <c r="O21" s="178" t="str">
        <f>IF(Tabla46[[#This Row],[FRECUENCIA DE EJECUCION DEL CONTROL]]="","",IF(Tabla46[[#This Row],[FRECUENCIA DE EJECUCION DEL CONTROL]]=DATOS!$AS$32,DATOS!$AS$32,DATOS!$AS$31))</f>
        <v>Establecida</v>
      </c>
      <c r="P21" s="376">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3.4</v>
      </c>
      <c r="Q21" s="178" t="str">
        <f>IF(ISTEXT(Tabla46[[#This Row],[VALOR EVALUACION DISENO]]),"",IF(Tabla46[[#This Row],[VALOR EVALUACION DISENO]]&gt;4.6,DATOS!$AV$21,IF(Tabla46[[#This Row],[VALOR EVALUACION DISENO]]&gt;=3,DATOS!$AV$22,DATOS!$AV$23)))</f>
        <v>SUSCEPTIBLE A MEJORAR</v>
      </c>
      <c r="R21" s="376" t="s">
        <v>1747</v>
      </c>
      <c r="S21" s="178" t="str">
        <f>IFERROR(VLOOKUP(Tabla46[[#This Row],[% DE CUMPLIMIENTO DE LA EJECUCION DEL CONTROL]],DATOS!$AS$38:$AT$40,2,0),"")</f>
        <v>FUERTE (5)</v>
      </c>
      <c r="T21" s="376" t="s">
        <v>1692</v>
      </c>
      <c r="U21" s="178" t="str">
        <f>IFERROR(VLOOKUP(Tabla46[[#This Row],[CRITERIOS DE EVALUACION DE LA EFECTIVIDAD]],DATOS!$AS$43:$AT$45,2,0),"")</f>
        <v>EFECTIVO (5)</v>
      </c>
      <c r="V21" s="178">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22" spans="1:22" s="450" customFormat="1" ht="35.25" customHeight="1" x14ac:dyDescent="0.25">
      <c r="A22" s="444"/>
      <c r="B22" s="445"/>
      <c r="C22" s="445"/>
      <c r="D22" s="446"/>
      <c r="E22" s="447"/>
      <c r="F22" s="178" t="s">
        <v>1773</v>
      </c>
      <c r="G22" s="178" t="str">
        <f>IFERROR(VLOOKUP(Tabla46[[#This Row],[ID RIESGO]],'1. IDENTIFICACION DEL RIESGO'!$AB$27:$AL$40,11,0),"")</f>
        <v>No suscripción de contratos para la Prestacion de Servicios misionales y/o de apoyo.</v>
      </c>
      <c r="H22" s="178" t="s">
        <v>1783</v>
      </c>
      <c r="I22" s="178" t="s">
        <v>1799</v>
      </c>
      <c r="J22" s="178" t="s">
        <v>1554</v>
      </c>
      <c r="K22" s="178" t="s">
        <v>1511</v>
      </c>
      <c r="L22" s="178" t="s">
        <v>1515</v>
      </c>
      <c r="M22" s="178" t="s">
        <v>1608</v>
      </c>
      <c r="N22" s="178" t="str">
        <f>IF(Tabla46[[#This Row],[ID RIESGO]]="","",IF(Tabla46[[#This Row],[RESPONSABLE DEL CONTROL (CARGO)]]="","No","Si"))</f>
        <v>Si</v>
      </c>
      <c r="O22" s="178" t="str">
        <f>IF(Tabla46[[#This Row],[FRECUENCIA DE EJECUCION DEL CONTROL]]="","",IF(Tabla46[[#This Row],[FRECUENCIA DE EJECUCION DEL CONTROL]]=DATOS!$AS$32,DATOS!$AS$32,DATOS!$AS$31))</f>
        <v>Establecida</v>
      </c>
      <c r="P22" s="376">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4.5999999999999996</v>
      </c>
      <c r="Q22" s="178" t="str">
        <f>IF(ISTEXT(Tabla46[[#This Row],[VALOR EVALUACION DISENO]]),"",IF(Tabla46[[#This Row],[VALOR EVALUACION DISENO]]&gt;4.6,DATOS!$AV$21,IF(Tabla46[[#This Row],[VALOR EVALUACION DISENO]]&gt;=3,DATOS!$AV$22,DATOS!$AV$23)))</f>
        <v>SUSCEPTIBLE A MEJORAR</v>
      </c>
      <c r="R22" s="376" t="s">
        <v>1747</v>
      </c>
      <c r="S22" s="178" t="str">
        <f>IFERROR(VLOOKUP(Tabla46[[#This Row],[% DE CUMPLIMIENTO DE LA EJECUCION DEL CONTROL]],DATOS!$AS$38:$AT$40,2,0),"")</f>
        <v>FUERTE (5)</v>
      </c>
      <c r="T22" s="376" t="s">
        <v>1692</v>
      </c>
      <c r="U22" s="178" t="str">
        <f>IFERROR(VLOOKUP(Tabla46[[#This Row],[CRITERIOS DE EVALUACION DE LA EFECTIVIDAD]],DATOS!$AS$43:$AT$45,2,0),"")</f>
        <v>EFECTIVO (5)</v>
      </c>
      <c r="V22" s="178">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23" spans="1:22" s="450" customFormat="1" ht="35.25" customHeight="1" x14ac:dyDescent="0.25">
      <c r="A23" s="444"/>
      <c r="B23" s="445"/>
      <c r="C23" s="445"/>
      <c r="D23" s="446"/>
      <c r="E23" s="447"/>
      <c r="F23" s="178" t="s">
        <v>1773</v>
      </c>
      <c r="G23" s="178" t="str">
        <f>IFERROR(VLOOKUP(Tabla46[[#This Row],[ID RIESGO]],'1. IDENTIFICACION DEL RIESGO'!$AB$27:$AL$40,11,0),"")</f>
        <v>No suscripción de contratos para la Prestacion de Servicios misionales y/o de apoyo.</v>
      </c>
      <c r="H23" s="178" t="s">
        <v>1784</v>
      </c>
      <c r="I23" s="178" t="s">
        <v>1801</v>
      </c>
      <c r="J23" s="178" t="s">
        <v>1556</v>
      </c>
      <c r="K23" s="178" t="s">
        <v>1587</v>
      </c>
      <c r="L23" s="178" t="s">
        <v>1516</v>
      </c>
      <c r="M23" s="178" t="s">
        <v>1609</v>
      </c>
      <c r="N23" s="178" t="str">
        <f>IF(Tabla46[[#This Row],[ID RIESGO]]="","",IF(Tabla46[[#This Row],[RESPONSABLE DEL CONTROL (CARGO)]]="","No","Si"))</f>
        <v>Si</v>
      </c>
      <c r="O23" s="178" t="str">
        <f>IF(Tabla46[[#This Row],[FRECUENCIA DE EJECUCION DEL CONTROL]]="","",IF(Tabla46[[#This Row],[FRECUENCIA DE EJECUCION DEL CONTROL]]=DATOS!$AS$32,DATOS!$AS$32,DATOS!$AS$31))</f>
        <v>Establecida</v>
      </c>
      <c r="P23" s="376">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2.6</v>
      </c>
      <c r="Q23" s="178" t="str">
        <f>IF(ISTEXT(Tabla46[[#This Row],[VALOR EVALUACION DISENO]]),"",IF(Tabla46[[#This Row],[VALOR EVALUACION DISENO]]&gt;4.6,DATOS!$AV$21,IF(Tabla46[[#This Row],[VALOR EVALUACION DISENO]]&gt;=3,DATOS!$AV$22,DATOS!$AV$23)))</f>
        <v>INADECUADO</v>
      </c>
      <c r="R23" s="376" t="s">
        <v>1747</v>
      </c>
      <c r="S23" s="178" t="str">
        <f>IFERROR(VLOOKUP(Tabla46[[#This Row],[% DE CUMPLIMIENTO DE LA EJECUCION DEL CONTROL]],DATOS!$AS$38:$AT$40,2,0),"")</f>
        <v>FUERTE (5)</v>
      </c>
      <c r="T23" s="376" t="s">
        <v>1692</v>
      </c>
      <c r="U23" s="178" t="str">
        <f>IFERROR(VLOOKUP(Tabla46[[#This Row],[CRITERIOS DE EVALUACION DE LA EFECTIVIDAD]],DATOS!$AS$43:$AT$45,2,0),"")</f>
        <v>EFECTIVO (5)</v>
      </c>
      <c r="V23" s="178">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v>
      </c>
    </row>
    <row r="24" spans="1:22" s="450" customFormat="1" ht="35.25" customHeight="1" x14ac:dyDescent="0.25">
      <c r="A24" s="444"/>
      <c r="B24" s="445"/>
      <c r="C24" s="445"/>
      <c r="D24" s="446"/>
      <c r="E24" s="447"/>
      <c r="F24" s="178" t="s">
        <v>1773</v>
      </c>
      <c r="G24" s="178" t="str">
        <f>IFERROR(VLOOKUP(Tabla46[[#This Row],[ID RIESGO]],'1. IDENTIFICACION DEL RIESGO'!$AB$27:$AL$40,11,0),"")</f>
        <v>No suscripción de contratos para la Prestacion de Servicios misionales y/o de apoyo.</v>
      </c>
      <c r="H24" s="178" t="s">
        <v>1785</v>
      </c>
      <c r="I24" s="178" t="s">
        <v>1803</v>
      </c>
      <c r="J24" s="178" t="s">
        <v>1556</v>
      </c>
      <c r="K24" s="178" t="s">
        <v>1587</v>
      </c>
      <c r="L24" s="178" t="s">
        <v>1516</v>
      </c>
      <c r="M24" s="178" t="s">
        <v>1609</v>
      </c>
      <c r="N24" s="178" t="str">
        <f>IF(Tabla46[[#This Row],[ID RIESGO]]="","",IF(Tabla46[[#This Row],[RESPONSABLE DEL CONTROL (CARGO)]]="","No","Si"))</f>
        <v>Si</v>
      </c>
      <c r="O24" s="178" t="str">
        <f>IF(Tabla46[[#This Row],[FRECUENCIA DE EJECUCION DEL CONTROL]]="","",IF(Tabla46[[#This Row],[FRECUENCIA DE EJECUCION DEL CONTROL]]=DATOS!$AS$32,DATOS!$AS$32,DATOS!$AS$31))</f>
        <v>Establecida</v>
      </c>
      <c r="P24" s="376">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2.6</v>
      </c>
      <c r="Q24" s="178" t="str">
        <f>IF(ISTEXT(Tabla46[[#This Row],[VALOR EVALUACION DISENO]]),"",IF(Tabla46[[#This Row],[VALOR EVALUACION DISENO]]&gt;4.6,DATOS!$AV$21,IF(Tabla46[[#This Row],[VALOR EVALUACION DISENO]]&gt;=3,DATOS!$AV$22,DATOS!$AV$23)))</f>
        <v>INADECUADO</v>
      </c>
      <c r="R24" s="376" t="s">
        <v>1747</v>
      </c>
      <c r="S24" s="178" t="str">
        <f>IFERROR(VLOOKUP(Tabla46[[#This Row],[% DE CUMPLIMIENTO DE LA EJECUCION DEL CONTROL]],DATOS!$AS$38:$AT$40,2,0),"")</f>
        <v>FUERTE (5)</v>
      </c>
      <c r="T24" s="376" t="s">
        <v>1692</v>
      </c>
      <c r="U24" s="178" t="str">
        <f>IFERROR(VLOOKUP(Tabla46[[#This Row],[CRITERIOS DE EVALUACION DE LA EFECTIVIDAD]],DATOS!$AS$43:$AT$45,2,0),"")</f>
        <v>EFECTIVO (5)</v>
      </c>
      <c r="V24" s="178">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v>
      </c>
    </row>
    <row r="25" spans="1:22" s="450" customFormat="1" ht="35.25" customHeight="1" x14ac:dyDescent="0.25">
      <c r="A25" s="444"/>
      <c r="B25" s="445"/>
      <c r="C25" s="445"/>
      <c r="D25" s="446"/>
      <c r="E25" s="447"/>
      <c r="F25" s="178" t="s">
        <v>1774</v>
      </c>
      <c r="G25" s="178" t="str">
        <f>IFERROR(VLOOKUP(Tabla46[[#This Row],[ID RIESGO]],'1. IDENTIFICACION DEL RIESGO'!$AB$27:$AL$40,11,0),"")</f>
        <v>Celebración y legalización de contratos sin el cumplimiento de requisitos.</v>
      </c>
      <c r="H25" s="178" t="s">
        <v>1786</v>
      </c>
      <c r="I25" s="178" t="s">
        <v>1804</v>
      </c>
      <c r="J25" s="178" t="s">
        <v>1554</v>
      </c>
      <c r="K25" s="178" t="s">
        <v>1511</v>
      </c>
      <c r="L25" s="178" t="s">
        <v>1516</v>
      </c>
      <c r="M25" s="178" t="s">
        <v>1608</v>
      </c>
      <c r="N25" s="178" t="str">
        <f>IF(Tabla46[[#This Row],[ID RIESGO]]="","",IF(Tabla46[[#This Row],[RESPONSABLE DEL CONTROL (CARGO)]]="","No","Si"))</f>
        <v>Si</v>
      </c>
      <c r="O25" s="178" t="str">
        <f>IF(Tabla46[[#This Row],[FRECUENCIA DE EJECUCION DEL CONTROL]]="","",IF(Tabla46[[#This Row],[FRECUENCIA DE EJECUCION DEL CONTROL]]=DATOS!$AS$32,DATOS!$AS$32,DATOS!$AS$31))</f>
        <v>Establecida</v>
      </c>
      <c r="P25" s="376">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25" s="178" t="str">
        <f>IF(ISTEXT(Tabla46[[#This Row],[VALOR EVALUACION DISENO]]),"",IF(Tabla46[[#This Row],[VALOR EVALUACION DISENO]]&gt;4.6,DATOS!$AV$21,IF(Tabla46[[#This Row],[VALOR EVALUACION DISENO]]&gt;=3,DATOS!$AV$22,DATOS!$AV$23)))</f>
        <v>SUSCEPTIBLE A MEJORAR</v>
      </c>
      <c r="R25" s="376" t="s">
        <v>1747</v>
      </c>
      <c r="S25" s="178" t="str">
        <f>IFERROR(VLOOKUP(Tabla46[[#This Row],[% DE CUMPLIMIENTO DE LA EJECUCION DEL CONTROL]],DATOS!$AS$38:$AT$40,2,0),"")</f>
        <v>FUERTE (5)</v>
      </c>
      <c r="T25" s="376" t="s">
        <v>1692</v>
      </c>
      <c r="U25" s="178" t="str">
        <f>IFERROR(VLOOKUP(Tabla46[[#This Row],[CRITERIOS DE EVALUACION DE LA EFECTIVIDAD]],DATOS!$AS$43:$AT$45,2,0),"")</f>
        <v>EFECTIVO (5)</v>
      </c>
      <c r="V25" s="178">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26" spans="1:22" s="450" customFormat="1" ht="35.25" customHeight="1" x14ac:dyDescent="0.25">
      <c r="A26" s="444"/>
      <c r="B26" s="445"/>
      <c r="C26" s="445"/>
      <c r="D26" s="446"/>
      <c r="E26" s="447"/>
      <c r="F26" s="178" t="s">
        <v>1774</v>
      </c>
      <c r="G26" s="178" t="str">
        <f>IFERROR(VLOOKUP(Tabla46[[#This Row],[ID RIESGO]],'1. IDENTIFICACION DEL RIESGO'!$AB$27:$AL$40,11,0),"")</f>
        <v>Celebración y legalización de contratos sin el cumplimiento de requisitos.</v>
      </c>
      <c r="H26" s="178" t="s">
        <v>1787</v>
      </c>
      <c r="I26" s="178" t="s">
        <v>1804</v>
      </c>
      <c r="J26" s="178" t="s">
        <v>1555</v>
      </c>
      <c r="K26" s="178" t="s">
        <v>1512</v>
      </c>
      <c r="L26" s="178" t="s">
        <v>1516</v>
      </c>
      <c r="M26" s="178" t="s">
        <v>1608</v>
      </c>
      <c r="N26" s="178" t="str">
        <f>IF(Tabla46[[#This Row],[ID RIESGO]]="","",IF(Tabla46[[#This Row],[RESPONSABLE DEL CONTROL (CARGO)]]="","No","Si"))</f>
        <v>Si</v>
      </c>
      <c r="O26" s="178" t="str">
        <f>IF(Tabla46[[#This Row],[FRECUENCIA DE EJECUCION DEL CONTROL]]="","",IF(Tabla46[[#This Row],[FRECUENCIA DE EJECUCION DEL CONTROL]]=DATOS!$AS$32,DATOS!$AS$32,DATOS!$AS$31))</f>
        <v>Establecida</v>
      </c>
      <c r="P26" s="376">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3.8</v>
      </c>
      <c r="Q26" s="178" t="str">
        <f>IF(ISTEXT(Tabla46[[#This Row],[VALOR EVALUACION DISENO]]),"",IF(Tabla46[[#This Row],[VALOR EVALUACION DISENO]]&gt;4.6,DATOS!$AV$21,IF(Tabla46[[#This Row],[VALOR EVALUACION DISENO]]&gt;=3,DATOS!$AV$22,DATOS!$AV$23)))</f>
        <v>SUSCEPTIBLE A MEJORAR</v>
      </c>
      <c r="R26" s="376" t="s">
        <v>1747</v>
      </c>
      <c r="S26" s="178" t="str">
        <f>IFERROR(VLOOKUP(Tabla46[[#This Row],[% DE CUMPLIMIENTO DE LA EJECUCION DEL CONTROL]],DATOS!$AS$38:$AT$40,2,0),"")</f>
        <v>FUERTE (5)</v>
      </c>
      <c r="T26" s="376" t="s">
        <v>1692</v>
      </c>
      <c r="U26" s="178" t="str">
        <f>IFERROR(VLOOKUP(Tabla46[[#This Row],[CRITERIOS DE EVALUACION DE LA EFECTIVIDAD]],DATOS!$AS$43:$AT$45,2,0),"")</f>
        <v>EFECTIVO (5)</v>
      </c>
      <c r="V26" s="178">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27" spans="1:22" s="450" customFormat="1" ht="35.25" customHeight="1" x14ac:dyDescent="0.25">
      <c r="A27" s="444"/>
      <c r="B27" s="445"/>
      <c r="C27" s="445"/>
      <c r="D27" s="446"/>
      <c r="E27" s="447"/>
      <c r="F27" s="178" t="s">
        <v>1774</v>
      </c>
      <c r="G27" s="178" t="str">
        <f>IFERROR(VLOOKUP(Tabla46[[#This Row],[ID RIESGO]],'1. IDENTIFICACION DEL RIESGO'!$AB$27:$AL$40,11,0),"")</f>
        <v>Celebración y legalización de contratos sin el cumplimiento de requisitos.</v>
      </c>
      <c r="H27" s="178" t="s">
        <v>1788</v>
      </c>
      <c r="I27" s="178" t="s">
        <v>1805</v>
      </c>
      <c r="J27" s="178" t="s">
        <v>1555</v>
      </c>
      <c r="K27" s="178" t="s">
        <v>1512</v>
      </c>
      <c r="L27" s="178" t="s">
        <v>1516</v>
      </c>
      <c r="M27" s="178" t="s">
        <v>1608</v>
      </c>
      <c r="N27" s="178" t="str">
        <f>IF(Tabla46[[#This Row],[ID RIESGO]]="","",IF(Tabla46[[#This Row],[RESPONSABLE DEL CONTROL (CARGO)]]="","No","Si"))</f>
        <v>Si</v>
      </c>
      <c r="O27" s="178" t="str">
        <f>IF(Tabla46[[#This Row],[FRECUENCIA DE EJECUCION DEL CONTROL]]="","",IF(Tabla46[[#This Row],[FRECUENCIA DE EJECUCION DEL CONTROL]]=DATOS!$AS$32,DATOS!$AS$32,DATOS!$AS$31))</f>
        <v>Establecida</v>
      </c>
      <c r="P27" s="376">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3.8</v>
      </c>
      <c r="Q27" s="178" t="str">
        <f>IF(ISTEXT(Tabla46[[#This Row],[VALOR EVALUACION DISENO]]),"",IF(Tabla46[[#This Row],[VALOR EVALUACION DISENO]]&gt;4.6,DATOS!$AV$21,IF(Tabla46[[#This Row],[VALOR EVALUACION DISENO]]&gt;=3,DATOS!$AV$22,DATOS!$AV$23)))</f>
        <v>SUSCEPTIBLE A MEJORAR</v>
      </c>
      <c r="R27" s="376" t="s">
        <v>1747</v>
      </c>
      <c r="S27" s="178" t="str">
        <f>IFERROR(VLOOKUP(Tabla46[[#This Row],[% DE CUMPLIMIENTO DE LA EJECUCION DEL CONTROL]],DATOS!$AS$38:$AT$40,2,0),"")</f>
        <v>FUERTE (5)</v>
      </c>
      <c r="T27" s="376" t="s">
        <v>1692</v>
      </c>
      <c r="U27" s="178" t="str">
        <f>IFERROR(VLOOKUP(Tabla46[[#This Row],[CRITERIOS DE EVALUACION DE LA EFECTIVIDAD]],DATOS!$AS$43:$AT$45,2,0),"")</f>
        <v>EFECTIVO (5)</v>
      </c>
      <c r="V27" s="178">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28" spans="1:22" s="450" customFormat="1" ht="35.25" customHeight="1" x14ac:dyDescent="0.25">
      <c r="A28" s="444"/>
      <c r="B28" s="445"/>
      <c r="C28" s="445"/>
      <c r="D28" s="446"/>
      <c r="E28" s="447"/>
      <c r="F28" s="178" t="s">
        <v>1774</v>
      </c>
      <c r="G28" s="178" t="str">
        <f>IFERROR(VLOOKUP(Tabla46[[#This Row],[ID RIESGO]],'1. IDENTIFICACION DEL RIESGO'!$AB$27:$AL$40,11,0),"")</f>
        <v>Celebración y legalización de contratos sin el cumplimiento de requisitos.</v>
      </c>
      <c r="H28" s="178" t="s">
        <v>1789</v>
      </c>
      <c r="I28" s="178" t="s">
        <v>1806</v>
      </c>
      <c r="J28" s="178" t="s">
        <v>1552</v>
      </c>
      <c r="K28" s="178" t="s">
        <v>1511</v>
      </c>
      <c r="L28" s="178" t="s">
        <v>1516</v>
      </c>
      <c r="M28" s="178" t="s">
        <v>1608</v>
      </c>
      <c r="N28" s="178" t="str">
        <f>IF(Tabla46[[#This Row],[ID RIESGO]]="","",IF(Tabla46[[#This Row],[RESPONSABLE DEL CONTROL (CARGO)]]="","No","Si"))</f>
        <v>Si</v>
      </c>
      <c r="O28" s="178" t="str">
        <f>IF(Tabla46[[#This Row],[FRECUENCIA DE EJECUCION DEL CONTROL]]="","",IF(Tabla46[[#This Row],[FRECUENCIA DE EJECUCION DEL CONTROL]]=DATOS!$AS$32,DATOS!$AS$32,DATOS!$AS$31))</f>
        <v>Establecida</v>
      </c>
      <c r="P28" s="376">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28" s="178" t="str">
        <f>IF(ISTEXT(Tabla46[[#This Row],[VALOR EVALUACION DISENO]]),"",IF(Tabla46[[#This Row],[VALOR EVALUACION DISENO]]&gt;4.6,DATOS!$AV$21,IF(Tabla46[[#This Row],[VALOR EVALUACION DISENO]]&gt;=3,DATOS!$AV$22,DATOS!$AV$23)))</f>
        <v>SUSCEPTIBLE A MEJORAR</v>
      </c>
      <c r="R28" s="376" t="s">
        <v>1747</v>
      </c>
      <c r="S28" s="178" t="str">
        <f>IFERROR(VLOOKUP(Tabla46[[#This Row],[% DE CUMPLIMIENTO DE LA EJECUCION DEL CONTROL]],DATOS!$AS$38:$AT$40,2,0),"")</f>
        <v>FUERTE (5)</v>
      </c>
      <c r="T28" s="376" t="s">
        <v>1691</v>
      </c>
      <c r="U28" s="178" t="str">
        <f>IFERROR(VLOOKUP(Tabla46[[#This Row],[CRITERIOS DE EVALUACION DE LA EFECTIVIDAD]],DATOS!$AS$43:$AT$45,2,0),"")</f>
        <v>MODERADAMENTE EFECTIVO (3)</v>
      </c>
      <c r="V28" s="178">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3.5</v>
      </c>
    </row>
    <row r="29" spans="1:22" s="450" customFormat="1" ht="35.25" customHeight="1" x14ac:dyDescent="0.25">
      <c r="A29" s="444"/>
      <c r="B29" s="445"/>
      <c r="C29" s="445"/>
      <c r="D29" s="446"/>
      <c r="E29" s="447"/>
      <c r="F29" s="178" t="s">
        <v>1774</v>
      </c>
      <c r="G29" s="178" t="str">
        <f>IFERROR(VLOOKUP(Tabla46[[#This Row],[ID RIESGO]],'1. IDENTIFICACION DEL RIESGO'!$AB$27:$AL$40,11,0),"")</f>
        <v>Celebración y legalización de contratos sin el cumplimiento de requisitos.</v>
      </c>
      <c r="H29" s="178" t="s">
        <v>1790</v>
      </c>
      <c r="I29" s="178" t="s">
        <v>1807</v>
      </c>
      <c r="J29" s="178" t="s">
        <v>1552</v>
      </c>
      <c r="K29" s="178" t="s">
        <v>1587</v>
      </c>
      <c r="L29" s="178" t="s">
        <v>1516</v>
      </c>
      <c r="M29" s="178" t="s">
        <v>1608</v>
      </c>
      <c r="N29" s="178" t="str">
        <f>IF(Tabla46[[#This Row],[ID RIESGO]]="","",IF(Tabla46[[#This Row],[RESPONSABLE DEL CONTROL (CARGO)]]="","No","Si"))</f>
        <v>Si</v>
      </c>
      <c r="O29" s="178" t="str">
        <f>IF(Tabla46[[#This Row],[FRECUENCIA DE EJECUCION DEL CONTROL]]="","",IF(Tabla46[[#This Row],[FRECUENCIA DE EJECUCION DEL CONTROL]]=DATOS!$AS$32,DATOS!$AS$32,DATOS!$AS$31))</f>
        <v>Establecida</v>
      </c>
      <c r="P29" s="376">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3.4</v>
      </c>
      <c r="Q29" s="178" t="str">
        <f>IF(ISTEXT(Tabla46[[#This Row],[VALOR EVALUACION DISENO]]),"",IF(Tabla46[[#This Row],[VALOR EVALUACION DISENO]]&gt;4.6,DATOS!$AV$21,IF(Tabla46[[#This Row],[VALOR EVALUACION DISENO]]&gt;=3,DATOS!$AV$22,DATOS!$AV$23)))</f>
        <v>SUSCEPTIBLE A MEJORAR</v>
      </c>
      <c r="R29" s="376" t="s">
        <v>1747</v>
      </c>
      <c r="S29" s="178" t="str">
        <f>IFERROR(VLOOKUP(Tabla46[[#This Row],[% DE CUMPLIMIENTO DE LA EJECUCION DEL CONTROL]],DATOS!$AS$38:$AT$40,2,0),"")</f>
        <v>FUERTE (5)</v>
      </c>
      <c r="T29" s="376" t="s">
        <v>1692</v>
      </c>
      <c r="U29" s="178" t="str">
        <f>IFERROR(VLOOKUP(Tabla46[[#This Row],[CRITERIOS DE EVALUACION DE LA EFECTIVIDAD]],DATOS!$AS$43:$AT$45,2,0),"")</f>
        <v>EFECTIVO (5)</v>
      </c>
      <c r="V29" s="178">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30" spans="1:22" s="450" customFormat="1" ht="35.25" customHeight="1" x14ac:dyDescent="0.25">
      <c r="A30" s="444"/>
      <c r="B30" s="445"/>
      <c r="C30" s="445"/>
      <c r="D30" s="446"/>
      <c r="E30" s="447"/>
      <c r="F30" s="178" t="s">
        <v>1774</v>
      </c>
      <c r="G30" s="178" t="str">
        <f>IFERROR(VLOOKUP(Tabla46[[#This Row],[ID RIESGO]],'1. IDENTIFICACION DEL RIESGO'!$AB$27:$AL$40,11,0),"")</f>
        <v>Celebración y legalización de contratos sin el cumplimiento de requisitos.</v>
      </c>
      <c r="H30" s="178" t="s">
        <v>1791</v>
      </c>
      <c r="I30" s="178" t="s">
        <v>1808</v>
      </c>
      <c r="J30" s="178" t="s">
        <v>1552</v>
      </c>
      <c r="K30" s="178" t="s">
        <v>1511</v>
      </c>
      <c r="L30" s="178" t="s">
        <v>1516</v>
      </c>
      <c r="M30" s="178" t="s">
        <v>1609</v>
      </c>
      <c r="N30" s="178" t="str">
        <f>IF(Tabla46[[#This Row],[ID RIESGO]]="","",IF(Tabla46[[#This Row],[RESPONSABLE DEL CONTROL (CARGO)]]="","No","Si"))</f>
        <v>Si</v>
      </c>
      <c r="O30" s="178" t="str">
        <f>IF(Tabla46[[#This Row],[FRECUENCIA DE EJECUCION DEL CONTROL]]="","",IF(Tabla46[[#This Row],[FRECUENCIA DE EJECUCION DEL CONTROL]]=DATOS!$AS$32,DATOS!$AS$32,DATOS!$AS$31))</f>
        <v>Establecida</v>
      </c>
      <c r="P30" s="376">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3.4</v>
      </c>
      <c r="Q30" s="178" t="str">
        <f>IF(ISTEXT(Tabla46[[#This Row],[VALOR EVALUACION DISENO]]),"",IF(Tabla46[[#This Row],[VALOR EVALUACION DISENO]]&gt;4.6,DATOS!$AV$21,IF(Tabla46[[#This Row],[VALOR EVALUACION DISENO]]&gt;=3,DATOS!$AV$22,DATOS!$AV$23)))</f>
        <v>SUSCEPTIBLE A MEJORAR</v>
      </c>
      <c r="R30" s="376" t="s">
        <v>1747</v>
      </c>
      <c r="S30" s="178" t="str">
        <f>IFERROR(VLOOKUP(Tabla46[[#This Row],[% DE CUMPLIMIENTO DE LA EJECUCION DEL CONTROL]],DATOS!$AS$38:$AT$40,2,0),"")</f>
        <v>FUERTE (5)</v>
      </c>
      <c r="T30" s="376" t="s">
        <v>1692</v>
      </c>
      <c r="U30" s="178" t="str">
        <f>IFERROR(VLOOKUP(Tabla46[[#This Row],[CRITERIOS DE EVALUACION DE LA EFECTIVIDAD]],DATOS!$AS$43:$AT$45,2,0),"")</f>
        <v>EFECTIVO (5)</v>
      </c>
      <c r="V30" s="178">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31" spans="1:22" s="450" customFormat="1" ht="35.25" customHeight="1" x14ac:dyDescent="0.25">
      <c r="A31" s="444"/>
      <c r="B31" s="445"/>
      <c r="C31" s="445"/>
      <c r="D31" s="446"/>
      <c r="E31" s="447"/>
      <c r="F31" s="178" t="s">
        <v>1774</v>
      </c>
      <c r="G31" s="178" t="str">
        <f>IFERROR(VLOOKUP(Tabla46[[#This Row],[ID RIESGO]],'1. IDENTIFICACION DEL RIESGO'!$AB$27:$AL$40,11,0),"")</f>
        <v>Celebración y legalización de contratos sin el cumplimiento de requisitos.</v>
      </c>
      <c r="H31" s="178" t="s">
        <v>1792</v>
      </c>
      <c r="I31" s="178" t="s">
        <v>1804</v>
      </c>
      <c r="J31" s="178" t="s">
        <v>1554</v>
      </c>
      <c r="K31" s="178" t="s">
        <v>1511</v>
      </c>
      <c r="L31" s="178" t="s">
        <v>1515</v>
      </c>
      <c r="M31" s="178" t="s">
        <v>1609</v>
      </c>
      <c r="N31" s="178" t="str">
        <f>IF(Tabla46[[#This Row],[ID RIESGO]]="","",IF(Tabla46[[#This Row],[RESPONSABLE DEL CONTROL (CARGO)]]="","No","Si"))</f>
        <v>Si</v>
      </c>
      <c r="O31" s="178" t="str">
        <f>IF(Tabla46[[#This Row],[FRECUENCIA DE EJECUCION DEL CONTROL]]="","",IF(Tabla46[[#This Row],[FRECUENCIA DE EJECUCION DEL CONTROL]]=DATOS!$AS$32,DATOS!$AS$32,DATOS!$AS$31))</f>
        <v>Establecida</v>
      </c>
      <c r="P31" s="376">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3.8</v>
      </c>
      <c r="Q31" s="178" t="str">
        <f>IF(ISTEXT(Tabla46[[#This Row],[VALOR EVALUACION DISENO]]),"",IF(Tabla46[[#This Row],[VALOR EVALUACION DISENO]]&gt;4.6,DATOS!$AV$21,IF(Tabla46[[#This Row],[VALOR EVALUACION DISENO]]&gt;=3,DATOS!$AV$22,DATOS!$AV$23)))</f>
        <v>SUSCEPTIBLE A MEJORAR</v>
      </c>
      <c r="R31" s="376" t="s">
        <v>1747</v>
      </c>
      <c r="S31" s="178" t="str">
        <f>IFERROR(VLOOKUP(Tabla46[[#This Row],[% DE CUMPLIMIENTO DE LA EJECUCION DEL CONTROL]],DATOS!$AS$38:$AT$40,2,0),"")</f>
        <v>FUERTE (5)</v>
      </c>
      <c r="T31" s="376" t="s">
        <v>1691</v>
      </c>
      <c r="U31" s="178" t="str">
        <f>IFERROR(VLOOKUP(Tabla46[[#This Row],[CRITERIOS DE EVALUACION DE LA EFECTIVIDAD]],DATOS!$AS$43:$AT$45,2,0),"")</f>
        <v>MODERADAMENTE EFECTIVO (3)</v>
      </c>
      <c r="V31" s="178">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3.5</v>
      </c>
    </row>
    <row r="32" spans="1:22" s="450" customFormat="1" ht="35.25" customHeight="1" x14ac:dyDescent="0.25">
      <c r="A32" s="444"/>
      <c r="B32" s="445"/>
      <c r="C32" s="445"/>
      <c r="D32" s="446"/>
      <c r="E32" s="447"/>
      <c r="F32" s="178" t="s">
        <v>1775</v>
      </c>
      <c r="G32" s="178" t="str">
        <f>IFERROR(VLOOKUP(Tabla46[[#This Row],[ID RIESGO]],'1. IDENTIFICACION DEL RIESGO'!$AB$27:$AL$40,11,0),"")</f>
        <v>Deficiencia en la supervisión de contratos</v>
      </c>
      <c r="H32" s="178" t="s">
        <v>1786</v>
      </c>
      <c r="I32" s="178" t="s">
        <v>1809</v>
      </c>
      <c r="J32" s="178" t="s">
        <v>1554</v>
      </c>
      <c r="K32" s="178" t="s">
        <v>1511</v>
      </c>
      <c r="L32" s="178" t="s">
        <v>1516</v>
      </c>
      <c r="M32" s="178" t="s">
        <v>1608</v>
      </c>
      <c r="N32" s="178" t="str">
        <f>IF(Tabla46[[#This Row],[ID RIESGO]]="","",IF(Tabla46[[#This Row],[RESPONSABLE DEL CONTROL (CARGO)]]="","No","Si"))</f>
        <v>Si</v>
      </c>
      <c r="O32" s="178" t="str">
        <f>IF(Tabla46[[#This Row],[FRECUENCIA DE EJECUCION DEL CONTROL]]="","",IF(Tabla46[[#This Row],[FRECUENCIA DE EJECUCION DEL CONTROL]]=DATOS!$AS$32,DATOS!$AS$32,DATOS!$AS$31))</f>
        <v>Establecida</v>
      </c>
      <c r="P32" s="376">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32" s="178" t="str">
        <f>IF(ISTEXT(Tabla46[[#This Row],[VALOR EVALUACION DISENO]]),"",IF(Tabla46[[#This Row],[VALOR EVALUACION DISENO]]&gt;4.6,DATOS!$AV$21,IF(Tabla46[[#This Row],[VALOR EVALUACION DISENO]]&gt;=3,DATOS!$AV$22,DATOS!$AV$23)))</f>
        <v>SUSCEPTIBLE A MEJORAR</v>
      </c>
      <c r="R32" s="376" t="s">
        <v>1747</v>
      </c>
      <c r="S32" s="178" t="str">
        <f>IFERROR(VLOOKUP(Tabla46[[#This Row],[% DE CUMPLIMIENTO DE LA EJECUCION DEL CONTROL]],DATOS!$AS$38:$AT$40,2,0),"")</f>
        <v>FUERTE (5)</v>
      </c>
      <c r="T32" s="376" t="s">
        <v>1692</v>
      </c>
      <c r="U32" s="178" t="str">
        <f>IFERROR(VLOOKUP(Tabla46[[#This Row],[CRITERIOS DE EVALUACION DE LA EFECTIVIDAD]],DATOS!$AS$43:$AT$45,2,0),"")</f>
        <v>EFECTIVO (5)</v>
      </c>
      <c r="V32" s="178">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33" spans="1:22" s="450" customFormat="1" ht="35.25" customHeight="1" x14ac:dyDescent="0.25">
      <c r="A33" s="444"/>
      <c r="B33" s="445"/>
      <c r="C33" s="445"/>
      <c r="D33" s="446"/>
      <c r="E33" s="447"/>
      <c r="F33" s="178" t="s">
        <v>1775</v>
      </c>
      <c r="G33" s="178" t="str">
        <f>IFERROR(VLOOKUP(Tabla46[[#This Row],[ID RIESGO]],'1. IDENTIFICACION DEL RIESGO'!$AB$27:$AL$40,11,0),"")</f>
        <v>Deficiencia en la supervisión de contratos</v>
      </c>
      <c r="H33" s="178" t="s">
        <v>1814</v>
      </c>
      <c r="I33" s="178" t="s">
        <v>1810</v>
      </c>
      <c r="J33" s="178" t="s">
        <v>1554</v>
      </c>
      <c r="K33" s="178" t="s">
        <v>1512</v>
      </c>
      <c r="L33" s="178" t="s">
        <v>1516</v>
      </c>
      <c r="M33" s="178" t="s">
        <v>1608</v>
      </c>
      <c r="N33" s="178" t="str">
        <f>IF(Tabla46[[#This Row],[ID RIESGO]]="","",IF(Tabla46[[#This Row],[RESPONSABLE DEL CONTROL (CARGO)]]="","No","Si"))</f>
        <v>Si</v>
      </c>
      <c r="O33" s="178" t="str">
        <f>IF(Tabla46[[#This Row],[FRECUENCIA DE EJECUCION DEL CONTROL]]="","",IF(Tabla46[[#This Row],[FRECUENCIA DE EJECUCION DEL CONTROL]]=DATOS!$AS$32,DATOS!$AS$32,DATOS!$AS$31))</f>
        <v>Establecida</v>
      </c>
      <c r="P33" s="376">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3.8</v>
      </c>
      <c r="Q33" s="178" t="str">
        <f>IF(ISTEXT(Tabla46[[#This Row],[VALOR EVALUACION DISENO]]),"",IF(Tabla46[[#This Row],[VALOR EVALUACION DISENO]]&gt;4.6,DATOS!$AV$21,IF(Tabla46[[#This Row],[VALOR EVALUACION DISENO]]&gt;=3,DATOS!$AV$22,DATOS!$AV$23)))</f>
        <v>SUSCEPTIBLE A MEJORAR</v>
      </c>
      <c r="R33" s="376" t="s">
        <v>1747</v>
      </c>
      <c r="S33" s="178" t="str">
        <f>IFERROR(VLOOKUP(Tabla46[[#This Row],[% DE CUMPLIMIENTO DE LA EJECUCION DEL CONTROL]],DATOS!$AS$38:$AT$40,2,0),"")</f>
        <v>FUERTE (5)</v>
      </c>
      <c r="T33" s="376" t="s">
        <v>1692</v>
      </c>
      <c r="U33" s="178" t="str">
        <f>IFERROR(VLOOKUP(Tabla46[[#This Row],[CRITERIOS DE EVALUACION DE LA EFECTIVIDAD]],DATOS!$AS$43:$AT$45,2,0),"")</f>
        <v>EFECTIVO (5)</v>
      </c>
      <c r="V33" s="178">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34" spans="1:22" s="450" customFormat="1" ht="35.25" customHeight="1" x14ac:dyDescent="0.25">
      <c r="A34" s="444"/>
      <c r="B34" s="445"/>
      <c r="C34" s="445"/>
      <c r="D34" s="446"/>
      <c r="E34" s="447"/>
      <c r="F34" s="178" t="s">
        <v>1775</v>
      </c>
      <c r="G34" s="178" t="str">
        <f>IFERROR(VLOOKUP(Tabla46[[#This Row],[ID RIESGO]],'1. IDENTIFICACION DEL RIESGO'!$AB$27:$AL$40,11,0),"")</f>
        <v>Deficiencia en la supervisión de contratos</v>
      </c>
      <c r="H34" s="178" t="s">
        <v>1793</v>
      </c>
      <c r="I34" s="178" t="s">
        <v>1811</v>
      </c>
      <c r="J34" s="178" t="s">
        <v>1554</v>
      </c>
      <c r="K34" s="178" t="s">
        <v>1511</v>
      </c>
      <c r="L34" s="178" t="s">
        <v>1516</v>
      </c>
      <c r="M34" s="178" t="s">
        <v>1608</v>
      </c>
      <c r="N34" s="178" t="str">
        <f>IF(Tabla46[[#This Row],[ID RIESGO]]="","",IF(Tabla46[[#This Row],[RESPONSABLE DEL CONTROL (CARGO)]]="","No","Si"))</f>
        <v>Si</v>
      </c>
      <c r="O34" s="178" t="str">
        <f>IF(Tabla46[[#This Row],[FRECUENCIA DE EJECUCION DEL CONTROL]]="","",IF(Tabla46[[#This Row],[FRECUENCIA DE EJECUCION DEL CONTROL]]=DATOS!$AS$32,DATOS!$AS$32,DATOS!$AS$31))</f>
        <v>Establecida</v>
      </c>
      <c r="P34" s="376">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34" s="178" t="str">
        <f>IF(ISTEXT(Tabla46[[#This Row],[VALOR EVALUACION DISENO]]),"",IF(Tabla46[[#This Row],[VALOR EVALUACION DISENO]]&gt;4.6,DATOS!$AV$21,IF(Tabla46[[#This Row],[VALOR EVALUACION DISENO]]&gt;=3,DATOS!$AV$22,DATOS!$AV$23)))</f>
        <v>SUSCEPTIBLE A MEJORAR</v>
      </c>
      <c r="R34" s="376" t="s">
        <v>1747</v>
      </c>
      <c r="S34" s="178" t="str">
        <f>IFERROR(VLOOKUP(Tabla46[[#This Row],[% DE CUMPLIMIENTO DE LA EJECUCION DEL CONTROL]],DATOS!$AS$38:$AT$40,2,0),"")</f>
        <v>FUERTE (5)</v>
      </c>
      <c r="T34" s="376" t="s">
        <v>1691</v>
      </c>
      <c r="U34" s="178" t="str">
        <f>IFERROR(VLOOKUP(Tabla46[[#This Row],[CRITERIOS DE EVALUACION DE LA EFECTIVIDAD]],DATOS!$AS$43:$AT$45,2,0),"")</f>
        <v>MODERADAMENTE EFECTIVO (3)</v>
      </c>
      <c r="V34" s="178">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3.5</v>
      </c>
    </row>
    <row r="35" spans="1:22" s="450" customFormat="1" ht="35.25" customHeight="1" x14ac:dyDescent="0.25">
      <c r="A35" s="444"/>
      <c r="B35" s="445"/>
      <c r="C35" s="445"/>
      <c r="D35" s="446"/>
      <c r="E35" s="447"/>
      <c r="F35" s="178" t="s">
        <v>1775</v>
      </c>
      <c r="G35" s="178" t="str">
        <f>IFERROR(VLOOKUP(Tabla46[[#This Row],[ID RIESGO]],'1. IDENTIFICACION DEL RIESGO'!$AB$27:$AL$40,11,0),"")</f>
        <v>Deficiencia en la supervisión de contratos</v>
      </c>
      <c r="H35" s="178" t="s">
        <v>1794</v>
      </c>
      <c r="I35" s="178" t="s">
        <v>1810</v>
      </c>
      <c r="J35" s="178" t="s">
        <v>1554</v>
      </c>
      <c r="K35" s="178" t="s">
        <v>1512</v>
      </c>
      <c r="L35" s="178" t="s">
        <v>1516</v>
      </c>
      <c r="M35" s="178" t="s">
        <v>1608</v>
      </c>
      <c r="N35" s="178" t="str">
        <f>IF(Tabla46[[#This Row],[ID RIESGO]]="","",IF(Tabla46[[#This Row],[RESPONSABLE DEL CONTROL (CARGO)]]="","No","Si"))</f>
        <v>Si</v>
      </c>
      <c r="O35" s="178" t="str">
        <f>IF(Tabla46[[#This Row],[FRECUENCIA DE EJECUCION DEL CONTROL]]="","",IF(Tabla46[[#This Row],[FRECUENCIA DE EJECUCION DEL CONTROL]]=DATOS!$AS$32,DATOS!$AS$32,DATOS!$AS$31))</f>
        <v>Establecida</v>
      </c>
      <c r="P35" s="376">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3.8</v>
      </c>
      <c r="Q35" s="178" t="str">
        <f>IF(ISTEXT(Tabla46[[#This Row],[VALOR EVALUACION DISENO]]),"",IF(Tabla46[[#This Row],[VALOR EVALUACION DISENO]]&gt;4.6,DATOS!$AV$21,IF(Tabla46[[#This Row],[VALOR EVALUACION DISENO]]&gt;=3,DATOS!$AV$22,DATOS!$AV$23)))</f>
        <v>SUSCEPTIBLE A MEJORAR</v>
      </c>
      <c r="R35" s="376" t="s">
        <v>1747</v>
      </c>
      <c r="S35" s="178" t="str">
        <f>IFERROR(VLOOKUP(Tabla46[[#This Row],[% DE CUMPLIMIENTO DE LA EJECUCION DEL CONTROL]],DATOS!$AS$38:$AT$40,2,0),"")</f>
        <v>FUERTE (5)</v>
      </c>
      <c r="T35" s="376" t="s">
        <v>1692</v>
      </c>
      <c r="U35" s="178" t="str">
        <f>IFERROR(VLOOKUP(Tabla46[[#This Row],[CRITERIOS DE EVALUACION DE LA EFECTIVIDAD]],DATOS!$AS$43:$AT$45,2,0),"")</f>
        <v>EFECTIVO (5)</v>
      </c>
      <c r="V35" s="178">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36" spans="1:22" s="450" customFormat="1" ht="35.25" customHeight="1" x14ac:dyDescent="0.25">
      <c r="A36" s="444"/>
      <c r="B36" s="445"/>
      <c r="C36" s="445"/>
      <c r="D36" s="446"/>
      <c r="E36" s="447"/>
      <c r="F36" s="178" t="s">
        <v>1775</v>
      </c>
      <c r="G36" s="178" t="str">
        <f>IFERROR(VLOOKUP(Tabla46[[#This Row],[ID RIESGO]],'1. IDENTIFICACION DEL RIESGO'!$AB$27:$AL$40,11,0),"")</f>
        <v>Deficiencia en la supervisión de contratos</v>
      </c>
      <c r="H36" s="178" t="s">
        <v>1790</v>
      </c>
      <c r="I36" s="178" t="s">
        <v>1807</v>
      </c>
      <c r="J36" s="178" t="s">
        <v>1552</v>
      </c>
      <c r="K36" s="178" t="s">
        <v>1587</v>
      </c>
      <c r="L36" s="178" t="s">
        <v>1516</v>
      </c>
      <c r="M36" s="178" t="s">
        <v>1608</v>
      </c>
      <c r="N36" s="178" t="str">
        <f>IF(Tabla46[[#This Row],[ID RIESGO]]="","",IF(Tabla46[[#This Row],[RESPONSABLE DEL CONTROL (CARGO)]]="","No","Si"))</f>
        <v>Si</v>
      </c>
      <c r="O36" s="178" t="str">
        <f>IF(Tabla46[[#This Row],[FRECUENCIA DE EJECUCION DEL CONTROL]]="","",IF(Tabla46[[#This Row],[FRECUENCIA DE EJECUCION DEL CONTROL]]=DATOS!$AS$32,DATOS!$AS$32,DATOS!$AS$31))</f>
        <v>Establecida</v>
      </c>
      <c r="P36" s="376">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3.4</v>
      </c>
      <c r="Q36" s="178" t="str">
        <f>IF(ISTEXT(Tabla46[[#This Row],[VALOR EVALUACION DISENO]]),"",IF(Tabla46[[#This Row],[VALOR EVALUACION DISENO]]&gt;4.6,DATOS!$AV$21,IF(Tabla46[[#This Row],[VALOR EVALUACION DISENO]]&gt;=3,DATOS!$AV$22,DATOS!$AV$23)))</f>
        <v>SUSCEPTIBLE A MEJORAR</v>
      </c>
      <c r="R36" s="376" t="s">
        <v>1747</v>
      </c>
      <c r="S36" s="178" t="str">
        <f>IFERROR(VLOOKUP(Tabla46[[#This Row],[% DE CUMPLIMIENTO DE LA EJECUCION DEL CONTROL]],DATOS!$AS$38:$AT$40,2,0),"")</f>
        <v>FUERTE (5)</v>
      </c>
      <c r="T36" s="376" t="s">
        <v>1692</v>
      </c>
      <c r="U36" s="178" t="str">
        <f>IFERROR(VLOOKUP(Tabla46[[#This Row],[CRITERIOS DE EVALUACION DE LA EFECTIVIDAD]],DATOS!$AS$43:$AT$45,2,0),"")</f>
        <v>EFECTIVO (5)</v>
      </c>
      <c r="V36" s="178">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37" spans="1:22" s="450" customFormat="1" ht="35.25" customHeight="1" x14ac:dyDescent="0.25">
      <c r="A37" s="444"/>
      <c r="B37" s="445"/>
      <c r="C37" s="445"/>
      <c r="D37" s="446"/>
      <c r="E37" s="447"/>
      <c r="F37" s="178" t="s">
        <v>1775</v>
      </c>
      <c r="G37" s="178" t="str">
        <f>IFERROR(VLOOKUP(Tabla46[[#This Row],[ID RIESGO]],'1. IDENTIFICACION DEL RIESGO'!$AB$27:$AL$40,11,0),"")</f>
        <v>Deficiencia en la supervisión de contratos</v>
      </c>
      <c r="H37" s="178" t="s">
        <v>1795</v>
      </c>
      <c r="I37" s="178" t="s">
        <v>1812</v>
      </c>
      <c r="J37" s="178" t="s">
        <v>1555</v>
      </c>
      <c r="K37" s="178" t="s">
        <v>1587</v>
      </c>
      <c r="L37" s="178" t="s">
        <v>1516</v>
      </c>
      <c r="M37" s="178" t="s">
        <v>1608</v>
      </c>
      <c r="N37" s="178" t="str">
        <f>IF(Tabla46[[#This Row],[ID RIESGO]]="","",IF(Tabla46[[#This Row],[RESPONSABLE DEL CONTROL (CARGO)]]="","No","Si"))</f>
        <v>Si</v>
      </c>
      <c r="O37" s="178" t="str">
        <f>IF(Tabla46[[#This Row],[FRECUENCIA DE EJECUCION DEL CONTROL]]="","",IF(Tabla46[[#This Row],[FRECUENCIA DE EJECUCION DEL CONTROL]]=DATOS!$AS$32,DATOS!$AS$32,DATOS!$AS$31))</f>
        <v>Establecida</v>
      </c>
      <c r="P37" s="376">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3.4</v>
      </c>
      <c r="Q37" s="178" t="str">
        <f>IF(ISTEXT(Tabla46[[#This Row],[VALOR EVALUACION DISENO]]),"",IF(Tabla46[[#This Row],[VALOR EVALUACION DISENO]]&gt;4.6,DATOS!$AV$21,IF(Tabla46[[#This Row],[VALOR EVALUACION DISENO]]&gt;=3,DATOS!$AV$22,DATOS!$AV$23)))</f>
        <v>SUSCEPTIBLE A MEJORAR</v>
      </c>
      <c r="R37" s="376" t="s">
        <v>1747</v>
      </c>
      <c r="S37" s="178" t="str">
        <f>IFERROR(VLOOKUP(Tabla46[[#This Row],[% DE CUMPLIMIENTO DE LA EJECUCION DEL CONTROL]],DATOS!$AS$38:$AT$40,2,0),"")</f>
        <v>FUERTE (5)</v>
      </c>
      <c r="T37" s="376" t="s">
        <v>1691</v>
      </c>
      <c r="U37" s="178" t="str">
        <f>IFERROR(VLOOKUP(Tabla46[[#This Row],[CRITERIOS DE EVALUACION DE LA EFECTIVIDAD]],DATOS!$AS$43:$AT$45,2,0),"")</f>
        <v>MODERADAMENTE EFECTIVO (3)</v>
      </c>
      <c r="V37" s="178">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3.5</v>
      </c>
    </row>
    <row r="38" spans="1:22" s="450" customFormat="1" ht="35.25" customHeight="1" x14ac:dyDescent="0.25">
      <c r="A38" s="444"/>
      <c r="B38" s="445"/>
      <c r="C38" s="445"/>
      <c r="D38" s="446"/>
      <c r="E38" s="447"/>
      <c r="F38" s="178" t="s">
        <v>1776</v>
      </c>
      <c r="G38" s="178" t="str">
        <f>IFERROR(VLOOKUP(Tabla46[[#This Row],[ID RIESGO]],'1. IDENTIFICACION DEL RIESGO'!$AB$27:$AL$40,11,0),"")</f>
        <v>Selección de operadores y/o contratistas no idoneos</v>
      </c>
      <c r="H38" s="178" t="s">
        <v>1786</v>
      </c>
      <c r="I38" s="178" t="s">
        <v>1809</v>
      </c>
      <c r="J38" s="178" t="s">
        <v>1554</v>
      </c>
      <c r="K38" s="178" t="s">
        <v>1511</v>
      </c>
      <c r="L38" s="178" t="s">
        <v>1516</v>
      </c>
      <c r="M38" s="178" t="s">
        <v>1608</v>
      </c>
      <c r="N38" s="178" t="str">
        <f>IF(Tabla46[[#This Row],[ID RIESGO]]="","",IF(Tabla46[[#This Row],[RESPONSABLE DEL CONTROL (CARGO)]]="","No","Si"))</f>
        <v>Si</v>
      </c>
      <c r="O38" s="178" t="str">
        <f>IF(Tabla46[[#This Row],[FRECUENCIA DE EJECUCION DEL CONTROL]]="","",IF(Tabla46[[#This Row],[FRECUENCIA DE EJECUCION DEL CONTROL]]=DATOS!$AS$32,DATOS!$AS$32,DATOS!$AS$31))</f>
        <v>Establecida</v>
      </c>
      <c r="P38" s="376">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38" s="178" t="str">
        <f>IF(ISTEXT(Tabla46[[#This Row],[VALOR EVALUACION DISENO]]),"",IF(Tabla46[[#This Row],[VALOR EVALUACION DISENO]]&gt;4.6,DATOS!$AV$21,IF(Tabla46[[#This Row],[VALOR EVALUACION DISENO]]&gt;=3,DATOS!$AV$22,DATOS!$AV$23)))</f>
        <v>SUSCEPTIBLE A MEJORAR</v>
      </c>
      <c r="R38" s="376" t="s">
        <v>1747</v>
      </c>
      <c r="S38" s="178" t="str">
        <f>IFERROR(VLOOKUP(Tabla46[[#This Row],[% DE CUMPLIMIENTO DE LA EJECUCION DEL CONTROL]],DATOS!$AS$38:$AT$40,2,0),"")</f>
        <v>FUERTE (5)</v>
      </c>
      <c r="T38" s="376" t="s">
        <v>1692</v>
      </c>
      <c r="U38" s="178" t="str">
        <f>IFERROR(VLOOKUP(Tabla46[[#This Row],[CRITERIOS DE EVALUACION DE LA EFECTIVIDAD]],DATOS!$AS$43:$AT$45,2,0),"")</f>
        <v>EFECTIVO (5)</v>
      </c>
      <c r="V38" s="178">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39" spans="1:22" s="450" customFormat="1" ht="35.25" customHeight="1" x14ac:dyDescent="0.25">
      <c r="A39" s="444"/>
      <c r="B39" s="445"/>
      <c r="C39" s="445"/>
      <c r="D39" s="446"/>
      <c r="E39" s="447"/>
      <c r="F39" s="178" t="s">
        <v>1776</v>
      </c>
      <c r="G39" s="178" t="str">
        <f>IFERROR(VLOOKUP(Tabla46[[#This Row],[ID RIESGO]],'1. IDENTIFICACION DEL RIESGO'!$AB$27:$AL$40,11,0),"")</f>
        <v>Selección de operadores y/o contratistas no idoneos</v>
      </c>
      <c r="H39" s="178" t="s">
        <v>1787</v>
      </c>
      <c r="I39" s="178" t="s">
        <v>1804</v>
      </c>
      <c r="J39" s="178" t="s">
        <v>1555</v>
      </c>
      <c r="K39" s="178" t="s">
        <v>1512</v>
      </c>
      <c r="L39" s="178" t="s">
        <v>1516</v>
      </c>
      <c r="M39" s="178" t="s">
        <v>1608</v>
      </c>
      <c r="N39" s="178" t="str">
        <f>IF(Tabla46[[#This Row],[ID RIESGO]]="","",IF(Tabla46[[#This Row],[RESPONSABLE DEL CONTROL (CARGO)]]="","No","Si"))</f>
        <v>Si</v>
      </c>
      <c r="O39" s="178" t="str">
        <f>IF(Tabla46[[#This Row],[FRECUENCIA DE EJECUCION DEL CONTROL]]="","",IF(Tabla46[[#This Row],[FRECUENCIA DE EJECUCION DEL CONTROL]]=DATOS!$AS$32,DATOS!$AS$32,DATOS!$AS$31))</f>
        <v>Establecida</v>
      </c>
      <c r="P39" s="376">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3.8</v>
      </c>
      <c r="Q39" s="178" t="str">
        <f>IF(ISTEXT(Tabla46[[#This Row],[VALOR EVALUACION DISENO]]),"",IF(Tabla46[[#This Row],[VALOR EVALUACION DISENO]]&gt;4.6,DATOS!$AV$21,IF(Tabla46[[#This Row],[VALOR EVALUACION DISENO]]&gt;=3,DATOS!$AV$22,DATOS!$AV$23)))</f>
        <v>SUSCEPTIBLE A MEJORAR</v>
      </c>
      <c r="R39" s="376" t="s">
        <v>1747</v>
      </c>
      <c r="S39" s="178" t="str">
        <f>IFERROR(VLOOKUP(Tabla46[[#This Row],[% DE CUMPLIMIENTO DE LA EJECUCION DEL CONTROL]],DATOS!$AS$38:$AT$40,2,0),"")</f>
        <v>FUERTE (5)</v>
      </c>
      <c r="T39" s="376" t="s">
        <v>1692</v>
      </c>
      <c r="U39" s="178" t="str">
        <f>IFERROR(VLOOKUP(Tabla46[[#This Row],[CRITERIOS DE EVALUACION DE LA EFECTIVIDAD]],DATOS!$AS$43:$AT$45,2,0),"")</f>
        <v>EFECTIVO (5)</v>
      </c>
      <c r="V39" s="178">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40" spans="1:22" s="450" customFormat="1" ht="35.25" customHeight="1" x14ac:dyDescent="0.25">
      <c r="A40" s="444"/>
      <c r="B40" s="445"/>
      <c r="C40" s="445"/>
      <c r="D40" s="446"/>
      <c r="E40" s="447"/>
      <c r="F40" s="178" t="s">
        <v>1776</v>
      </c>
      <c r="G40" s="178" t="str">
        <f>IFERROR(VLOOKUP(Tabla46[[#This Row],[ID RIESGO]],'1. IDENTIFICACION DEL RIESGO'!$AB$27:$AL$40,11,0),"")</f>
        <v>Selección de operadores y/o contratistas no idoneos</v>
      </c>
      <c r="H40" s="451" t="s">
        <v>1788</v>
      </c>
      <c r="I40" s="178" t="s">
        <v>1805</v>
      </c>
      <c r="J40" s="178" t="s">
        <v>1555</v>
      </c>
      <c r="K40" s="178" t="s">
        <v>1512</v>
      </c>
      <c r="L40" s="178" t="s">
        <v>1516</v>
      </c>
      <c r="M40" s="178" t="s">
        <v>1608</v>
      </c>
      <c r="N40" s="178" t="str">
        <f>IF(Tabla46[[#This Row],[ID RIESGO]]="","",IF(Tabla46[[#This Row],[RESPONSABLE DEL CONTROL (CARGO)]]="","No","Si"))</f>
        <v>Si</v>
      </c>
      <c r="O40" s="178" t="str">
        <f>IF(Tabla46[[#This Row],[FRECUENCIA DE EJECUCION DEL CONTROL]]="","",IF(Tabla46[[#This Row],[FRECUENCIA DE EJECUCION DEL CONTROL]]=DATOS!$AS$32,DATOS!$AS$32,DATOS!$AS$31))</f>
        <v>Establecida</v>
      </c>
      <c r="P40" s="376">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3.8</v>
      </c>
      <c r="Q40" s="178" t="str">
        <f>IF(ISTEXT(Tabla46[[#This Row],[VALOR EVALUACION DISENO]]),"",IF(Tabla46[[#This Row],[VALOR EVALUACION DISENO]]&gt;4.6,DATOS!$AV$21,IF(Tabla46[[#This Row],[VALOR EVALUACION DISENO]]&gt;=3,DATOS!$AV$22,DATOS!$AV$23)))</f>
        <v>SUSCEPTIBLE A MEJORAR</v>
      </c>
      <c r="R40" s="376" t="s">
        <v>1747</v>
      </c>
      <c r="S40" s="178" t="str">
        <f>IFERROR(VLOOKUP(Tabla46[[#This Row],[% DE CUMPLIMIENTO DE LA EJECUCION DEL CONTROL]],DATOS!$AS$38:$AT$40,2,0),"")</f>
        <v>FUERTE (5)</v>
      </c>
      <c r="T40" s="376" t="s">
        <v>1692</v>
      </c>
      <c r="U40" s="178" t="str">
        <f>IFERROR(VLOOKUP(Tabla46[[#This Row],[CRITERIOS DE EVALUACION DE LA EFECTIVIDAD]],DATOS!$AS$43:$AT$45,2,0),"")</f>
        <v>EFECTIVO (5)</v>
      </c>
      <c r="V40" s="178">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41" spans="1:22" s="450" customFormat="1" ht="35.25" customHeight="1" x14ac:dyDescent="0.25">
      <c r="A41" s="444"/>
      <c r="B41" s="445"/>
      <c r="C41" s="445"/>
      <c r="D41" s="446"/>
      <c r="E41" s="447"/>
      <c r="F41" s="178" t="s">
        <v>1776</v>
      </c>
      <c r="G41" s="178" t="str">
        <f>IFERROR(VLOOKUP(Tabla46[[#This Row],[ID RIESGO]],'1. IDENTIFICACION DEL RIESGO'!$AB$27:$AL$40,11,0),"")</f>
        <v>Selección de operadores y/o contratistas no idoneos</v>
      </c>
      <c r="H41" s="451" t="s">
        <v>1789</v>
      </c>
      <c r="I41" s="178" t="s">
        <v>1806</v>
      </c>
      <c r="J41" s="178" t="s">
        <v>1552</v>
      </c>
      <c r="K41" s="178" t="s">
        <v>1511</v>
      </c>
      <c r="L41" s="178" t="s">
        <v>1516</v>
      </c>
      <c r="M41" s="178" t="s">
        <v>1608</v>
      </c>
      <c r="N41" s="178" t="str">
        <f>IF(Tabla46[[#This Row],[ID RIESGO]]="","",IF(Tabla46[[#This Row],[RESPONSABLE DEL CONTROL (CARGO)]]="","No","Si"))</f>
        <v>Si</v>
      </c>
      <c r="O41" s="178" t="str">
        <f>IF(Tabla46[[#This Row],[FRECUENCIA DE EJECUCION DEL CONTROL]]="","",IF(Tabla46[[#This Row],[FRECUENCIA DE EJECUCION DEL CONTROL]]=DATOS!$AS$32,DATOS!$AS$32,DATOS!$AS$31))</f>
        <v>Establecida</v>
      </c>
      <c r="P41" s="376">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41" s="178" t="str">
        <f>IF(ISTEXT(Tabla46[[#This Row],[VALOR EVALUACION DISENO]]),"",IF(Tabla46[[#This Row],[VALOR EVALUACION DISENO]]&gt;4.6,DATOS!$AV$21,IF(Tabla46[[#This Row],[VALOR EVALUACION DISENO]]&gt;=3,DATOS!$AV$22,DATOS!$AV$23)))</f>
        <v>SUSCEPTIBLE A MEJORAR</v>
      </c>
      <c r="R41" s="376" t="s">
        <v>1747</v>
      </c>
      <c r="S41" s="178" t="str">
        <f>IFERROR(VLOOKUP(Tabla46[[#This Row],[% DE CUMPLIMIENTO DE LA EJECUCION DEL CONTROL]],DATOS!$AS$38:$AT$40,2,0),"")</f>
        <v>FUERTE (5)</v>
      </c>
      <c r="T41" s="376" t="s">
        <v>1691</v>
      </c>
      <c r="U41" s="178" t="str">
        <f>IFERROR(VLOOKUP(Tabla46[[#This Row],[CRITERIOS DE EVALUACION DE LA EFECTIVIDAD]],DATOS!$AS$43:$AT$45,2,0),"")</f>
        <v>MODERADAMENTE EFECTIVO (3)</v>
      </c>
      <c r="V41" s="178">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3.5</v>
      </c>
    </row>
    <row r="42" spans="1:22" s="450" customFormat="1" ht="35.25" customHeight="1" x14ac:dyDescent="0.25">
      <c r="A42" s="444"/>
      <c r="B42" s="445"/>
      <c r="C42" s="445"/>
      <c r="D42" s="446"/>
      <c r="E42" s="447"/>
      <c r="F42" s="178" t="s">
        <v>1776</v>
      </c>
      <c r="G42" s="178" t="str">
        <f>IFERROR(VLOOKUP(Tabla46[[#This Row],[ID RIESGO]],'1. IDENTIFICACION DEL RIESGO'!$AB$27:$AL$40,11,0),"")</f>
        <v>Selección de operadores y/o contratistas no idoneos</v>
      </c>
      <c r="H42" s="451" t="s">
        <v>1790</v>
      </c>
      <c r="I42" s="178" t="s">
        <v>1807</v>
      </c>
      <c r="J42" s="178" t="s">
        <v>1552</v>
      </c>
      <c r="K42" s="178" t="s">
        <v>1587</v>
      </c>
      <c r="L42" s="178" t="s">
        <v>1516</v>
      </c>
      <c r="M42" s="178" t="s">
        <v>1608</v>
      </c>
      <c r="N42" s="178" t="str">
        <f>IF(Tabla46[[#This Row],[ID RIESGO]]="","",IF(Tabla46[[#This Row],[RESPONSABLE DEL CONTROL (CARGO)]]="","No","Si"))</f>
        <v>Si</v>
      </c>
      <c r="O42" s="178" t="str">
        <f>IF(Tabla46[[#This Row],[FRECUENCIA DE EJECUCION DEL CONTROL]]="","",IF(Tabla46[[#This Row],[FRECUENCIA DE EJECUCION DEL CONTROL]]=DATOS!$AS$32,DATOS!$AS$32,DATOS!$AS$31))</f>
        <v>Establecida</v>
      </c>
      <c r="P42" s="376">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3.4</v>
      </c>
      <c r="Q42" s="178" t="str">
        <f>IF(ISTEXT(Tabla46[[#This Row],[VALOR EVALUACION DISENO]]),"",IF(Tabla46[[#This Row],[VALOR EVALUACION DISENO]]&gt;4.6,DATOS!$AV$21,IF(Tabla46[[#This Row],[VALOR EVALUACION DISENO]]&gt;=3,DATOS!$AV$22,DATOS!$AV$23)))</f>
        <v>SUSCEPTIBLE A MEJORAR</v>
      </c>
      <c r="R42" s="376" t="s">
        <v>1747</v>
      </c>
      <c r="S42" s="178" t="str">
        <f>IFERROR(VLOOKUP(Tabla46[[#This Row],[% DE CUMPLIMIENTO DE LA EJECUCION DEL CONTROL]],DATOS!$AS$38:$AT$40,2,0),"")</f>
        <v>FUERTE (5)</v>
      </c>
      <c r="T42" s="376" t="s">
        <v>1692</v>
      </c>
      <c r="U42" s="178" t="str">
        <f>IFERROR(VLOOKUP(Tabla46[[#This Row],[CRITERIOS DE EVALUACION DE LA EFECTIVIDAD]],DATOS!$AS$43:$AT$45,2,0),"")</f>
        <v>EFECTIVO (5)</v>
      </c>
      <c r="V42" s="178">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43" spans="1:22" s="450" customFormat="1" ht="35.25" customHeight="1" x14ac:dyDescent="0.25">
      <c r="A43" s="444"/>
      <c r="B43" s="445"/>
      <c r="C43" s="445"/>
      <c r="D43" s="446"/>
      <c r="E43" s="447"/>
      <c r="F43" s="178" t="s">
        <v>1776</v>
      </c>
      <c r="G43" s="178" t="str">
        <f>IFERROR(VLOOKUP(Tabla46[[#This Row],[ID RIESGO]],'1. IDENTIFICACION DEL RIESGO'!$AB$27:$AL$40,11,0),"")</f>
        <v>Selección de operadores y/o contratistas no idoneos</v>
      </c>
      <c r="H43" s="451" t="s">
        <v>1791</v>
      </c>
      <c r="I43" s="178" t="s">
        <v>1808</v>
      </c>
      <c r="J43" s="178" t="s">
        <v>1552</v>
      </c>
      <c r="K43" s="178" t="s">
        <v>1511</v>
      </c>
      <c r="L43" s="178" t="s">
        <v>1516</v>
      </c>
      <c r="M43" s="178" t="s">
        <v>1609</v>
      </c>
      <c r="N43" s="178" t="str">
        <f>IF(Tabla46[[#This Row],[ID RIESGO]]="","",IF(Tabla46[[#This Row],[RESPONSABLE DEL CONTROL (CARGO)]]="","No","Si"))</f>
        <v>Si</v>
      </c>
      <c r="O43" s="178" t="str">
        <f>IF(Tabla46[[#This Row],[FRECUENCIA DE EJECUCION DEL CONTROL]]="","",IF(Tabla46[[#This Row],[FRECUENCIA DE EJECUCION DEL CONTROL]]=DATOS!$AS$32,DATOS!$AS$32,DATOS!$AS$31))</f>
        <v>Establecida</v>
      </c>
      <c r="P43" s="376">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3.4</v>
      </c>
      <c r="Q43" s="178" t="str">
        <f>IF(ISTEXT(Tabla46[[#This Row],[VALOR EVALUACION DISENO]]),"",IF(Tabla46[[#This Row],[VALOR EVALUACION DISENO]]&gt;4.6,DATOS!$AV$21,IF(Tabla46[[#This Row],[VALOR EVALUACION DISENO]]&gt;=3,DATOS!$AV$22,DATOS!$AV$23)))</f>
        <v>SUSCEPTIBLE A MEJORAR</v>
      </c>
      <c r="R43" s="376" t="s">
        <v>1747</v>
      </c>
      <c r="S43" s="178" t="str">
        <f>IFERROR(VLOOKUP(Tabla46[[#This Row],[% DE CUMPLIMIENTO DE LA EJECUCION DEL CONTROL]],DATOS!$AS$38:$AT$40,2,0),"")</f>
        <v>FUERTE (5)</v>
      </c>
      <c r="T43" s="376" t="s">
        <v>1692</v>
      </c>
      <c r="U43" s="178" t="str">
        <f>IFERROR(VLOOKUP(Tabla46[[#This Row],[CRITERIOS DE EVALUACION DE LA EFECTIVIDAD]],DATOS!$AS$43:$AT$45,2,0),"")</f>
        <v>EFECTIVO (5)</v>
      </c>
      <c r="V43" s="178">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44" spans="1:22" s="450" customFormat="1" ht="35.25" customHeight="1" x14ac:dyDescent="0.25">
      <c r="A44" s="444"/>
      <c r="B44" s="445"/>
      <c r="C44" s="445"/>
      <c r="D44" s="446"/>
      <c r="E44" s="447"/>
      <c r="F44" s="178" t="s">
        <v>1776</v>
      </c>
      <c r="G44" s="178" t="str">
        <f>IFERROR(VLOOKUP(Tabla46[[#This Row],[ID RIESGO]],'1. IDENTIFICACION DEL RIESGO'!$AB$27:$AL$40,11,0),"")</f>
        <v>Selección de operadores y/o contratistas no idoneos</v>
      </c>
      <c r="H44" s="451" t="s">
        <v>1792</v>
      </c>
      <c r="I44" s="178" t="s">
        <v>1804</v>
      </c>
      <c r="J44" s="178" t="s">
        <v>1554</v>
      </c>
      <c r="K44" s="178" t="s">
        <v>1511</v>
      </c>
      <c r="L44" s="178" t="s">
        <v>1515</v>
      </c>
      <c r="M44" s="178" t="s">
        <v>1609</v>
      </c>
      <c r="N44" s="178" t="str">
        <f>IF(Tabla46[[#This Row],[ID RIESGO]]="","",IF(Tabla46[[#This Row],[RESPONSABLE DEL CONTROL (CARGO)]]="","No","Si"))</f>
        <v>Si</v>
      </c>
      <c r="O44" s="178" t="str">
        <f>IF(Tabla46[[#This Row],[FRECUENCIA DE EJECUCION DEL CONTROL]]="","",IF(Tabla46[[#This Row],[FRECUENCIA DE EJECUCION DEL CONTROL]]=DATOS!$AS$32,DATOS!$AS$32,DATOS!$AS$31))</f>
        <v>Establecida</v>
      </c>
      <c r="P44" s="376">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3.8</v>
      </c>
      <c r="Q44" s="178" t="str">
        <f>IF(ISTEXT(Tabla46[[#This Row],[VALOR EVALUACION DISENO]]),"",IF(Tabla46[[#This Row],[VALOR EVALUACION DISENO]]&gt;4.6,DATOS!$AV$21,IF(Tabla46[[#This Row],[VALOR EVALUACION DISENO]]&gt;=3,DATOS!$AV$22,DATOS!$AV$23)))</f>
        <v>SUSCEPTIBLE A MEJORAR</v>
      </c>
      <c r="R44" s="376" t="s">
        <v>1747</v>
      </c>
      <c r="S44" s="178" t="str">
        <f>IFERROR(VLOOKUP(Tabla46[[#This Row],[% DE CUMPLIMIENTO DE LA EJECUCION DEL CONTROL]],DATOS!$AS$38:$AT$40,2,0),"")</f>
        <v>FUERTE (5)</v>
      </c>
      <c r="T44" s="376" t="s">
        <v>1691</v>
      </c>
      <c r="U44" s="178" t="str">
        <f>IFERROR(VLOOKUP(Tabla46[[#This Row],[CRITERIOS DE EVALUACION DE LA EFECTIVIDAD]],DATOS!$AS$43:$AT$45,2,0),"")</f>
        <v>MODERADAMENTE EFECTIVO (3)</v>
      </c>
      <c r="V44" s="178">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3.5</v>
      </c>
    </row>
    <row r="45" spans="1:22" s="450" customFormat="1" ht="35.25" customHeight="1" x14ac:dyDescent="0.25">
      <c r="A45" s="444"/>
      <c r="B45" s="445"/>
      <c r="C45" s="445"/>
      <c r="D45" s="446"/>
      <c r="E45" s="447"/>
      <c r="F45" s="178" t="s">
        <v>1776</v>
      </c>
      <c r="G45" s="178" t="str">
        <f>IFERROR(VLOOKUP(Tabla46[[#This Row],[ID RIESGO]],'1. IDENTIFICACION DEL RIESGO'!$AB$27:$AL$40,11,0),"")</f>
        <v>Selección de operadores y/o contratistas no idoneos</v>
      </c>
      <c r="H45" s="451" t="s">
        <v>1796</v>
      </c>
      <c r="I45" s="178" t="s">
        <v>1804</v>
      </c>
      <c r="J45" s="178" t="s">
        <v>1552</v>
      </c>
      <c r="K45" s="178" t="s">
        <v>1511</v>
      </c>
      <c r="L45" s="178" t="s">
        <v>1515</v>
      </c>
      <c r="M45" s="178" t="s">
        <v>1608</v>
      </c>
      <c r="N45" s="178" t="str">
        <f>IF(Tabla46[[#This Row],[ID RIESGO]]="","",IF(Tabla46[[#This Row],[RESPONSABLE DEL CONTROL (CARGO)]]="","No","Si"))</f>
        <v>Si</v>
      </c>
      <c r="O45" s="178" t="str">
        <f>IF(Tabla46[[#This Row],[FRECUENCIA DE EJECUCION DEL CONTROL]]="","",IF(Tabla46[[#This Row],[FRECUENCIA DE EJECUCION DEL CONTROL]]=DATOS!$AS$32,DATOS!$AS$32,DATOS!$AS$31))</f>
        <v>Establecida</v>
      </c>
      <c r="P45" s="376">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4.5999999999999996</v>
      </c>
      <c r="Q45" s="178" t="str">
        <f>IF(ISTEXT(Tabla46[[#This Row],[VALOR EVALUACION DISENO]]),"",IF(Tabla46[[#This Row],[VALOR EVALUACION DISENO]]&gt;4.6,DATOS!$AV$21,IF(Tabla46[[#This Row],[VALOR EVALUACION DISENO]]&gt;=3,DATOS!$AV$22,DATOS!$AV$23)))</f>
        <v>SUSCEPTIBLE A MEJORAR</v>
      </c>
      <c r="R45" s="376" t="s">
        <v>1747</v>
      </c>
      <c r="S45" s="178" t="str">
        <f>IFERROR(VLOOKUP(Tabla46[[#This Row],[% DE CUMPLIMIENTO DE LA EJECUCION DEL CONTROL]],DATOS!$AS$38:$AT$40,2,0),"")</f>
        <v>FUERTE (5)</v>
      </c>
      <c r="T45" s="376" t="s">
        <v>1691</v>
      </c>
      <c r="U45" s="178" t="str">
        <f>IFERROR(VLOOKUP(Tabla46[[#This Row],[CRITERIOS DE EVALUACION DE LA EFECTIVIDAD]],DATOS!$AS$43:$AT$45,2,0),"")</f>
        <v>MODERADAMENTE EFECTIVO (3)</v>
      </c>
      <c r="V45" s="178">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3.5</v>
      </c>
    </row>
    <row r="46" spans="1:22" s="450" customFormat="1" ht="35.25" customHeight="1" x14ac:dyDescent="0.25">
      <c r="A46" s="444"/>
      <c r="B46" s="445"/>
      <c r="C46" s="445"/>
      <c r="D46" s="446"/>
      <c r="E46" s="447"/>
      <c r="F46" s="178" t="s">
        <v>1777</v>
      </c>
      <c r="G46" s="178" t="str">
        <f>IFERROR(VLOOKUP(Tabla46[[#This Row],[ID RIESGO]],'1. IDENTIFICACION DEL RIESGO'!$AB$27:$AL$40,11,0),"")</f>
        <v>Interés indebido en procesos de selección y celebración de contratos (corrupción)</v>
      </c>
      <c r="H46" s="178" t="s">
        <v>1786</v>
      </c>
      <c r="I46" s="178" t="s">
        <v>1809</v>
      </c>
      <c r="J46" s="178" t="s">
        <v>1554</v>
      </c>
      <c r="K46" s="178" t="s">
        <v>1511</v>
      </c>
      <c r="L46" s="178" t="s">
        <v>1516</v>
      </c>
      <c r="M46" s="178" t="s">
        <v>1608</v>
      </c>
      <c r="N46" s="178" t="str">
        <f>IF(Tabla46[[#This Row],[ID RIESGO]]="","",IF(Tabla46[[#This Row],[RESPONSABLE DEL CONTROL (CARGO)]]="","No","Si"))</f>
        <v>Si</v>
      </c>
      <c r="O46" s="178" t="str">
        <f>IF(Tabla46[[#This Row],[FRECUENCIA DE EJECUCION DEL CONTROL]]="","",IF(Tabla46[[#This Row],[FRECUENCIA DE EJECUCION DEL CONTROL]]=DATOS!$AS$32,DATOS!$AS$32,DATOS!$AS$31))</f>
        <v>Establecida</v>
      </c>
      <c r="P46" s="376">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46" s="178" t="str">
        <f>IF(ISTEXT(Tabla46[[#This Row],[VALOR EVALUACION DISENO]]),"",IF(Tabla46[[#This Row],[VALOR EVALUACION DISENO]]&gt;4.6,DATOS!$AV$21,IF(Tabla46[[#This Row],[VALOR EVALUACION DISENO]]&gt;=3,DATOS!$AV$22,DATOS!$AV$23)))</f>
        <v>SUSCEPTIBLE A MEJORAR</v>
      </c>
      <c r="R46" s="376" t="s">
        <v>1747</v>
      </c>
      <c r="S46" s="178" t="str">
        <f>IFERROR(VLOOKUP(Tabla46[[#This Row],[% DE CUMPLIMIENTO DE LA EJECUCION DEL CONTROL]],DATOS!$AS$38:$AT$40,2,0),"")</f>
        <v>FUERTE (5)</v>
      </c>
      <c r="T46" s="376" t="s">
        <v>1692</v>
      </c>
      <c r="U46" s="178" t="str">
        <f>IFERROR(VLOOKUP(Tabla46[[#This Row],[CRITERIOS DE EVALUACION DE LA EFECTIVIDAD]],DATOS!$AS$43:$AT$45,2,0),"")</f>
        <v>EFECTIVO (5)</v>
      </c>
      <c r="V46" s="178">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47" spans="1:22" s="450" customFormat="1" ht="35.25" customHeight="1" x14ac:dyDescent="0.25">
      <c r="A47" s="444"/>
      <c r="B47" s="445"/>
      <c r="C47" s="445"/>
      <c r="D47" s="446"/>
      <c r="E47" s="447"/>
      <c r="F47" s="178" t="s">
        <v>1777</v>
      </c>
      <c r="G47" s="178" t="str">
        <f>IFERROR(VLOOKUP(Tabla46[[#This Row],[ID RIESGO]],'1. IDENTIFICACION DEL RIESGO'!$AB$27:$AL$40,11,0),"")</f>
        <v>Interés indebido en procesos de selección y celebración de contratos (corrupción)</v>
      </c>
      <c r="H47" s="451" t="s">
        <v>1789</v>
      </c>
      <c r="I47" s="178" t="s">
        <v>1806</v>
      </c>
      <c r="J47" s="178" t="s">
        <v>1552</v>
      </c>
      <c r="K47" s="178" t="s">
        <v>1511</v>
      </c>
      <c r="L47" s="178" t="s">
        <v>1516</v>
      </c>
      <c r="M47" s="178" t="s">
        <v>1608</v>
      </c>
      <c r="N47" s="178" t="str">
        <f>IF(Tabla46[[#This Row],[ID RIESGO]]="","",IF(Tabla46[[#This Row],[RESPONSABLE DEL CONTROL (CARGO)]]="","No","Si"))</f>
        <v>Si</v>
      </c>
      <c r="O47" s="178" t="str">
        <f>IF(Tabla46[[#This Row],[FRECUENCIA DE EJECUCION DEL CONTROL]]="","",IF(Tabla46[[#This Row],[FRECUENCIA DE EJECUCION DEL CONTROL]]=DATOS!$AS$32,DATOS!$AS$32,DATOS!$AS$31))</f>
        <v>Establecida</v>
      </c>
      <c r="P47" s="376">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47" s="178" t="str">
        <f>IF(ISTEXT(Tabla46[[#This Row],[VALOR EVALUACION DISENO]]),"",IF(Tabla46[[#This Row],[VALOR EVALUACION DISENO]]&gt;4.6,DATOS!$AV$21,IF(Tabla46[[#This Row],[VALOR EVALUACION DISENO]]&gt;=3,DATOS!$AV$22,DATOS!$AV$23)))</f>
        <v>SUSCEPTIBLE A MEJORAR</v>
      </c>
      <c r="R47" s="376" t="s">
        <v>1747</v>
      </c>
      <c r="S47" s="178" t="str">
        <f>IFERROR(VLOOKUP(Tabla46[[#This Row],[% DE CUMPLIMIENTO DE LA EJECUCION DEL CONTROL]],DATOS!$AS$38:$AT$40,2,0),"")</f>
        <v>FUERTE (5)</v>
      </c>
      <c r="T47" s="376" t="s">
        <v>1691</v>
      </c>
      <c r="U47" s="178" t="str">
        <f>IFERROR(VLOOKUP(Tabla46[[#This Row],[CRITERIOS DE EVALUACION DE LA EFECTIVIDAD]],DATOS!$AS$43:$AT$45,2,0),"")</f>
        <v>MODERADAMENTE EFECTIVO (3)</v>
      </c>
      <c r="V47" s="178">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3.5</v>
      </c>
    </row>
    <row r="48" spans="1:22" s="450" customFormat="1" ht="35.25" customHeight="1" x14ac:dyDescent="0.25">
      <c r="A48" s="444"/>
      <c r="B48" s="445"/>
      <c r="C48" s="445"/>
      <c r="D48" s="446"/>
      <c r="E48" s="447"/>
      <c r="F48" s="178" t="s">
        <v>1777</v>
      </c>
      <c r="G48" s="178" t="str">
        <f>IFERROR(VLOOKUP(Tabla46[[#This Row],[ID RIESGO]],'1. IDENTIFICACION DEL RIESGO'!$AB$27:$AL$40,11,0),"")</f>
        <v>Interés indebido en procesos de selección y celebración de contratos (corrupción)</v>
      </c>
      <c r="H48" s="451" t="s">
        <v>1791</v>
      </c>
      <c r="I48" s="178" t="s">
        <v>1808</v>
      </c>
      <c r="J48" s="178" t="s">
        <v>1552</v>
      </c>
      <c r="K48" s="178" t="s">
        <v>1511</v>
      </c>
      <c r="L48" s="178" t="s">
        <v>1516</v>
      </c>
      <c r="M48" s="178" t="s">
        <v>1609</v>
      </c>
      <c r="N48" s="178" t="str">
        <f>IF(Tabla46[[#This Row],[ID RIESGO]]="","",IF(Tabla46[[#This Row],[RESPONSABLE DEL CONTROL (CARGO)]]="","No","Si"))</f>
        <v>Si</v>
      </c>
      <c r="O48" s="178" t="str">
        <f>IF(Tabla46[[#This Row],[FRECUENCIA DE EJECUCION DEL CONTROL]]="","",IF(Tabla46[[#This Row],[FRECUENCIA DE EJECUCION DEL CONTROL]]=DATOS!$AS$32,DATOS!$AS$32,DATOS!$AS$31))</f>
        <v>Establecida</v>
      </c>
      <c r="P48" s="376">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3.4</v>
      </c>
      <c r="Q48" s="178" t="str">
        <f>IF(ISTEXT(Tabla46[[#This Row],[VALOR EVALUACION DISENO]]),"",IF(Tabla46[[#This Row],[VALOR EVALUACION DISENO]]&gt;4.6,DATOS!$AV$21,IF(Tabla46[[#This Row],[VALOR EVALUACION DISENO]]&gt;=3,DATOS!$AV$22,DATOS!$AV$23)))</f>
        <v>SUSCEPTIBLE A MEJORAR</v>
      </c>
      <c r="R48" s="376" t="s">
        <v>1747</v>
      </c>
      <c r="S48" s="178" t="str">
        <f>IFERROR(VLOOKUP(Tabla46[[#This Row],[% DE CUMPLIMIENTO DE LA EJECUCION DEL CONTROL]],DATOS!$AS$38:$AT$40,2,0),"")</f>
        <v>FUERTE (5)</v>
      </c>
      <c r="T48" s="376" t="s">
        <v>1692</v>
      </c>
      <c r="U48" s="178" t="str">
        <f>IFERROR(VLOOKUP(Tabla46[[#This Row],[CRITERIOS DE EVALUACION DE LA EFECTIVIDAD]],DATOS!$AS$43:$AT$45,2,0),"")</f>
        <v>EFECTIVO (5)</v>
      </c>
      <c r="V48" s="178">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49" spans="1:22" s="450" customFormat="1" ht="35.25" customHeight="1" x14ac:dyDescent="0.25">
      <c r="A49" s="444"/>
      <c r="B49" s="445"/>
      <c r="C49" s="445"/>
      <c r="D49" s="446"/>
      <c r="E49" s="447"/>
      <c r="F49" s="178" t="s">
        <v>1777</v>
      </c>
      <c r="G49" s="178" t="str">
        <f>IFERROR(VLOOKUP(Tabla46[[#This Row],[ID RIESGO]],'1. IDENTIFICACION DEL RIESGO'!$AB$27:$AL$40,11,0),"")</f>
        <v>Interés indebido en procesos de selección y celebración de contratos (corrupción)</v>
      </c>
      <c r="H49" s="178" t="s">
        <v>1787</v>
      </c>
      <c r="I49" s="178" t="s">
        <v>1804</v>
      </c>
      <c r="J49" s="178" t="s">
        <v>1555</v>
      </c>
      <c r="K49" s="178" t="s">
        <v>1512</v>
      </c>
      <c r="L49" s="178" t="s">
        <v>1516</v>
      </c>
      <c r="M49" s="178" t="s">
        <v>1608</v>
      </c>
      <c r="N49" s="178" t="str">
        <f>IF(Tabla46[[#This Row],[ID RIESGO]]="","",IF(Tabla46[[#This Row],[RESPONSABLE DEL CONTROL (CARGO)]]="","No","Si"))</f>
        <v>Si</v>
      </c>
      <c r="O49" s="178" t="str">
        <f>IF(Tabla46[[#This Row],[FRECUENCIA DE EJECUCION DEL CONTROL]]="","",IF(Tabla46[[#This Row],[FRECUENCIA DE EJECUCION DEL CONTROL]]=DATOS!$AS$32,DATOS!$AS$32,DATOS!$AS$31))</f>
        <v>Establecida</v>
      </c>
      <c r="P49" s="376">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3.8</v>
      </c>
      <c r="Q49" s="178" t="str">
        <f>IF(ISTEXT(Tabla46[[#This Row],[VALOR EVALUACION DISENO]]),"",IF(Tabla46[[#This Row],[VALOR EVALUACION DISENO]]&gt;4.6,DATOS!$AV$21,IF(Tabla46[[#This Row],[VALOR EVALUACION DISENO]]&gt;=3,DATOS!$AV$22,DATOS!$AV$23)))</f>
        <v>SUSCEPTIBLE A MEJORAR</v>
      </c>
      <c r="R49" s="376" t="s">
        <v>1747</v>
      </c>
      <c r="S49" s="178" t="str">
        <f>IFERROR(VLOOKUP(Tabla46[[#This Row],[% DE CUMPLIMIENTO DE LA EJECUCION DEL CONTROL]],DATOS!$AS$38:$AT$40,2,0),"")</f>
        <v>FUERTE (5)</v>
      </c>
      <c r="T49" s="376" t="s">
        <v>1692</v>
      </c>
      <c r="U49" s="178" t="str">
        <f>IFERROR(VLOOKUP(Tabla46[[#This Row],[CRITERIOS DE EVALUACION DE LA EFECTIVIDAD]],DATOS!$AS$43:$AT$45,2,0),"")</f>
        <v>EFECTIVO (5)</v>
      </c>
      <c r="V49" s="178">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50" spans="1:22" s="450" customFormat="1" ht="35.25" customHeight="1" x14ac:dyDescent="0.25">
      <c r="A50" s="444"/>
      <c r="B50" s="445"/>
      <c r="C50" s="445"/>
      <c r="D50" s="446"/>
      <c r="E50" s="447"/>
      <c r="F50" s="178" t="s">
        <v>1777</v>
      </c>
      <c r="G50" s="178" t="str">
        <f>IFERROR(VLOOKUP(Tabla46[[#This Row],[ID RIESGO]],'1. IDENTIFICACION DEL RIESGO'!$AB$27:$AL$40,11,0),"")</f>
        <v>Interés indebido en procesos de selección y celebración de contratos (corrupción)</v>
      </c>
      <c r="H50" s="451" t="s">
        <v>1788</v>
      </c>
      <c r="I50" s="178" t="s">
        <v>1805</v>
      </c>
      <c r="J50" s="178" t="s">
        <v>1555</v>
      </c>
      <c r="K50" s="178" t="s">
        <v>1512</v>
      </c>
      <c r="L50" s="178" t="s">
        <v>1516</v>
      </c>
      <c r="M50" s="178" t="s">
        <v>1608</v>
      </c>
      <c r="N50" s="178" t="str">
        <f>IF(Tabla46[[#This Row],[ID RIESGO]]="","",IF(Tabla46[[#This Row],[RESPONSABLE DEL CONTROL (CARGO)]]="","No","Si"))</f>
        <v>Si</v>
      </c>
      <c r="O50" s="178" t="str">
        <f>IF(Tabla46[[#This Row],[FRECUENCIA DE EJECUCION DEL CONTROL]]="","",IF(Tabla46[[#This Row],[FRECUENCIA DE EJECUCION DEL CONTROL]]=DATOS!$AS$32,DATOS!$AS$32,DATOS!$AS$31))</f>
        <v>Establecida</v>
      </c>
      <c r="P50" s="376">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3.8</v>
      </c>
      <c r="Q50" s="178" t="str">
        <f>IF(ISTEXT(Tabla46[[#This Row],[VALOR EVALUACION DISENO]]),"",IF(Tabla46[[#This Row],[VALOR EVALUACION DISENO]]&gt;4.6,DATOS!$AV$21,IF(Tabla46[[#This Row],[VALOR EVALUACION DISENO]]&gt;=3,DATOS!$AV$22,DATOS!$AV$23)))</f>
        <v>SUSCEPTIBLE A MEJORAR</v>
      </c>
      <c r="R50" s="376" t="s">
        <v>1747</v>
      </c>
      <c r="S50" s="178" t="str">
        <f>IFERROR(VLOOKUP(Tabla46[[#This Row],[% DE CUMPLIMIENTO DE LA EJECUCION DEL CONTROL]],DATOS!$AS$38:$AT$40,2,0),"")</f>
        <v>FUERTE (5)</v>
      </c>
      <c r="T50" s="376" t="s">
        <v>1692</v>
      </c>
      <c r="U50" s="178" t="str">
        <f>IFERROR(VLOOKUP(Tabla46[[#This Row],[CRITERIOS DE EVALUACION DE LA EFECTIVIDAD]],DATOS!$AS$43:$AT$45,2,0),"")</f>
        <v>EFECTIVO (5)</v>
      </c>
      <c r="V50" s="178">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51" spans="1:22" s="450" customFormat="1" ht="35.25" customHeight="1" x14ac:dyDescent="0.25">
      <c r="A51" s="444"/>
      <c r="B51" s="445"/>
      <c r="C51" s="445"/>
      <c r="D51" s="446"/>
      <c r="E51" s="447"/>
      <c r="F51" s="178" t="s">
        <v>1777</v>
      </c>
      <c r="G51" s="178" t="str">
        <f>IFERROR(VLOOKUP(Tabla46[[#This Row],[ID RIESGO]],'1. IDENTIFICACION DEL RIESGO'!$AB$27:$AL$40,11,0),"")</f>
        <v>Interés indebido en procesos de selección y celebración de contratos (corrupción)</v>
      </c>
      <c r="H51" s="178" t="s">
        <v>1779</v>
      </c>
      <c r="I51" s="178" t="s">
        <v>1799</v>
      </c>
      <c r="J51" s="178" t="s">
        <v>1554</v>
      </c>
      <c r="K51" s="178" t="s">
        <v>1511</v>
      </c>
      <c r="L51" s="178" t="s">
        <v>1515</v>
      </c>
      <c r="M51" s="178" t="s">
        <v>1608</v>
      </c>
      <c r="N51" s="178" t="str">
        <f>IF(Tabla46[[#This Row],[ID RIESGO]]="","",IF(Tabla46[[#This Row],[RESPONSABLE DEL CONTROL (CARGO)]]="","No","Si"))</f>
        <v>Si</v>
      </c>
      <c r="O51" s="178" t="str">
        <f>IF(Tabla46[[#This Row],[FRECUENCIA DE EJECUCION DEL CONTROL]]="","",IF(Tabla46[[#This Row],[FRECUENCIA DE EJECUCION DEL CONTROL]]=DATOS!$AS$32,DATOS!$AS$32,DATOS!$AS$31))</f>
        <v>Establecida</v>
      </c>
      <c r="P51" s="376">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4.5999999999999996</v>
      </c>
      <c r="Q51" s="178" t="str">
        <f>IF(ISTEXT(Tabla46[[#This Row],[VALOR EVALUACION DISENO]]),"",IF(Tabla46[[#This Row],[VALOR EVALUACION DISENO]]&gt;4.6,DATOS!$AV$21,IF(Tabla46[[#This Row],[VALOR EVALUACION DISENO]]&gt;=3,DATOS!$AV$22,DATOS!$AV$23)))</f>
        <v>SUSCEPTIBLE A MEJORAR</v>
      </c>
      <c r="R51" s="376" t="s">
        <v>1747</v>
      </c>
      <c r="S51" s="178" t="str">
        <f>IFERROR(VLOOKUP(Tabla46[[#This Row],[% DE CUMPLIMIENTO DE LA EJECUCION DEL CONTROL]],DATOS!$AS$38:$AT$40,2,0),"")</f>
        <v>FUERTE (5)</v>
      </c>
      <c r="T51" s="376" t="s">
        <v>1692</v>
      </c>
      <c r="U51" s="178" t="str">
        <f>IFERROR(VLOOKUP(Tabla46[[#This Row],[CRITERIOS DE EVALUACION DE LA EFECTIVIDAD]],DATOS!$AS$43:$AT$45,2,0),"")</f>
        <v>EFECTIVO (5)</v>
      </c>
      <c r="V51" s="178">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52" spans="1:22" s="450" customFormat="1" ht="35.25" customHeight="1" x14ac:dyDescent="0.25">
      <c r="A52" s="444"/>
      <c r="B52" s="445"/>
      <c r="C52" s="445"/>
      <c r="D52" s="446"/>
      <c r="E52" s="447"/>
      <c r="F52" s="178" t="s">
        <v>1778</v>
      </c>
      <c r="G52" s="178" t="str">
        <f>IFERROR(VLOOKUP(Tabla46[[#This Row],[ID RIESGO]],'1. IDENTIFICACION DEL RIESGO'!$AB$27:$AL$40,11,0),"")</f>
        <v>Interés indebido en la  supervisión de contratos (corrupción)</v>
      </c>
      <c r="H52" s="178" t="s">
        <v>1814</v>
      </c>
      <c r="I52" s="178" t="s">
        <v>1810</v>
      </c>
      <c r="J52" s="178" t="s">
        <v>1554</v>
      </c>
      <c r="K52" s="178" t="s">
        <v>1512</v>
      </c>
      <c r="L52" s="178" t="s">
        <v>1516</v>
      </c>
      <c r="M52" s="178" t="s">
        <v>1608</v>
      </c>
      <c r="N52" s="178" t="str">
        <f>IF(Tabla46[[#This Row],[ID RIESGO]]="","",IF(Tabla46[[#This Row],[RESPONSABLE DEL CONTROL (CARGO)]]="","No","Si"))</f>
        <v>Si</v>
      </c>
      <c r="O52" s="178" t="str">
        <f>IF(Tabla46[[#This Row],[FRECUENCIA DE EJECUCION DEL CONTROL]]="","",IF(Tabla46[[#This Row],[FRECUENCIA DE EJECUCION DEL CONTROL]]=DATOS!$AS$32,DATOS!$AS$32,DATOS!$AS$31))</f>
        <v>Establecida</v>
      </c>
      <c r="P52" s="376">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3.8</v>
      </c>
      <c r="Q52" s="178" t="str">
        <f>IF(ISTEXT(Tabla46[[#This Row],[VALOR EVALUACION DISENO]]),"",IF(Tabla46[[#This Row],[VALOR EVALUACION DISENO]]&gt;4.6,DATOS!$AV$21,IF(Tabla46[[#This Row],[VALOR EVALUACION DISENO]]&gt;=3,DATOS!$AV$22,DATOS!$AV$23)))</f>
        <v>SUSCEPTIBLE A MEJORAR</v>
      </c>
      <c r="R52" s="376" t="s">
        <v>1747</v>
      </c>
      <c r="S52" s="178" t="str">
        <f>IFERROR(VLOOKUP(Tabla46[[#This Row],[% DE CUMPLIMIENTO DE LA EJECUCION DEL CONTROL]],DATOS!$AS$38:$AT$40,2,0),"")</f>
        <v>FUERTE (5)</v>
      </c>
      <c r="T52" s="376" t="s">
        <v>1692</v>
      </c>
      <c r="U52" s="178" t="str">
        <f>IFERROR(VLOOKUP(Tabla46[[#This Row],[CRITERIOS DE EVALUACION DE LA EFECTIVIDAD]],DATOS!$AS$43:$AT$45,2,0),"")</f>
        <v>EFECTIVO (5)</v>
      </c>
      <c r="V52" s="178">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53" spans="1:22" s="450" customFormat="1" ht="35.25" customHeight="1" x14ac:dyDescent="0.25">
      <c r="A53" s="444"/>
      <c r="B53" s="445"/>
      <c r="C53" s="445"/>
      <c r="D53" s="446"/>
      <c r="E53" s="447"/>
      <c r="F53" s="178" t="s">
        <v>1778</v>
      </c>
      <c r="G53" s="178" t="str">
        <f>IFERROR(VLOOKUP(Tabla46[[#This Row],[ID RIESGO]],'1. IDENTIFICACION DEL RIESGO'!$AB$27:$AL$40,11,0),"")</f>
        <v>Interés indebido en la  supervisión de contratos (corrupción)</v>
      </c>
      <c r="H53" s="178" t="s">
        <v>1797</v>
      </c>
      <c r="I53" s="178" t="s">
        <v>1813</v>
      </c>
      <c r="J53" s="178" t="s">
        <v>1552</v>
      </c>
      <c r="K53" s="178" t="s">
        <v>1511</v>
      </c>
      <c r="L53" s="178" t="s">
        <v>1516</v>
      </c>
      <c r="M53" s="178" t="s">
        <v>1608</v>
      </c>
      <c r="N53" s="178" t="str">
        <f>IF(Tabla46[[#This Row],[ID RIESGO]]="","",IF(Tabla46[[#This Row],[RESPONSABLE DEL CONTROL (CARGO)]]="","No","Si"))</f>
        <v>Si</v>
      </c>
      <c r="O53" s="178" t="str">
        <f>IF(Tabla46[[#This Row],[FRECUENCIA DE EJECUCION DEL CONTROL]]="","",IF(Tabla46[[#This Row],[FRECUENCIA DE EJECUCION DEL CONTROL]]=DATOS!$AS$32,DATOS!$AS$32,DATOS!$AS$31))</f>
        <v>Establecida</v>
      </c>
      <c r="P53" s="376">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53" s="178" t="str">
        <f>IF(ISTEXT(Tabla46[[#This Row],[VALOR EVALUACION DISENO]]),"",IF(Tabla46[[#This Row],[VALOR EVALUACION DISENO]]&gt;4.6,DATOS!$AV$21,IF(Tabla46[[#This Row],[VALOR EVALUACION DISENO]]&gt;=3,DATOS!$AV$22,DATOS!$AV$23)))</f>
        <v>SUSCEPTIBLE A MEJORAR</v>
      </c>
      <c r="R53" s="376" t="s">
        <v>1747</v>
      </c>
      <c r="S53" s="178" t="str">
        <f>IFERROR(VLOOKUP(Tabla46[[#This Row],[% DE CUMPLIMIENTO DE LA EJECUCION DEL CONTROL]],DATOS!$AS$38:$AT$40,2,0),"")</f>
        <v>FUERTE (5)</v>
      </c>
      <c r="T53" s="376" t="s">
        <v>1691</v>
      </c>
      <c r="U53" s="178" t="str">
        <f>IFERROR(VLOOKUP(Tabla46[[#This Row],[CRITERIOS DE EVALUACION DE LA EFECTIVIDAD]],DATOS!$AS$43:$AT$45,2,0),"")</f>
        <v>MODERADAMENTE EFECTIVO (3)</v>
      </c>
      <c r="V53" s="178">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3.5</v>
      </c>
    </row>
    <row r="54" spans="1:22" s="450" customFormat="1" ht="35.25" customHeight="1" x14ac:dyDescent="0.25">
      <c r="A54" s="444"/>
      <c r="B54" s="445"/>
      <c r="C54" s="445"/>
      <c r="D54" s="446"/>
      <c r="E54" s="447"/>
      <c r="F54" s="178" t="s">
        <v>1778</v>
      </c>
      <c r="G54" s="178" t="str">
        <f>IFERROR(VLOOKUP(Tabla46[[#This Row],[ID RIESGO]],'1. IDENTIFICACION DEL RIESGO'!$AB$27:$AL$40,11,0),"")</f>
        <v>Interés indebido en la  supervisión de contratos (corrupción)</v>
      </c>
      <c r="H54" s="451" t="s">
        <v>1790</v>
      </c>
      <c r="I54" s="178" t="s">
        <v>1807</v>
      </c>
      <c r="J54" s="178" t="s">
        <v>1552</v>
      </c>
      <c r="K54" s="178" t="s">
        <v>1587</v>
      </c>
      <c r="L54" s="178" t="s">
        <v>1516</v>
      </c>
      <c r="M54" s="178" t="s">
        <v>1608</v>
      </c>
      <c r="N54" s="178" t="str">
        <f>IF(Tabla46[[#This Row],[ID RIESGO]]="","",IF(Tabla46[[#This Row],[RESPONSABLE DEL CONTROL (CARGO)]]="","No","Si"))</f>
        <v>Si</v>
      </c>
      <c r="O54" s="178" t="str">
        <f>IF(Tabla46[[#This Row],[FRECUENCIA DE EJECUCION DEL CONTROL]]="","",IF(Tabla46[[#This Row],[FRECUENCIA DE EJECUCION DEL CONTROL]]=DATOS!$AS$32,DATOS!$AS$32,DATOS!$AS$31))</f>
        <v>Establecida</v>
      </c>
      <c r="P54" s="376">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3.4</v>
      </c>
      <c r="Q54" s="178" t="str">
        <f>IF(ISTEXT(Tabla46[[#This Row],[VALOR EVALUACION DISENO]]),"",IF(Tabla46[[#This Row],[VALOR EVALUACION DISENO]]&gt;4.6,DATOS!$AV$21,IF(Tabla46[[#This Row],[VALOR EVALUACION DISENO]]&gt;=3,DATOS!$AV$22,DATOS!$AV$23)))</f>
        <v>SUSCEPTIBLE A MEJORAR</v>
      </c>
      <c r="R54" s="376" t="s">
        <v>1747</v>
      </c>
      <c r="S54" s="178" t="str">
        <f>IFERROR(VLOOKUP(Tabla46[[#This Row],[% DE CUMPLIMIENTO DE LA EJECUCION DEL CONTROL]],DATOS!$AS$38:$AT$40,2,0),"")</f>
        <v>FUERTE (5)</v>
      </c>
      <c r="T54" s="376" t="s">
        <v>1692</v>
      </c>
      <c r="U54" s="178" t="str">
        <f>IFERROR(VLOOKUP(Tabla46[[#This Row],[CRITERIOS DE EVALUACION DE LA EFECTIVIDAD]],DATOS!$AS$43:$AT$45,2,0),"")</f>
        <v>EFECTIVO (5)</v>
      </c>
      <c r="V54" s="178">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55" spans="1:22" s="450" customFormat="1" ht="35.25" customHeight="1" x14ac:dyDescent="0.25">
      <c r="A55" s="444"/>
      <c r="B55" s="445"/>
      <c r="C55" s="445"/>
      <c r="D55" s="446"/>
      <c r="E55" s="447"/>
      <c r="F55" s="178" t="s">
        <v>1778</v>
      </c>
      <c r="G55" s="178" t="str">
        <f>IFERROR(VLOOKUP(Tabla46[[#This Row],[ID RIESGO]],'1. IDENTIFICACION DEL RIESGO'!$AB$27:$AL$40,11,0),"")</f>
        <v>Interés indebido en la  supervisión de contratos (corrupción)</v>
      </c>
      <c r="H55" s="178" t="s">
        <v>1798</v>
      </c>
      <c r="I55" s="178" t="s">
        <v>1810</v>
      </c>
      <c r="J55" s="178" t="s">
        <v>1552</v>
      </c>
      <c r="K55" s="178" t="s">
        <v>1511</v>
      </c>
      <c r="L55" s="178" t="s">
        <v>1516</v>
      </c>
      <c r="M55" s="178" t="s">
        <v>1608</v>
      </c>
      <c r="N55" s="178" t="str">
        <f>IF(Tabla46[[#This Row],[ID RIESGO]]="","",IF(Tabla46[[#This Row],[RESPONSABLE DEL CONTROL (CARGO)]]="","No","Si"))</f>
        <v>Si</v>
      </c>
      <c r="O55" s="178" t="str">
        <f>IF(Tabla46[[#This Row],[FRECUENCIA DE EJECUCION DEL CONTROL]]="","",IF(Tabla46[[#This Row],[FRECUENCIA DE EJECUCION DEL CONTROL]]=DATOS!$AS$32,DATOS!$AS$32,DATOS!$AS$31))</f>
        <v>Establecida</v>
      </c>
      <c r="P55" s="376">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55" s="178" t="str">
        <f>IF(ISTEXT(Tabla46[[#This Row],[VALOR EVALUACION DISENO]]),"",IF(Tabla46[[#This Row],[VALOR EVALUACION DISENO]]&gt;4.6,DATOS!$AV$21,IF(Tabla46[[#This Row],[VALOR EVALUACION DISENO]]&gt;=3,DATOS!$AV$22,DATOS!$AV$23)))</f>
        <v>SUSCEPTIBLE A MEJORAR</v>
      </c>
      <c r="R55" s="376" t="s">
        <v>1747</v>
      </c>
      <c r="S55" s="178" t="str">
        <f>IFERROR(VLOOKUP(Tabla46[[#This Row],[% DE CUMPLIMIENTO DE LA EJECUCION DEL CONTROL]],DATOS!$AS$38:$AT$40,2,0),"")</f>
        <v>FUERTE (5)</v>
      </c>
      <c r="T55" s="376" t="s">
        <v>1691</v>
      </c>
      <c r="U55" s="178" t="str">
        <f>IFERROR(VLOOKUP(Tabla46[[#This Row],[CRITERIOS DE EVALUACION DE LA EFECTIVIDAD]],DATOS!$AS$43:$AT$45,2,0),"")</f>
        <v>MODERADAMENTE EFECTIVO (3)</v>
      </c>
      <c r="V55" s="178">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3.5</v>
      </c>
    </row>
    <row r="56" spans="1:22" s="450" customFormat="1" ht="35.25" customHeight="1" x14ac:dyDescent="0.25">
      <c r="A56" s="444"/>
      <c r="B56" s="445"/>
      <c r="C56" s="445"/>
      <c r="D56" s="446"/>
      <c r="E56" s="447"/>
      <c r="F56" s="178"/>
      <c r="G56" s="178" t="str">
        <f>IFERROR(VLOOKUP(Tabla46[[#This Row],[ID RIESGO]],'1. IDENTIFICACION DEL RIESGO'!$AB$27:$AL$40,11,0),"")</f>
        <v/>
      </c>
      <c r="H56" s="178"/>
      <c r="I56" s="178"/>
      <c r="J56" s="178"/>
      <c r="K56" s="178"/>
      <c r="L56" s="178"/>
      <c r="M56" s="178"/>
      <c r="N56" s="178" t="str">
        <f>IF(Tabla46[[#This Row],[ID RIESGO]]="","",IF(Tabla46[[#This Row],[RESPONSABLE DEL CONTROL (CARGO)]]="","No","Si"))</f>
        <v/>
      </c>
      <c r="O56" s="178" t="str">
        <f>IF(Tabla46[[#This Row],[FRECUENCIA DE EJECUCION DEL CONTROL]]="","",IF(Tabla46[[#This Row],[FRECUENCIA DE EJECUCION DEL CONTROL]]=DATOS!$AS$32,DATOS!$AS$32,DATOS!$AS$31))</f>
        <v/>
      </c>
      <c r="P56" s="376"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6" s="178" t="str">
        <f>IF(ISTEXT(Tabla46[[#This Row],[VALOR EVALUACION DISENO]]),"",IF(Tabla46[[#This Row],[VALOR EVALUACION DISENO]]&gt;4.6,DATOS!$AV$21,IF(Tabla46[[#This Row],[VALOR EVALUACION DISENO]]&gt;=3,DATOS!$AV$22,DATOS!$AV$23)))</f>
        <v/>
      </c>
      <c r="R56" s="376"/>
      <c r="S56" s="178" t="str">
        <f>IFERROR(VLOOKUP(Tabla46[[#This Row],[% DE CUMPLIMIENTO DE LA EJECUCION DEL CONTROL]],DATOS!$AS$38:$AT$40,2,0),"")</f>
        <v/>
      </c>
      <c r="T56" s="376"/>
      <c r="U56" s="178" t="str">
        <f>IFERROR(VLOOKUP(Tabla46[[#This Row],[CRITERIOS DE EVALUACION DE LA EFECTIVIDAD]],DATOS!$AS$43:$AT$45,2,0),"")</f>
        <v/>
      </c>
      <c r="V56" s="17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7" spans="1:22" s="450" customFormat="1" ht="35.25" customHeight="1" x14ac:dyDescent="0.25">
      <c r="A57" s="444"/>
      <c r="B57" s="445"/>
      <c r="C57" s="445"/>
      <c r="D57" s="446"/>
      <c r="E57" s="447"/>
      <c r="F57" s="178"/>
      <c r="G57" s="178" t="str">
        <f>IFERROR(VLOOKUP(Tabla46[[#This Row],[ID RIESGO]],'1. IDENTIFICACION DEL RIESGO'!$AB$27:$AL$40,11,0),"")</f>
        <v/>
      </c>
      <c r="H57" s="178"/>
      <c r="I57" s="178"/>
      <c r="J57" s="178"/>
      <c r="K57" s="178"/>
      <c r="L57" s="178"/>
      <c r="M57" s="178"/>
      <c r="N57" s="178" t="str">
        <f>IF(Tabla46[[#This Row],[ID RIESGO]]="","",IF(Tabla46[[#This Row],[RESPONSABLE DEL CONTROL (CARGO)]]="","No","Si"))</f>
        <v/>
      </c>
      <c r="O57" s="178" t="str">
        <f>IF(Tabla46[[#This Row],[FRECUENCIA DE EJECUCION DEL CONTROL]]="","",IF(Tabla46[[#This Row],[FRECUENCIA DE EJECUCION DEL CONTROL]]=DATOS!$AS$32,DATOS!$AS$32,DATOS!$AS$31))</f>
        <v/>
      </c>
      <c r="P57" s="376"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7" s="178" t="str">
        <f>IF(ISTEXT(Tabla46[[#This Row],[VALOR EVALUACION DISENO]]),"",IF(Tabla46[[#This Row],[VALOR EVALUACION DISENO]]&gt;4.6,DATOS!$AV$21,IF(Tabla46[[#This Row],[VALOR EVALUACION DISENO]]&gt;=3,DATOS!$AV$22,DATOS!$AV$23)))</f>
        <v/>
      </c>
      <c r="R57" s="376"/>
      <c r="S57" s="178" t="str">
        <f>IFERROR(VLOOKUP(Tabla46[[#This Row],[% DE CUMPLIMIENTO DE LA EJECUCION DEL CONTROL]],DATOS!$AS$38:$AT$40,2,0),"")</f>
        <v/>
      </c>
      <c r="T57" s="376"/>
      <c r="U57" s="178" t="str">
        <f>IFERROR(VLOOKUP(Tabla46[[#This Row],[CRITERIOS DE EVALUACION DE LA EFECTIVIDAD]],DATOS!$AS$43:$AT$45,2,0),"")</f>
        <v/>
      </c>
      <c r="V57" s="17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8" spans="1:22" s="450" customFormat="1" ht="35.25" customHeight="1" x14ac:dyDescent="0.25">
      <c r="A58" s="444"/>
      <c r="B58" s="445"/>
      <c r="C58" s="445"/>
      <c r="D58" s="446"/>
      <c r="E58" s="447"/>
      <c r="F58" s="178"/>
      <c r="G58" s="178" t="str">
        <f>IFERROR(VLOOKUP(Tabla46[[#This Row],[ID RIESGO]],'1. IDENTIFICACION DEL RIESGO'!$AB$27:$AL$40,11,0),"")</f>
        <v/>
      </c>
      <c r="H58" s="178"/>
      <c r="I58" s="178"/>
      <c r="J58" s="178"/>
      <c r="K58" s="178"/>
      <c r="L58" s="178"/>
      <c r="M58" s="178"/>
      <c r="N58" s="178" t="str">
        <f>IF(Tabla46[[#This Row],[ID RIESGO]]="","",IF(Tabla46[[#This Row],[RESPONSABLE DEL CONTROL (CARGO)]]="","No","Si"))</f>
        <v/>
      </c>
      <c r="O58" s="178" t="str">
        <f>IF(Tabla46[[#This Row],[FRECUENCIA DE EJECUCION DEL CONTROL]]="","",IF(Tabla46[[#This Row],[FRECUENCIA DE EJECUCION DEL CONTROL]]=DATOS!$AS$32,DATOS!$AS$32,DATOS!$AS$31))</f>
        <v/>
      </c>
      <c r="P58" s="376"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8" s="178" t="str">
        <f>IF(ISTEXT(Tabla46[[#This Row],[VALOR EVALUACION DISENO]]),"",IF(Tabla46[[#This Row],[VALOR EVALUACION DISENO]]&gt;4.6,DATOS!$AV$21,IF(Tabla46[[#This Row],[VALOR EVALUACION DISENO]]&gt;=3,DATOS!$AV$22,DATOS!$AV$23)))</f>
        <v/>
      </c>
      <c r="R58" s="376"/>
      <c r="S58" s="178" t="str">
        <f>IFERROR(VLOOKUP(Tabla46[[#This Row],[% DE CUMPLIMIENTO DE LA EJECUCION DEL CONTROL]],DATOS!$AS$38:$AT$40,2,0),"")</f>
        <v/>
      </c>
      <c r="T58" s="376"/>
      <c r="U58" s="178" t="str">
        <f>IFERROR(VLOOKUP(Tabla46[[#This Row],[CRITERIOS DE EVALUACION DE LA EFECTIVIDAD]],DATOS!$AS$43:$AT$45,2,0),"")</f>
        <v/>
      </c>
      <c r="V58" s="17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9" spans="1:22" s="450" customFormat="1" ht="35.25" customHeight="1" x14ac:dyDescent="0.25">
      <c r="A59" s="444"/>
      <c r="B59" s="445"/>
      <c r="C59" s="445"/>
      <c r="D59" s="446"/>
      <c r="E59" s="447"/>
      <c r="F59" s="448"/>
      <c r="G59" s="449" t="str">
        <f>IFERROR(VLOOKUP(Tabla46[[#This Row],[ID RIESGO]],'1. IDENTIFICACION DEL RIESGO'!$AB$27:$AL$40,11,0),"")</f>
        <v/>
      </c>
      <c r="H59" s="449"/>
      <c r="I59" s="178"/>
      <c r="J59" s="449"/>
      <c r="K59" s="449"/>
      <c r="L59" s="449"/>
      <c r="M59" s="449"/>
      <c r="N59" s="449" t="str">
        <f>IF(Tabla46[[#This Row],[ID RIESGO]]="","",IF(Tabla46[[#This Row],[RESPONSABLE DEL CONTROL (CARGO)]]="","No","Si"))</f>
        <v/>
      </c>
      <c r="O59" s="178" t="str">
        <f>IF(Tabla46[[#This Row],[FRECUENCIA DE EJECUCION DEL CONTROL]]="","",IF(Tabla46[[#This Row],[FRECUENCIA DE EJECUCION DEL CONTROL]]=DATOS!$AS$32,DATOS!$AS$32,DATOS!$AS$31))</f>
        <v/>
      </c>
      <c r="P59" s="376"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9" s="178" t="str">
        <f>IF(ISTEXT(Tabla46[[#This Row],[VALOR EVALUACION DISENO]]),"",IF(Tabla46[[#This Row],[VALOR EVALUACION DISENO]]&gt;4.6,DATOS!$AV$21,IF(Tabla46[[#This Row],[VALOR EVALUACION DISENO]]&gt;=3,DATOS!$AV$22,DATOS!$AV$23)))</f>
        <v/>
      </c>
      <c r="R59" s="452"/>
      <c r="S59" s="178" t="str">
        <f>IFERROR(VLOOKUP(Tabla46[[#This Row],[% DE CUMPLIMIENTO DE LA EJECUCION DEL CONTROL]],DATOS!$AS$38:$AT$40,2,0),"")</f>
        <v/>
      </c>
      <c r="T59" s="452"/>
      <c r="U59" s="449" t="str">
        <f>IFERROR(VLOOKUP(Tabla46[[#This Row],[CRITERIOS DE EVALUACION DE LA EFECTIVIDAD]],DATOS!$AS$43:$AT$45,2,0),"")</f>
        <v/>
      </c>
      <c r="V59" s="449"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0" spans="1:22" s="450" customFormat="1" ht="35.25" customHeight="1" x14ac:dyDescent="0.25">
      <c r="A60" s="444"/>
      <c r="B60" s="445"/>
      <c r="C60" s="445"/>
      <c r="D60" s="446"/>
      <c r="E60" s="447"/>
      <c r="F60" s="178"/>
      <c r="G60" s="178" t="str">
        <f>IFERROR(VLOOKUP(Tabla46[[#This Row],[ID RIESGO]],'1. IDENTIFICACION DEL RIESGO'!$AB$27:$AL$40,11,0),"")</f>
        <v/>
      </c>
      <c r="H60" s="178"/>
      <c r="I60" s="178"/>
      <c r="J60" s="178"/>
      <c r="K60" s="178"/>
      <c r="L60" s="178"/>
      <c r="M60" s="178"/>
      <c r="N60" s="178" t="str">
        <f>IF(Tabla46[[#This Row],[ID RIESGO]]="","",IF(Tabla46[[#This Row],[RESPONSABLE DEL CONTROL (CARGO)]]="","No","Si"))</f>
        <v/>
      </c>
      <c r="O60" s="178" t="str">
        <f>IF(Tabla46[[#This Row],[FRECUENCIA DE EJECUCION DEL CONTROL]]="","",IF(Tabla46[[#This Row],[FRECUENCIA DE EJECUCION DEL CONTROL]]=DATOS!$AS$32,DATOS!$AS$32,DATOS!$AS$31))</f>
        <v/>
      </c>
      <c r="P60" s="376"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0" s="178" t="str">
        <f>IF(ISTEXT(Tabla46[[#This Row],[VALOR EVALUACION DISENO]]),"",IF(Tabla46[[#This Row],[VALOR EVALUACION DISENO]]&gt;4.6,DATOS!$AV$21,IF(Tabla46[[#This Row],[VALOR EVALUACION DISENO]]&gt;=3,DATOS!$AV$22,DATOS!$AV$23)))</f>
        <v/>
      </c>
      <c r="R60" s="376"/>
      <c r="S60" s="178" t="str">
        <f>IFERROR(VLOOKUP(Tabla46[[#This Row],[% DE CUMPLIMIENTO DE LA EJECUCION DEL CONTROL]],DATOS!$AS$38:$AT$40,2,0),"")</f>
        <v/>
      </c>
      <c r="T60" s="376"/>
      <c r="U60" s="178" t="str">
        <f>IFERROR(VLOOKUP(Tabla46[[#This Row],[CRITERIOS DE EVALUACION DE LA EFECTIVIDAD]],DATOS!$AS$43:$AT$45,2,0),"")</f>
        <v/>
      </c>
      <c r="V60" s="17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1" spans="1:22" ht="35.25" customHeight="1" x14ac:dyDescent="0.25">
      <c r="A61" s="7"/>
      <c r="B61" s="5"/>
      <c r="C61" s="5"/>
      <c r="D61" s="72"/>
      <c r="E61" s="10"/>
      <c r="F61" s="183"/>
      <c r="G61" s="254" t="str">
        <f>IFERROR(VLOOKUP(Tabla46[[#This Row],[ID RIESGO]],'1. IDENTIFICACION DEL RIESGO'!$AB$27:$AL$40,11,0),"")</f>
        <v/>
      </c>
      <c r="H61" s="253"/>
      <c r="I61" s="183"/>
      <c r="J61" s="183"/>
      <c r="K61" s="185"/>
      <c r="L61" s="185"/>
      <c r="M61" s="183"/>
      <c r="N61" s="176" t="str">
        <f>IF(Tabla46[[#This Row],[ID RIESGO]]="","",IF(Tabla46[[#This Row],[RESPONSABLE DEL CONTROL (CARGO)]]="","No","Si"))</f>
        <v/>
      </c>
      <c r="O61" s="134" t="str">
        <f>IF(Tabla46[[#This Row],[FRECUENCIA DE EJECUCION DEL CONTROL]]="","",IF(Tabla46[[#This Row],[FRECUENCIA DE EJECUCION DEL CONTROL]]=DATOS!$AS$32,DATOS!$AS$32,DATOS!$AS$31))</f>
        <v/>
      </c>
      <c r="P6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1" s="134" t="str">
        <f>IF(ISTEXT(Tabla46[[#This Row],[VALOR EVALUACION DISENO]]),"",IF(Tabla46[[#This Row],[VALOR EVALUACION DISENO]]&gt;4.6,DATOS!$AV$21,IF(Tabla46[[#This Row],[VALOR EVALUACION DISENO]]&gt;=3,DATOS!$AV$22,DATOS!$AV$23)))</f>
        <v/>
      </c>
      <c r="R61" s="296"/>
      <c r="S61" s="134" t="str">
        <f>IFERROR(VLOOKUP(Tabla46[[#This Row],[% DE CUMPLIMIENTO DE LA EJECUCION DEL CONTROL]],DATOS!$AS$38:$AT$40,2,0),"")</f>
        <v/>
      </c>
      <c r="T61" s="296"/>
      <c r="U61" s="134" t="str">
        <f>IFERROR(VLOOKUP(Tabla46[[#This Row],[CRITERIOS DE EVALUACION DE LA EFECTIVIDAD]],DATOS!$AS$43:$AT$45,2,0),"")</f>
        <v/>
      </c>
      <c r="V61"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2" spans="1:22" ht="35.25" customHeight="1" x14ac:dyDescent="0.25">
      <c r="A62" s="7"/>
      <c r="B62" s="5"/>
      <c r="C62" s="5"/>
      <c r="D62" s="72"/>
      <c r="E62" s="10"/>
      <c r="F62" s="251"/>
      <c r="G62" s="252" t="str">
        <f>IFERROR(VLOOKUP(Tabla46[[#This Row],[ID RIESGO]],'1. IDENTIFICACION DEL RIESGO'!$AB$27:$AL$40,11,0),"")</f>
        <v/>
      </c>
      <c r="H62" s="253"/>
      <c r="I62" s="183"/>
      <c r="J62" s="183"/>
      <c r="K62" s="185"/>
      <c r="L62" s="185"/>
      <c r="M62" s="183"/>
      <c r="N62" s="176" t="str">
        <f>IF(Tabla46[[#This Row],[ID RIESGO]]="","",IF(Tabla46[[#This Row],[RESPONSABLE DEL CONTROL (CARGO)]]="","No","Si"))</f>
        <v/>
      </c>
      <c r="O62" s="134" t="str">
        <f>IF(Tabla46[[#This Row],[FRECUENCIA DE EJECUCION DEL CONTROL]]="","",IF(Tabla46[[#This Row],[FRECUENCIA DE EJECUCION DEL CONTROL]]=DATOS!$AS$32,DATOS!$AS$32,DATOS!$AS$31))</f>
        <v/>
      </c>
      <c r="P6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2" s="134" t="str">
        <f>IF(ISTEXT(Tabla46[[#This Row],[VALOR EVALUACION DISENO]]),"",IF(Tabla46[[#This Row],[VALOR EVALUACION DISENO]]&gt;4.6,DATOS!$AV$21,IF(Tabla46[[#This Row],[VALOR EVALUACION DISENO]]&gt;=3,DATOS!$AV$22,DATOS!$AV$23)))</f>
        <v/>
      </c>
      <c r="R62" s="296"/>
      <c r="S62" s="134" t="str">
        <f>IFERROR(VLOOKUP(Tabla46[[#This Row],[% DE CUMPLIMIENTO DE LA EJECUCION DEL CONTROL]],DATOS!$AS$38:$AT$40,2,0),"")</f>
        <v/>
      </c>
      <c r="T62" s="296"/>
      <c r="U62" s="134" t="str">
        <f>IFERROR(VLOOKUP(Tabla46[[#This Row],[CRITERIOS DE EVALUACION DE LA EFECTIVIDAD]],DATOS!$AS$43:$AT$45,2,0),"")</f>
        <v/>
      </c>
      <c r="V62"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3" spans="1:22" ht="35.25" customHeight="1" x14ac:dyDescent="0.25">
      <c r="A63" s="7"/>
      <c r="B63" s="5"/>
      <c r="C63" s="5"/>
      <c r="D63" s="72"/>
      <c r="E63" s="10"/>
      <c r="F63" s="251"/>
      <c r="G63" s="250" t="str">
        <f>IFERROR(VLOOKUP(Tabla46[[#This Row],[ID RIESGO]],'1. IDENTIFICACION DEL RIESGO'!$AB$27:$AL$40,11,0),"")</f>
        <v/>
      </c>
      <c r="H63" s="253"/>
      <c r="I63" s="183"/>
      <c r="J63" s="183"/>
      <c r="K63" s="185"/>
      <c r="L63" s="185"/>
      <c r="M63" s="183"/>
      <c r="N63" s="176" t="str">
        <f>IF(Tabla46[[#This Row],[ID RIESGO]]="","",IF(Tabla46[[#This Row],[RESPONSABLE DEL CONTROL (CARGO)]]="","No","Si"))</f>
        <v/>
      </c>
      <c r="O63" s="134" t="str">
        <f>IF(Tabla46[[#This Row],[FRECUENCIA DE EJECUCION DEL CONTROL]]="","",IF(Tabla46[[#This Row],[FRECUENCIA DE EJECUCION DEL CONTROL]]=DATOS!$AS$32,DATOS!$AS$32,DATOS!$AS$31))</f>
        <v/>
      </c>
      <c r="P6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3" s="134" t="str">
        <f>IF(ISTEXT(Tabla46[[#This Row],[VALOR EVALUACION DISENO]]),"",IF(Tabla46[[#This Row],[VALOR EVALUACION DISENO]]&gt;4.6,DATOS!$AV$21,IF(Tabla46[[#This Row],[VALOR EVALUACION DISENO]]&gt;=3,DATOS!$AV$22,DATOS!$AV$23)))</f>
        <v/>
      </c>
      <c r="R63" s="296"/>
      <c r="S63" s="134" t="str">
        <f>IFERROR(VLOOKUP(Tabla46[[#This Row],[% DE CUMPLIMIENTO DE LA EJECUCION DEL CONTROL]],DATOS!$AS$38:$AT$40,2,0),"")</f>
        <v/>
      </c>
      <c r="T63" s="296"/>
      <c r="U63" s="134" t="str">
        <f>IFERROR(VLOOKUP(Tabla46[[#This Row],[CRITERIOS DE EVALUACION DE LA EFECTIVIDAD]],DATOS!$AS$43:$AT$45,2,0),"")</f>
        <v/>
      </c>
      <c r="V63"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4" spans="1:22" ht="35.25" customHeight="1" x14ac:dyDescent="0.25">
      <c r="A64" s="7"/>
      <c r="B64" s="5"/>
      <c r="C64" s="5"/>
      <c r="D64" s="72"/>
      <c r="E64" s="10"/>
      <c r="F64" s="251"/>
      <c r="G64" s="250" t="str">
        <f>IFERROR(VLOOKUP(Tabla46[[#This Row],[ID RIESGO]],'1. IDENTIFICACION DEL RIESGO'!$AB$27:$AL$40,11,0),"")</f>
        <v/>
      </c>
      <c r="H64" s="253"/>
      <c r="I64" s="249"/>
      <c r="J64" s="183"/>
      <c r="K64" s="185"/>
      <c r="L64" s="185"/>
      <c r="M64" s="183"/>
      <c r="N64" s="176" t="str">
        <f>IF(Tabla46[[#This Row],[ID RIESGO]]="","",IF(Tabla46[[#This Row],[RESPONSABLE DEL CONTROL (CARGO)]]="","No","Si"))</f>
        <v/>
      </c>
      <c r="O64" s="134" t="str">
        <f>IF(Tabla46[[#This Row],[FRECUENCIA DE EJECUCION DEL CONTROL]]="","",IF(Tabla46[[#This Row],[FRECUENCIA DE EJECUCION DEL CONTROL]]=DATOS!$AS$32,DATOS!$AS$32,DATOS!$AS$31))</f>
        <v/>
      </c>
      <c r="P6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4" s="134" t="str">
        <f>IF(ISTEXT(Tabla46[[#This Row],[VALOR EVALUACION DISENO]]),"",IF(Tabla46[[#This Row],[VALOR EVALUACION DISENO]]&gt;4.6,DATOS!$AV$21,IF(Tabla46[[#This Row],[VALOR EVALUACION DISENO]]&gt;=3,DATOS!$AV$22,DATOS!$AV$23)))</f>
        <v/>
      </c>
      <c r="R64" s="296"/>
      <c r="S64" s="134" t="str">
        <f>IFERROR(VLOOKUP(Tabla46[[#This Row],[% DE CUMPLIMIENTO DE LA EJECUCION DEL CONTROL]],DATOS!$AS$38:$AT$40,2,0),"")</f>
        <v/>
      </c>
      <c r="T64" s="296"/>
      <c r="U64" s="134" t="str">
        <f>IFERROR(VLOOKUP(Tabla46[[#This Row],[CRITERIOS DE EVALUACION DE LA EFECTIVIDAD]],DATOS!$AS$43:$AT$45,2,0),"")</f>
        <v/>
      </c>
      <c r="V64"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5" spans="1:22" ht="35.25" customHeight="1" x14ac:dyDescent="0.25">
      <c r="A65" s="7"/>
      <c r="B65" s="5"/>
      <c r="C65" s="5"/>
      <c r="D65" s="72"/>
      <c r="E65" s="10"/>
      <c r="F65" s="183"/>
      <c r="G65" s="134" t="str">
        <f>IFERROR(VLOOKUP(Tabla46[[#This Row],[ID RIESGO]],'1. IDENTIFICACION DEL RIESGO'!$AB$27:$AL$40,11,0),"")</f>
        <v/>
      </c>
      <c r="H65" s="183"/>
      <c r="I65" s="249"/>
      <c r="J65" s="183"/>
      <c r="K65" s="185"/>
      <c r="L65" s="185"/>
      <c r="M65" s="183"/>
      <c r="N65" s="176" t="str">
        <f>IF(Tabla46[[#This Row],[ID RIESGO]]="","",IF(Tabla46[[#This Row],[RESPONSABLE DEL CONTROL (CARGO)]]="","No","Si"))</f>
        <v/>
      </c>
      <c r="O65" s="134" t="str">
        <f>IF(Tabla46[[#This Row],[FRECUENCIA DE EJECUCION DEL CONTROL]]="","",IF(Tabla46[[#This Row],[FRECUENCIA DE EJECUCION DEL CONTROL]]=DATOS!$AS$32,DATOS!$AS$32,DATOS!$AS$31))</f>
        <v/>
      </c>
      <c r="P6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5" s="134" t="str">
        <f>IF(ISTEXT(Tabla46[[#This Row],[VALOR EVALUACION DISENO]]),"",IF(Tabla46[[#This Row],[VALOR EVALUACION DISENO]]&gt;4.6,DATOS!$AV$21,IF(Tabla46[[#This Row],[VALOR EVALUACION DISENO]]&gt;=3,DATOS!$AV$22,DATOS!$AV$23)))</f>
        <v/>
      </c>
      <c r="R65" s="296"/>
      <c r="S65" s="134" t="str">
        <f>IFERROR(VLOOKUP(Tabla46[[#This Row],[% DE CUMPLIMIENTO DE LA EJECUCION DEL CONTROL]],DATOS!$AS$38:$AT$40,2,0),"")</f>
        <v/>
      </c>
      <c r="T65" s="296"/>
      <c r="U65" s="134" t="str">
        <f>IFERROR(VLOOKUP(Tabla46[[#This Row],[CRITERIOS DE EVALUACION DE LA EFECTIVIDAD]],DATOS!$AS$43:$AT$45,2,0),"")</f>
        <v/>
      </c>
      <c r="V65"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6" spans="1:22" ht="35.25" customHeight="1" x14ac:dyDescent="0.25">
      <c r="A66" s="7"/>
      <c r="B66" s="5"/>
      <c r="C66" s="5"/>
      <c r="D66" s="72"/>
      <c r="E66" s="10"/>
      <c r="F66" s="183"/>
      <c r="G66" s="134" t="str">
        <f>IFERROR(VLOOKUP(Tabla46[[#This Row],[ID RIESGO]],'1. IDENTIFICACION DEL RIESGO'!$AB$27:$AL$40,11,0),"")</f>
        <v/>
      </c>
      <c r="H66" s="183"/>
      <c r="I66" s="249"/>
      <c r="J66" s="183"/>
      <c r="K66" s="185"/>
      <c r="L66" s="185"/>
      <c r="M66" s="183"/>
      <c r="N66" s="176" t="str">
        <f>IF(Tabla46[[#This Row],[ID RIESGO]]="","",IF(Tabla46[[#This Row],[RESPONSABLE DEL CONTROL (CARGO)]]="","No","Si"))</f>
        <v/>
      </c>
      <c r="O66" s="134" t="str">
        <f>IF(Tabla46[[#This Row],[FRECUENCIA DE EJECUCION DEL CONTROL]]="","",IF(Tabla46[[#This Row],[FRECUENCIA DE EJECUCION DEL CONTROL]]=DATOS!$AS$32,DATOS!$AS$32,DATOS!$AS$31))</f>
        <v/>
      </c>
      <c r="P6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6" s="134" t="str">
        <f>IF(ISTEXT(Tabla46[[#This Row],[VALOR EVALUACION DISENO]]),"",IF(Tabla46[[#This Row],[VALOR EVALUACION DISENO]]&gt;4.6,DATOS!$AV$21,IF(Tabla46[[#This Row],[VALOR EVALUACION DISENO]]&gt;=3,DATOS!$AV$22,DATOS!$AV$23)))</f>
        <v/>
      </c>
      <c r="R66" s="296"/>
      <c r="S66" s="134" t="str">
        <f>IFERROR(VLOOKUP(Tabla46[[#This Row],[% DE CUMPLIMIENTO DE LA EJECUCION DEL CONTROL]],DATOS!$AS$38:$AT$40,2,0),"")</f>
        <v/>
      </c>
      <c r="T66" s="296"/>
      <c r="U66" s="134" t="str">
        <f>IFERROR(VLOOKUP(Tabla46[[#This Row],[CRITERIOS DE EVALUACION DE LA EFECTIVIDAD]],DATOS!$AS$43:$AT$45,2,0),"")</f>
        <v/>
      </c>
      <c r="V66"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7" spans="1:22" ht="35.25" customHeight="1" x14ac:dyDescent="0.25">
      <c r="A67" s="7"/>
      <c r="B67" s="5"/>
      <c r="C67" s="5"/>
      <c r="D67" s="72"/>
      <c r="E67" s="10"/>
      <c r="F67" s="183"/>
      <c r="G67" s="134" t="str">
        <f>IFERROR(VLOOKUP(Tabla46[[#This Row],[ID RIESGO]],'1. IDENTIFICACION DEL RIESGO'!$AB$27:$AL$40,11,0),"")</f>
        <v/>
      </c>
      <c r="H67" s="183"/>
      <c r="I67" s="249"/>
      <c r="J67" s="183"/>
      <c r="K67" s="185"/>
      <c r="L67" s="185"/>
      <c r="M67" s="183"/>
      <c r="N67" s="176" t="str">
        <f>IF(Tabla46[[#This Row],[ID RIESGO]]="","",IF(Tabla46[[#This Row],[RESPONSABLE DEL CONTROL (CARGO)]]="","No","Si"))</f>
        <v/>
      </c>
      <c r="O67" s="134" t="str">
        <f>IF(Tabla46[[#This Row],[FRECUENCIA DE EJECUCION DEL CONTROL]]="","",IF(Tabla46[[#This Row],[FRECUENCIA DE EJECUCION DEL CONTROL]]=DATOS!$AS$32,DATOS!$AS$32,DATOS!$AS$31))</f>
        <v/>
      </c>
      <c r="P6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7" s="134" t="str">
        <f>IF(ISTEXT(Tabla46[[#This Row],[VALOR EVALUACION DISENO]]),"",IF(Tabla46[[#This Row],[VALOR EVALUACION DISENO]]&gt;4.6,DATOS!$AV$21,IF(Tabla46[[#This Row],[VALOR EVALUACION DISENO]]&gt;=3,DATOS!$AV$22,DATOS!$AV$23)))</f>
        <v/>
      </c>
      <c r="R67" s="296"/>
      <c r="S67" s="134" t="str">
        <f>IFERROR(VLOOKUP(Tabla46[[#This Row],[% DE CUMPLIMIENTO DE LA EJECUCION DEL CONTROL]],DATOS!$AS$38:$AT$40,2,0),"")</f>
        <v/>
      </c>
      <c r="T67" s="296"/>
      <c r="U67" s="134" t="str">
        <f>IFERROR(VLOOKUP(Tabla46[[#This Row],[CRITERIOS DE EVALUACION DE LA EFECTIVIDAD]],DATOS!$AS$43:$AT$45,2,0),"")</f>
        <v/>
      </c>
      <c r="V67"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8" spans="1:22" ht="35.25" customHeight="1" x14ac:dyDescent="0.25">
      <c r="A68" s="7"/>
      <c r="B68" s="5"/>
      <c r="C68" s="5"/>
      <c r="D68" s="72"/>
      <c r="E68" s="10"/>
      <c r="F68" s="183"/>
      <c r="G68" s="134" t="str">
        <f>IFERROR(VLOOKUP(Tabla46[[#This Row],[ID RIESGO]],'1. IDENTIFICACION DEL RIESGO'!$AB$27:$AL$40,11,0),"")</f>
        <v/>
      </c>
      <c r="H68" s="183"/>
      <c r="I68" s="183"/>
      <c r="J68" s="183"/>
      <c r="K68" s="185"/>
      <c r="L68" s="185"/>
      <c r="M68" s="183"/>
      <c r="N68" s="176" t="str">
        <f>IF(Tabla46[[#This Row],[ID RIESGO]]="","",IF(Tabla46[[#This Row],[RESPONSABLE DEL CONTROL (CARGO)]]="","No","Si"))</f>
        <v/>
      </c>
      <c r="O68" s="134" t="str">
        <f>IF(Tabla46[[#This Row],[FRECUENCIA DE EJECUCION DEL CONTROL]]="","",IF(Tabla46[[#This Row],[FRECUENCIA DE EJECUCION DEL CONTROL]]=DATOS!$AS$32,DATOS!$AS$32,DATOS!$AS$31))</f>
        <v/>
      </c>
      <c r="P6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8" s="134" t="str">
        <f>IF(ISTEXT(Tabla46[[#This Row],[VALOR EVALUACION DISENO]]),"",IF(Tabla46[[#This Row],[VALOR EVALUACION DISENO]]&gt;4.6,DATOS!$AV$21,IF(Tabla46[[#This Row],[VALOR EVALUACION DISENO]]&gt;=3,DATOS!$AV$22,DATOS!$AV$23)))</f>
        <v/>
      </c>
      <c r="R68" s="296"/>
      <c r="S68" s="134" t="str">
        <f>IFERROR(VLOOKUP(Tabla46[[#This Row],[% DE CUMPLIMIENTO DE LA EJECUCION DEL CONTROL]],DATOS!$AS$38:$AT$40,2,0),"")</f>
        <v/>
      </c>
      <c r="T68" s="296"/>
      <c r="U68" s="134" t="str">
        <f>IFERROR(VLOOKUP(Tabla46[[#This Row],[CRITERIOS DE EVALUACION DE LA EFECTIVIDAD]],DATOS!$AS$43:$AT$45,2,0),"")</f>
        <v/>
      </c>
      <c r="V68"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9" spans="1:22" ht="35.25" customHeight="1" x14ac:dyDescent="0.25">
      <c r="A69" s="7"/>
      <c r="B69" s="5"/>
      <c r="C69" s="5"/>
      <c r="D69" s="72"/>
      <c r="E69" s="10"/>
      <c r="F69" s="183"/>
      <c r="G69" s="134" t="str">
        <f>IFERROR(VLOOKUP(Tabla46[[#This Row],[ID RIESGO]],'1. IDENTIFICACION DEL RIESGO'!$AB$27:$AL$40,11,0),"")</f>
        <v/>
      </c>
      <c r="H69" s="183"/>
      <c r="I69" s="183"/>
      <c r="J69" s="183"/>
      <c r="K69" s="185"/>
      <c r="L69" s="185"/>
      <c r="M69" s="183"/>
      <c r="N69" s="176" t="str">
        <f>IF(Tabla46[[#This Row],[ID RIESGO]]="","",IF(Tabla46[[#This Row],[RESPONSABLE DEL CONTROL (CARGO)]]="","No","Si"))</f>
        <v/>
      </c>
      <c r="O69" s="134" t="str">
        <f>IF(Tabla46[[#This Row],[FRECUENCIA DE EJECUCION DEL CONTROL]]="","",IF(Tabla46[[#This Row],[FRECUENCIA DE EJECUCION DEL CONTROL]]=DATOS!$AS$32,DATOS!$AS$32,DATOS!$AS$31))</f>
        <v/>
      </c>
      <c r="P6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9" s="134" t="str">
        <f>IF(ISTEXT(Tabla46[[#This Row],[VALOR EVALUACION DISENO]]),"",IF(Tabla46[[#This Row],[VALOR EVALUACION DISENO]]&gt;4.6,DATOS!$AV$21,IF(Tabla46[[#This Row],[VALOR EVALUACION DISENO]]&gt;=3,DATOS!$AV$22,DATOS!$AV$23)))</f>
        <v/>
      </c>
      <c r="R69" s="296"/>
      <c r="S69" s="134" t="str">
        <f>IFERROR(VLOOKUP(Tabla46[[#This Row],[% DE CUMPLIMIENTO DE LA EJECUCION DEL CONTROL]],DATOS!$AS$38:$AT$40,2,0),"")</f>
        <v/>
      </c>
      <c r="T69" s="296"/>
      <c r="U69" s="134" t="str">
        <f>IFERROR(VLOOKUP(Tabla46[[#This Row],[CRITERIOS DE EVALUACION DE LA EFECTIVIDAD]],DATOS!$AS$43:$AT$45,2,0),"")</f>
        <v/>
      </c>
      <c r="V69"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0" spans="1:22" ht="35.25" customHeight="1" x14ac:dyDescent="0.25">
      <c r="A70" s="7"/>
      <c r="B70" s="5"/>
      <c r="C70" s="5"/>
      <c r="D70" s="72"/>
      <c r="E70" s="10"/>
      <c r="F70" s="183"/>
      <c r="G70" s="134" t="str">
        <f>IFERROR(VLOOKUP(Tabla46[[#This Row],[ID RIESGO]],'1. IDENTIFICACION DEL RIESGO'!$AB$27:$AL$40,11,0),"")</f>
        <v/>
      </c>
      <c r="H70" s="183"/>
      <c r="I70" s="183"/>
      <c r="J70" s="183"/>
      <c r="K70" s="185"/>
      <c r="L70" s="185"/>
      <c r="M70" s="183"/>
      <c r="N70" s="176" t="str">
        <f>IF(Tabla46[[#This Row],[ID RIESGO]]="","",IF(Tabla46[[#This Row],[RESPONSABLE DEL CONTROL (CARGO)]]="","No","Si"))</f>
        <v/>
      </c>
      <c r="O70" s="134" t="str">
        <f>IF(Tabla46[[#This Row],[FRECUENCIA DE EJECUCION DEL CONTROL]]="","",IF(Tabla46[[#This Row],[FRECUENCIA DE EJECUCION DEL CONTROL]]=DATOS!$AS$32,DATOS!$AS$32,DATOS!$AS$31))</f>
        <v/>
      </c>
      <c r="P7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0" s="134" t="str">
        <f>IF(ISTEXT(Tabla46[[#This Row],[VALOR EVALUACION DISENO]]),"",IF(Tabla46[[#This Row],[VALOR EVALUACION DISENO]]&gt;4.6,DATOS!$AV$21,IF(Tabla46[[#This Row],[VALOR EVALUACION DISENO]]&gt;=3,DATOS!$AV$22,DATOS!$AV$23)))</f>
        <v/>
      </c>
      <c r="R70" s="296"/>
      <c r="S70" s="134" t="str">
        <f>IFERROR(VLOOKUP(Tabla46[[#This Row],[% DE CUMPLIMIENTO DE LA EJECUCION DEL CONTROL]],DATOS!$AS$38:$AT$40,2,0),"")</f>
        <v/>
      </c>
      <c r="T70" s="296"/>
      <c r="U70" s="134" t="str">
        <f>IFERROR(VLOOKUP(Tabla46[[#This Row],[CRITERIOS DE EVALUACION DE LA EFECTIVIDAD]],DATOS!$AS$43:$AT$45,2,0),"")</f>
        <v/>
      </c>
      <c r="V70"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1" spans="1:22" ht="35.25" customHeight="1" x14ac:dyDescent="0.25">
      <c r="A71" s="7"/>
      <c r="B71" s="5"/>
      <c r="C71" s="5"/>
      <c r="D71" s="72"/>
      <c r="E71" s="10"/>
      <c r="F71" s="183"/>
      <c r="G71" s="134" t="str">
        <f>IFERROR(VLOOKUP(Tabla46[[#This Row],[ID RIESGO]],'1. IDENTIFICACION DEL RIESGO'!$AB$27:$AL$40,11,0),"")</f>
        <v/>
      </c>
      <c r="H71" s="183"/>
      <c r="I71" s="183"/>
      <c r="J71" s="183"/>
      <c r="K71" s="185"/>
      <c r="L71" s="185"/>
      <c r="M71" s="183"/>
      <c r="N71" s="176" t="str">
        <f>IF(Tabla46[[#This Row],[ID RIESGO]]="","",IF(Tabla46[[#This Row],[RESPONSABLE DEL CONTROL (CARGO)]]="","No","Si"))</f>
        <v/>
      </c>
      <c r="O71" s="134" t="str">
        <f>IF(Tabla46[[#This Row],[FRECUENCIA DE EJECUCION DEL CONTROL]]="","",IF(Tabla46[[#This Row],[FRECUENCIA DE EJECUCION DEL CONTROL]]=DATOS!$AS$32,DATOS!$AS$32,DATOS!$AS$31))</f>
        <v/>
      </c>
      <c r="P7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1" s="134" t="str">
        <f>IF(ISTEXT(Tabla46[[#This Row],[VALOR EVALUACION DISENO]]),"",IF(Tabla46[[#This Row],[VALOR EVALUACION DISENO]]&gt;4.6,DATOS!$AV$21,IF(Tabla46[[#This Row],[VALOR EVALUACION DISENO]]&gt;=3,DATOS!$AV$22,DATOS!$AV$23)))</f>
        <v/>
      </c>
      <c r="R71" s="296"/>
      <c r="S71" s="134" t="str">
        <f>IFERROR(VLOOKUP(Tabla46[[#This Row],[% DE CUMPLIMIENTO DE LA EJECUCION DEL CONTROL]],DATOS!$AS$38:$AT$40,2,0),"")</f>
        <v/>
      </c>
      <c r="T71" s="296"/>
      <c r="U71" s="134" t="str">
        <f>IFERROR(VLOOKUP(Tabla46[[#This Row],[CRITERIOS DE EVALUACION DE LA EFECTIVIDAD]],DATOS!$AS$43:$AT$45,2,0),"")</f>
        <v/>
      </c>
      <c r="V71"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2" spans="1:22" ht="35.25" customHeight="1" x14ac:dyDescent="0.25">
      <c r="A72" s="7"/>
      <c r="B72" s="5"/>
      <c r="C72" s="5"/>
      <c r="D72" s="72"/>
      <c r="E72" s="10"/>
      <c r="F72" s="183"/>
      <c r="G72" s="134" t="str">
        <f>IFERROR(VLOOKUP(Tabla46[[#This Row],[ID RIESGO]],'1. IDENTIFICACION DEL RIESGO'!$AB$27:$AL$40,11,0),"")</f>
        <v/>
      </c>
      <c r="H72" s="183"/>
      <c r="I72" s="183"/>
      <c r="J72" s="183"/>
      <c r="K72" s="185"/>
      <c r="L72" s="185"/>
      <c r="M72" s="183"/>
      <c r="N72" s="176" t="str">
        <f>IF(Tabla46[[#This Row],[ID RIESGO]]="","",IF(Tabla46[[#This Row],[RESPONSABLE DEL CONTROL (CARGO)]]="","No","Si"))</f>
        <v/>
      </c>
      <c r="O72" s="134" t="str">
        <f>IF(Tabla46[[#This Row],[FRECUENCIA DE EJECUCION DEL CONTROL]]="","",IF(Tabla46[[#This Row],[FRECUENCIA DE EJECUCION DEL CONTROL]]=DATOS!$AS$32,DATOS!$AS$32,DATOS!$AS$31))</f>
        <v/>
      </c>
      <c r="P7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2" s="134" t="str">
        <f>IF(ISTEXT(Tabla46[[#This Row],[VALOR EVALUACION DISENO]]),"",IF(Tabla46[[#This Row],[VALOR EVALUACION DISENO]]&gt;4.6,DATOS!$AV$21,IF(Tabla46[[#This Row],[VALOR EVALUACION DISENO]]&gt;=3,DATOS!$AV$22,DATOS!$AV$23)))</f>
        <v/>
      </c>
      <c r="R72" s="296"/>
      <c r="S72" s="134" t="str">
        <f>IFERROR(VLOOKUP(Tabla46[[#This Row],[% DE CUMPLIMIENTO DE LA EJECUCION DEL CONTROL]],DATOS!$AS$38:$AT$40,2,0),"")</f>
        <v/>
      </c>
      <c r="T72" s="296"/>
      <c r="U72" s="134" t="str">
        <f>IFERROR(VLOOKUP(Tabla46[[#This Row],[CRITERIOS DE EVALUACION DE LA EFECTIVIDAD]],DATOS!$AS$43:$AT$45,2,0),"")</f>
        <v/>
      </c>
      <c r="V72"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3" spans="1:22" ht="35.25" customHeight="1" x14ac:dyDescent="0.25">
      <c r="A73" s="7"/>
      <c r="B73" s="5"/>
      <c r="C73" s="5"/>
      <c r="D73" s="72"/>
      <c r="E73" s="10"/>
      <c r="F73" s="183"/>
      <c r="G73" s="134" t="str">
        <f>IFERROR(VLOOKUP(Tabla46[[#This Row],[ID RIESGO]],'1. IDENTIFICACION DEL RIESGO'!$AB$27:$AL$40,11,0),"")</f>
        <v/>
      </c>
      <c r="H73" s="183"/>
      <c r="I73" s="183"/>
      <c r="J73" s="183"/>
      <c r="K73" s="185"/>
      <c r="L73" s="185"/>
      <c r="M73" s="183"/>
      <c r="N73" s="176" t="str">
        <f>IF(Tabla46[[#This Row],[ID RIESGO]]="","",IF(Tabla46[[#This Row],[RESPONSABLE DEL CONTROL (CARGO)]]="","No","Si"))</f>
        <v/>
      </c>
      <c r="O73" s="134" t="str">
        <f>IF(Tabla46[[#This Row],[FRECUENCIA DE EJECUCION DEL CONTROL]]="","",IF(Tabla46[[#This Row],[FRECUENCIA DE EJECUCION DEL CONTROL]]=DATOS!$AS$32,DATOS!$AS$32,DATOS!$AS$31))</f>
        <v/>
      </c>
      <c r="P7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3" s="134" t="str">
        <f>IF(ISTEXT(Tabla46[[#This Row],[VALOR EVALUACION DISENO]]),"",IF(Tabla46[[#This Row],[VALOR EVALUACION DISENO]]&gt;4.6,DATOS!$AV$21,IF(Tabla46[[#This Row],[VALOR EVALUACION DISENO]]&gt;=3,DATOS!$AV$22,DATOS!$AV$23)))</f>
        <v/>
      </c>
      <c r="R73" s="296"/>
      <c r="S73" s="134" t="str">
        <f>IFERROR(VLOOKUP(Tabla46[[#This Row],[% DE CUMPLIMIENTO DE LA EJECUCION DEL CONTROL]],DATOS!$AS$38:$AT$40,2,0),"")</f>
        <v/>
      </c>
      <c r="T73" s="296"/>
      <c r="U73" s="134" t="str">
        <f>IFERROR(VLOOKUP(Tabla46[[#This Row],[CRITERIOS DE EVALUACION DE LA EFECTIVIDAD]],DATOS!$AS$43:$AT$45,2,0),"")</f>
        <v/>
      </c>
      <c r="V73"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4" spans="1:22" ht="35.25" customHeight="1" x14ac:dyDescent="0.25">
      <c r="A74" s="7"/>
      <c r="B74" s="5"/>
      <c r="C74" s="5"/>
      <c r="D74" s="72"/>
      <c r="E74" s="10"/>
      <c r="F74" s="183"/>
      <c r="G74" s="134" t="str">
        <f>IFERROR(VLOOKUP(Tabla46[[#This Row],[ID RIESGO]],'1. IDENTIFICACION DEL RIESGO'!$AB$27:$AL$40,11,0),"")</f>
        <v/>
      </c>
      <c r="H74" s="183"/>
      <c r="I74" s="183"/>
      <c r="J74" s="183"/>
      <c r="K74" s="185"/>
      <c r="L74" s="185"/>
      <c r="M74" s="183"/>
      <c r="N74" s="176" t="str">
        <f>IF(Tabla46[[#This Row],[ID RIESGO]]="","",IF(Tabla46[[#This Row],[RESPONSABLE DEL CONTROL (CARGO)]]="","No","Si"))</f>
        <v/>
      </c>
      <c r="O74" s="134" t="str">
        <f>IF(Tabla46[[#This Row],[FRECUENCIA DE EJECUCION DEL CONTROL]]="","",IF(Tabla46[[#This Row],[FRECUENCIA DE EJECUCION DEL CONTROL]]=DATOS!$AS$32,DATOS!$AS$32,DATOS!$AS$31))</f>
        <v/>
      </c>
      <c r="P7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4" s="134" t="str">
        <f>IF(ISTEXT(Tabla46[[#This Row],[VALOR EVALUACION DISENO]]),"",IF(Tabla46[[#This Row],[VALOR EVALUACION DISENO]]&gt;4.6,DATOS!$AV$21,IF(Tabla46[[#This Row],[VALOR EVALUACION DISENO]]&gt;=3,DATOS!$AV$22,DATOS!$AV$23)))</f>
        <v/>
      </c>
      <c r="R74" s="296"/>
      <c r="S74" s="134" t="str">
        <f>IFERROR(VLOOKUP(Tabla46[[#This Row],[% DE CUMPLIMIENTO DE LA EJECUCION DEL CONTROL]],DATOS!$AS$38:$AT$40,2,0),"")</f>
        <v/>
      </c>
      <c r="T74" s="296"/>
      <c r="U74" s="134" t="str">
        <f>IFERROR(VLOOKUP(Tabla46[[#This Row],[CRITERIOS DE EVALUACION DE LA EFECTIVIDAD]],DATOS!$AS$43:$AT$45,2,0),"")</f>
        <v/>
      </c>
      <c r="V74"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5" spans="1:22" ht="35.25" customHeight="1" x14ac:dyDescent="0.25">
      <c r="A75" s="7"/>
      <c r="B75" s="5"/>
      <c r="C75" s="5"/>
      <c r="D75" s="72"/>
      <c r="E75" s="10"/>
      <c r="F75" s="183"/>
      <c r="G75" s="134" t="str">
        <f>IFERROR(VLOOKUP(Tabla46[[#This Row],[ID RIESGO]],'1. IDENTIFICACION DEL RIESGO'!$AB$27:$AL$40,11,0),"")</f>
        <v/>
      </c>
      <c r="H75" s="183"/>
      <c r="I75" s="183"/>
      <c r="J75" s="183"/>
      <c r="K75" s="185"/>
      <c r="L75" s="185"/>
      <c r="M75" s="183"/>
      <c r="N75" s="176" t="str">
        <f>IF(Tabla46[[#This Row],[ID RIESGO]]="","",IF(Tabla46[[#This Row],[RESPONSABLE DEL CONTROL (CARGO)]]="","No","Si"))</f>
        <v/>
      </c>
      <c r="O75" s="134" t="str">
        <f>IF(Tabla46[[#This Row],[FRECUENCIA DE EJECUCION DEL CONTROL]]="","",IF(Tabla46[[#This Row],[FRECUENCIA DE EJECUCION DEL CONTROL]]=DATOS!$AS$32,DATOS!$AS$32,DATOS!$AS$31))</f>
        <v/>
      </c>
      <c r="P7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5" s="134" t="str">
        <f>IF(ISTEXT(Tabla46[[#This Row],[VALOR EVALUACION DISENO]]),"",IF(Tabla46[[#This Row],[VALOR EVALUACION DISENO]]&gt;4.6,DATOS!$AV$21,IF(Tabla46[[#This Row],[VALOR EVALUACION DISENO]]&gt;=3,DATOS!$AV$22,DATOS!$AV$23)))</f>
        <v/>
      </c>
      <c r="R75" s="296"/>
      <c r="S75" s="134" t="str">
        <f>IFERROR(VLOOKUP(Tabla46[[#This Row],[% DE CUMPLIMIENTO DE LA EJECUCION DEL CONTROL]],DATOS!$AS$38:$AT$40,2,0),"")</f>
        <v/>
      </c>
      <c r="T75" s="296"/>
      <c r="U75" s="134" t="str">
        <f>IFERROR(VLOOKUP(Tabla46[[#This Row],[CRITERIOS DE EVALUACION DE LA EFECTIVIDAD]],DATOS!$AS$43:$AT$45,2,0),"")</f>
        <v/>
      </c>
      <c r="V75"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6" spans="1:22" ht="35.25" customHeight="1" x14ac:dyDescent="0.25">
      <c r="A76" s="7"/>
      <c r="B76" s="5"/>
      <c r="C76" s="5"/>
      <c r="D76" s="72"/>
      <c r="E76" s="10"/>
      <c r="F76" s="183"/>
      <c r="G76" s="134" t="str">
        <f>IFERROR(VLOOKUP(Tabla46[[#This Row],[ID RIESGO]],'1. IDENTIFICACION DEL RIESGO'!$AB$27:$AL$40,11,0),"")</f>
        <v/>
      </c>
      <c r="H76" s="183"/>
      <c r="I76" s="183"/>
      <c r="J76" s="183"/>
      <c r="K76" s="185"/>
      <c r="L76" s="185"/>
      <c r="M76" s="183"/>
      <c r="N76" s="176" t="str">
        <f>IF(Tabla46[[#This Row],[ID RIESGO]]="","",IF(Tabla46[[#This Row],[RESPONSABLE DEL CONTROL (CARGO)]]="","No","Si"))</f>
        <v/>
      </c>
      <c r="O76" s="134" t="str">
        <f>IF(Tabla46[[#This Row],[FRECUENCIA DE EJECUCION DEL CONTROL]]="","",IF(Tabla46[[#This Row],[FRECUENCIA DE EJECUCION DEL CONTROL]]=DATOS!$AS$32,DATOS!$AS$32,DATOS!$AS$31))</f>
        <v/>
      </c>
      <c r="P7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6" s="134" t="str">
        <f>IF(ISTEXT(Tabla46[[#This Row],[VALOR EVALUACION DISENO]]),"",IF(Tabla46[[#This Row],[VALOR EVALUACION DISENO]]&gt;4.6,DATOS!$AV$21,IF(Tabla46[[#This Row],[VALOR EVALUACION DISENO]]&gt;=3,DATOS!$AV$22,DATOS!$AV$23)))</f>
        <v/>
      </c>
      <c r="R76" s="296"/>
      <c r="S76" s="134" t="str">
        <f>IFERROR(VLOOKUP(Tabla46[[#This Row],[% DE CUMPLIMIENTO DE LA EJECUCION DEL CONTROL]],DATOS!$AS$38:$AT$40,2,0),"")</f>
        <v/>
      </c>
      <c r="T76" s="296"/>
      <c r="U76" s="134" t="str">
        <f>IFERROR(VLOOKUP(Tabla46[[#This Row],[CRITERIOS DE EVALUACION DE LA EFECTIVIDAD]],DATOS!$AS$43:$AT$45,2,0),"")</f>
        <v/>
      </c>
      <c r="V76"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7" spans="1:22" ht="35.25" customHeight="1" x14ac:dyDescent="0.25">
      <c r="A77" s="7"/>
      <c r="B77" s="5"/>
      <c r="C77" s="5"/>
      <c r="D77" s="72"/>
      <c r="E77" s="10"/>
      <c r="F77" s="183"/>
      <c r="G77" s="134" t="str">
        <f>IFERROR(VLOOKUP(Tabla46[[#This Row],[ID RIESGO]],'1. IDENTIFICACION DEL RIESGO'!$AB$27:$AL$40,11,0),"")</f>
        <v/>
      </c>
      <c r="H77" s="183"/>
      <c r="I77" s="183"/>
      <c r="J77" s="183"/>
      <c r="K77" s="185"/>
      <c r="L77" s="185"/>
      <c r="M77" s="183"/>
      <c r="N77" s="176" t="str">
        <f>IF(Tabla46[[#This Row],[ID RIESGO]]="","",IF(Tabla46[[#This Row],[RESPONSABLE DEL CONTROL (CARGO)]]="","No","Si"))</f>
        <v/>
      </c>
      <c r="O77" s="134" t="str">
        <f>IF(Tabla46[[#This Row],[FRECUENCIA DE EJECUCION DEL CONTROL]]="","",IF(Tabla46[[#This Row],[FRECUENCIA DE EJECUCION DEL CONTROL]]=DATOS!$AS$32,DATOS!$AS$32,DATOS!$AS$31))</f>
        <v/>
      </c>
      <c r="P7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7" s="134" t="str">
        <f>IF(ISTEXT(Tabla46[[#This Row],[VALOR EVALUACION DISENO]]),"",IF(Tabla46[[#This Row],[VALOR EVALUACION DISENO]]&gt;4.6,DATOS!$AV$21,IF(Tabla46[[#This Row],[VALOR EVALUACION DISENO]]&gt;=3,DATOS!$AV$22,DATOS!$AV$23)))</f>
        <v/>
      </c>
      <c r="R77" s="296"/>
      <c r="S77" s="134" t="str">
        <f>IFERROR(VLOOKUP(Tabla46[[#This Row],[% DE CUMPLIMIENTO DE LA EJECUCION DEL CONTROL]],DATOS!$AS$38:$AT$40,2,0),"")</f>
        <v/>
      </c>
      <c r="T77" s="296"/>
      <c r="U77" s="134" t="str">
        <f>IFERROR(VLOOKUP(Tabla46[[#This Row],[CRITERIOS DE EVALUACION DE LA EFECTIVIDAD]],DATOS!$AS$43:$AT$45,2,0),"")</f>
        <v/>
      </c>
      <c r="V77"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8" spans="1:22" ht="35.25" customHeight="1" x14ac:dyDescent="0.25">
      <c r="A78" s="7"/>
      <c r="B78" s="5"/>
      <c r="C78" s="5"/>
      <c r="D78" s="72"/>
      <c r="E78" s="10"/>
      <c r="F78" s="183"/>
      <c r="G78" s="134" t="str">
        <f>IFERROR(VLOOKUP(Tabla46[[#This Row],[ID RIESGO]],'1. IDENTIFICACION DEL RIESGO'!$AB$27:$AL$40,11,0),"")</f>
        <v/>
      </c>
      <c r="H78" s="183"/>
      <c r="I78" s="183"/>
      <c r="J78" s="183"/>
      <c r="K78" s="185"/>
      <c r="L78" s="185"/>
      <c r="M78" s="183"/>
      <c r="N78" s="176" t="str">
        <f>IF(Tabla46[[#This Row],[ID RIESGO]]="","",IF(Tabla46[[#This Row],[RESPONSABLE DEL CONTROL (CARGO)]]="","No","Si"))</f>
        <v/>
      </c>
      <c r="O78" s="134" t="str">
        <f>IF(Tabla46[[#This Row],[FRECUENCIA DE EJECUCION DEL CONTROL]]="","",IF(Tabla46[[#This Row],[FRECUENCIA DE EJECUCION DEL CONTROL]]=DATOS!$AS$32,DATOS!$AS$32,DATOS!$AS$31))</f>
        <v/>
      </c>
      <c r="P7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8" s="134" t="str">
        <f>IF(ISTEXT(Tabla46[[#This Row],[VALOR EVALUACION DISENO]]),"",IF(Tabla46[[#This Row],[VALOR EVALUACION DISENO]]&gt;4.6,DATOS!$AV$21,IF(Tabla46[[#This Row],[VALOR EVALUACION DISENO]]&gt;=3,DATOS!$AV$22,DATOS!$AV$23)))</f>
        <v/>
      </c>
      <c r="R78" s="296"/>
      <c r="S78" s="134" t="str">
        <f>IFERROR(VLOOKUP(Tabla46[[#This Row],[% DE CUMPLIMIENTO DE LA EJECUCION DEL CONTROL]],DATOS!$AS$38:$AT$40,2,0),"")</f>
        <v/>
      </c>
      <c r="T78" s="296"/>
      <c r="U78" s="134" t="str">
        <f>IFERROR(VLOOKUP(Tabla46[[#This Row],[CRITERIOS DE EVALUACION DE LA EFECTIVIDAD]],DATOS!$AS$43:$AT$45,2,0),"")</f>
        <v/>
      </c>
      <c r="V78"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9" spans="1:22" ht="35.25" customHeight="1" x14ac:dyDescent="0.25">
      <c r="A79" s="7"/>
      <c r="B79" s="5"/>
      <c r="C79" s="5"/>
      <c r="D79" s="72"/>
      <c r="E79" s="10"/>
      <c r="F79" s="183"/>
      <c r="G79" s="134" t="str">
        <f>IFERROR(VLOOKUP(Tabla46[[#This Row],[ID RIESGO]],'1. IDENTIFICACION DEL RIESGO'!$AB$27:$AL$40,11,0),"")</f>
        <v/>
      </c>
      <c r="H79" s="183"/>
      <c r="I79" s="183"/>
      <c r="J79" s="183"/>
      <c r="K79" s="185"/>
      <c r="L79" s="185"/>
      <c r="M79" s="183"/>
      <c r="N79" s="176" t="str">
        <f>IF(Tabla46[[#This Row],[ID RIESGO]]="","",IF(Tabla46[[#This Row],[RESPONSABLE DEL CONTROL (CARGO)]]="","No","Si"))</f>
        <v/>
      </c>
      <c r="O79" s="134" t="str">
        <f>IF(Tabla46[[#This Row],[FRECUENCIA DE EJECUCION DEL CONTROL]]="","",IF(Tabla46[[#This Row],[FRECUENCIA DE EJECUCION DEL CONTROL]]=DATOS!$AS$32,DATOS!$AS$32,DATOS!$AS$31))</f>
        <v/>
      </c>
      <c r="P7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9" s="134" t="str">
        <f>IF(ISTEXT(Tabla46[[#This Row],[VALOR EVALUACION DISENO]]),"",IF(Tabla46[[#This Row],[VALOR EVALUACION DISENO]]&gt;4.6,DATOS!$AV$21,IF(Tabla46[[#This Row],[VALOR EVALUACION DISENO]]&gt;=3,DATOS!$AV$22,DATOS!$AV$23)))</f>
        <v/>
      </c>
      <c r="R79" s="296"/>
      <c r="S79" s="134" t="str">
        <f>IFERROR(VLOOKUP(Tabla46[[#This Row],[% DE CUMPLIMIENTO DE LA EJECUCION DEL CONTROL]],DATOS!$AS$38:$AT$40,2,0),"")</f>
        <v/>
      </c>
      <c r="T79" s="296"/>
      <c r="U79" s="134" t="str">
        <f>IFERROR(VLOOKUP(Tabla46[[#This Row],[CRITERIOS DE EVALUACION DE LA EFECTIVIDAD]],DATOS!$AS$43:$AT$45,2,0),"")</f>
        <v/>
      </c>
      <c r="V79"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0" spans="1:22" ht="35.25" customHeight="1" x14ac:dyDescent="0.25">
      <c r="A80" s="7"/>
      <c r="B80" s="5"/>
      <c r="C80" s="5"/>
      <c r="D80" s="72"/>
      <c r="E80" s="10"/>
      <c r="F80" s="183"/>
      <c r="G80" s="134" t="str">
        <f>IFERROR(VLOOKUP(Tabla46[[#This Row],[ID RIESGO]],'1. IDENTIFICACION DEL RIESGO'!$AB$27:$AL$40,11,0),"")</f>
        <v/>
      </c>
      <c r="H80" s="183"/>
      <c r="I80" s="183"/>
      <c r="J80" s="183"/>
      <c r="K80" s="185"/>
      <c r="L80" s="185"/>
      <c r="M80" s="183"/>
      <c r="N80" s="176" t="str">
        <f>IF(Tabla46[[#This Row],[ID RIESGO]]="","",IF(Tabla46[[#This Row],[RESPONSABLE DEL CONTROL (CARGO)]]="","No","Si"))</f>
        <v/>
      </c>
      <c r="O80" s="134" t="str">
        <f>IF(Tabla46[[#This Row],[FRECUENCIA DE EJECUCION DEL CONTROL]]="","",IF(Tabla46[[#This Row],[FRECUENCIA DE EJECUCION DEL CONTROL]]=DATOS!$AS$32,DATOS!$AS$32,DATOS!$AS$31))</f>
        <v/>
      </c>
      <c r="P8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0" s="134" t="str">
        <f>IF(ISTEXT(Tabla46[[#This Row],[VALOR EVALUACION DISENO]]),"",IF(Tabla46[[#This Row],[VALOR EVALUACION DISENO]]&gt;4.6,DATOS!$AV$21,IF(Tabla46[[#This Row],[VALOR EVALUACION DISENO]]&gt;=3,DATOS!$AV$22,DATOS!$AV$23)))</f>
        <v/>
      </c>
      <c r="R80" s="296"/>
      <c r="S80" s="134" t="str">
        <f>IFERROR(VLOOKUP(Tabla46[[#This Row],[% DE CUMPLIMIENTO DE LA EJECUCION DEL CONTROL]],DATOS!$AS$38:$AT$40,2,0),"")</f>
        <v/>
      </c>
      <c r="T80" s="296"/>
      <c r="U80" s="134" t="str">
        <f>IFERROR(VLOOKUP(Tabla46[[#This Row],[CRITERIOS DE EVALUACION DE LA EFECTIVIDAD]],DATOS!$AS$43:$AT$45,2,0),"")</f>
        <v/>
      </c>
      <c r="V80"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1" spans="1:22" ht="15" customHeight="1" x14ac:dyDescent="0.25">
      <c r="A81" s="7"/>
      <c r="B81" s="5"/>
      <c r="C81" s="5"/>
      <c r="D81" s="72"/>
      <c r="E81" s="10"/>
      <c r="F81" s="183"/>
      <c r="G81" s="134" t="str">
        <f>IFERROR(VLOOKUP(Tabla46[[#This Row],[ID RIESGO]],'1. IDENTIFICACION DEL RIESGO'!$AB$27:$AL$40,11,0),"")</f>
        <v/>
      </c>
      <c r="H81" s="183"/>
      <c r="I81" s="183"/>
      <c r="J81" s="183"/>
      <c r="K81" s="185"/>
      <c r="L81" s="185"/>
      <c r="M81" s="183"/>
      <c r="N81" s="176" t="str">
        <f>IF(Tabla46[[#This Row],[ID RIESGO]]="","",IF(Tabla46[[#This Row],[RESPONSABLE DEL CONTROL (CARGO)]]="","No","Si"))</f>
        <v/>
      </c>
      <c r="O81" s="134" t="str">
        <f>IF(Tabla46[[#This Row],[FRECUENCIA DE EJECUCION DEL CONTROL]]="","",IF(Tabla46[[#This Row],[FRECUENCIA DE EJECUCION DEL CONTROL]]=DATOS!$AS$32,DATOS!$AS$32,DATOS!$AS$31))</f>
        <v/>
      </c>
      <c r="P8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1" s="134" t="str">
        <f>IF(ISTEXT(Tabla46[[#This Row],[VALOR EVALUACION DISENO]]),"",IF(Tabla46[[#This Row],[VALOR EVALUACION DISENO]]&gt;4.6,DATOS!$AV$21,IF(Tabla46[[#This Row],[VALOR EVALUACION DISENO]]&gt;=3,DATOS!$AV$22,DATOS!$AV$23)))</f>
        <v/>
      </c>
      <c r="R81" s="296"/>
      <c r="S81" s="134" t="str">
        <f>IFERROR(VLOOKUP(Tabla46[[#This Row],[% DE CUMPLIMIENTO DE LA EJECUCION DEL CONTROL]],DATOS!$AS$38:$AT$40,2,0),"")</f>
        <v/>
      </c>
      <c r="T81" s="296"/>
      <c r="U81" s="134" t="str">
        <f>IFERROR(VLOOKUP(Tabla46[[#This Row],[CRITERIOS DE EVALUACION DE LA EFECTIVIDAD]],DATOS!$AS$43:$AT$45,2,0),"")</f>
        <v/>
      </c>
      <c r="V81"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2" spans="1:22" ht="15" customHeight="1" x14ac:dyDescent="0.25">
      <c r="A82" s="7"/>
      <c r="B82" s="5"/>
      <c r="C82" s="5"/>
      <c r="D82" s="72"/>
      <c r="E82" s="10"/>
      <c r="F82" s="183"/>
      <c r="G82" s="134" t="str">
        <f>IFERROR(VLOOKUP(Tabla46[[#This Row],[ID RIESGO]],'1. IDENTIFICACION DEL RIESGO'!$AB$27:$AL$40,11,0),"")</f>
        <v/>
      </c>
      <c r="H82" s="183"/>
      <c r="I82" s="183"/>
      <c r="J82" s="183"/>
      <c r="K82" s="185"/>
      <c r="L82" s="185"/>
      <c r="M82" s="183"/>
      <c r="N82" s="176" t="str">
        <f>IF(Tabla46[[#This Row],[ID RIESGO]]="","",IF(Tabla46[[#This Row],[RESPONSABLE DEL CONTROL (CARGO)]]="","No","Si"))</f>
        <v/>
      </c>
      <c r="O82" s="134" t="str">
        <f>IF(Tabla46[[#This Row],[FRECUENCIA DE EJECUCION DEL CONTROL]]="","",IF(Tabla46[[#This Row],[FRECUENCIA DE EJECUCION DEL CONTROL]]=DATOS!$AS$32,DATOS!$AS$32,DATOS!$AS$31))</f>
        <v/>
      </c>
      <c r="P8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2" s="134" t="str">
        <f>IF(ISTEXT(Tabla46[[#This Row],[VALOR EVALUACION DISENO]]),"",IF(Tabla46[[#This Row],[VALOR EVALUACION DISENO]]&gt;4.6,DATOS!$AV$21,IF(Tabla46[[#This Row],[VALOR EVALUACION DISENO]]&gt;=3,DATOS!$AV$22,DATOS!$AV$23)))</f>
        <v/>
      </c>
      <c r="R82" s="296"/>
      <c r="S82" s="134" t="str">
        <f>IFERROR(VLOOKUP(Tabla46[[#This Row],[% DE CUMPLIMIENTO DE LA EJECUCION DEL CONTROL]],DATOS!$AS$38:$AT$40,2,0),"")</f>
        <v/>
      </c>
      <c r="T82" s="296"/>
      <c r="U82" s="134" t="str">
        <f>IFERROR(VLOOKUP(Tabla46[[#This Row],[CRITERIOS DE EVALUACION DE LA EFECTIVIDAD]],DATOS!$AS$43:$AT$45,2,0),"")</f>
        <v/>
      </c>
      <c r="V82"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3" spans="1:22" ht="15" customHeight="1" x14ac:dyDescent="0.25">
      <c r="A83" s="7"/>
      <c r="B83" s="5"/>
      <c r="C83" s="5"/>
      <c r="D83" s="72"/>
      <c r="E83" s="10"/>
      <c r="F83" s="183"/>
      <c r="G83" s="134" t="str">
        <f>IFERROR(VLOOKUP(Tabla46[[#This Row],[ID RIESGO]],'1. IDENTIFICACION DEL RIESGO'!$AB$27:$AL$40,11,0),"")</f>
        <v/>
      </c>
      <c r="H83" s="183"/>
      <c r="I83" s="183"/>
      <c r="J83" s="183"/>
      <c r="K83" s="185"/>
      <c r="L83" s="185"/>
      <c r="M83" s="183"/>
      <c r="N83" s="176" t="str">
        <f>IF(Tabla46[[#This Row],[ID RIESGO]]="","",IF(Tabla46[[#This Row],[RESPONSABLE DEL CONTROL (CARGO)]]="","No","Si"))</f>
        <v/>
      </c>
      <c r="O83" s="134" t="str">
        <f>IF(Tabla46[[#This Row],[FRECUENCIA DE EJECUCION DEL CONTROL]]="","",IF(Tabla46[[#This Row],[FRECUENCIA DE EJECUCION DEL CONTROL]]=DATOS!$AS$32,DATOS!$AS$32,DATOS!$AS$31))</f>
        <v/>
      </c>
      <c r="P8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3" s="134" t="str">
        <f>IF(ISTEXT(Tabla46[[#This Row],[VALOR EVALUACION DISENO]]),"",IF(Tabla46[[#This Row],[VALOR EVALUACION DISENO]]&gt;4.6,DATOS!$AV$21,IF(Tabla46[[#This Row],[VALOR EVALUACION DISENO]]&gt;=3,DATOS!$AV$22,DATOS!$AV$23)))</f>
        <v/>
      </c>
      <c r="R83" s="296"/>
      <c r="S83" s="134" t="str">
        <f>IFERROR(VLOOKUP(Tabla46[[#This Row],[% DE CUMPLIMIENTO DE LA EJECUCION DEL CONTROL]],DATOS!$AS$38:$AT$40,2,0),"")</f>
        <v/>
      </c>
      <c r="T83" s="296"/>
      <c r="U83" s="134" t="str">
        <f>IFERROR(VLOOKUP(Tabla46[[#This Row],[CRITERIOS DE EVALUACION DE LA EFECTIVIDAD]],DATOS!$AS$43:$AT$45,2,0),"")</f>
        <v/>
      </c>
      <c r="V83"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4" spans="1:22" ht="15" customHeight="1" x14ac:dyDescent="0.25">
      <c r="A84" s="7"/>
      <c r="B84" s="5"/>
      <c r="C84" s="5"/>
      <c r="D84" s="72"/>
      <c r="E84" s="10"/>
      <c r="F84" s="183"/>
      <c r="G84" s="134" t="str">
        <f>IFERROR(VLOOKUP(Tabla46[[#This Row],[ID RIESGO]],'1. IDENTIFICACION DEL RIESGO'!$AB$27:$AL$40,11,0),"")</f>
        <v/>
      </c>
      <c r="H84" s="183"/>
      <c r="I84" s="183"/>
      <c r="J84" s="183"/>
      <c r="K84" s="185"/>
      <c r="L84" s="185"/>
      <c r="M84" s="183"/>
      <c r="N84" s="176" t="str">
        <f>IF(Tabla46[[#This Row],[ID RIESGO]]="","",IF(Tabla46[[#This Row],[RESPONSABLE DEL CONTROL (CARGO)]]="","No","Si"))</f>
        <v/>
      </c>
      <c r="O84" s="134" t="str">
        <f>IF(Tabla46[[#This Row],[FRECUENCIA DE EJECUCION DEL CONTROL]]="","",IF(Tabla46[[#This Row],[FRECUENCIA DE EJECUCION DEL CONTROL]]=DATOS!$AS$32,DATOS!$AS$32,DATOS!$AS$31))</f>
        <v/>
      </c>
      <c r="P8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4" s="134" t="str">
        <f>IF(ISTEXT(Tabla46[[#This Row],[VALOR EVALUACION DISENO]]),"",IF(Tabla46[[#This Row],[VALOR EVALUACION DISENO]]&gt;4.6,DATOS!$AV$21,IF(Tabla46[[#This Row],[VALOR EVALUACION DISENO]]&gt;=3,DATOS!$AV$22,DATOS!$AV$23)))</f>
        <v/>
      </c>
      <c r="R84" s="296"/>
      <c r="S84" s="134" t="str">
        <f>IFERROR(VLOOKUP(Tabla46[[#This Row],[% DE CUMPLIMIENTO DE LA EJECUCION DEL CONTROL]],DATOS!$AS$38:$AT$40,2,0),"")</f>
        <v/>
      </c>
      <c r="T84" s="296"/>
      <c r="U84" s="134" t="str">
        <f>IFERROR(VLOOKUP(Tabla46[[#This Row],[CRITERIOS DE EVALUACION DE LA EFECTIVIDAD]],DATOS!$AS$43:$AT$45,2,0),"")</f>
        <v/>
      </c>
      <c r="V84"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5" spans="1:22" ht="15" customHeight="1" x14ac:dyDescent="0.25">
      <c r="A85" s="7"/>
      <c r="B85" s="5"/>
      <c r="C85" s="5"/>
      <c r="D85" s="72"/>
      <c r="E85" s="10"/>
      <c r="F85" s="183"/>
      <c r="G85" s="134" t="str">
        <f>IFERROR(VLOOKUP(Tabla46[[#This Row],[ID RIESGO]],'1. IDENTIFICACION DEL RIESGO'!$AB$27:$AL$40,11,0),"")</f>
        <v/>
      </c>
      <c r="H85" s="183"/>
      <c r="I85" s="183"/>
      <c r="J85" s="183"/>
      <c r="K85" s="185"/>
      <c r="L85" s="185"/>
      <c r="M85" s="183"/>
      <c r="N85" s="176" t="str">
        <f>IF(Tabla46[[#This Row],[ID RIESGO]]="","",IF(Tabla46[[#This Row],[RESPONSABLE DEL CONTROL (CARGO)]]="","No","Si"))</f>
        <v/>
      </c>
      <c r="O85" s="134" t="str">
        <f>IF(Tabla46[[#This Row],[FRECUENCIA DE EJECUCION DEL CONTROL]]="","",IF(Tabla46[[#This Row],[FRECUENCIA DE EJECUCION DEL CONTROL]]=DATOS!$AS$32,DATOS!$AS$32,DATOS!$AS$31))</f>
        <v/>
      </c>
      <c r="P8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5" s="134" t="str">
        <f>IF(ISTEXT(Tabla46[[#This Row],[VALOR EVALUACION DISENO]]),"",IF(Tabla46[[#This Row],[VALOR EVALUACION DISENO]]&gt;4.6,DATOS!$AV$21,IF(Tabla46[[#This Row],[VALOR EVALUACION DISENO]]&gt;=3,DATOS!$AV$22,DATOS!$AV$23)))</f>
        <v/>
      </c>
      <c r="R85" s="296"/>
      <c r="S85" s="134" t="str">
        <f>IFERROR(VLOOKUP(Tabla46[[#This Row],[% DE CUMPLIMIENTO DE LA EJECUCION DEL CONTROL]],DATOS!$AS$38:$AT$40,2,0),"")</f>
        <v/>
      </c>
      <c r="T85" s="296"/>
      <c r="U85" s="134" t="str">
        <f>IFERROR(VLOOKUP(Tabla46[[#This Row],[CRITERIOS DE EVALUACION DE LA EFECTIVIDAD]],DATOS!$AS$43:$AT$45,2,0),"")</f>
        <v/>
      </c>
      <c r="V85"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6" spans="1:22" ht="15" customHeight="1" x14ac:dyDescent="0.25">
      <c r="A86" s="7"/>
      <c r="B86" s="5"/>
      <c r="C86" s="5"/>
      <c r="D86" s="72"/>
      <c r="E86" s="10"/>
      <c r="F86" s="183"/>
      <c r="G86" s="134" t="str">
        <f>IFERROR(VLOOKUP(Tabla46[[#This Row],[ID RIESGO]],'1. IDENTIFICACION DEL RIESGO'!$AB$27:$AL$40,11,0),"")</f>
        <v/>
      </c>
      <c r="H86" s="183"/>
      <c r="I86" s="183"/>
      <c r="J86" s="183"/>
      <c r="K86" s="185"/>
      <c r="L86" s="185"/>
      <c r="M86" s="183"/>
      <c r="N86" s="176" t="str">
        <f>IF(Tabla46[[#This Row],[ID RIESGO]]="","",IF(Tabla46[[#This Row],[RESPONSABLE DEL CONTROL (CARGO)]]="","No","Si"))</f>
        <v/>
      </c>
      <c r="O86" s="134" t="str">
        <f>IF(Tabla46[[#This Row],[FRECUENCIA DE EJECUCION DEL CONTROL]]="","",IF(Tabla46[[#This Row],[FRECUENCIA DE EJECUCION DEL CONTROL]]=DATOS!$AS$32,DATOS!$AS$32,DATOS!$AS$31))</f>
        <v/>
      </c>
      <c r="P8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6" s="134" t="str">
        <f>IF(ISTEXT(Tabla46[[#This Row],[VALOR EVALUACION DISENO]]),"",IF(Tabla46[[#This Row],[VALOR EVALUACION DISENO]]&gt;4.6,DATOS!$AV$21,IF(Tabla46[[#This Row],[VALOR EVALUACION DISENO]]&gt;=3,DATOS!$AV$22,DATOS!$AV$23)))</f>
        <v/>
      </c>
      <c r="R86" s="296"/>
      <c r="S86" s="134" t="str">
        <f>IFERROR(VLOOKUP(Tabla46[[#This Row],[% DE CUMPLIMIENTO DE LA EJECUCION DEL CONTROL]],DATOS!$AS$38:$AT$40,2,0),"")</f>
        <v/>
      </c>
      <c r="T86" s="296"/>
      <c r="U86" s="134" t="str">
        <f>IFERROR(VLOOKUP(Tabla46[[#This Row],[CRITERIOS DE EVALUACION DE LA EFECTIVIDAD]],DATOS!$AS$43:$AT$45,2,0),"")</f>
        <v/>
      </c>
      <c r="V86"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7" spans="1:22" ht="15" customHeight="1" x14ac:dyDescent="0.25">
      <c r="A87" s="7"/>
      <c r="B87" s="5"/>
      <c r="C87" s="5"/>
      <c r="D87" s="72"/>
      <c r="E87" s="10"/>
      <c r="F87" s="183"/>
      <c r="G87" s="134" t="str">
        <f>IFERROR(VLOOKUP(Tabla46[[#This Row],[ID RIESGO]],'1. IDENTIFICACION DEL RIESGO'!$AB$27:$AL$40,11,0),"")</f>
        <v/>
      </c>
      <c r="H87" s="183"/>
      <c r="I87" s="183"/>
      <c r="J87" s="183"/>
      <c r="K87" s="185"/>
      <c r="L87" s="185"/>
      <c r="M87" s="183"/>
      <c r="N87" s="176" t="str">
        <f>IF(Tabla46[[#This Row],[ID RIESGO]]="","",IF(Tabla46[[#This Row],[RESPONSABLE DEL CONTROL (CARGO)]]="","No","Si"))</f>
        <v/>
      </c>
      <c r="O87" s="134" t="str">
        <f>IF(Tabla46[[#This Row],[FRECUENCIA DE EJECUCION DEL CONTROL]]="","",IF(Tabla46[[#This Row],[FRECUENCIA DE EJECUCION DEL CONTROL]]=DATOS!$AS$32,DATOS!$AS$32,DATOS!$AS$31))</f>
        <v/>
      </c>
      <c r="P8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7" s="134" t="str">
        <f>IF(ISTEXT(Tabla46[[#This Row],[VALOR EVALUACION DISENO]]),"",IF(Tabla46[[#This Row],[VALOR EVALUACION DISENO]]&gt;4.6,DATOS!$AV$21,IF(Tabla46[[#This Row],[VALOR EVALUACION DISENO]]&gt;=3,DATOS!$AV$22,DATOS!$AV$23)))</f>
        <v/>
      </c>
      <c r="R87" s="296"/>
      <c r="S87" s="134" t="str">
        <f>IFERROR(VLOOKUP(Tabla46[[#This Row],[% DE CUMPLIMIENTO DE LA EJECUCION DEL CONTROL]],DATOS!$AS$38:$AT$40,2,0),"")</f>
        <v/>
      </c>
      <c r="T87" s="296"/>
      <c r="U87" s="134" t="str">
        <f>IFERROR(VLOOKUP(Tabla46[[#This Row],[CRITERIOS DE EVALUACION DE LA EFECTIVIDAD]],DATOS!$AS$43:$AT$45,2,0),"")</f>
        <v/>
      </c>
      <c r="V87"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8" spans="1:22" ht="15" customHeight="1" x14ac:dyDescent="0.25">
      <c r="A88" s="7"/>
      <c r="B88" s="5"/>
      <c r="C88" s="5"/>
      <c r="D88" s="72"/>
      <c r="E88" s="10"/>
      <c r="F88" s="183"/>
      <c r="G88" s="134" t="str">
        <f>IFERROR(VLOOKUP(Tabla46[[#This Row],[ID RIESGO]],'1. IDENTIFICACION DEL RIESGO'!$AB$27:$AL$40,11,0),"")</f>
        <v/>
      </c>
      <c r="H88" s="183"/>
      <c r="I88" s="183"/>
      <c r="J88" s="183"/>
      <c r="K88" s="185"/>
      <c r="L88" s="185"/>
      <c r="M88" s="183"/>
      <c r="N88" s="176" t="str">
        <f>IF(Tabla46[[#This Row],[ID RIESGO]]="","",IF(Tabla46[[#This Row],[RESPONSABLE DEL CONTROL (CARGO)]]="","No","Si"))</f>
        <v/>
      </c>
      <c r="O88" s="134" t="str">
        <f>IF(Tabla46[[#This Row],[FRECUENCIA DE EJECUCION DEL CONTROL]]="","",IF(Tabla46[[#This Row],[FRECUENCIA DE EJECUCION DEL CONTROL]]=DATOS!$AS$32,DATOS!$AS$32,DATOS!$AS$31))</f>
        <v/>
      </c>
      <c r="P8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8" s="134" t="str">
        <f>IF(ISTEXT(Tabla46[[#This Row],[VALOR EVALUACION DISENO]]),"",IF(Tabla46[[#This Row],[VALOR EVALUACION DISENO]]&gt;4.6,DATOS!$AV$21,IF(Tabla46[[#This Row],[VALOR EVALUACION DISENO]]&gt;=3,DATOS!$AV$22,DATOS!$AV$23)))</f>
        <v/>
      </c>
      <c r="R88" s="296"/>
      <c r="S88" s="134" t="str">
        <f>IFERROR(VLOOKUP(Tabla46[[#This Row],[% DE CUMPLIMIENTO DE LA EJECUCION DEL CONTROL]],DATOS!$AS$38:$AT$40,2,0),"")</f>
        <v/>
      </c>
      <c r="T88" s="296"/>
      <c r="U88" s="134" t="str">
        <f>IFERROR(VLOOKUP(Tabla46[[#This Row],[CRITERIOS DE EVALUACION DE LA EFECTIVIDAD]],DATOS!$AS$43:$AT$45,2,0),"")</f>
        <v/>
      </c>
      <c r="V88"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9" spans="1:22" ht="15" customHeight="1" x14ac:dyDescent="0.25">
      <c r="A89" s="7"/>
      <c r="B89" s="5"/>
      <c r="C89" s="5"/>
      <c r="D89" s="72"/>
      <c r="E89" s="10"/>
      <c r="F89" s="183"/>
      <c r="G89" s="134" t="str">
        <f>IFERROR(VLOOKUP(Tabla46[[#This Row],[ID RIESGO]],'1. IDENTIFICACION DEL RIESGO'!$AB$27:$AL$40,11,0),"")</f>
        <v/>
      </c>
      <c r="H89" s="183"/>
      <c r="I89" s="183"/>
      <c r="J89" s="183"/>
      <c r="K89" s="185"/>
      <c r="L89" s="185"/>
      <c r="M89" s="183"/>
      <c r="N89" s="176" t="str">
        <f>IF(Tabla46[[#This Row],[ID RIESGO]]="","",IF(Tabla46[[#This Row],[RESPONSABLE DEL CONTROL (CARGO)]]="","No","Si"))</f>
        <v/>
      </c>
      <c r="O89" s="134" t="str">
        <f>IF(Tabla46[[#This Row],[FRECUENCIA DE EJECUCION DEL CONTROL]]="","",IF(Tabla46[[#This Row],[FRECUENCIA DE EJECUCION DEL CONTROL]]=DATOS!$AS$32,DATOS!$AS$32,DATOS!$AS$31))</f>
        <v/>
      </c>
      <c r="P8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9" s="134" t="str">
        <f>IF(ISTEXT(Tabla46[[#This Row],[VALOR EVALUACION DISENO]]),"",IF(Tabla46[[#This Row],[VALOR EVALUACION DISENO]]&gt;4.6,DATOS!$AV$21,IF(Tabla46[[#This Row],[VALOR EVALUACION DISENO]]&gt;=3,DATOS!$AV$22,DATOS!$AV$23)))</f>
        <v/>
      </c>
      <c r="R89" s="296"/>
      <c r="S89" s="134" t="str">
        <f>IFERROR(VLOOKUP(Tabla46[[#This Row],[% DE CUMPLIMIENTO DE LA EJECUCION DEL CONTROL]],DATOS!$AS$38:$AT$40,2,0),"")</f>
        <v/>
      </c>
      <c r="T89" s="296"/>
      <c r="U89" s="134" t="str">
        <f>IFERROR(VLOOKUP(Tabla46[[#This Row],[CRITERIOS DE EVALUACION DE LA EFECTIVIDAD]],DATOS!$AS$43:$AT$45,2,0),"")</f>
        <v/>
      </c>
      <c r="V89"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0" spans="1:22" ht="15" customHeight="1" x14ac:dyDescent="0.25">
      <c r="A90" s="7"/>
      <c r="B90" s="5"/>
      <c r="C90" s="5"/>
      <c r="D90" s="72"/>
      <c r="E90" s="10"/>
      <c r="F90" s="183"/>
      <c r="G90" s="134" t="str">
        <f>IFERROR(VLOOKUP(Tabla46[[#This Row],[ID RIESGO]],'1. IDENTIFICACION DEL RIESGO'!$AB$27:$AL$40,11,0),"")</f>
        <v/>
      </c>
      <c r="H90" s="183"/>
      <c r="I90" s="183"/>
      <c r="J90" s="183"/>
      <c r="K90" s="185"/>
      <c r="L90" s="185"/>
      <c r="M90" s="183"/>
      <c r="N90" s="176" t="str">
        <f>IF(Tabla46[[#This Row],[ID RIESGO]]="","",IF(Tabla46[[#This Row],[RESPONSABLE DEL CONTROL (CARGO)]]="","No","Si"))</f>
        <v/>
      </c>
      <c r="O90" s="134" t="str">
        <f>IF(Tabla46[[#This Row],[FRECUENCIA DE EJECUCION DEL CONTROL]]="","",IF(Tabla46[[#This Row],[FRECUENCIA DE EJECUCION DEL CONTROL]]=DATOS!$AS$32,DATOS!$AS$32,DATOS!$AS$31))</f>
        <v/>
      </c>
      <c r="P9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0" s="134" t="str">
        <f>IF(ISTEXT(Tabla46[[#This Row],[VALOR EVALUACION DISENO]]),"",IF(Tabla46[[#This Row],[VALOR EVALUACION DISENO]]&gt;4.6,DATOS!$AV$21,IF(Tabla46[[#This Row],[VALOR EVALUACION DISENO]]&gt;=3,DATOS!$AV$22,DATOS!$AV$23)))</f>
        <v/>
      </c>
      <c r="R90" s="296"/>
      <c r="S90" s="134" t="str">
        <f>IFERROR(VLOOKUP(Tabla46[[#This Row],[% DE CUMPLIMIENTO DE LA EJECUCION DEL CONTROL]],DATOS!$AS$38:$AT$40,2,0),"")</f>
        <v/>
      </c>
      <c r="T90" s="296"/>
      <c r="U90" s="134" t="str">
        <f>IFERROR(VLOOKUP(Tabla46[[#This Row],[CRITERIOS DE EVALUACION DE LA EFECTIVIDAD]],DATOS!$AS$43:$AT$45,2,0),"")</f>
        <v/>
      </c>
      <c r="V90"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1" spans="1:22" ht="15" customHeight="1" x14ac:dyDescent="0.25">
      <c r="A91" s="7"/>
      <c r="B91" s="5"/>
      <c r="C91" s="5"/>
      <c r="D91" s="72"/>
      <c r="E91" s="10"/>
      <c r="F91" s="183"/>
      <c r="G91" s="134" t="str">
        <f>IFERROR(VLOOKUP(Tabla46[[#This Row],[ID RIESGO]],'1. IDENTIFICACION DEL RIESGO'!$AB$27:$AL$40,11,0),"")</f>
        <v/>
      </c>
      <c r="H91" s="183"/>
      <c r="I91" s="183"/>
      <c r="J91" s="183"/>
      <c r="K91" s="185"/>
      <c r="L91" s="185"/>
      <c r="M91" s="183"/>
      <c r="N91" s="176" t="str">
        <f>IF(Tabla46[[#This Row],[ID RIESGO]]="","",IF(Tabla46[[#This Row],[RESPONSABLE DEL CONTROL (CARGO)]]="","No","Si"))</f>
        <v/>
      </c>
      <c r="O91" s="134" t="str">
        <f>IF(Tabla46[[#This Row],[FRECUENCIA DE EJECUCION DEL CONTROL]]="","",IF(Tabla46[[#This Row],[FRECUENCIA DE EJECUCION DEL CONTROL]]=DATOS!$AS$32,DATOS!$AS$32,DATOS!$AS$31))</f>
        <v/>
      </c>
      <c r="P9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1" s="134" t="str">
        <f>IF(ISTEXT(Tabla46[[#This Row],[VALOR EVALUACION DISENO]]),"",IF(Tabla46[[#This Row],[VALOR EVALUACION DISENO]]&gt;4.6,DATOS!$AV$21,IF(Tabla46[[#This Row],[VALOR EVALUACION DISENO]]&gt;=3,DATOS!$AV$22,DATOS!$AV$23)))</f>
        <v/>
      </c>
      <c r="R91" s="296"/>
      <c r="S91" s="134" t="str">
        <f>IFERROR(VLOOKUP(Tabla46[[#This Row],[% DE CUMPLIMIENTO DE LA EJECUCION DEL CONTROL]],DATOS!$AS$38:$AT$40,2,0),"")</f>
        <v/>
      </c>
      <c r="T91" s="296"/>
      <c r="U91" s="134" t="str">
        <f>IFERROR(VLOOKUP(Tabla46[[#This Row],[CRITERIOS DE EVALUACION DE LA EFECTIVIDAD]],DATOS!$AS$43:$AT$45,2,0),"")</f>
        <v/>
      </c>
      <c r="V91"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2" spans="1:22" ht="15" customHeight="1" x14ac:dyDescent="0.25">
      <c r="A92" s="7"/>
      <c r="B92" s="5"/>
      <c r="C92" s="5"/>
      <c r="D92" s="72"/>
      <c r="E92" s="10"/>
      <c r="F92" s="183"/>
      <c r="G92" s="134" t="str">
        <f>IFERROR(VLOOKUP(Tabla46[[#This Row],[ID RIESGO]],'1. IDENTIFICACION DEL RIESGO'!$AB$27:$AL$40,11,0),"")</f>
        <v/>
      </c>
      <c r="H92" s="183"/>
      <c r="I92" s="183"/>
      <c r="J92" s="183"/>
      <c r="K92" s="185"/>
      <c r="L92" s="185"/>
      <c r="M92" s="183"/>
      <c r="N92" s="176" t="str">
        <f>IF(Tabla46[[#This Row],[ID RIESGO]]="","",IF(Tabla46[[#This Row],[RESPONSABLE DEL CONTROL (CARGO)]]="","No","Si"))</f>
        <v/>
      </c>
      <c r="O92" s="134" t="str">
        <f>IF(Tabla46[[#This Row],[FRECUENCIA DE EJECUCION DEL CONTROL]]="","",IF(Tabla46[[#This Row],[FRECUENCIA DE EJECUCION DEL CONTROL]]=DATOS!$AS$32,DATOS!$AS$32,DATOS!$AS$31))</f>
        <v/>
      </c>
      <c r="P9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2" s="134" t="str">
        <f>IF(ISTEXT(Tabla46[[#This Row],[VALOR EVALUACION DISENO]]),"",IF(Tabla46[[#This Row],[VALOR EVALUACION DISENO]]&gt;4.6,DATOS!$AV$21,IF(Tabla46[[#This Row],[VALOR EVALUACION DISENO]]&gt;=3,DATOS!$AV$22,DATOS!$AV$23)))</f>
        <v/>
      </c>
      <c r="R92" s="296"/>
      <c r="S92" s="134" t="str">
        <f>IFERROR(VLOOKUP(Tabla46[[#This Row],[% DE CUMPLIMIENTO DE LA EJECUCION DEL CONTROL]],DATOS!$AS$38:$AT$40,2,0),"")</f>
        <v/>
      </c>
      <c r="T92" s="296"/>
      <c r="U92" s="134" t="str">
        <f>IFERROR(VLOOKUP(Tabla46[[#This Row],[CRITERIOS DE EVALUACION DE LA EFECTIVIDAD]],DATOS!$AS$43:$AT$45,2,0),"")</f>
        <v/>
      </c>
      <c r="V92"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3" spans="1:22" ht="15" customHeight="1" x14ac:dyDescent="0.25">
      <c r="A93" s="7"/>
      <c r="B93" s="5"/>
      <c r="C93" s="5"/>
      <c r="D93" s="72"/>
      <c r="E93" s="10"/>
      <c r="F93" s="183"/>
      <c r="G93" s="134" t="str">
        <f>IFERROR(VLOOKUP(Tabla46[[#This Row],[ID RIESGO]],'1. IDENTIFICACION DEL RIESGO'!$AB$27:$AL$40,11,0),"")</f>
        <v/>
      </c>
      <c r="H93" s="183"/>
      <c r="I93" s="183"/>
      <c r="J93" s="183"/>
      <c r="K93" s="185"/>
      <c r="L93" s="185"/>
      <c r="M93" s="183"/>
      <c r="N93" s="176" t="str">
        <f>IF(Tabla46[[#This Row],[ID RIESGO]]="","",IF(Tabla46[[#This Row],[RESPONSABLE DEL CONTROL (CARGO)]]="","No","Si"))</f>
        <v/>
      </c>
      <c r="O93" s="134" t="str">
        <f>IF(Tabla46[[#This Row],[FRECUENCIA DE EJECUCION DEL CONTROL]]="","",IF(Tabla46[[#This Row],[FRECUENCIA DE EJECUCION DEL CONTROL]]=DATOS!$AS$32,DATOS!$AS$32,DATOS!$AS$31))</f>
        <v/>
      </c>
      <c r="P9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3" s="134" t="str">
        <f>IF(ISTEXT(Tabla46[[#This Row],[VALOR EVALUACION DISENO]]),"",IF(Tabla46[[#This Row],[VALOR EVALUACION DISENO]]&gt;4.6,DATOS!$AV$21,IF(Tabla46[[#This Row],[VALOR EVALUACION DISENO]]&gt;=3,DATOS!$AV$22,DATOS!$AV$23)))</f>
        <v/>
      </c>
      <c r="R93" s="296"/>
      <c r="S93" s="134" t="str">
        <f>IFERROR(VLOOKUP(Tabla46[[#This Row],[% DE CUMPLIMIENTO DE LA EJECUCION DEL CONTROL]],DATOS!$AS$38:$AT$40,2,0),"")</f>
        <v/>
      </c>
      <c r="T93" s="296"/>
      <c r="U93" s="134" t="str">
        <f>IFERROR(VLOOKUP(Tabla46[[#This Row],[CRITERIOS DE EVALUACION DE LA EFECTIVIDAD]],DATOS!$AS$43:$AT$45,2,0),"")</f>
        <v/>
      </c>
      <c r="V93"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4" spans="1:22" ht="15" customHeight="1" x14ac:dyDescent="0.25">
      <c r="A94" s="7"/>
      <c r="B94" s="5"/>
      <c r="C94" s="5"/>
      <c r="D94" s="72"/>
      <c r="E94" s="10"/>
      <c r="F94" s="183"/>
      <c r="G94" s="134" t="str">
        <f>IFERROR(VLOOKUP(Tabla46[[#This Row],[ID RIESGO]],'1. IDENTIFICACION DEL RIESGO'!$AB$27:$AL$40,11,0),"")</f>
        <v/>
      </c>
      <c r="H94" s="183"/>
      <c r="I94" s="183"/>
      <c r="J94" s="183"/>
      <c r="K94" s="185"/>
      <c r="L94" s="185"/>
      <c r="M94" s="183"/>
      <c r="N94" s="176" t="str">
        <f>IF(Tabla46[[#This Row],[ID RIESGO]]="","",IF(Tabla46[[#This Row],[RESPONSABLE DEL CONTROL (CARGO)]]="","No","Si"))</f>
        <v/>
      </c>
      <c r="O94" s="134" t="str">
        <f>IF(Tabla46[[#This Row],[FRECUENCIA DE EJECUCION DEL CONTROL]]="","",IF(Tabla46[[#This Row],[FRECUENCIA DE EJECUCION DEL CONTROL]]=DATOS!$AS$32,DATOS!$AS$32,DATOS!$AS$31))</f>
        <v/>
      </c>
      <c r="P9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4" s="134" t="str">
        <f>IF(ISTEXT(Tabla46[[#This Row],[VALOR EVALUACION DISENO]]),"",IF(Tabla46[[#This Row],[VALOR EVALUACION DISENO]]&gt;4.6,DATOS!$AV$21,IF(Tabla46[[#This Row],[VALOR EVALUACION DISENO]]&gt;=3,DATOS!$AV$22,DATOS!$AV$23)))</f>
        <v/>
      </c>
      <c r="R94" s="296"/>
      <c r="S94" s="134" t="str">
        <f>IFERROR(VLOOKUP(Tabla46[[#This Row],[% DE CUMPLIMIENTO DE LA EJECUCION DEL CONTROL]],DATOS!$AS$38:$AT$40,2,0),"")</f>
        <v/>
      </c>
      <c r="T94" s="296"/>
      <c r="U94" s="134" t="str">
        <f>IFERROR(VLOOKUP(Tabla46[[#This Row],[CRITERIOS DE EVALUACION DE LA EFECTIVIDAD]],DATOS!$AS$43:$AT$45,2,0),"")</f>
        <v/>
      </c>
      <c r="V94"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5" spans="1:22" ht="15" customHeight="1" x14ac:dyDescent="0.25">
      <c r="A95" s="7"/>
      <c r="B95" s="5"/>
      <c r="C95" s="5"/>
      <c r="D95" s="72"/>
      <c r="E95" s="10"/>
      <c r="F95" s="183"/>
      <c r="G95" s="134" t="str">
        <f>IFERROR(VLOOKUP(Tabla46[[#This Row],[ID RIESGO]],'1. IDENTIFICACION DEL RIESGO'!$AB$27:$AL$40,11,0),"")</f>
        <v/>
      </c>
      <c r="H95" s="183"/>
      <c r="I95" s="183"/>
      <c r="J95" s="183"/>
      <c r="K95" s="185"/>
      <c r="L95" s="185"/>
      <c r="M95" s="183"/>
      <c r="N95" s="176" t="str">
        <f>IF(Tabla46[[#This Row],[ID RIESGO]]="","",IF(Tabla46[[#This Row],[RESPONSABLE DEL CONTROL (CARGO)]]="","No","Si"))</f>
        <v/>
      </c>
      <c r="O95" s="134" t="str">
        <f>IF(Tabla46[[#This Row],[FRECUENCIA DE EJECUCION DEL CONTROL]]="","",IF(Tabla46[[#This Row],[FRECUENCIA DE EJECUCION DEL CONTROL]]=DATOS!$AS$32,DATOS!$AS$32,DATOS!$AS$31))</f>
        <v/>
      </c>
      <c r="P9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5" s="134" t="str">
        <f>IF(ISTEXT(Tabla46[[#This Row],[VALOR EVALUACION DISENO]]),"",IF(Tabla46[[#This Row],[VALOR EVALUACION DISENO]]&gt;4.6,DATOS!$AV$21,IF(Tabla46[[#This Row],[VALOR EVALUACION DISENO]]&gt;=3,DATOS!$AV$22,DATOS!$AV$23)))</f>
        <v/>
      </c>
      <c r="R95" s="296"/>
      <c r="S95" s="134" t="str">
        <f>IFERROR(VLOOKUP(Tabla46[[#This Row],[% DE CUMPLIMIENTO DE LA EJECUCION DEL CONTROL]],DATOS!$AS$38:$AT$40,2,0),"")</f>
        <v/>
      </c>
      <c r="T95" s="296"/>
      <c r="U95" s="134" t="str">
        <f>IFERROR(VLOOKUP(Tabla46[[#This Row],[CRITERIOS DE EVALUACION DE LA EFECTIVIDAD]],DATOS!$AS$43:$AT$45,2,0),"")</f>
        <v/>
      </c>
      <c r="V95"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6" spans="1:22" ht="15" customHeight="1" x14ac:dyDescent="0.25">
      <c r="A96" s="7"/>
      <c r="B96" s="5"/>
      <c r="C96" s="5"/>
      <c r="D96" s="72"/>
      <c r="E96" s="10"/>
      <c r="F96" s="183"/>
      <c r="G96" s="134" t="str">
        <f>IFERROR(VLOOKUP(Tabla46[[#This Row],[ID RIESGO]],'1. IDENTIFICACION DEL RIESGO'!$AB$27:$AL$40,11,0),"")</f>
        <v/>
      </c>
      <c r="H96" s="183"/>
      <c r="I96" s="183"/>
      <c r="J96" s="183"/>
      <c r="K96" s="185"/>
      <c r="L96" s="185"/>
      <c r="M96" s="183"/>
      <c r="N96" s="176" t="str">
        <f>IF(Tabla46[[#This Row],[ID RIESGO]]="","",IF(Tabla46[[#This Row],[RESPONSABLE DEL CONTROL (CARGO)]]="","No","Si"))</f>
        <v/>
      </c>
      <c r="O96" s="134" t="str">
        <f>IF(Tabla46[[#This Row],[FRECUENCIA DE EJECUCION DEL CONTROL]]="","",IF(Tabla46[[#This Row],[FRECUENCIA DE EJECUCION DEL CONTROL]]=DATOS!$AS$32,DATOS!$AS$32,DATOS!$AS$31))</f>
        <v/>
      </c>
      <c r="P9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6" s="134" t="str">
        <f>IF(ISTEXT(Tabla46[[#This Row],[VALOR EVALUACION DISENO]]),"",IF(Tabla46[[#This Row],[VALOR EVALUACION DISENO]]&gt;4.6,DATOS!$AV$21,IF(Tabla46[[#This Row],[VALOR EVALUACION DISENO]]&gt;=3,DATOS!$AV$22,DATOS!$AV$23)))</f>
        <v/>
      </c>
      <c r="R96" s="296"/>
      <c r="S96" s="134" t="str">
        <f>IFERROR(VLOOKUP(Tabla46[[#This Row],[% DE CUMPLIMIENTO DE LA EJECUCION DEL CONTROL]],DATOS!$AS$38:$AT$40,2,0),"")</f>
        <v/>
      </c>
      <c r="T96" s="296"/>
      <c r="U96" s="134" t="str">
        <f>IFERROR(VLOOKUP(Tabla46[[#This Row],[CRITERIOS DE EVALUACION DE LA EFECTIVIDAD]],DATOS!$AS$43:$AT$45,2,0),"")</f>
        <v/>
      </c>
      <c r="V96"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7" spans="1:22" ht="15" customHeight="1" x14ac:dyDescent="0.25">
      <c r="A97" s="7"/>
      <c r="B97" s="5"/>
      <c r="C97" s="5"/>
      <c r="D97" s="72"/>
      <c r="E97" s="10"/>
      <c r="F97" s="183"/>
      <c r="G97" s="134" t="str">
        <f>IFERROR(VLOOKUP(Tabla46[[#This Row],[ID RIESGO]],'1. IDENTIFICACION DEL RIESGO'!$AB$27:$AL$40,11,0),"")</f>
        <v/>
      </c>
      <c r="H97" s="183"/>
      <c r="I97" s="183"/>
      <c r="J97" s="183"/>
      <c r="K97" s="185"/>
      <c r="L97" s="185"/>
      <c r="M97" s="183"/>
      <c r="N97" s="176" t="str">
        <f>IF(Tabla46[[#This Row],[ID RIESGO]]="","",IF(Tabla46[[#This Row],[RESPONSABLE DEL CONTROL (CARGO)]]="","No","Si"))</f>
        <v/>
      </c>
      <c r="O97" s="134" t="str">
        <f>IF(Tabla46[[#This Row],[FRECUENCIA DE EJECUCION DEL CONTROL]]="","",IF(Tabla46[[#This Row],[FRECUENCIA DE EJECUCION DEL CONTROL]]=DATOS!$AS$32,DATOS!$AS$32,DATOS!$AS$31))</f>
        <v/>
      </c>
      <c r="P9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7" s="134" t="str">
        <f>IF(ISTEXT(Tabla46[[#This Row],[VALOR EVALUACION DISENO]]),"",IF(Tabla46[[#This Row],[VALOR EVALUACION DISENO]]&gt;4.6,DATOS!$AV$21,IF(Tabla46[[#This Row],[VALOR EVALUACION DISENO]]&gt;=3,DATOS!$AV$22,DATOS!$AV$23)))</f>
        <v/>
      </c>
      <c r="R97" s="296"/>
      <c r="S97" s="134" t="str">
        <f>IFERROR(VLOOKUP(Tabla46[[#This Row],[% DE CUMPLIMIENTO DE LA EJECUCION DEL CONTROL]],DATOS!$AS$38:$AT$40,2,0),"")</f>
        <v/>
      </c>
      <c r="T97" s="296"/>
      <c r="U97" s="134" t="str">
        <f>IFERROR(VLOOKUP(Tabla46[[#This Row],[CRITERIOS DE EVALUACION DE LA EFECTIVIDAD]],DATOS!$AS$43:$AT$45,2,0),"")</f>
        <v/>
      </c>
      <c r="V97"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8" spans="1:22" ht="15" customHeight="1" x14ac:dyDescent="0.25">
      <c r="A98" s="7"/>
      <c r="B98" s="5"/>
      <c r="C98" s="5"/>
      <c r="D98" s="72"/>
      <c r="E98" s="10"/>
      <c r="F98" s="183"/>
      <c r="G98" s="134" t="str">
        <f>IFERROR(VLOOKUP(Tabla46[[#This Row],[ID RIESGO]],'1. IDENTIFICACION DEL RIESGO'!$AB$27:$AL$40,11,0),"")</f>
        <v/>
      </c>
      <c r="H98" s="183"/>
      <c r="I98" s="183"/>
      <c r="J98" s="183"/>
      <c r="K98" s="185"/>
      <c r="L98" s="185"/>
      <c r="M98" s="183"/>
      <c r="N98" s="176" t="str">
        <f>IF(Tabla46[[#This Row],[ID RIESGO]]="","",IF(Tabla46[[#This Row],[RESPONSABLE DEL CONTROL (CARGO)]]="","No","Si"))</f>
        <v/>
      </c>
      <c r="O98" s="134" t="str">
        <f>IF(Tabla46[[#This Row],[FRECUENCIA DE EJECUCION DEL CONTROL]]="","",IF(Tabla46[[#This Row],[FRECUENCIA DE EJECUCION DEL CONTROL]]=DATOS!$AS$32,DATOS!$AS$32,DATOS!$AS$31))</f>
        <v/>
      </c>
      <c r="P9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8" s="134" t="str">
        <f>IF(ISTEXT(Tabla46[[#This Row],[VALOR EVALUACION DISENO]]),"",IF(Tabla46[[#This Row],[VALOR EVALUACION DISENO]]&gt;4.6,DATOS!$AV$21,IF(Tabla46[[#This Row],[VALOR EVALUACION DISENO]]&gt;=3,DATOS!$AV$22,DATOS!$AV$23)))</f>
        <v/>
      </c>
      <c r="R98" s="296"/>
      <c r="S98" s="134" t="str">
        <f>IFERROR(VLOOKUP(Tabla46[[#This Row],[% DE CUMPLIMIENTO DE LA EJECUCION DEL CONTROL]],DATOS!$AS$38:$AT$40,2,0),"")</f>
        <v/>
      </c>
      <c r="T98" s="296"/>
      <c r="U98" s="134" t="str">
        <f>IFERROR(VLOOKUP(Tabla46[[#This Row],[CRITERIOS DE EVALUACION DE LA EFECTIVIDAD]],DATOS!$AS$43:$AT$45,2,0),"")</f>
        <v/>
      </c>
      <c r="V98"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9" spans="1:22" ht="15" customHeight="1" x14ac:dyDescent="0.25">
      <c r="A99" s="7"/>
      <c r="B99" s="5"/>
      <c r="C99" s="5"/>
      <c r="D99" s="72"/>
      <c r="E99" s="10"/>
      <c r="F99" s="183"/>
      <c r="G99" s="134" t="str">
        <f>IFERROR(VLOOKUP(Tabla46[[#This Row],[ID RIESGO]],'1. IDENTIFICACION DEL RIESGO'!$AB$27:$AL$40,11,0),"")</f>
        <v/>
      </c>
      <c r="H99" s="183"/>
      <c r="I99" s="183"/>
      <c r="J99" s="183"/>
      <c r="K99" s="185"/>
      <c r="L99" s="185"/>
      <c r="M99" s="183"/>
      <c r="N99" s="176" t="str">
        <f>IF(Tabla46[[#This Row],[ID RIESGO]]="","",IF(Tabla46[[#This Row],[RESPONSABLE DEL CONTROL (CARGO)]]="","No","Si"))</f>
        <v/>
      </c>
      <c r="O99" s="134" t="str">
        <f>IF(Tabla46[[#This Row],[FRECUENCIA DE EJECUCION DEL CONTROL]]="","",IF(Tabla46[[#This Row],[FRECUENCIA DE EJECUCION DEL CONTROL]]=DATOS!$AS$32,DATOS!$AS$32,DATOS!$AS$31))</f>
        <v/>
      </c>
      <c r="P9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9" s="134" t="str">
        <f>IF(ISTEXT(Tabla46[[#This Row],[VALOR EVALUACION DISENO]]),"",IF(Tabla46[[#This Row],[VALOR EVALUACION DISENO]]&gt;4.6,DATOS!$AV$21,IF(Tabla46[[#This Row],[VALOR EVALUACION DISENO]]&gt;=3,DATOS!$AV$22,DATOS!$AV$23)))</f>
        <v/>
      </c>
      <c r="R99" s="296"/>
      <c r="S99" s="134" t="str">
        <f>IFERROR(VLOOKUP(Tabla46[[#This Row],[% DE CUMPLIMIENTO DE LA EJECUCION DEL CONTROL]],DATOS!$AS$38:$AT$40,2,0),"")</f>
        <v/>
      </c>
      <c r="T99" s="296"/>
      <c r="U99" s="134" t="str">
        <f>IFERROR(VLOOKUP(Tabla46[[#This Row],[CRITERIOS DE EVALUACION DE LA EFECTIVIDAD]],DATOS!$AS$43:$AT$45,2,0),"")</f>
        <v/>
      </c>
      <c r="V99"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0" spans="1:22" ht="15" customHeight="1" x14ac:dyDescent="0.25">
      <c r="A100" s="7"/>
      <c r="B100" s="5"/>
      <c r="C100" s="5"/>
      <c r="D100" s="72"/>
      <c r="E100" s="10"/>
      <c r="F100" s="183"/>
      <c r="G100" s="134" t="str">
        <f>IFERROR(VLOOKUP(Tabla46[[#This Row],[ID RIESGO]],'1. IDENTIFICACION DEL RIESGO'!$AB$27:$AL$40,11,0),"")</f>
        <v/>
      </c>
      <c r="H100" s="183"/>
      <c r="I100" s="183"/>
      <c r="J100" s="183"/>
      <c r="K100" s="185"/>
      <c r="L100" s="185"/>
      <c r="M100" s="183"/>
      <c r="N100" s="176" t="str">
        <f>IF(Tabla46[[#This Row],[ID RIESGO]]="","",IF(Tabla46[[#This Row],[RESPONSABLE DEL CONTROL (CARGO)]]="","No","Si"))</f>
        <v/>
      </c>
      <c r="O100" s="134" t="str">
        <f>IF(Tabla46[[#This Row],[FRECUENCIA DE EJECUCION DEL CONTROL]]="","",IF(Tabla46[[#This Row],[FRECUENCIA DE EJECUCION DEL CONTROL]]=DATOS!$AS$32,DATOS!$AS$32,DATOS!$AS$31))</f>
        <v/>
      </c>
      <c r="P10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0" s="134" t="str">
        <f>IF(ISTEXT(Tabla46[[#This Row],[VALOR EVALUACION DISENO]]),"",IF(Tabla46[[#This Row],[VALOR EVALUACION DISENO]]&gt;4.6,DATOS!$AV$21,IF(Tabla46[[#This Row],[VALOR EVALUACION DISENO]]&gt;=3,DATOS!$AV$22,DATOS!$AV$23)))</f>
        <v/>
      </c>
      <c r="R100" s="296"/>
      <c r="S100" s="134" t="str">
        <f>IFERROR(VLOOKUP(Tabla46[[#This Row],[% DE CUMPLIMIENTO DE LA EJECUCION DEL CONTROL]],DATOS!$AS$38:$AT$40,2,0),"")</f>
        <v/>
      </c>
      <c r="T100" s="296"/>
      <c r="U100" s="134" t="str">
        <f>IFERROR(VLOOKUP(Tabla46[[#This Row],[CRITERIOS DE EVALUACION DE LA EFECTIVIDAD]],DATOS!$AS$43:$AT$45,2,0),"")</f>
        <v/>
      </c>
      <c r="V100"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1" spans="1:22" ht="15" customHeight="1" x14ac:dyDescent="0.25">
      <c r="A101" s="7"/>
      <c r="B101" s="5"/>
      <c r="C101" s="5"/>
      <c r="D101" s="72"/>
      <c r="E101" s="10"/>
      <c r="F101" s="183"/>
      <c r="G101" s="134" t="str">
        <f>IFERROR(VLOOKUP(Tabla46[[#This Row],[ID RIESGO]],'1. IDENTIFICACION DEL RIESGO'!$AB$27:$AL$40,11,0),"")</f>
        <v/>
      </c>
      <c r="H101" s="183"/>
      <c r="I101" s="183"/>
      <c r="J101" s="183"/>
      <c r="K101" s="185"/>
      <c r="L101" s="185"/>
      <c r="M101" s="183"/>
      <c r="N101" s="176" t="str">
        <f>IF(Tabla46[[#This Row],[ID RIESGO]]="","",IF(Tabla46[[#This Row],[RESPONSABLE DEL CONTROL (CARGO)]]="","No","Si"))</f>
        <v/>
      </c>
      <c r="O101" s="134" t="str">
        <f>IF(Tabla46[[#This Row],[FRECUENCIA DE EJECUCION DEL CONTROL]]="","",IF(Tabla46[[#This Row],[FRECUENCIA DE EJECUCION DEL CONTROL]]=DATOS!$AS$32,DATOS!$AS$32,DATOS!$AS$31))</f>
        <v/>
      </c>
      <c r="P10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1" s="134" t="str">
        <f>IF(ISTEXT(Tabla46[[#This Row],[VALOR EVALUACION DISENO]]),"",IF(Tabla46[[#This Row],[VALOR EVALUACION DISENO]]&gt;4.6,DATOS!$AV$21,IF(Tabla46[[#This Row],[VALOR EVALUACION DISENO]]&gt;=3,DATOS!$AV$22,DATOS!$AV$23)))</f>
        <v/>
      </c>
      <c r="R101" s="296"/>
      <c r="S101" s="134" t="str">
        <f>IFERROR(VLOOKUP(Tabla46[[#This Row],[% DE CUMPLIMIENTO DE LA EJECUCION DEL CONTROL]],DATOS!$AS$38:$AT$40,2,0),"")</f>
        <v/>
      </c>
      <c r="T101" s="296"/>
      <c r="U101" s="134" t="str">
        <f>IFERROR(VLOOKUP(Tabla46[[#This Row],[CRITERIOS DE EVALUACION DE LA EFECTIVIDAD]],DATOS!$AS$43:$AT$45,2,0),"")</f>
        <v/>
      </c>
      <c r="V101"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2" spans="1:22" ht="15" customHeight="1" x14ac:dyDescent="0.25">
      <c r="A102" s="7"/>
      <c r="B102" s="5"/>
      <c r="C102" s="5"/>
      <c r="D102" s="72"/>
      <c r="E102" s="10"/>
      <c r="F102" s="183"/>
      <c r="G102" s="134" t="str">
        <f>IFERROR(VLOOKUP(Tabla46[[#This Row],[ID RIESGO]],'1. IDENTIFICACION DEL RIESGO'!$AB$27:$AL$40,11,0),"")</f>
        <v/>
      </c>
      <c r="H102" s="183"/>
      <c r="I102" s="183"/>
      <c r="J102" s="183"/>
      <c r="K102" s="185"/>
      <c r="L102" s="185"/>
      <c r="M102" s="183"/>
      <c r="N102" s="176" t="str">
        <f>IF(Tabla46[[#This Row],[ID RIESGO]]="","",IF(Tabla46[[#This Row],[RESPONSABLE DEL CONTROL (CARGO)]]="","No","Si"))</f>
        <v/>
      </c>
      <c r="O102" s="134" t="str">
        <f>IF(Tabla46[[#This Row],[FRECUENCIA DE EJECUCION DEL CONTROL]]="","",IF(Tabla46[[#This Row],[FRECUENCIA DE EJECUCION DEL CONTROL]]=DATOS!$AS$32,DATOS!$AS$32,DATOS!$AS$31))</f>
        <v/>
      </c>
      <c r="P10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2" s="134" t="str">
        <f>IF(ISTEXT(Tabla46[[#This Row],[VALOR EVALUACION DISENO]]),"",IF(Tabla46[[#This Row],[VALOR EVALUACION DISENO]]&gt;4.6,DATOS!$AV$21,IF(Tabla46[[#This Row],[VALOR EVALUACION DISENO]]&gt;=3,DATOS!$AV$22,DATOS!$AV$23)))</f>
        <v/>
      </c>
      <c r="R102" s="296"/>
      <c r="S102" s="134" t="str">
        <f>IFERROR(VLOOKUP(Tabla46[[#This Row],[% DE CUMPLIMIENTO DE LA EJECUCION DEL CONTROL]],DATOS!$AS$38:$AT$40,2,0),"")</f>
        <v/>
      </c>
      <c r="T102" s="296"/>
      <c r="U102" s="134" t="str">
        <f>IFERROR(VLOOKUP(Tabla46[[#This Row],[CRITERIOS DE EVALUACION DE LA EFECTIVIDAD]],DATOS!$AS$43:$AT$45,2,0),"")</f>
        <v/>
      </c>
      <c r="V102"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3" spans="1:22" ht="15" customHeight="1" x14ac:dyDescent="0.25">
      <c r="A103" s="7"/>
      <c r="B103" s="5"/>
      <c r="C103" s="5"/>
      <c r="D103" s="72"/>
      <c r="E103" s="10"/>
      <c r="F103" s="183"/>
      <c r="G103" s="134" t="str">
        <f>IFERROR(VLOOKUP(Tabla46[[#This Row],[ID RIESGO]],'1. IDENTIFICACION DEL RIESGO'!$AB$27:$AL$40,11,0),"")</f>
        <v/>
      </c>
      <c r="H103" s="183"/>
      <c r="I103" s="183"/>
      <c r="J103" s="183"/>
      <c r="K103" s="185"/>
      <c r="L103" s="185"/>
      <c r="M103" s="183"/>
      <c r="N103" s="176" t="str">
        <f>IF(Tabla46[[#This Row],[ID RIESGO]]="","",IF(Tabla46[[#This Row],[RESPONSABLE DEL CONTROL (CARGO)]]="","No","Si"))</f>
        <v/>
      </c>
      <c r="O103" s="134" t="str">
        <f>IF(Tabla46[[#This Row],[FRECUENCIA DE EJECUCION DEL CONTROL]]="","",IF(Tabla46[[#This Row],[FRECUENCIA DE EJECUCION DEL CONTROL]]=DATOS!$AS$32,DATOS!$AS$32,DATOS!$AS$31))</f>
        <v/>
      </c>
      <c r="P10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3" s="134" t="str">
        <f>IF(ISTEXT(Tabla46[[#This Row],[VALOR EVALUACION DISENO]]),"",IF(Tabla46[[#This Row],[VALOR EVALUACION DISENO]]&gt;4.6,DATOS!$AV$21,IF(Tabla46[[#This Row],[VALOR EVALUACION DISENO]]&gt;=3,DATOS!$AV$22,DATOS!$AV$23)))</f>
        <v/>
      </c>
      <c r="R103" s="296"/>
      <c r="S103" s="134" t="str">
        <f>IFERROR(VLOOKUP(Tabla46[[#This Row],[% DE CUMPLIMIENTO DE LA EJECUCION DEL CONTROL]],DATOS!$AS$38:$AT$40,2,0),"")</f>
        <v/>
      </c>
      <c r="T103" s="296"/>
      <c r="U103" s="134" t="str">
        <f>IFERROR(VLOOKUP(Tabla46[[#This Row],[CRITERIOS DE EVALUACION DE LA EFECTIVIDAD]],DATOS!$AS$43:$AT$45,2,0),"")</f>
        <v/>
      </c>
      <c r="V103"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4" spans="1:22" ht="15" customHeight="1" x14ac:dyDescent="0.25">
      <c r="A104" s="7"/>
      <c r="B104" s="5"/>
      <c r="C104" s="5"/>
      <c r="D104" s="72"/>
      <c r="E104" s="10"/>
      <c r="F104" s="183"/>
      <c r="G104" s="134" t="str">
        <f>IFERROR(VLOOKUP(Tabla46[[#This Row],[ID RIESGO]],'1. IDENTIFICACION DEL RIESGO'!$AB$27:$AL$40,11,0),"")</f>
        <v/>
      </c>
      <c r="H104" s="183"/>
      <c r="I104" s="183"/>
      <c r="J104" s="183"/>
      <c r="K104" s="185"/>
      <c r="L104" s="185"/>
      <c r="M104" s="183"/>
      <c r="N104" s="176" t="str">
        <f>IF(Tabla46[[#This Row],[ID RIESGO]]="","",IF(Tabla46[[#This Row],[RESPONSABLE DEL CONTROL (CARGO)]]="","No","Si"))</f>
        <v/>
      </c>
      <c r="O104" s="134" t="str">
        <f>IF(Tabla46[[#This Row],[FRECUENCIA DE EJECUCION DEL CONTROL]]="","",IF(Tabla46[[#This Row],[FRECUENCIA DE EJECUCION DEL CONTROL]]=DATOS!$AS$32,DATOS!$AS$32,DATOS!$AS$31))</f>
        <v/>
      </c>
      <c r="P10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4" s="134" t="str">
        <f>IF(ISTEXT(Tabla46[[#This Row],[VALOR EVALUACION DISENO]]),"",IF(Tabla46[[#This Row],[VALOR EVALUACION DISENO]]&gt;4.6,DATOS!$AV$21,IF(Tabla46[[#This Row],[VALOR EVALUACION DISENO]]&gt;=3,DATOS!$AV$22,DATOS!$AV$23)))</f>
        <v/>
      </c>
      <c r="R104" s="296"/>
      <c r="S104" s="134" t="str">
        <f>IFERROR(VLOOKUP(Tabla46[[#This Row],[% DE CUMPLIMIENTO DE LA EJECUCION DEL CONTROL]],DATOS!$AS$38:$AT$40,2,0),"")</f>
        <v/>
      </c>
      <c r="T104" s="296"/>
      <c r="U104" s="134" t="str">
        <f>IFERROR(VLOOKUP(Tabla46[[#This Row],[CRITERIOS DE EVALUACION DE LA EFECTIVIDAD]],DATOS!$AS$43:$AT$45,2,0),"")</f>
        <v/>
      </c>
      <c r="V104"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5" spans="1:22" ht="15" customHeight="1" x14ac:dyDescent="0.25">
      <c r="A105" s="7"/>
      <c r="B105" s="5"/>
      <c r="C105" s="5"/>
      <c r="D105" s="72"/>
      <c r="E105" s="10"/>
      <c r="F105" s="183"/>
      <c r="G105" s="134" t="str">
        <f>IFERROR(VLOOKUP(Tabla46[[#This Row],[ID RIESGO]],'1. IDENTIFICACION DEL RIESGO'!$AB$27:$AL$40,11,0),"")</f>
        <v/>
      </c>
      <c r="H105" s="183"/>
      <c r="I105" s="183"/>
      <c r="J105" s="183"/>
      <c r="K105" s="185"/>
      <c r="L105" s="185"/>
      <c r="M105" s="183"/>
      <c r="N105" s="176" t="str">
        <f>IF(Tabla46[[#This Row],[ID RIESGO]]="","",IF(Tabla46[[#This Row],[RESPONSABLE DEL CONTROL (CARGO)]]="","No","Si"))</f>
        <v/>
      </c>
      <c r="O105" s="134" t="str">
        <f>IF(Tabla46[[#This Row],[FRECUENCIA DE EJECUCION DEL CONTROL]]="","",IF(Tabla46[[#This Row],[FRECUENCIA DE EJECUCION DEL CONTROL]]=DATOS!$AS$32,DATOS!$AS$32,DATOS!$AS$31))</f>
        <v/>
      </c>
      <c r="P10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5" s="134" t="str">
        <f>IF(ISTEXT(Tabla46[[#This Row],[VALOR EVALUACION DISENO]]),"",IF(Tabla46[[#This Row],[VALOR EVALUACION DISENO]]&gt;4.6,DATOS!$AV$21,IF(Tabla46[[#This Row],[VALOR EVALUACION DISENO]]&gt;=3,DATOS!$AV$22,DATOS!$AV$23)))</f>
        <v/>
      </c>
      <c r="R105" s="296"/>
      <c r="S105" s="134" t="str">
        <f>IFERROR(VLOOKUP(Tabla46[[#This Row],[% DE CUMPLIMIENTO DE LA EJECUCION DEL CONTROL]],DATOS!$AS$38:$AT$40,2,0),"")</f>
        <v/>
      </c>
      <c r="T105" s="296"/>
      <c r="U105" s="134" t="str">
        <f>IFERROR(VLOOKUP(Tabla46[[#This Row],[CRITERIOS DE EVALUACION DE LA EFECTIVIDAD]],DATOS!$AS$43:$AT$45,2,0),"")</f>
        <v/>
      </c>
      <c r="V105"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6" spans="1:22" ht="15" customHeight="1" x14ac:dyDescent="0.25">
      <c r="A106" s="7"/>
      <c r="B106" s="5"/>
      <c r="C106" s="5"/>
      <c r="D106" s="72"/>
      <c r="E106" s="10"/>
      <c r="F106" s="183"/>
      <c r="G106" s="134" t="str">
        <f>IFERROR(VLOOKUP(Tabla46[[#This Row],[ID RIESGO]],'1. IDENTIFICACION DEL RIESGO'!$AB$27:$AL$40,11,0),"")</f>
        <v/>
      </c>
      <c r="H106" s="183"/>
      <c r="I106" s="183"/>
      <c r="J106" s="183"/>
      <c r="K106" s="185"/>
      <c r="L106" s="185"/>
      <c r="M106" s="183"/>
      <c r="N106" s="176" t="str">
        <f>IF(Tabla46[[#This Row],[ID RIESGO]]="","",IF(Tabla46[[#This Row],[RESPONSABLE DEL CONTROL (CARGO)]]="","No","Si"))</f>
        <v/>
      </c>
      <c r="O106" s="134" t="str">
        <f>IF(Tabla46[[#This Row],[FRECUENCIA DE EJECUCION DEL CONTROL]]="","",IF(Tabla46[[#This Row],[FRECUENCIA DE EJECUCION DEL CONTROL]]=DATOS!$AS$32,DATOS!$AS$32,DATOS!$AS$31))</f>
        <v/>
      </c>
      <c r="P10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6" s="134" t="str">
        <f>IF(ISTEXT(Tabla46[[#This Row],[VALOR EVALUACION DISENO]]),"",IF(Tabla46[[#This Row],[VALOR EVALUACION DISENO]]&gt;4.6,DATOS!$AV$21,IF(Tabla46[[#This Row],[VALOR EVALUACION DISENO]]&gt;=3,DATOS!$AV$22,DATOS!$AV$23)))</f>
        <v/>
      </c>
      <c r="R106" s="296"/>
      <c r="S106" s="134" t="str">
        <f>IFERROR(VLOOKUP(Tabla46[[#This Row],[% DE CUMPLIMIENTO DE LA EJECUCION DEL CONTROL]],DATOS!$AS$38:$AT$40,2,0),"")</f>
        <v/>
      </c>
      <c r="T106" s="296"/>
      <c r="U106" s="134" t="str">
        <f>IFERROR(VLOOKUP(Tabla46[[#This Row],[CRITERIOS DE EVALUACION DE LA EFECTIVIDAD]],DATOS!$AS$43:$AT$45,2,0),"")</f>
        <v/>
      </c>
      <c r="V106"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7" spans="1:22" ht="15" customHeight="1" x14ac:dyDescent="0.25">
      <c r="A107" s="7"/>
      <c r="B107" s="5"/>
      <c r="C107" s="5"/>
      <c r="D107" s="72"/>
      <c r="E107" s="10"/>
      <c r="F107" s="183"/>
      <c r="G107" s="134" t="str">
        <f>IFERROR(VLOOKUP(Tabla46[[#This Row],[ID RIESGO]],'1. IDENTIFICACION DEL RIESGO'!$AB$27:$AL$40,11,0),"")</f>
        <v/>
      </c>
      <c r="H107" s="183"/>
      <c r="I107" s="183"/>
      <c r="J107" s="183"/>
      <c r="K107" s="185"/>
      <c r="L107" s="185"/>
      <c r="M107" s="183"/>
      <c r="N107" s="176" t="str">
        <f>IF(Tabla46[[#This Row],[ID RIESGO]]="","",IF(Tabla46[[#This Row],[RESPONSABLE DEL CONTROL (CARGO)]]="","No","Si"))</f>
        <v/>
      </c>
      <c r="O107" s="134" t="str">
        <f>IF(Tabla46[[#This Row],[FRECUENCIA DE EJECUCION DEL CONTROL]]="","",IF(Tabla46[[#This Row],[FRECUENCIA DE EJECUCION DEL CONTROL]]=DATOS!$AS$32,DATOS!$AS$32,DATOS!$AS$31))</f>
        <v/>
      </c>
      <c r="P10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7" s="134" t="str">
        <f>IF(ISTEXT(Tabla46[[#This Row],[VALOR EVALUACION DISENO]]),"",IF(Tabla46[[#This Row],[VALOR EVALUACION DISENO]]&gt;4.6,DATOS!$AV$21,IF(Tabla46[[#This Row],[VALOR EVALUACION DISENO]]&gt;=3,DATOS!$AV$22,DATOS!$AV$23)))</f>
        <v/>
      </c>
      <c r="R107" s="296"/>
      <c r="S107" s="134" t="str">
        <f>IFERROR(VLOOKUP(Tabla46[[#This Row],[% DE CUMPLIMIENTO DE LA EJECUCION DEL CONTROL]],DATOS!$AS$38:$AT$40,2,0),"")</f>
        <v/>
      </c>
      <c r="T107" s="296"/>
      <c r="U107" s="134" t="str">
        <f>IFERROR(VLOOKUP(Tabla46[[#This Row],[CRITERIOS DE EVALUACION DE LA EFECTIVIDAD]],DATOS!$AS$43:$AT$45,2,0),"")</f>
        <v/>
      </c>
      <c r="V107"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8" spans="1:22" ht="15" customHeight="1" x14ac:dyDescent="0.25">
      <c r="A108" s="7"/>
      <c r="B108" s="5"/>
      <c r="C108" s="5"/>
      <c r="D108" s="72"/>
      <c r="E108" s="10"/>
      <c r="F108" s="183"/>
      <c r="G108" s="134" t="str">
        <f>IFERROR(VLOOKUP(Tabla46[[#This Row],[ID RIESGO]],'1. IDENTIFICACION DEL RIESGO'!$AB$27:$AL$40,11,0),"")</f>
        <v/>
      </c>
      <c r="H108" s="183"/>
      <c r="I108" s="183"/>
      <c r="J108" s="183"/>
      <c r="K108" s="185"/>
      <c r="L108" s="185"/>
      <c r="M108" s="183"/>
      <c r="N108" s="176" t="str">
        <f>IF(Tabla46[[#This Row],[ID RIESGO]]="","",IF(Tabla46[[#This Row],[RESPONSABLE DEL CONTROL (CARGO)]]="","No","Si"))</f>
        <v/>
      </c>
      <c r="O108" s="134" t="str">
        <f>IF(Tabla46[[#This Row],[FRECUENCIA DE EJECUCION DEL CONTROL]]="","",IF(Tabla46[[#This Row],[FRECUENCIA DE EJECUCION DEL CONTROL]]=DATOS!$AS$32,DATOS!$AS$32,DATOS!$AS$31))</f>
        <v/>
      </c>
      <c r="P10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8" s="134" t="str">
        <f>IF(ISTEXT(Tabla46[[#This Row],[VALOR EVALUACION DISENO]]),"",IF(Tabla46[[#This Row],[VALOR EVALUACION DISENO]]&gt;4.6,DATOS!$AV$21,IF(Tabla46[[#This Row],[VALOR EVALUACION DISENO]]&gt;=3,DATOS!$AV$22,DATOS!$AV$23)))</f>
        <v/>
      </c>
      <c r="R108" s="296"/>
      <c r="S108" s="134" t="str">
        <f>IFERROR(VLOOKUP(Tabla46[[#This Row],[% DE CUMPLIMIENTO DE LA EJECUCION DEL CONTROL]],DATOS!$AS$38:$AT$40,2,0),"")</f>
        <v/>
      </c>
      <c r="T108" s="296"/>
      <c r="U108" s="134" t="str">
        <f>IFERROR(VLOOKUP(Tabla46[[#This Row],[CRITERIOS DE EVALUACION DE LA EFECTIVIDAD]],DATOS!$AS$43:$AT$45,2,0),"")</f>
        <v/>
      </c>
      <c r="V108"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9" spans="1:22" ht="15" customHeight="1" x14ac:dyDescent="0.25">
      <c r="A109" s="7"/>
      <c r="B109" s="5"/>
      <c r="C109" s="5"/>
      <c r="D109" s="72"/>
      <c r="E109" s="10"/>
      <c r="F109" s="183"/>
      <c r="G109" s="134" t="str">
        <f>IFERROR(VLOOKUP(Tabla46[[#This Row],[ID RIESGO]],'1. IDENTIFICACION DEL RIESGO'!$AB$27:$AL$40,11,0),"")</f>
        <v/>
      </c>
      <c r="H109" s="183"/>
      <c r="I109" s="183"/>
      <c r="J109" s="183"/>
      <c r="K109" s="185"/>
      <c r="L109" s="185"/>
      <c r="M109" s="183"/>
      <c r="N109" s="176" t="str">
        <f>IF(Tabla46[[#This Row],[ID RIESGO]]="","",IF(Tabla46[[#This Row],[RESPONSABLE DEL CONTROL (CARGO)]]="","No","Si"))</f>
        <v/>
      </c>
      <c r="O109" s="134" t="str">
        <f>IF(Tabla46[[#This Row],[FRECUENCIA DE EJECUCION DEL CONTROL]]="","",IF(Tabla46[[#This Row],[FRECUENCIA DE EJECUCION DEL CONTROL]]=DATOS!$AS$32,DATOS!$AS$32,DATOS!$AS$31))</f>
        <v/>
      </c>
      <c r="P10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9" s="134" t="str">
        <f>IF(ISTEXT(Tabla46[[#This Row],[VALOR EVALUACION DISENO]]),"",IF(Tabla46[[#This Row],[VALOR EVALUACION DISENO]]&gt;4.6,DATOS!$AV$21,IF(Tabla46[[#This Row],[VALOR EVALUACION DISENO]]&gt;=3,DATOS!$AV$22,DATOS!$AV$23)))</f>
        <v/>
      </c>
      <c r="R109" s="296"/>
      <c r="S109" s="134" t="str">
        <f>IFERROR(VLOOKUP(Tabla46[[#This Row],[% DE CUMPLIMIENTO DE LA EJECUCION DEL CONTROL]],DATOS!$AS$38:$AT$40,2,0),"")</f>
        <v/>
      </c>
      <c r="T109" s="296"/>
      <c r="U109" s="134" t="str">
        <f>IFERROR(VLOOKUP(Tabla46[[#This Row],[CRITERIOS DE EVALUACION DE LA EFECTIVIDAD]],DATOS!$AS$43:$AT$45,2,0),"")</f>
        <v/>
      </c>
      <c r="V109"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0" spans="1:22" ht="15" customHeight="1" x14ac:dyDescent="0.25">
      <c r="A110" s="7"/>
      <c r="B110" s="5"/>
      <c r="C110" s="5"/>
      <c r="D110" s="72"/>
      <c r="E110" s="10"/>
      <c r="F110" s="183"/>
      <c r="G110" s="134" t="str">
        <f>IFERROR(VLOOKUP(Tabla46[[#This Row],[ID RIESGO]],'1. IDENTIFICACION DEL RIESGO'!$AB$27:$AL$40,11,0),"")</f>
        <v/>
      </c>
      <c r="H110" s="183"/>
      <c r="I110" s="183"/>
      <c r="J110" s="183"/>
      <c r="K110" s="185"/>
      <c r="L110" s="185"/>
      <c r="M110" s="183"/>
      <c r="N110" s="176" t="str">
        <f>IF(Tabla46[[#This Row],[ID RIESGO]]="","",IF(Tabla46[[#This Row],[RESPONSABLE DEL CONTROL (CARGO)]]="","No","Si"))</f>
        <v/>
      </c>
      <c r="O110" s="134" t="str">
        <f>IF(Tabla46[[#This Row],[FRECUENCIA DE EJECUCION DEL CONTROL]]="","",IF(Tabla46[[#This Row],[FRECUENCIA DE EJECUCION DEL CONTROL]]=DATOS!$AS$32,DATOS!$AS$32,DATOS!$AS$31))</f>
        <v/>
      </c>
      <c r="P11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0" s="134" t="str">
        <f>IF(ISTEXT(Tabla46[[#This Row],[VALOR EVALUACION DISENO]]),"",IF(Tabla46[[#This Row],[VALOR EVALUACION DISENO]]&gt;4.6,DATOS!$AV$21,IF(Tabla46[[#This Row],[VALOR EVALUACION DISENO]]&gt;=3,DATOS!$AV$22,DATOS!$AV$23)))</f>
        <v/>
      </c>
      <c r="R110" s="296"/>
      <c r="S110" s="134" t="str">
        <f>IFERROR(VLOOKUP(Tabla46[[#This Row],[% DE CUMPLIMIENTO DE LA EJECUCION DEL CONTROL]],DATOS!$AS$38:$AT$40,2,0),"")</f>
        <v/>
      </c>
      <c r="T110" s="296"/>
      <c r="U110" s="134" t="str">
        <f>IFERROR(VLOOKUP(Tabla46[[#This Row],[CRITERIOS DE EVALUACION DE LA EFECTIVIDAD]],DATOS!$AS$43:$AT$45,2,0),"")</f>
        <v/>
      </c>
      <c r="V110"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1" spans="1:22" ht="15" customHeight="1" x14ac:dyDescent="0.25">
      <c r="A111" s="7"/>
      <c r="B111" s="5"/>
      <c r="C111" s="5"/>
      <c r="D111" s="72"/>
      <c r="E111" s="10"/>
      <c r="F111" s="183"/>
      <c r="G111" s="134" t="str">
        <f>IFERROR(VLOOKUP(Tabla46[[#This Row],[ID RIESGO]],'1. IDENTIFICACION DEL RIESGO'!$AB$27:$AL$40,11,0),"")</f>
        <v/>
      </c>
      <c r="H111" s="183"/>
      <c r="I111" s="183"/>
      <c r="J111" s="183"/>
      <c r="K111" s="185"/>
      <c r="L111" s="185"/>
      <c r="M111" s="183"/>
      <c r="N111" s="176" t="str">
        <f>IF(Tabla46[[#This Row],[ID RIESGO]]="","",IF(Tabla46[[#This Row],[RESPONSABLE DEL CONTROL (CARGO)]]="","No","Si"))</f>
        <v/>
      </c>
      <c r="O111" s="134" t="str">
        <f>IF(Tabla46[[#This Row],[FRECUENCIA DE EJECUCION DEL CONTROL]]="","",IF(Tabla46[[#This Row],[FRECUENCIA DE EJECUCION DEL CONTROL]]=DATOS!$AS$32,DATOS!$AS$32,DATOS!$AS$31))</f>
        <v/>
      </c>
      <c r="P11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1" s="134" t="str">
        <f>IF(ISTEXT(Tabla46[[#This Row],[VALOR EVALUACION DISENO]]),"",IF(Tabla46[[#This Row],[VALOR EVALUACION DISENO]]&gt;4.6,DATOS!$AV$21,IF(Tabla46[[#This Row],[VALOR EVALUACION DISENO]]&gt;=3,DATOS!$AV$22,DATOS!$AV$23)))</f>
        <v/>
      </c>
      <c r="R111" s="296"/>
      <c r="S111" s="134" t="str">
        <f>IFERROR(VLOOKUP(Tabla46[[#This Row],[% DE CUMPLIMIENTO DE LA EJECUCION DEL CONTROL]],DATOS!$AS$38:$AT$40,2,0),"")</f>
        <v/>
      </c>
      <c r="T111" s="296"/>
      <c r="U111" s="134" t="str">
        <f>IFERROR(VLOOKUP(Tabla46[[#This Row],[CRITERIOS DE EVALUACION DE LA EFECTIVIDAD]],DATOS!$AS$43:$AT$45,2,0),"")</f>
        <v/>
      </c>
      <c r="V111"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2" spans="1:22" ht="15" customHeight="1" x14ac:dyDescent="0.25">
      <c r="A112" s="7"/>
      <c r="B112" s="5"/>
      <c r="C112" s="5"/>
      <c r="D112" s="72"/>
      <c r="E112" s="10"/>
      <c r="F112" s="183"/>
      <c r="G112" s="134" t="str">
        <f>IFERROR(VLOOKUP(Tabla46[[#This Row],[ID RIESGO]],'1. IDENTIFICACION DEL RIESGO'!$AB$27:$AL$40,11,0),"")</f>
        <v/>
      </c>
      <c r="H112" s="183"/>
      <c r="I112" s="183"/>
      <c r="J112" s="183"/>
      <c r="K112" s="185"/>
      <c r="L112" s="185"/>
      <c r="M112" s="183"/>
      <c r="N112" s="176" t="str">
        <f>IF(Tabla46[[#This Row],[ID RIESGO]]="","",IF(Tabla46[[#This Row],[RESPONSABLE DEL CONTROL (CARGO)]]="","No","Si"))</f>
        <v/>
      </c>
      <c r="O112" s="134" t="str">
        <f>IF(Tabla46[[#This Row],[FRECUENCIA DE EJECUCION DEL CONTROL]]="","",IF(Tabla46[[#This Row],[FRECUENCIA DE EJECUCION DEL CONTROL]]=DATOS!$AS$32,DATOS!$AS$32,DATOS!$AS$31))</f>
        <v/>
      </c>
      <c r="P11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2" s="134" t="str">
        <f>IF(ISTEXT(Tabla46[[#This Row],[VALOR EVALUACION DISENO]]),"",IF(Tabla46[[#This Row],[VALOR EVALUACION DISENO]]&gt;4.6,DATOS!$AV$21,IF(Tabla46[[#This Row],[VALOR EVALUACION DISENO]]&gt;=3,DATOS!$AV$22,DATOS!$AV$23)))</f>
        <v/>
      </c>
      <c r="R112" s="296"/>
      <c r="S112" s="134" t="str">
        <f>IFERROR(VLOOKUP(Tabla46[[#This Row],[% DE CUMPLIMIENTO DE LA EJECUCION DEL CONTROL]],DATOS!$AS$38:$AT$40,2,0),"")</f>
        <v/>
      </c>
      <c r="T112" s="296"/>
      <c r="U112" s="134" t="str">
        <f>IFERROR(VLOOKUP(Tabla46[[#This Row],[CRITERIOS DE EVALUACION DE LA EFECTIVIDAD]],DATOS!$AS$43:$AT$45,2,0),"")</f>
        <v/>
      </c>
      <c r="V112"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3" spans="1:22" ht="15" customHeight="1" x14ac:dyDescent="0.25">
      <c r="A113" s="7"/>
      <c r="B113" s="5"/>
      <c r="C113" s="5"/>
      <c r="D113" s="72"/>
      <c r="E113" s="10"/>
      <c r="F113" s="183"/>
      <c r="G113" s="134" t="str">
        <f>IFERROR(VLOOKUP(Tabla46[[#This Row],[ID RIESGO]],'1. IDENTIFICACION DEL RIESGO'!$AB$27:$AL$40,11,0),"")</f>
        <v/>
      </c>
      <c r="H113" s="183"/>
      <c r="I113" s="183"/>
      <c r="J113" s="183"/>
      <c r="K113" s="185"/>
      <c r="L113" s="185"/>
      <c r="M113" s="183"/>
      <c r="N113" s="176" t="str">
        <f>IF(Tabla46[[#This Row],[ID RIESGO]]="","",IF(Tabla46[[#This Row],[RESPONSABLE DEL CONTROL (CARGO)]]="","No","Si"))</f>
        <v/>
      </c>
      <c r="O113" s="134" t="str">
        <f>IF(Tabla46[[#This Row],[FRECUENCIA DE EJECUCION DEL CONTROL]]="","",IF(Tabla46[[#This Row],[FRECUENCIA DE EJECUCION DEL CONTROL]]=DATOS!$AS$32,DATOS!$AS$32,DATOS!$AS$31))</f>
        <v/>
      </c>
      <c r="P11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3" s="134" t="str">
        <f>IF(ISTEXT(Tabla46[[#This Row],[VALOR EVALUACION DISENO]]),"",IF(Tabla46[[#This Row],[VALOR EVALUACION DISENO]]&gt;4.6,DATOS!$AV$21,IF(Tabla46[[#This Row],[VALOR EVALUACION DISENO]]&gt;=3,DATOS!$AV$22,DATOS!$AV$23)))</f>
        <v/>
      </c>
      <c r="R113" s="296"/>
      <c r="S113" s="134" t="str">
        <f>IFERROR(VLOOKUP(Tabla46[[#This Row],[% DE CUMPLIMIENTO DE LA EJECUCION DEL CONTROL]],DATOS!$AS$38:$AT$40,2,0),"")</f>
        <v/>
      </c>
      <c r="T113" s="296"/>
      <c r="U113" s="134" t="str">
        <f>IFERROR(VLOOKUP(Tabla46[[#This Row],[CRITERIOS DE EVALUACION DE LA EFECTIVIDAD]],DATOS!$AS$43:$AT$45,2,0),"")</f>
        <v/>
      </c>
      <c r="V113"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4" spans="1:22" ht="15" customHeight="1" x14ac:dyDescent="0.25">
      <c r="A114" s="7"/>
      <c r="B114" s="5"/>
      <c r="C114" s="5"/>
      <c r="D114" s="72"/>
      <c r="E114" s="10"/>
      <c r="F114" s="183"/>
      <c r="G114" s="134" t="str">
        <f>IFERROR(VLOOKUP(Tabla46[[#This Row],[ID RIESGO]],'1. IDENTIFICACION DEL RIESGO'!$AB$27:$AL$40,11,0),"")</f>
        <v/>
      </c>
      <c r="H114" s="183"/>
      <c r="I114" s="183"/>
      <c r="J114" s="183"/>
      <c r="K114" s="185"/>
      <c r="L114" s="185"/>
      <c r="M114" s="183"/>
      <c r="N114" s="176" t="str">
        <f>IF(Tabla46[[#This Row],[ID RIESGO]]="","",IF(Tabla46[[#This Row],[RESPONSABLE DEL CONTROL (CARGO)]]="","No","Si"))</f>
        <v/>
      </c>
      <c r="O114" s="134" t="str">
        <f>IF(Tabla46[[#This Row],[FRECUENCIA DE EJECUCION DEL CONTROL]]="","",IF(Tabla46[[#This Row],[FRECUENCIA DE EJECUCION DEL CONTROL]]=DATOS!$AS$32,DATOS!$AS$32,DATOS!$AS$31))</f>
        <v/>
      </c>
      <c r="P11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4" s="134" t="str">
        <f>IF(ISTEXT(Tabla46[[#This Row],[VALOR EVALUACION DISENO]]),"",IF(Tabla46[[#This Row],[VALOR EVALUACION DISENO]]&gt;4.6,DATOS!$AV$21,IF(Tabla46[[#This Row],[VALOR EVALUACION DISENO]]&gt;=3,DATOS!$AV$22,DATOS!$AV$23)))</f>
        <v/>
      </c>
      <c r="R114" s="296"/>
      <c r="S114" s="134" t="str">
        <f>IFERROR(VLOOKUP(Tabla46[[#This Row],[% DE CUMPLIMIENTO DE LA EJECUCION DEL CONTROL]],DATOS!$AS$38:$AT$40,2,0),"")</f>
        <v/>
      </c>
      <c r="T114" s="296"/>
      <c r="U114" s="134" t="str">
        <f>IFERROR(VLOOKUP(Tabla46[[#This Row],[CRITERIOS DE EVALUACION DE LA EFECTIVIDAD]],DATOS!$AS$43:$AT$45,2,0),"")</f>
        <v/>
      </c>
      <c r="V114"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5" spans="1:22" ht="15" customHeight="1" x14ac:dyDescent="0.25">
      <c r="A115" s="7"/>
      <c r="B115" s="5"/>
      <c r="C115" s="5"/>
      <c r="D115" s="72"/>
      <c r="E115" s="10"/>
      <c r="F115" s="183"/>
      <c r="G115" s="134" t="str">
        <f>IFERROR(VLOOKUP(Tabla46[[#This Row],[ID RIESGO]],'1. IDENTIFICACION DEL RIESGO'!$AB$27:$AL$40,11,0),"")</f>
        <v/>
      </c>
      <c r="H115" s="183"/>
      <c r="I115" s="183"/>
      <c r="J115" s="183"/>
      <c r="K115" s="185"/>
      <c r="L115" s="185"/>
      <c r="M115" s="183"/>
      <c r="N115" s="176" t="str">
        <f>IF(Tabla46[[#This Row],[ID RIESGO]]="","",IF(Tabla46[[#This Row],[RESPONSABLE DEL CONTROL (CARGO)]]="","No","Si"))</f>
        <v/>
      </c>
      <c r="O115" s="134" t="str">
        <f>IF(Tabla46[[#This Row],[FRECUENCIA DE EJECUCION DEL CONTROL]]="","",IF(Tabla46[[#This Row],[FRECUENCIA DE EJECUCION DEL CONTROL]]=DATOS!$AS$32,DATOS!$AS$32,DATOS!$AS$31))</f>
        <v/>
      </c>
      <c r="P11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5" s="134" t="str">
        <f>IF(ISTEXT(Tabla46[[#This Row],[VALOR EVALUACION DISENO]]),"",IF(Tabla46[[#This Row],[VALOR EVALUACION DISENO]]&gt;4.6,DATOS!$AV$21,IF(Tabla46[[#This Row],[VALOR EVALUACION DISENO]]&gt;=3,DATOS!$AV$22,DATOS!$AV$23)))</f>
        <v/>
      </c>
      <c r="R115" s="296"/>
      <c r="S115" s="134" t="str">
        <f>IFERROR(VLOOKUP(Tabla46[[#This Row],[% DE CUMPLIMIENTO DE LA EJECUCION DEL CONTROL]],DATOS!$AS$38:$AT$40,2,0),"")</f>
        <v/>
      </c>
      <c r="T115" s="296"/>
      <c r="U115" s="134" t="str">
        <f>IFERROR(VLOOKUP(Tabla46[[#This Row],[CRITERIOS DE EVALUACION DE LA EFECTIVIDAD]],DATOS!$AS$43:$AT$45,2,0),"")</f>
        <v/>
      </c>
      <c r="V115"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6" spans="1:22" ht="15" customHeight="1" x14ac:dyDescent="0.25">
      <c r="A116" s="7"/>
      <c r="B116" s="5"/>
      <c r="C116" s="5"/>
      <c r="D116" s="72"/>
      <c r="E116" s="10"/>
      <c r="F116" s="183"/>
      <c r="G116" s="134" t="str">
        <f>IFERROR(VLOOKUP(Tabla46[[#This Row],[ID RIESGO]],'1. IDENTIFICACION DEL RIESGO'!$AB$27:$AL$40,11,0),"")</f>
        <v/>
      </c>
      <c r="H116" s="183"/>
      <c r="I116" s="183"/>
      <c r="J116" s="183"/>
      <c r="K116" s="185"/>
      <c r="L116" s="185"/>
      <c r="M116" s="183"/>
      <c r="N116" s="176" t="str">
        <f>IF(Tabla46[[#This Row],[ID RIESGO]]="","",IF(Tabla46[[#This Row],[RESPONSABLE DEL CONTROL (CARGO)]]="","No","Si"))</f>
        <v/>
      </c>
      <c r="O116" s="134" t="str">
        <f>IF(Tabla46[[#This Row],[FRECUENCIA DE EJECUCION DEL CONTROL]]="","",IF(Tabla46[[#This Row],[FRECUENCIA DE EJECUCION DEL CONTROL]]=DATOS!$AS$32,DATOS!$AS$32,DATOS!$AS$31))</f>
        <v/>
      </c>
      <c r="P11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6" s="134" t="str">
        <f>IF(ISTEXT(Tabla46[[#This Row],[VALOR EVALUACION DISENO]]),"",IF(Tabla46[[#This Row],[VALOR EVALUACION DISENO]]&gt;4.6,DATOS!$AV$21,IF(Tabla46[[#This Row],[VALOR EVALUACION DISENO]]&gt;=3,DATOS!$AV$22,DATOS!$AV$23)))</f>
        <v/>
      </c>
      <c r="R116" s="296"/>
      <c r="S116" s="134" t="str">
        <f>IFERROR(VLOOKUP(Tabla46[[#This Row],[% DE CUMPLIMIENTO DE LA EJECUCION DEL CONTROL]],DATOS!$AS$38:$AT$40,2,0),"")</f>
        <v/>
      </c>
      <c r="T116" s="296"/>
      <c r="U116" s="134" t="str">
        <f>IFERROR(VLOOKUP(Tabla46[[#This Row],[CRITERIOS DE EVALUACION DE LA EFECTIVIDAD]],DATOS!$AS$43:$AT$45,2,0),"")</f>
        <v/>
      </c>
      <c r="V116"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7" spans="1:22" ht="15" customHeight="1" x14ac:dyDescent="0.25">
      <c r="A117" s="7"/>
      <c r="B117" s="5"/>
      <c r="C117" s="5"/>
      <c r="D117" s="72"/>
      <c r="E117" s="10"/>
      <c r="F117" s="183"/>
      <c r="G117" s="134" t="str">
        <f>IFERROR(VLOOKUP(Tabla46[[#This Row],[ID RIESGO]],'1. IDENTIFICACION DEL RIESGO'!$AB$27:$AL$40,11,0),"")</f>
        <v/>
      </c>
      <c r="H117" s="183"/>
      <c r="I117" s="183"/>
      <c r="J117" s="183"/>
      <c r="K117" s="185"/>
      <c r="L117" s="185"/>
      <c r="M117" s="183"/>
      <c r="N117" s="176" t="str">
        <f>IF(Tabla46[[#This Row],[ID RIESGO]]="","",IF(Tabla46[[#This Row],[RESPONSABLE DEL CONTROL (CARGO)]]="","No","Si"))</f>
        <v/>
      </c>
      <c r="O117" s="134" t="str">
        <f>IF(Tabla46[[#This Row],[FRECUENCIA DE EJECUCION DEL CONTROL]]="","",IF(Tabla46[[#This Row],[FRECUENCIA DE EJECUCION DEL CONTROL]]=DATOS!$AS$32,DATOS!$AS$32,DATOS!$AS$31))</f>
        <v/>
      </c>
      <c r="P11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7" s="134" t="str">
        <f>IF(ISTEXT(Tabla46[[#This Row],[VALOR EVALUACION DISENO]]),"",IF(Tabla46[[#This Row],[VALOR EVALUACION DISENO]]&gt;4.6,DATOS!$AV$21,IF(Tabla46[[#This Row],[VALOR EVALUACION DISENO]]&gt;=3,DATOS!$AV$22,DATOS!$AV$23)))</f>
        <v/>
      </c>
      <c r="R117" s="296"/>
      <c r="S117" s="134" t="str">
        <f>IFERROR(VLOOKUP(Tabla46[[#This Row],[% DE CUMPLIMIENTO DE LA EJECUCION DEL CONTROL]],DATOS!$AS$38:$AT$40,2,0),"")</f>
        <v/>
      </c>
      <c r="T117" s="296"/>
      <c r="U117" s="134" t="str">
        <f>IFERROR(VLOOKUP(Tabla46[[#This Row],[CRITERIOS DE EVALUACION DE LA EFECTIVIDAD]],DATOS!$AS$43:$AT$45,2,0),"")</f>
        <v/>
      </c>
      <c r="V117"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8" spans="1:22" ht="15" customHeight="1" x14ac:dyDescent="0.25">
      <c r="A118" s="7"/>
      <c r="B118" s="5"/>
      <c r="C118" s="5"/>
      <c r="D118" s="72"/>
      <c r="E118" s="10"/>
      <c r="F118" s="183"/>
      <c r="G118" s="134" t="str">
        <f>IFERROR(VLOOKUP(Tabla46[[#This Row],[ID RIESGO]],'1. IDENTIFICACION DEL RIESGO'!$AB$27:$AL$40,11,0),"")</f>
        <v/>
      </c>
      <c r="H118" s="183"/>
      <c r="I118" s="183"/>
      <c r="J118" s="183"/>
      <c r="K118" s="185"/>
      <c r="L118" s="185"/>
      <c r="M118" s="183"/>
      <c r="N118" s="176" t="str">
        <f>IF(Tabla46[[#This Row],[ID RIESGO]]="","",IF(Tabla46[[#This Row],[RESPONSABLE DEL CONTROL (CARGO)]]="","No","Si"))</f>
        <v/>
      </c>
      <c r="O118" s="134" t="str">
        <f>IF(Tabla46[[#This Row],[FRECUENCIA DE EJECUCION DEL CONTROL]]="","",IF(Tabla46[[#This Row],[FRECUENCIA DE EJECUCION DEL CONTROL]]=DATOS!$AS$32,DATOS!$AS$32,DATOS!$AS$31))</f>
        <v/>
      </c>
      <c r="P11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8" s="134" t="str">
        <f>IF(ISTEXT(Tabla46[[#This Row],[VALOR EVALUACION DISENO]]),"",IF(Tabla46[[#This Row],[VALOR EVALUACION DISENO]]&gt;4.6,DATOS!$AV$21,IF(Tabla46[[#This Row],[VALOR EVALUACION DISENO]]&gt;=3,DATOS!$AV$22,DATOS!$AV$23)))</f>
        <v/>
      </c>
      <c r="R118" s="296"/>
      <c r="S118" s="134" t="str">
        <f>IFERROR(VLOOKUP(Tabla46[[#This Row],[% DE CUMPLIMIENTO DE LA EJECUCION DEL CONTROL]],DATOS!$AS$38:$AT$40,2,0),"")</f>
        <v/>
      </c>
      <c r="T118" s="296"/>
      <c r="U118" s="134" t="str">
        <f>IFERROR(VLOOKUP(Tabla46[[#This Row],[CRITERIOS DE EVALUACION DE LA EFECTIVIDAD]],DATOS!$AS$43:$AT$45,2,0),"")</f>
        <v/>
      </c>
      <c r="V118"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9" spans="1:22" ht="15" customHeight="1" x14ac:dyDescent="0.25">
      <c r="A119" s="7"/>
      <c r="B119" s="5"/>
      <c r="C119" s="5"/>
      <c r="D119" s="72"/>
      <c r="E119" s="10"/>
      <c r="F119" s="183"/>
      <c r="G119" s="134" t="str">
        <f>IFERROR(VLOOKUP(Tabla46[[#This Row],[ID RIESGO]],'1. IDENTIFICACION DEL RIESGO'!$AB$27:$AL$40,11,0),"")</f>
        <v/>
      </c>
      <c r="H119" s="183"/>
      <c r="I119" s="183"/>
      <c r="J119" s="183"/>
      <c r="K119" s="185"/>
      <c r="L119" s="185"/>
      <c r="M119" s="183"/>
      <c r="N119" s="176" t="str">
        <f>IF(Tabla46[[#This Row],[ID RIESGO]]="","",IF(Tabla46[[#This Row],[RESPONSABLE DEL CONTROL (CARGO)]]="","No","Si"))</f>
        <v/>
      </c>
      <c r="O119" s="134" t="str">
        <f>IF(Tabla46[[#This Row],[FRECUENCIA DE EJECUCION DEL CONTROL]]="","",IF(Tabla46[[#This Row],[FRECUENCIA DE EJECUCION DEL CONTROL]]=DATOS!$AS$32,DATOS!$AS$32,DATOS!$AS$31))</f>
        <v/>
      </c>
      <c r="P11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9" s="134" t="str">
        <f>IF(ISTEXT(Tabla46[[#This Row],[VALOR EVALUACION DISENO]]),"",IF(Tabla46[[#This Row],[VALOR EVALUACION DISENO]]&gt;4.6,DATOS!$AV$21,IF(Tabla46[[#This Row],[VALOR EVALUACION DISENO]]&gt;=3,DATOS!$AV$22,DATOS!$AV$23)))</f>
        <v/>
      </c>
      <c r="R119" s="296"/>
      <c r="S119" s="134" t="str">
        <f>IFERROR(VLOOKUP(Tabla46[[#This Row],[% DE CUMPLIMIENTO DE LA EJECUCION DEL CONTROL]],DATOS!$AS$38:$AT$40,2,0),"")</f>
        <v/>
      </c>
      <c r="T119" s="296"/>
      <c r="U119" s="134" t="str">
        <f>IFERROR(VLOOKUP(Tabla46[[#This Row],[CRITERIOS DE EVALUACION DE LA EFECTIVIDAD]],DATOS!$AS$43:$AT$45,2,0),"")</f>
        <v/>
      </c>
      <c r="V119"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0" spans="1:22" ht="15" customHeight="1" x14ac:dyDescent="0.25">
      <c r="A120" s="7"/>
      <c r="B120" s="5"/>
      <c r="C120" s="5"/>
      <c r="D120" s="72"/>
      <c r="E120" s="10"/>
      <c r="F120" s="183"/>
      <c r="G120" s="134" t="str">
        <f>IFERROR(VLOOKUP(Tabla46[[#This Row],[ID RIESGO]],'1. IDENTIFICACION DEL RIESGO'!$AB$27:$AL$40,11,0),"")</f>
        <v/>
      </c>
      <c r="H120" s="183"/>
      <c r="I120" s="183"/>
      <c r="J120" s="183"/>
      <c r="K120" s="185"/>
      <c r="L120" s="185"/>
      <c r="M120" s="183"/>
      <c r="N120" s="176" t="str">
        <f>IF(Tabla46[[#This Row],[ID RIESGO]]="","",IF(Tabla46[[#This Row],[RESPONSABLE DEL CONTROL (CARGO)]]="","No","Si"))</f>
        <v/>
      </c>
      <c r="O120" s="134" t="str">
        <f>IF(Tabla46[[#This Row],[FRECUENCIA DE EJECUCION DEL CONTROL]]="","",IF(Tabla46[[#This Row],[FRECUENCIA DE EJECUCION DEL CONTROL]]=DATOS!$AS$32,DATOS!$AS$32,DATOS!$AS$31))</f>
        <v/>
      </c>
      <c r="P12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0" s="134" t="str">
        <f>IF(ISTEXT(Tabla46[[#This Row],[VALOR EVALUACION DISENO]]),"",IF(Tabla46[[#This Row],[VALOR EVALUACION DISENO]]&gt;4.6,DATOS!$AV$21,IF(Tabla46[[#This Row],[VALOR EVALUACION DISENO]]&gt;=3,DATOS!$AV$22,DATOS!$AV$23)))</f>
        <v/>
      </c>
      <c r="R120" s="296"/>
      <c r="S120" s="134" t="str">
        <f>IFERROR(VLOOKUP(Tabla46[[#This Row],[% DE CUMPLIMIENTO DE LA EJECUCION DEL CONTROL]],DATOS!$AS$38:$AT$40,2,0),"")</f>
        <v/>
      </c>
      <c r="T120" s="296"/>
      <c r="U120" s="134" t="str">
        <f>IFERROR(VLOOKUP(Tabla46[[#This Row],[CRITERIOS DE EVALUACION DE LA EFECTIVIDAD]],DATOS!$AS$43:$AT$45,2,0),"")</f>
        <v/>
      </c>
      <c r="V120"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1" spans="1:22" ht="15" customHeight="1" x14ac:dyDescent="0.25">
      <c r="A121" s="7"/>
      <c r="B121" s="5"/>
      <c r="C121" s="5"/>
      <c r="D121" s="72"/>
      <c r="E121" s="10"/>
      <c r="F121" s="183"/>
      <c r="G121" s="134" t="str">
        <f>IFERROR(VLOOKUP(Tabla46[[#This Row],[ID RIESGO]],'1. IDENTIFICACION DEL RIESGO'!$AB$27:$AL$40,11,0),"")</f>
        <v/>
      </c>
      <c r="H121" s="183"/>
      <c r="I121" s="183"/>
      <c r="J121" s="183"/>
      <c r="K121" s="185"/>
      <c r="L121" s="185"/>
      <c r="M121" s="183"/>
      <c r="N121" s="176" t="str">
        <f>IF(Tabla46[[#This Row],[ID RIESGO]]="","",IF(Tabla46[[#This Row],[RESPONSABLE DEL CONTROL (CARGO)]]="","No","Si"))</f>
        <v/>
      </c>
      <c r="O121" s="134" t="str">
        <f>IF(Tabla46[[#This Row],[FRECUENCIA DE EJECUCION DEL CONTROL]]="","",IF(Tabla46[[#This Row],[FRECUENCIA DE EJECUCION DEL CONTROL]]=DATOS!$AS$32,DATOS!$AS$32,DATOS!$AS$31))</f>
        <v/>
      </c>
      <c r="P12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1" s="134" t="str">
        <f>IF(ISTEXT(Tabla46[[#This Row],[VALOR EVALUACION DISENO]]),"",IF(Tabla46[[#This Row],[VALOR EVALUACION DISENO]]&gt;4.6,DATOS!$AV$21,IF(Tabla46[[#This Row],[VALOR EVALUACION DISENO]]&gt;=3,DATOS!$AV$22,DATOS!$AV$23)))</f>
        <v/>
      </c>
      <c r="R121" s="296"/>
      <c r="S121" s="134" t="str">
        <f>IFERROR(VLOOKUP(Tabla46[[#This Row],[% DE CUMPLIMIENTO DE LA EJECUCION DEL CONTROL]],DATOS!$AS$38:$AT$40,2,0),"")</f>
        <v/>
      </c>
      <c r="T121" s="296"/>
      <c r="U121" s="134" t="str">
        <f>IFERROR(VLOOKUP(Tabla46[[#This Row],[CRITERIOS DE EVALUACION DE LA EFECTIVIDAD]],DATOS!$AS$43:$AT$45,2,0),"")</f>
        <v/>
      </c>
      <c r="V121"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2" spans="1:22" ht="15" customHeight="1" x14ac:dyDescent="0.25">
      <c r="A122" s="7"/>
      <c r="B122" s="5"/>
      <c r="C122" s="5"/>
      <c r="D122" s="72"/>
      <c r="E122" s="10"/>
      <c r="F122" s="183"/>
      <c r="G122" s="134" t="str">
        <f>IFERROR(VLOOKUP(Tabla46[[#This Row],[ID RIESGO]],'1. IDENTIFICACION DEL RIESGO'!$AB$27:$AL$40,11,0),"")</f>
        <v/>
      </c>
      <c r="H122" s="183"/>
      <c r="I122" s="183"/>
      <c r="J122" s="183"/>
      <c r="K122" s="185"/>
      <c r="L122" s="185"/>
      <c r="M122" s="183"/>
      <c r="N122" s="176" t="str">
        <f>IF(Tabla46[[#This Row],[ID RIESGO]]="","",IF(Tabla46[[#This Row],[RESPONSABLE DEL CONTROL (CARGO)]]="","No","Si"))</f>
        <v/>
      </c>
      <c r="O122" s="134" t="str">
        <f>IF(Tabla46[[#This Row],[FRECUENCIA DE EJECUCION DEL CONTROL]]="","",IF(Tabla46[[#This Row],[FRECUENCIA DE EJECUCION DEL CONTROL]]=DATOS!$AS$32,DATOS!$AS$32,DATOS!$AS$31))</f>
        <v/>
      </c>
      <c r="P12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2" s="134" t="str">
        <f>IF(ISTEXT(Tabla46[[#This Row],[VALOR EVALUACION DISENO]]),"",IF(Tabla46[[#This Row],[VALOR EVALUACION DISENO]]&gt;4.6,DATOS!$AV$21,IF(Tabla46[[#This Row],[VALOR EVALUACION DISENO]]&gt;=3,DATOS!$AV$22,DATOS!$AV$23)))</f>
        <v/>
      </c>
      <c r="R122" s="296"/>
      <c r="S122" s="134" t="str">
        <f>IFERROR(VLOOKUP(Tabla46[[#This Row],[% DE CUMPLIMIENTO DE LA EJECUCION DEL CONTROL]],DATOS!$AS$38:$AT$40,2,0),"")</f>
        <v/>
      </c>
      <c r="T122" s="296"/>
      <c r="U122" s="134" t="str">
        <f>IFERROR(VLOOKUP(Tabla46[[#This Row],[CRITERIOS DE EVALUACION DE LA EFECTIVIDAD]],DATOS!$AS$43:$AT$45,2,0),"")</f>
        <v/>
      </c>
      <c r="V122"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3" spans="1:22" ht="15" customHeight="1" x14ac:dyDescent="0.25">
      <c r="A123" s="7"/>
      <c r="B123" s="5"/>
      <c r="C123" s="5"/>
      <c r="D123" s="72"/>
      <c r="E123" s="10"/>
      <c r="F123" s="183"/>
      <c r="G123" s="134" t="str">
        <f>IFERROR(VLOOKUP(Tabla46[[#This Row],[ID RIESGO]],'1. IDENTIFICACION DEL RIESGO'!$AB$27:$AL$40,11,0),"")</f>
        <v/>
      </c>
      <c r="H123" s="183"/>
      <c r="I123" s="183"/>
      <c r="J123" s="183"/>
      <c r="K123" s="185"/>
      <c r="L123" s="185"/>
      <c r="M123" s="183"/>
      <c r="N123" s="176" t="str">
        <f>IF(Tabla46[[#This Row],[ID RIESGO]]="","",IF(Tabla46[[#This Row],[RESPONSABLE DEL CONTROL (CARGO)]]="","No","Si"))</f>
        <v/>
      </c>
      <c r="O123" s="134" t="str">
        <f>IF(Tabla46[[#This Row],[FRECUENCIA DE EJECUCION DEL CONTROL]]="","",IF(Tabla46[[#This Row],[FRECUENCIA DE EJECUCION DEL CONTROL]]=DATOS!$AS$32,DATOS!$AS$32,DATOS!$AS$31))</f>
        <v/>
      </c>
      <c r="P12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3" s="134" t="str">
        <f>IF(ISTEXT(Tabla46[[#This Row],[VALOR EVALUACION DISENO]]),"",IF(Tabla46[[#This Row],[VALOR EVALUACION DISENO]]&gt;4.6,DATOS!$AV$21,IF(Tabla46[[#This Row],[VALOR EVALUACION DISENO]]&gt;=3,DATOS!$AV$22,DATOS!$AV$23)))</f>
        <v/>
      </c>
      <c r="R123" s="296"/>
      <c r="S123" s="134" t="str">
        <f>IFERROR(VLOOKUP(Tabla46[[#This Row],[% DE CUMPLIMIENTO DE LA EJECUCION DEL CONTROL]],DATOS!$AS$38:$AT$40,2,0),"")</f>
        <v/>
      </c>
      <c r="T123" s="296"/>
      <c r="U123" s="134" t="str">
        <f>IFERROR(VLOOKUP(Tabla46[[#This Row],[CRITERIOS DE EVALUACION DE LA EFECTIVIDAD]],DATOS!$AS$43:$AT$45,2,0),"")</f>
        <v/>
      </c>
      <c r="V123"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4" spans="1:22" ht="15" customHeight="1" x14ac:dyDescent="0.25">
      <c r="A124" s="7"/>
      <c r="B124" s="5"/>
      <c r="C124" s="5"/>
      <c r="D124" s="72"/>
      <c r="E124" s="10"/>
      <c r="F124" s="183"/>
      <c r="G124" s="134" t="str">
        <f>IFERROR(VLOOKUP(Tabla46[[#This Row],[ID RIESGO]],'1. IDENTIFICACION DEL RIESGO'!$AB$27:$AL$40,11,0),"")</f>
        <v/>
      </c>
      <c r="H124" s="183"/>
      <c r="I124" s="183"/>
      <c r="J124" s="183"/>
      <c r="K124" s="185"/>
      <c r="L124" s="185"/>
      <c r="M124" s="183"/>
      <c r="N124" s="176" t="str">
        <f>IF(Tabla46[[#This Row],[ID RIESGO]]="","",IF(Tabla46[[#This Row],[RESPONSABLE DEL CONTROL (CARGO)]]="","No","Si"))</f>
        <v/>
      </c>
      <c r="O124" s="134" t="str">
        <f>IF(Tabla46[[#This Row],[FRECUENCIA DE EJECUCION DEL CONTROL]]="","",IF(Tabla46[[#This Row],[FRECUENCIA DE EJECUCION DEL CONTROL]]=DATOS!$AS$32,DATOS!$AS$32,DATOS!$AS$31))</f>
        <v/>
      </c>
      <c r="P12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4" s="134" t="str">
        <f>IF(ISTEXT(Tabla46[[#This Row],[VALOR EVALUACION DISENO]]),"",IF(Tabla46[[#This Row],[VALOR EVALUACION DISENO]]&gt;4.6,DATOS!$AV$21,IF(Tabla46[[#This Row],[VALOR EVALUACION DISENO]]&gt;=3,DATOS!$AV$22,DATOS!$AV$23)))</f>
        <v/>
      </c>
      <c r="R124" s="296"/>
      <c r="S124" s="134" t="str">
        <f>IFERROR(VLOOKUP(Tabla46[[#This Row],[% DE CUMPLIMIENTO DE LA EJECUCION DEL CONTROL]],DATOS!$AS$38:$AT$40,2,0),"")</f>
        <v/>
      </c>
      <c r="T124" s="296"/>
      <c r="U124" s="134" t="str">
        <f>IFERROR(VLOOKUP(Tabla46[[#This Row],[CRITERIOS DE EVALUACION DE LA EFECTIVIDAD]],DATOS!$AS$43:$AT$45,2,0),"")</f>
        <v/>
      </c>
      <c r="V124"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5" spans="1:22" ht="15" customHeight="1" x14ac:dyDescent="0.25">
      <c r="A125" s="7"/>
      <c r="B125" s="5"/>
      <c r="C125" s="5"/>
      <c r="D125" s="72"/>
      <c r="E125" s="10"/>
      <c r="F125" s="183"/>
      <c r="G125" s="134" t="str">
        <f>IFERROR(VLOOKUP(Tabla46[[#This Row],[ID RIESGO]],'1. IDENTIFICACION DEL RIESGO'!$AB$27:$AL$40,11,0),"")</f>
        <v/>
      </c>
      <c r="H125" s="183"/>
      <c r="I125" s="183"/>
      <c r="J125" s="183"/>
      <c r="K125" s="185"/>
      <c r="L125" s="185"/>
      <c r="M125" s="183"/>
      <c r="N125" s="176" t="str">
        <f>IF(Tabla46[[#This Row],[ID RIESGO]]="","",IF(Tabla46[[#This Row],[RESPONSABLE DEL CONTROL (CARGO)]]="","No","Si"))</f>
        <v/>
      </c>
      <c r="O125" s="134" t="str">
        <f>IF(Tabla46[[#This Row],[FRECUENCIA DE EJECUCION DEL CONTROL]]="","",IF(Tabla46[[#This Row],[FRECUENCIA DE EJECUCION DEL CONTROL]]=DATOS!$AS$32,DATOS!$AS$32,DATOS!$AS$31))</f>
        <v/>
      </c>
      <c r="P12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5" s="134" t="str">
        <f>IF(ISTEXT(Tabla46[[#This Row],[VALOR EVALUACION DISENO]]),"",IF(Tabla46[[#This Row],[VALOR EVALUACION DISENO]]&gt;4.6,DATOS!$AV$21,IF(Tabla46[[#This Row],[VALOR EVALUACION DISENO]]&gt;=3,DATOS!$AV$22,DATOS!$AV$23)))</f>
        <v/>
      </c>
      <c r="R125" s="296"/>
      <c r="S125" s="134" t="str">
        <f>IFERROR(VLOOKUP(Tabla46[[#This Row],[% DE CUMPLIMIENTO DE LA EJECUCION DEL CONTROL]],DATOS!$AS$38:$AT$40,2,0),"")</f>
        <v/>
      </c>
      <c r="T125" s="296"/>
      <c r="U125" s="134" t="str">
        <f>IFERROR(VLOOKUP(Tabla46[[#This Row],[CRITERIOS DE EVALUACION DE LA EFECTIVIDAD]],DATOS!$AS$43:$AT$45,2,0),"")</f>
        <v/>
      </c>
      <c r="V125"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6" spans="1:22" ht="15" customHeight="1" x14ac:dyDescent="0.25">
      <c r="A126" s="7"/>
      <c r="B126" s="5"/>
      <c r="C126" s="5"/>
      <c r="D126" s="72"/>
      <c r="E126" s="10"/>
      <c r="F126" s="183"/>
      <c r="G126" s="134" t="str">
        <f>IFERROR(VLOOKUP(Tabla46[[#This Row],[ID RIESGO]],'1. IDENTIFICACION DEL RIESGO'!$AB$27:$AL$40,11,0),"")</f>
        <v/>
      </c>
      <c r="H126" s="183"/>
      <c r="I126" s="183"/>
      <c r="J126" s="183"/>
      <c r="K126" s="185"/>
      <c r="L126" s="185"/>
      <c r="M126" s="183"/>
      <c r="N126" s="176" t="str">
        <f>IF(Tabla46[[#This Row],[ID RIESGO]]="","",IF(Tabla46[[#This Row],[RESPONSABLE DEL CONTROL (CARGO)]]="","No","Si"))</f>
        <v/>
      </c>
      <c r="O126" s="134" t="str">
        <f>IF(Tabla46[[#This Row],[FRECUENCIA DE EJECUCION DEL CONTROL]]="","",IF(Tabla46[[#This Row],[FRECUENCIA DE EJECUCION DEL CONTROL]]=DATOS!$AS$32,DATOS!$AS$32,DATOS!$AS$31))</f>
        <v/>
      </c>
      <c r="P12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6" s="134" t="str">
        <f>IF(ISTEXT(Tabla46[[#This Row],[VALOR EVALUACION DISENO]]),"",IF(Tabla46[[#This Row],[VALOR EVALUACION DISENO]]&gt;4.6,DATOS!$AV$21,IF(Tabla46[[#This Row],[VALOR EVALUACION DISENO]]&gt;=3,DATOS!$AV$22,DATOS!$AV$23)))</f>
        <v/>
      </c>
      <c r="R126" s="296"/>
      <c r="S126" s="134" t="str">
        <f>IFERROR(VLOOKUP(Tabla46[[#This Row],[% DE CUMPLIMIENTO DE LA EJECUCION DEL CONTROL]],DATOS!$AS$38:$AT$40,2,0),"")</f>
        <v/>
      </c>
      <c r="T126" s="296"/>
      <c r="U126" s="134" t="str">
        <f>IFERROR(VLOOKUP(Tabla46[[#This Row],[CRITERIOS DE EVALUACION DE LA EFECTIVIDAD]],DATOS!$AS$43:$AT$45,2,0),"")</f>
        <v/>
      </c>
      <c r="V126"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7" spans="1:22" ht="15" customHeight="1" x14ac:dyDescent="0.25">
      <c r="A127" s="7"/>
      <c r="B127" s="5"/>
      <c r="C127" s="5"/>
      <c r="D127" s="72"/>
      <c r="E127" s="10"/>
      <c r="F127" s="183"/>
      <c r="G127" s="134" t="str">
        <f>IFERROR(VLOOKUP(Tabla46[[#This Row],[ID RIESGO]],'1. IDENTIFICACION DEL RIESGO'!$AB$27:$AL$40,11,0),"")</f>
        <v/>
      </c>
      <c r="H127" s="183"/>
      <c r="I127" s="183"/>
      <c r="J127" s="183"/>
      <c r="K127" s="185"/>
      <c r="L127" s="185"/>
      <c r="M127" s="183"/>
      <c r="N127" s="176" t="str">
        <f>IF(Tabla46[[#This Row],[ID RIESGO]]="","",IF(Tabla46[[#This Row],[RESPONSABLE DEL CONTROL (CARGO)]]="","No","Si"))</f>
        <v/>
      </c>
      <c r="O127" s="134" t="str">
        <f>IF(Tabla46[[#This Row],[FRECUENCIA DE EJECUCION DEL CONTROL]]="","",IF(Tabla46[[#This Row],[FRECUENCIA DE EJECUCION DEL CONTROL]]=DATOS!$AS$32,DATOS!$AS$32,DATOS!$AS$31))</f>
        <v/>
      </c>
      <c r="P12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7" s="134" t="str">
        <f>IF(ISTEXT(Tabla46[[#This Row],[VALOR EVALUACION DISENO]]),"",IF(Tabla46[[#This Row],[VALOR EVALUACION DISENO]]&gt;4.6,DATOS!$AV$21,IF(Tabla46[[#This Row],[VALOR EVALUACION DISENO]]&gt;=3,DATOS!$AV$22,DATOS!$AV$23)))</f>
        <v/>
      </c>
      <c r="R127" s="296"/>
      <c r="S127" s="134" t="str">
        <f>IFERROR(VLOOKUP(Tabla46[[#This Row],[% DE CUMPLIMIENTO DE LA EJECUCION DEL CONTROL]],DATOS!$AS$38:$AT$40,2,0),"")</f>
        <v/>
      </c>
      <c r="T127" s="296"/>
      <c r="U127" s="134" t="str">
        <f>IFERROR(VLOOKUP(Tabla46[[#This Row],[CRITERIOS DE EVALUACION DE LA EFECTIVIDAD]],DATOS!$AS$43:$AT$45,2,0),"")</f>
        <v/>
      </c>
      <c r="V127"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8" spans="1:22" ht="15" customHeight="1" x14ac:dyDescent="0.25">
      <c r="A128" s="7"/>
      <c r="B128" s="5"/>
      <c r="C128" s="5"/>
      <c r="D128" s="72"/>
      <c r="E128" s="10"/>
      <c r="F128" s="183"/>
      <c r="G128" s="134" t="str">
        <f>IFERROR(VLOOKUP(Tabla46[[#This Row],[ID RIESGO]],'1. IDENTIFICACION DEL RIESGO'!$AB$27:$AL$40,11,0),"")</f>
        <v/>
      </c>
      <c r="H128" s="183"/>
      <c r="I128" s="183"/>
      <c r="J128" s="183"/>
      <c r="K128" s="185"/>
      <c r="L128" s="185"/>
      <c r="M128" s="183"/>
      <c r="N128" s="176" t="str">
        <f>IF(Tabla46[[#This Row],[ID RIESGO]]="","",IF(Tabla46[[#This Row],[RESPONSABLE DEL CONTROL (CARGO)]]="","No","Si"))</f>
        <v/>
      </c>
      <c r="O128" s="134" t="str">
        <f>IF(Tabla46[[#This Row],[FRECUENCIA DE EJECUCION DEL CONTROL]]="","",IF(Tabla46[[#This Row],[FRECUENCIA DE EJECUCION DEL CONTROL]]=DATOS!$AS$32,DATOS!$AS$32,DATOS!$AS$31))</f>
        <v/>
      </c>
      <c r="P12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8" s="134" t="str">
        <f>IF(ISTEXT(Tabla46[[#This Row],[VALOR EVALUACION DISENO]]),"",IF(Tabla46[[#This Row],[VALOR EVALUACION DISENO]]&gt;4.6,DATOS!$AV$21,IF(Tabla46[[#This Row],[VALOR EVALUACION DISENO]]&gt;=3,DATOS!$AV$22,DATOS!$AV$23)))</f>
        <v/>
      </c>
      <c r="R128" s="296"/>
      <c r="S128" s="134" t="str">
        <f>IFERROR(VLOOKUP(Tabla46[[#This Row],[% DE CUMPLIMIENTO DE LA EJECUCION DEL CONTROL]],DATOS!$AS$38:$AT$40,2,0),"")</f>
        <v/>
      </c>
      <c r="T128" s="296"/>
      <c r="U128" s="134" t="str">
        <f>IFERROR(VLOOKUP(Tabla46[[#This Row],[CRITERIOS DE EVALUACION DE LA EFECTIVIDAD]],DATOS!$AS$43:$AT$45,2,0),"")</f>
        <v/>
      </c>
      <c r="V128"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9" spans="1:22" ht="15" customHeight="1" x14ac:dyDescent="0.25">
      <c r="A129" s="7"/>
      <c r="B129" s="5"/>
      <c r="C129" s="5"/>
      <c r="D129" s="72"/>
      <c r="E129" s="10"/>
      <c r="F129" s="183"/>
      <c r="G129" s="134" t="str">
        <f>IFERROR(VLOOKUP(Tabla46[[#This Row],[ID RIESGO]],'1. IDENTIFICACION DEL RIESGO'!$AB$27:$AL$40,11,0),"")</f>
        <v/>
      </c>
      <c r="H129" s="183"/>
      <c r="I129" s="183"/>
      <c r="J129" s="183"/>
      <c r="K129" s="185"/>
      <c r="L129" s="185"/>
      <c r="M129" s="183"/>
      <c r="N129" s="176" t="str">
        <f>IF(Tabla46[[#This Row],[ID RIESGO]]="","",IF(Tabla46[[#This Row],[RESPONSABLE DEL CONTROL (CARGO)]]="","No","Si"))</f>
        <v/>
      </c>
      <c r="O129" s="134" t="str">
        <f>IF(Tabla46[[#This Row],[FRECUENCIA DE EJECUCION DEL CONTROL]]="","",IF(Tabla46[[#This Row],[FRECUENCIA DE EJECUCION DEL CONTROL]]=DATOS!$AS$32,DATOS!$AS$32,DATOS!$AS$31))</f>
        <v/>
      </c>
      <c r="P12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9" s="134" t="str">
        <f>IF(ISTEXT(Tabla46[[#This Row],[VALOR EVALUACION DISENO]]),"",IF(Tabla46[[#This Row],[VALOR EVALUACION DISENO]]&gt;4.6,DATOS!$AV$21,IF(Tabla46[[#This Row],[VALOR EVALUACION DISENO]]&gt;=3,DATOS!$AV$22,DATOS!$AV$23)))</f>
        <v/>
      </c>
      <c r="R129" s="296"/>
      <c r="S129" s="134" t="str">
        <f>IFERROR(VLOOKUP(Tabla46[[#This Row],[% DE CUMPLIMIENTO DE LA EJECUCION DEL CONTROL]],DATOS!$AS$38:$AT$40,2,0),"")</f>
        <v/>
      </c>
      <c r="T129" s="296"/>
      <c r="U129" s="134" t="str">
        <f>IFERROR(VLOOKUP(Tabla46[[#This Row],[CRITERIOS DE EVALUACION DE LA EFECTIVIDAD]],DATOS!$AS$43:$AT$45,2,0),"")</f>
        <v/>
      </c>
      <c r="V129"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0" spans="1:22" ht="15" customHeight="1" x14ac:dyDescent="0.25">
      <c r="A130" s="7"/>
      <c r="B130" s="5"/>
      <c r="C130" s="5"/>
      <c r="D130" s="72"/>
      <c r="E130" s="10"/>
      <c r="F130" s="183"/>
      <c r="G130" s="134" t="str">
        <f>IFERROR(VLOOKUP(Tabla46[[#This Row],[ID RIESGO]],'1. IDENTIFICACION DEL RIESGO'!$AB$27:$AL$40,11,0),"")</f>
        <v/>
      </c>
      <c r="H130" s="183"/>
      <c r="I130" s="183"/>
      <c r="J130" s="183"/>
      <c r="K130" s="185"/>
      <c r="L130" s="185"/>
      <c r="M130" s="183"/>
      <c r="N130" s="176" t="str">
        <f>IF(Tabla46[[#This Row],[ID RIESGO]]="","",IF(Tabla46[[#This Row],[RESPONSABLE DEL CONTROL (CARGO)]]="","No","Si"))</f>
        <v/>
      </c>
      <c r="O130" s="134" t="str">
        <f>IF(Tabla46[[#This Row],[FRECUENCIA DE EJECUCION DEL CONTROL]]="","",IF(Tabla46[[#This Row],[FRECUENCIA DE EJECUCION DEL CONTROL]]=DATOS!$AS$32,DATOS!$AS$32,DATOS!$AS$31))</f>
        <v/>
      </c>
      <c r="P13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0" s="134" t="str">
        <f>IF(ISTEXT(Tabla46[[#This Row],[VALOR EVALUACION DISENO]]),"",IF(Tabla46[[#This Row],[VALOR EVALUACION DISENO]]&gt;4.6,DATOS!$AV$21,IF(Tabla46[[#This Row],[VALOR EVALUACION DISENO]]&gt;=3,DATOS!$AV$22,DATOS!$AV$23)))</f>
        <v/>
      </c>
      <c r="R130" s="296"/>
      <c r="S130" s="134" t="str">
        <f>IFERROR(VLOOKUP(Tabla46[[#This Row],[% DE CUMPLIMIENTO DE LA EJECUCION DEL CONTROL]],DATOS!$AS$38:$AT$40,2,0),"")</f>
        <v/>
      </c>
      <c r="T130" s="296"/>
      <c r="U130" s="134" t="str">
        <f>IFERROR(VLOOKUP(Tabla46[[#This Row],[CRITERIOS DE EVALUACION DE LA EFECTIVIDAD]],DATOS!$AS$43:$AT$45,2,0),"")</f>
        <v/>
      </c>
      <c r="V130"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1" spans="1:22" ht="15" customHeight="1" x14ac:dyDescent="0.25">
      <c r="A131" s="7"/>
      <c r="B131" s="5"/>
      <c r="C131" s="5"/>
      <c r="D131" s="72"/>
      <c r="E131" s="10"/>
      <c r="F131" s="183"/>
      <c r="G131" s="134" t="str">
        <f>IFERROR(VLOOKUP(Tabla46[[#This Row],[ID RIESGO]],'1. IDENTIFICACION DEL RIESGO'!$AB$27:$AL$40,11,0),"")</f>
        <v/>
      </c>
      <c r="H131" s="183"/>
      <c r="I131" s="183"/>
      <c r="J131" s="183"/>
      <c r="K131" s="185"/>
      <c r="L131" s="185"/>
      <c r="M131" s="183"/>
      <c r="N131" s="176" t="str">
        <f>IF(Tabla46[[#This Row],[ID RIESGO]]="","",IF(Tabla46[[#This Row],[RESPONSABLE DEL CONTROL (CARGO)]]="","No","Si"))</f>
        <v/>
      </c>
      <c r="O131" s="134" t="str">
        <f>IF(Tabla46[[#This Row],[FRECUENCIA DE EJECUCION DEL CONTROL]]="","",IF(Tabla46[[#This Row],[FRECUENCIA DE EJECUCION DEL CONTROL]]=DATOS!$AS$32,DATOS!$AS$32,DATOS!$AS$31))</f>
        <v/>
      </c>
      <c r="P13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1" s="134" t="str">
        <f>IF(ISTEXT(Tabla46[[#This Row],[VALOR EVALUACION DISENO]]),"",IF(Tabla46[[#This Row],[VALOR EVALUACION DISENO]]&gt;4.6,DATOS!$AV$21,IF(Tabla46[[#This Row],[VALOR EVALUACION DISENO]]&gt;=3,DATOS!$AV$22,DATOS!$AV$23)))</f>
        <v/>
      </c>
      <c r="R131" s="296"/>
      <c r="S131" s="134" t="str">
        <f>IFERROR(VLOOKUP(Tabla46[[#This Row],[% DE CUMPLIMIENTO DE LA EJECUCION DEL CONTROL]],DATOS!$AS$38:$AT$40,2,0),"")</f>
        <v/>
      </c>
      <c r="T131" s="296"/>
      <c r="U131" s="134" t="str">
        <f>IFERROR(VLOOKUP(Tabla46[[#This Row],[CRITERIOS DE EVALUACION DE LA EFECTIVIDAD]],DATOS!$AS$43:$AT$45,2,0),"")</f>
        <v/>
      </c>
      <c r="V131"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2" spans="1:22" ht="15" customHeight="1" x14ac:dyDescent="0.25">
      <c r="A132" s="7"/>
      <c r="B132" s="5"/>
      <c r="C132" s="5"/>
      <c r="D132" s="72"/>
      <c r="E132" s="10"/>
      <c r="F132" s="183"/>
      <c r="G132" s="134" t="str">
        <f>IFERROR(VLOOKUP(Tabla46[[#This Row],[ID RIESGO]],'1. IDENTIFICACION DEL RIESGO'!$AB$27:$AL$40,11,0),"")</f>
        <v/>
      </c>
      <c r="H132" s="183"/>
      <c r="I132" s="183"/>
      <c r="J132" s="183"/>
      <c r="K132" s="185"/>
      <c r="L132" s="185"/>
      <c r="M132" s="183"/>
      <c r="N132" s="176" t="str">
        <f>IF(Tabla46[[#This Row],[ID RIESGO]]="","",IF(Tabla46[[#This Row],[RESPONSABLE DEL CONTROL (CARGO)]]="","No","Si"))</f>
        <v/>
      </c>
      <c r="O132" s="134" t="str">
        <f>IF(Tabla46[[#This Row],[FRECUENCIA DE EJECUCION DEL CONTROL]]="","",IF(Tabla46[[#This Row],[FRECUENCIA DE EJECUCION DEL CONTROL]]=DATOS!$AS$32,DATOS!$AS$32,DATOS!$AS$31))</f>
        <v/>
      </c>
      <c r="P13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2" s="134" t="str">
        <f>IF(ISTEXT(Tabla46[[#This Row],[VALOR EVALUACION DISENO]]),"",IF(Tabla46[[#This Row],[VALOR EVALUACION DISENO]]&gt;4.6,DATOS!$AV$21,IF(Tabla46[[#This Row],[VALOR EVALUACION DISENO]]&gt;=3,DATOS!$AV$22,DATOS!$AV$23)))</f>
        <v/>
      </c>
      <c r="R132" s="296"/>
      <c r="S132" s="134" t="str">
        <f>IFERROR(VLOOKUP(Tabla46[[#This Row],[% DE CUMPLIMIENTO DE LA EJECUCION DEL CONTROL]],DATOS!$AS$38:$AT$40,2,0),"")</f>
        <v/>
      </c>
      <c r="T132" s="296"/>
      <c r="U132" s="134" t="str">
        <f>IFERROR(VLOOKUP(Tabla46[[#This Row],[CRITERIOS DE EVALUACION DE LA EFECTIVIDAD]],DATOS!$AS$43:$AT$45,2,0),"")</f>
        <v/>
      </c>
      <c r="V132"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3" spans="1:22" ht="15" customHeight="1" x14ac:dyDescent="0.25">
      <c r="A133" s="7"/>
      <c r="B133" s="5"/>
      <c r="C133" s="5"/>
      <c r="D133" s="72"/>
      <c r="E133" s="10"/>
      <c r="F133" s="183"/>
      <c r="G133" s="134" t="str">
        <f>IFERROR(VLOOKUP(Tabla46[[#This Row],[ID RIESGO]],'1. IDENTIFICACION DEL RIESGO'!$AB$27:$AL$40,11,0),"")</f>
        <v/>
      </c>
      <c r="H133" s="183"/>
      <c r="I133" s="183"/>
      <c r="J133" s="183"/>
      <c r="K133" s="185"/>
      <c r="L133" s="185"/>
      <c r="M133" s="183"/>
      <c r="N133" s="176" t="str">
        <f>IF(Tabla46[[#This Row],[ID RIESGO]]="","",IF(Tabla46[[#This Row],[RESPONSABLE DEL CONTROL (CARGO)]]="","No","Si"))</f>
        <v/>
      </c>
      <c r="O133" s="134" t="str">
        <f>IF(Tabla46[[#This Row],[FRECUENCIA DE EJECUCION DEL CONTROL]]="","",IF(Tabla46[[#This Row],[FRECUENCIA DE EJECUCION DEL CONTROL]]=DATOS!$AS$32,DATOS!$AS$32,DATOS!$AS$31))</f>
        <v/>
      </c>
      <c r="P13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3" s="134" t="str">
        <f>IF(ISTEXT(Tabla46[[#This Row],[VALOR EVALUACION DISENO]]),"",IF(Tabla46[[#This Row],[VALOR EVALUACION DISENO]]&gt;4.6,DATOS!$AV$21,IF(Tabla46[[#This Row],[VALOR EVALUACION DISENO]]&gt;=3,DATOS!$AV$22,DATOS!$AV$23)))</f>
        <v/>
      </c>
      <c r="R133" s="296"/>
      <c r="S133" s="134" t="str">
        <f>IFERROR(VLOOKUP(Tabla46[[#This Row],[% DE CUMPLIMIENTO DE LA EJECUCION DEL CONTROL]],DATOS!$AS$38:$AT$40,2,0),"")</f>
        <v/>
      </c>
      <c r="T133" s="296"/>
      <c r="U133" s="134" t="str">
        <f>IFERROR(VLOOKUP(Tabla46[[#This Row],[CRITERIOS DE EVALUACION DE LA EFECTIVIDAD]],DATOS!$AS$43:$AT$45,2,0),"")</f>
        <v/>
      </c>
      <c r="V133"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4" spans="1:22" ht="15" customHeight="1" x14ac:dyDescent="0.25">
      <c r="A134" s="7"/>
      <c r="B134" s="5"/>
      <c r="C134" s="5"/>
      <c r="D134" s="72"/>
      <c r="E134" s="10"/>
      <c r="F134" s="183"/>
      <c r="G134" s="134" t="str">
        <f>IFERROR(VLOOKUP(Tabla46[[#This Row],[ID RIESGO]],'1. IDENTIFICACION DEL RIESGO'!$AB$27:$AL$40,11,0),"")</f>
        <v/>
      </c>
      <c r="H134" s="183"/>
      <c r="I134" s="183"/>
      <c r="J134" s="183"/>
      <c r="K134" s="185"/>
      <c r="L134" s="185"/>
      <c r="M134" s="183"/>
      <c r="N134" s="176" t="str">
        <f>IF(Tabla46[[#This Row],[ID RIESGO]]="","",IF(Tabla46[[#This Row],[RESPONSABLE DEL CONTROL (CARGO)]]="","No","Si"))</f>
        <v/>
      </c>
      <c r="O134" s="134" t="str">
        <f>IF(Tabla46[[#This Row],[FRECUENCIA DE EJECUCION DEL CONTROL]]="","",IF(Tabla46[[#This Row],[FRECUENCIA DE EJECUCION DEL CONTROL]]=DATOS!$AS$32,DATOS!$AS$32,DATOS!$AS$31))</f>
        <v/>
      </c>
      <c r="P13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4" s="134" t="str">
        <f>IF(ISTEXT(Tabla46[[#This Row],[VALOR EVALUACION DISENO]]),"",IF(Tabla46[[#This Row],[VALOR EVALUACION DISENO]]&gt;4.6,DATOS!$AV$21,IF(Tabla46[[#This Row],[VALOR EVALUACION DISENO]]&gt;=3,DATOS!$AV$22,DATOS!$AV$23)))</f>
        <v/>
      </c>
      <c r="R134" s="296"/>
      <c r="S134" s="134" t="str">
        <f>IFERROR(VLOOKUP(Tabla46[[#This Row],[% DE CUMPLIMIENTO DE LA EJECUCION DEL CONTROL]],DATOS!$AS$38:$AT$40,2,0),"")</f>
        <v/>
      </c>
      <c r="T134" s="296"/>
      <c r="U134" s="134" t="str">
        <f>IFERROR(VLOOKUP(Tabla46[[#This Row],[CRITERIOS DE EVALUACION DE LA EFECTIVIDAD]],DATOS!$AS$43:$AT$45,2,0),"")</f>
        <v/>
      </c>
      <c r="V134"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5" spans="1:22" ht="15" customHeight="1" x14ac:dyDescent="0.25">
      <c r="A135" s="7"/>
      <c r="B135" s="5"/>
      <c r="C135" s="5"/>
      <c r="D135" s="72"/>
      <c r="E135" s="10"/>
      <c r="F135" s="183"/>
      <c r="G135" s="134" t="str">
        <f>IFERROR(VLOOKUP(Tabla46[[#This Row],[ID RIESGO]],'1. IDENTIFICACION DEL RIESGO'!$AB$27:$AL$40,11,0),"")</f>
        <v/>
      </c>
      <c r="H135" s="183"/>
      <c r="I135" s="183"/>
      <c r="J135" s="183"/>
      <c r="K135" s="185"/>
      <c r="L135" s="185"/>
      <c r="M135" s="183"/>
      <c r="N135" s="176" t="str">
        <f>IF(Tabla46[[#This Row],[ID RIESGO]]="","",IF(Tabla46[[#This Row],[RESPONSABLE DEL CONTROL (CARGO)]]="","No","Si"))</f>
        <v/>
      </c>
      <c r="O135" s="134" t="str">
        <f>IF(Tabla46[[#This Row],[FRECUENCIA DE EJECUCION DEL CONTROL]]="","",IF(Tabla46[[#This Row],[FRECUENCIA DE EJECUCION DEL CONTROL]]=DATOS!$AS$32,DATOS!$AS$32,DATOS!$AS$31))</f>
        <v/>
      </c>
      <c r="P13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5" s="134" t="str">
        <f>IF(ISTEXT(Tabla46[[#This Row],[VALOR EVALUACION DISENO]]),"",IF(Tabla46[[#This Row],[VALOR EVALUACION DISENO]]&gt;4.6,DATOS!$AV$21,IF(Tabla46[[#This Row],[VALOR EVALUACION DISENO]]&gt;=3,DATOS!$AV$22,DATOS!$AV$23)))</f>
        <v/>
      </c>
      <c r="R135" s="296"/>
      <c r="S135" s="134" t="str">
        <f>IFERROR(VLOOKUP(Tabla46[[#This Row],[% DE CUMPLIMIENTO DE LA EJECUCION DEL CONTROL]],DATOS!$AS$38:$AT$40,2,0),"")</f>
        <v/>
      </c>
      <c r="T135" s="296"/>
      <c r="U135" s="134" t="str">
        <f>IFERROR(VLOOKUP(Tabla46[[#This Row],[CRITERIOS DE EVALUACION DE LA EFECTIVIDAD]],DATOS!$AS$43:$AT$45,2,0),"")</f>
        <v/>
      </c>
      <c r="V135"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6" spans="1:22" ht="15" customHeight="1" x14ac:dyDescent="0.25">
      <c r="A136" s="7"/>
      <c r="B136" s="5"/>
      <c r="C136" s="5"/>
      <c r="D136" s="72"/>
      <c r="E136" s="10"/>
      <c r="F136" s="183"/>
      <c r="G136" s="134" t="str">
        <f>IFERROR(VLOOKUP(Tabla46[[#This Row],[ID RIESGO]],'1. IDENTIFICACION DEL RIESGO'!$AB$27:$AL$40,11,0),"")</f>
        <v/>
      </c>
      <c r="H136" s="183"/>
      <c r="I136" s="183"/>
      <c r="J136" s="183"/>
      <c r="K136" s="185"/>
      <c r="L136" s="185"/>
      <c r="M136" s="183"/>
      <c r="N136" s="176" t="str">
        <f>IF(Tabla46[[#This Row],[ID RIESGO]]="","",IF(Tabla46[[#This Row],[RESPONSABLE DEL CONTROL (CARGO)]]="","No","Si"))</f>
        <v/>
      </c>
      <c r="O136" s="134" t="str">
        <f>IF(Tabla46[[#This Row],[FRECUENCIA DE EJECUCION DEL CONTROL]]="","",IF(Tabla46[[#This Row],[FRECUENCIA DE EJECUCION DEL CONTROL]]=DATOS!$AS$32,DATOS!$AS$32,DATOS!$AS$31))</f>
        <v/>
      </c>
      <c r="P13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6" s="134" t="str">
        <f>IF(ISTEXT(Tabla46[[#This Row],[VALOR EVALUACION DISENO]]),"",IF(Tabla46[[#This Row],[VALOR EVALUACION DISENO]]&gt;4.6,DATOS!$AV$21,IF(Tabla46[[#This Row],[VALOR EVALUACION DISENO]]&gt;=3,DATOS!$AV$22,DATOS!$AV$23)))</f>
        <v/>
      </c>
      <c r="R136" s="296"/>
      <c r="S136" s="134" t="str">
        <f>IFERROR(VLOOKUP(Tabla46[[#This Row],[% DE CUMPLIMIENTO DE LA EJECUCION DEL CONTROL]],DATOS!$AS$38:$AT$40,2,0),"")</f>
        <v/>
      </c>
      <c r="T136" s="296"/>
      <c r="U136" s="134" t="str">
        <f>IFERROR(VLOOKUP(Tabla46[[#This Row],[CRITERIOS DE EVALUACION DE LA EFECTIVIDAD]],DATOS!$AS$43:$AT$45,2,0),"")</f>
        <v/>
      </c>
      <c r="V136"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7" spans="1:22" ht="15" customHeight="1" x14ac:dyDescent="0.25">
      <c r="A137" s="7"/>
      <c r="B137" s="5"/>
      <c r="C137" s="5"/>
      <c r="D137" s="72"/>
      <c r="E137" s="10"/>
      <c r="F137" s="183"/>
      <c r="G137" s="134" t="str">
        <f>IFERROR(VLOOKUP(Tabla46[[#This Row],[ID RIESGO]],'1. IDENTIFICACION DEL RIESGO'!$AB$27:$AL$40,11,0),"")</f>
        <v/>
      </c>
      <c r="H137" s="183"/>
      <c r="I137" s="183"/>
      <c r="J137" s="183"/>
      <c r="K137" s="185"/>
      <c r="L137" s="185"/>
      <c r="M137" s="183"/>
      <c r="N137" s="176" t="str">
        <f>IF(Tabla46[[#This Row],[ID RIESGO]]="","",IF(Tabla46[[#This Row],[RESPONSABLE DEL CONTROL (CARGO)]]="","No","Si"))</f>
        <v/>
      </c>
      <c r="O137" s="134" t="str">
        <f>IF(Tabla46[[#This Row],[FRECUENCIA DE EJECUCION DEL CONTROL]]="","",IF(Tabla46[[#This Row],[FRECUENCIA DE EJECUCION DEL CONTROL]]=DATOS!$AS$32,DATOS!$AS$32,DATOS!$AS$31))</f>
        <v/>
      </c>
      <c r="P13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7" s="134" t="str">
        <f>IF(ISTEXT(Tabla46[[#This Row],[VALOR EVALUACION DISENO]]),"",IF(Tabla46[[#This Row],[VALOR EVALUACION DISENO]]&gt;4.6,DATOS!$AV$21,IF(Tabla46[[#This Row],[VALOR EVALUACION DISENO]]&gt;=3,DATOS!$AV$22,DATOS!$AV$23)))</f>
        <v/>
      </c>
      <c r="R137" s="296"/>
      <c r="S137" s="134" t="str">
        <f>IFERROR(VLOOKUP(Tabla46[[#This Row],[% DE CUMPLIMIENTO DE LA EJECUCION DEL CONTROL]],DATOS!$AS$38:$AT$40,2,0),"")</f>
        <v/>
      </c>
      <c r="T137" s="296"/>
      <c r="U137" s="134" t="str">
        <f>IFERROR(VLOOKUP(Tabla46[[#This Row],[CRITERIOS DE EVALUACION DE LA EFECTIVIDAD]],DATOS!$AS$43:$AT$45,2,0),"")</f>
        <v/>
      </c>
      <c r="V137"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8" spans="1:22" ht="15" customHeight="1" x14ac:dyDescent="0.25">
      <c r="A138" s="7"/>
      <c r="B138" s="5"/>
      <c r="C138" s="5"/>
      <c r="D138" s="72"/>
      <c r="E138" s="10"/>
      <c r="F138" s="183"/>
      <c r="G138" s="134" t="str">
        <f>IFERROR(VLOOKUP(Tabla46[[#This Row],[ID RIESGO]],'1. IDENTIFICACION DEL RIESGO'!$AB$27:$AL$40,11,0),"")</f>
        <v/>
      </c>
      <c r="H138" s="183"/>
      <c r="I138" s="183"/>
      <c r="J138" s="183"/>
      <c r="K138" s="185"/>
      <c r="L138" s="185"/>
      <c r="M138" s="183"/>
      <c r="N138" s="176" t="str">
        <f>IF(Tabla46[[#This Row],[ID RIESGO]]="","",IF(Tabla46[[#This Row],[RESPONSABLE DEL CONTROL (CARGO)]]="","No","Si"))</f>
        <v/>
      </c>
      <c r="O138" s="134" t="str">
        <f>IF(Tabla46[[#This Row],[FRECUENCIA DE EJECUCION DEL CONTROL]]="","",IF(Tabla46[[#This Row],[FRECUENCIA DE EJECUCION DEL CONTROL]]=DATOS!$AS$32,DATOS!$AS$32,DATOS!$AS$31))</f>
        <v/>
      </c>
      <c r="P13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8" s="134" t="str">
        <f>IF(ISTEXT(Tabla46[[#This Row],[VALOR EVALUACION DISENO]]),"",IF(Tabla46[[#This Row],[VALOR EVALUACION DISENO]]&gt;4.6,DATOS!$AV$21,IF(Tabla46[[#This Row],[VALOR EVALUACION DISENO]]&gt;=3,DATOS!$AV$22,DATOS!$AV$23)))</f>
        <v/>
      </c>
      <c r="R138" s="296"/>
      <c r="S138" s="134" t="str">
        <f>IFERROR(VLOOKUP(Tabla46[[#This Row],[% DE CUMPLIMIENTO DE LA EJECUCION DEL CONTROL]],DATOS!$AS$38:$AT$40,2,0),"")</f>
        <v/>
      </c>
      <c r="T138" s="296"/>
      <c r="U138" s="134" t="str">
        <f>IFERROR(VLOOKUP(Tabla46[[#This Row],[CRITERIOS DE EVALUACION DE LA EFECTIVIDAD]],DATOS!$AS$43:$AT$45,2,0),"")</f>
        <v/>
      </c>
      <c r="V138"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9" spans="1:22" ht="15" customHeight="1" x14ac:dyDescent="0.25">
      <c r="A139" s="7"/>
      <c r="B139" s="5"/>
      <c r="C139" s="5"/>
      <c r="D139" s="72"/>
      <c r="E139" s="10"/>
      <c r="F139" s="183"/>
      <c r="G139" s="134" t="str">
        <f>IFERROR(VLOOKUP(Tabla46[[#This Row],[ID RIESGO]],'1. IDENTIFICACION DEL RIESGO'!$AB$27:$AL$40,11,0),"")</f>
        <v/>
      </c>
      <c r="H139" s="183"/>
      <c r="I139" s="183"/>
      <c r="J139" s="183"/>
      <c r="K139" s="185"/>
      <c r="L139" s="185"/>
      <c r="M139" s="183"/>
      <c r="N139" s="176" t="str">
        <f>IF(Tabla46[[#This Row],[ID RIESGO]]="","",IF(Tabla46[[#This Row],[RESPONSABLE DEL CONTROL (CARGO)]]="","No","Si"))</f>
        <v/>
      </c>
      <c r="O139" s="134" t="str">
        <f>IF(Tabla46[[#This Row],[FRECUENCIA DE EJECUCION DEL CONTROL]]="","",IF(Tabla46[[#This Row],[FRECUENCIA DE EJECUCION DEL CONTROL]]=DATOS!$AS$32,DATOS!$AS$32,DATOS!$AS$31))</f>
        <v/>
      </c>
      <c r="P13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9" s="134" t="str">
        <f>IF(ISTEXT(Tabla46[[#This Row],[VALOR EVALUACION DISENO]]),"",IF(Tabla46[[#This Row],[VALOR EVALUACION DISENO]]&gt;4.6,DATOS!$AV$21,IF(Tabla46[[#This Row],[VALOR EVALUACION DISENO]]&gt;=3,DATOS!$AV$22,DATOS!$AV$23)))</f>
        <v/>
      </c>
      <c r="R139" s="296"/>
      <c r="S139" s="134" t="str">
        <f>IFERROR(VLOOKUP(Tabla46[[#This Row],[% DE CUMPLIMIENTO DE LA EJECUCION DEL CONTROL]],DATOS!$AS$38:$AT$40,2,0),"")</f>
        <v/>
      </c>
      <c r="T139" s="296"/>
      <c r="U139" s="134" t="str">
        <f>IFERROR(VLOOKUP(Tabla46[[#This Row],[CRITERIOS DE EVALUACION DE LA EFECTIVIDAD]],DATOS!$AS$43:$AT$45,2,0),"")</f>
        <v/>
      </c>
      <c r="V139"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0" spans="1:22" ht="15" customHeight="1" x14ac:dyDescent="0.25">
      <c r="A140" s="7"/>
      <c r="B140" s="5"/>
      <c r="C140" s="5"/>
      <c r="D140" s="72"/>
      <c r="E140" s="10"/>
      <c r="F140" s="183"/>
      <c r="G140" s="134" t="str">
        <f>IFERROR(VLOOKUP(Tabla46[[#This Row],[ID RIESGO]],'1. IDENTIFICACION DEL RIESGO'!$AB$27:$AL$40,11,0),"")</f>
        <v/>
      </c>
      <c r="H140" s="183"/>
      <c r="I140" s="183"/>
      <c r="J140" s="183"/>
      <c r="K140" s="185"/>
      <c r="L140" s="185"/>
      <c r="M140" s="183"/>
      <c r="N140" s="176" t="str">
        <f>IF(Tabla46[[#This Row],[ID RIESGO]]="","",IF(Tabla46[[#This Row],[RESPONSABLE DEL CONTROL (CARGO)]]="","No","Si"))</f>
        <v/>
      </c>
      <c r="O140" s="134" t="str">
        <f>IF(Tabla46[[#This Row],[FRECUENCIA DE EJECUCION DEL CONTROL]]="","",IF(Tabla46[[#This Row],[FRECUENCIA DE EJECUCION DEL CONTROL]]=DATOS!$AS$32,DATOS!$AS$32,DATOS!$AS$31))</f>
        <v/>
      </c>
      <c r="P14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0" s="134" t="str">
        <f>IF(ISTEXT(Tabla46[[#This Row],[VALOR EVALUACION DISENO]]),"",IF(Tabla46[[#This Row],[VALOR EVALUACION DISENO]]&gt;4.6,DATOS!$AV$21,IF(Tabla46[[#This Row],[VALOR EVALUACION DISENO]]&gt;=3,DATOS!$AV$22,DATOS!$AV$23)))</f>
        <v/>
      </c>
      <c r="R140" s="296"/>
      <c r="S140" s="134" t="str">
        <f>IFERROR(VLOOKUP(Tabla46[[#This Row],[% DE CUMPLIMIENTO DE LA EJECUCION DEL CONTROL]],DATOS!$AS$38:$AT$40,2,0),"")</f>
        <v/>
      </c>
      <c r="T140" s="296"/>
      <c r="U140" s="134" t="str">
        <f>IFERROR(VLOOKUP(Tabla46[[#This Row],[CRITERIOS DE EVALUACION DE LA EFECTIVIDAD]],DATOS!$AS$43:$AT$45,2,0),"")</f>
        <v/>
      </c>
      <c r="V140"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1" spans="1:22" ht="15" customHeight="1" x14ac:dyDescent="0.25">
      <c r="A141" s="7"/>
      <c r="B141" s="5"/>
      <c r="C141" s="5"/>
      <c r="D141" s="72"/>
      <c r="E141" s="10"/>
      <c r="F141" s="183"/>
      <c r="G141" s="134" t="str">
        <f>IFERROR(VLOOKUP(Tabla46[[#This Row],[ID RIESGO]],'1. IDENTIFICACION DEL RIESGO'!$AB$27:$AL$40,11,0),"")</f>
        <v/>
      </c>
      <c r="H141" s="183"/>
      <c r="I141" s="183"/>
      <c r="J141" s="183"/>
      <c r="K141" s="185"/>
      <c r="L141" s="185"/>
      <c r="M141" s="183"/>
      <c r="N141" s="176" t="str">
        <f>IF(Tabla46[[#This Row],[ID RIESGO]]="","",IF(Tabla46[[#This Row],[RESPONSABLE DEL CONTROL (CARGO)]]="","No","Si"))</f>
        <v/>
      </c>
      <c r="O141" s="134" t="str">
        <f>IF(Tabla46[[#This Row],[FRECUENCIA DE EJECUCION DEL CONTROL]]="","",IF(Tabla46[[#This Row],[FRECUENCIA DE EJECUCION DEL CONTROL]]=DATOS!$AS$32,DATOS!$AS$32,DATOS!$AS$31))</f>
        <v/>
      </c>
      <c r="P14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1" s="134" t="str">
        <f>IF(ISTEXT(Tabla46[[#This Row],[VALOR EVALUACION DISENO]]),"",IF(Tabla46[[#This Row],[VALOR EVALUACION DISENO]]&gt;4.6,DATOS!$AV$21,IF(Tabla46[[#This Row],[VALOR EVALUACION DISENO]]&gt;=3,DATOS!$AV$22,DATOS!$AV$23)))</f>
        <v/>
      </c>
      <c r="R141" s="296"/>
      <c r="S141" s="134" t="str">
        <f>IFERROR(VLOOKUP(Tabla46[[#This Row],[% DE CUMPLIMIENTO DE LA EJECUCION DEL CONTROL]],DATOS!$AS$38:$AT$40,2,0),"")</f>
        <v/>
      </c>
      <c r="T141" s="296"/>
      <c r="U141" s="134" t="str">
        <f>IFERROR(VLOOKUP(Tabla46[[#This Row],[CRITERIOS DE EVALUACION DE LA EFECTIVIDAD]],DATOS!$AS$43:$AT$45,2,0),"")</f>
        <v/>
      </c>
      <c r="V141"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2" spans="1:22" ht="15" customHeight="1" x14ac:dyDescent="0.25">
      <c r="A142" s="7"/>
      <c r="B142" s="5"/>
      <c r="C142" s="5"/>
      <c r="D142" s="72"/>
      <c r="E142" s="10"/>
      <c r="F142" s="183"/>
      <c r="G142" s="134" t="str">
        <f>IFERROR(VLOOKUP(Tabla46[[#This Row],[ID RIESGO]],'1. IDENTIFICACION DEL RIESGO'!$AB$27:$AL$40,11,0),"")</f>
        <v/>
      </c>
      <c r="H142" s="183"/>
      <c r="I142" s="183"/>
      <c r="J142" s="183"/>
      <c r="K142" s="185"/>
      <c r="L142" s="185"/>
      <c r="M142" s="183"/>
      <c r="N142" s="176" t="str">
        <f>IF(Tabla46[[#This Row],[ID RIESGO]]="","",IF(Tabla46[[#This Row],[RESPONSABLE DEL CONTROL (CARGO)]]="","No","Si"))</f>
        <v/>
      </c>
      <c r="O142" s="134" t="str">
        <f>IF(Tabla46[[#This Row],[FRECUENCIA DE EJECUCION DEL CONTROL]]="","",IF(Tabla46[[#This Row],[FRECUENCIA DE EJECUCION DEL CONTROL]]=DATOS!$AS$32,DATOS!$AS$32,DATOS!$AS$31))</f>
        <v/>
      </c>
      <c r="P14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2" s="134" t="str">
        <f>IF(ISTEXT(Tabla46[[#This Row],[VALOR EVALUACION DISENO]]),"",IF(Tabla46[[#This Row],[VALOR EVALUACION DISENO]]&gt;4.6,DATOS!$AV$21,IF(Tabla46[[#This Row],[VALOR EVALUACION DISENO]]&gt;=3,DATOS!$AV$22,DATOS!$AV$23)))</f>
        <v/>
      </c>
      <c r="R142" s="296"/>
      <c r="S142" s="134" t="str">
        <f>IFERROR(VLOOKUP(Tabla46[[#This Row],[% DE CUMPLIMIENTO DE LA EJECUCION DEL CONTROL]],DATOS!$AS$38:$AT$40,2,0),"")</f>
        <v/>
      </c>
      <c r="T142" s="296"/>
      <c r="U142" s="134" t="str">
        <f>IFERROR(VLOOKUP(Tabla46[[#This Row],[CRITERIOS DE EVALUACION DE LA EFECTIVIDAD]],DATOS!$AS$43:$AT$45,2,0),"")</f>
        <v/>
      </c>
      <c r="V142"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3" spans="1:22" ht="15" customHeight="1" x14ac:dyDescent="0.25">
      <c r="A143" s="7"/>
      <c r="B143" s="5"/>
      <c r="C143" s="5"/>
      <c r="D143" s="72"/>
      <c r="E143" s="10"/>
      <c r="F143" s="183"/>
      <c r="G143" s="134" t="str">
        <f>IFERROR(VLOOKUP(Tabla46[[#This Row],[ID RIESGO]],'1. IDENTIFICACION DEL RIESGO'!$AB$27:$AL$40,11,0),"")</f>
        <v/>
      </c>
      <c r="H143" s="183"/>
      <c r="I143" s="183"/>
      <c r="J143" s="183"/>
      <c r="K143" s="185"/>
      <c r="L143" s="185"/>
      <c r="M143" s="183"/>
      <c r="N143" s="176" t="str">
        <f>IF(Tabla46[[#This Row],[ID RIESGO]]="","",IF(Tabla46[[#This Row],[RESPONSABLE DEL CONTROL (CARGO)]]="","No","Si"))</f>
        <v/>
      </c>
      <c r="O143" s="134" t="str">
        <f>IF(Tabla46[[#This Row],[FRECUENCIA DE EJECUCION DEL CONTROL]]="","",IF(Tabla46[[#This Row],[FRECUENCIA DE EJECUCION DEL CONTROL]]=DATOS!$AS$32,DATOS!$AS$32,DATOS!$AS$31))</f>
        <v/>
      </c>
      <c r="P14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3" s="134" t="str">
        <f>IF(ISTEXT(Tabla46[[#This Row],[VALOR EVALUACION DISENO]]),"",IF(Tabla46[[#This Row],[VALOR EVALUACION DISENO]]&gt;4.6,DATOS!$AV$21,IF(Tabla46[[#This Row],[VALOR EVALUACION DISENO]]&gt;=3,DATOS!$AV$22,DATOS!$AV$23)))</f>
        <v/>
      </c>
      <c r="R143" s="296"/>
      <c r="S143" s="134" t="str">
        <f>IFERROR(VLOOKUP(Tabla46[[#This Row],[% DE CUMPLIMIENTO DE LA EJECUCION DEL CONTROL]],DATOS!$AS$38:$AT$40,2,0),"")</f>
        <v/>
      </c>
      <c r="T143" s="296"/>
      <c r="U143" s="134" t="str">
        <f>IFERROR(VLOOKUP(Tabla46[[#This Row],[CRITERIOS DE EVALUACION DE LA EFECTIVIDAD]],DATOS!$AS$43:$AT$45,2,0),"")</f>
        <v/>
      </c>
      <c r="V143"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4" spans="1:22" ht="15" customHeight="1" x14ac:dyDescent="0.25">
      <c r="A144" s="7"/>
      <c r="B144" s="5"/>
      <c r="C144" s="5"/>
      <c r="D144" s="72"/>
      <c r="E144" s="10"/>
      <c r="F144" s="183"/>
      <c r="G144" s="134" t="str">
        <f>IFERROR(VLOOKUP(Tabla46[[#This Row],[ID RIESGO]],'1. IDENTIFICACION DEL RIESGO'!$AB$27:$AL$40,11,0),"")</f>
        <v/>
      </c>
      <c r="H144" s="183"/>
      <c r="I144" s="183"/>
      <c r="J144" s="183"/>
      <c r="K144" s="185"/>
      <c r="L144" s="185"/>
      <c r="M144" s="183"/>
      <c r="N144" s="176" t="str">
        <f>IF(Tabla46[[#This Row],[ID RIESGO]]="","",IF(Tabla46[[#This Row],[RESPONSABLE DEL CONTROL (CARGO)]]="","No","Si"))</f>
        <v/>
      </c>
      <c r="O144" s="134" t="str">
        <f>IF(Tabla46[[#This Row],[FRECUENCIA DE EJECUCION DEL CONTROL]]="","",IF(Tabla46[[#This Row],[FRECUENCIA DE EJECUCION DEL CONTROL]]=DATOS!$AS$32,DATOS!$AS$32,DATOS!$AS$31))</f>
        <v/>
      </c>
      <c r="P14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4" s="134" t="str">
        <f>IF(ISTEXT(Tabla46[[#This Row],[VALOR EVALUACION DISENO]]),"",IF(Tabla46[[#This Row],[VALOR EVALUACION DISENO]]&gt;4.6,DATOS!$AV$21,IF(Tabla46[[#This Row],[VALOR EVALUACION DISENO]]&gt;=3,DATOS!$AV$22,DATOS!$AV$23)))</f>
        <v/>
      </c>
      <c r="R144" s="296"/>
      <c r="S144" s="134" t="str">
        <f>IFERROR(VLOOKUP(Tabla46[[#This Row],[% DE CUMPLIMIENTO DE LA EJECUCION DEL CONTROL]],DATOS!$AS$38:$AT$40,2,0),"")</f>
        <v/>
      </c>
      <c r="T144" s="296"/>
      <c r="U144" s="134" t="str">
        <f>IFERROR(VLOOKUP(Tabla46[[#This Row],[CRITERIOS DE EVALUACION DE LA EFECTIVIDAD]],DATOS!$AS$43:$AT$45,2,0),"")</f>
        <v/>
      </c>
      <c r="V144"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5" spans="1:22" ht="15" customHeight="1" x14ac:dyDescent="0.25">
      <c r="A145" s="7"/>
      <c r="B145" s="5"/>
      <c r="C145" s="5"/>
      <c r="D145" s="72"/>
      <c r="E145" s="10"/>
      <c r="F145" s="183"/>
      <c r="G145" s="134" t="str">
        <f>IFERROR(VLOOKUP(Tabla46[[#This Row],[ID RIESGO]],'1. IDENTIFICACION DEL RIESGO'!$AB$27:$AL$40,11,0),"")</f>
        <v/>
      </c>
      <c r="H145" s="183"/>
      <c r="I145" s="183"/>
      <c r="J145" s="183"/>
      <c r="K145" s="185"/>
      <c r="L145" s="185"/>
      <c r="M145" s="183"/>
      <c r="N145" s="176" t="str">
        <f>IF(Tabla46[[#This Row],[ID RIESGO]]="","",IF(Tabla46[[#This Row],[RESPONSABLE DEL CONTROL (CARGO)]]="","No","Si"))</f>
        <v/>
      </c>
      <c r="O145" s="134" t="str">
        <f>IF(Tabla46[[#This Row],[FRECUENCIA DE EJECUCION DEL CONTROL]]="","",IF(Tabla46[[#This Row],[FRECUENCIA DE EJECUCION DEL CONTROL]]=DATOS!$AS$32,DATOS!$AS$32,DATOS!$AS$31))</f>
        <v/>
      </c>
      <c r="P14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5" s="134" t="str">
        <f>IF(ISTEXT(Tabla46[[#This Row],[VALOR EVALUACION DISENO]]),"",IF(Tabla46[[#This Row],[VALOR EVALUACION DISENO]]&gt;4.6,DATOS!$AV$21,IF(Tabla46[[#This Row],[VALOR EVALUACION DISENO]]&gt;=3,DATOS!$AV$22,DATOS!$AV$23)))</f>
        <v/>
      </c>
      <c r="R145" s="296"/>
      <c r="S145" s="134" t="str">
        <f>IFERROR(VLOOKUP(Tabla46[[#This Row],[% DE CUMPLIMIENTO DE LA EJECUCION DEL CONTROL]],DATOS!$AS$38:$AT$40,2,0),"")</f>
        <v/>
      </c>
      <c r="T145" s="296"/>
      <c r="U145" s="134" t="str">
        <f>IFERROR(VLOOKUP(Tabla46[[#This Row],[CRITERIOS DE EVALUACION DE LA EFECTIVIDAD]],DATOS!$AS$43:$AT$45,2,0),"")</f>
        <v/>
      </c>
      <c r="V145"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6" spans="1:22" ht="15" customHeight="1" x14ac:dyDescent="0.25">
      <c r="A146" s="7"/>
      <c r="B146" s="5"/>
      <c r="C146" s="5"/>
      <c r="D146" s="72"/>
      <c r="E146" s="10"/>
      <c r="F146" s="183"/>
      <c r="G146" s="134" t="str">
        <f>IFERROR(VLOOKUP(Tabla46[[#This Row],[ID RIESGO]],'1. IDENTIFICACION DEL RIESGO'!$AB$27:$AL$40,11,0),"")</f>
        <v/>
      </c>
      <c r="H146" s="183"/>
      <c r="I146" s="183"/>
      <c r="J146" s="183"/>
      <c r="K146" s="185"/>
      <c r="L146" s="185"/>
      <c r="M146" s="183"/>
      <c r="N146" s="176" t="str">
        <f>IF(Tabla46[[#This Row],[ID RIESGO]]="","",IF(Tabla46[[#This Row],[RESPONSABLE DEL CONTROL (CARGO)]]="","No","Si"))</f>
        <v/>
      </c>
      <c r="O146" s="134" t="str">
        <f>IF(Tabla46[[#This Row],[FRECUENCIA DE EJECUCION DEL CONTROL]]="","",IF(Tabla46[[#This Row],[FRECUENCIA DE EJECUCION DEL CONTROL]]=DATOS!$AS$32,DATOS!$AS$32,DATOS!$AS$31))</f>
        <v/>
      </c>
      <c r="P14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6" s="134" t="str">
        <f>IF(ISTEXT(Tabla46[[#This Row],[VALOR EVALUACION DISENO]]),"",IF(Tabla46[[#This Row],[VALOR EVALUACION DISENO]]&gt;4.6,DATOS!$AV$21,IF(Tabla46[[#This Row],[VALOR EVALUACION DISENO]]&gt;=3,DATOS!$AV$22,DATOS!$AV$23)))</f>
        <v/>
      </c>
      <c r="R146" s="296"/>
      <c r="S146" s="134" t="str">
        <f>IFERROR(VLOOKUP(Tabla46[[#This Row],[% DE CUMPLIMIENTO DE LA EJECUCION DEL CONTROL]],DATOS!$AS$38:$AT$40,2,0),"")</f>
        <v/>
      </c>
      <c r="T146" s="296"/>
      <c r="U146" s="134" t="str">
        <f>IFERROR(VLOOKUP(Tabla46[[#This Row],[CRITERIOS DE EVALUACION DE LA EFECTIVIDAD]],DATOS!$AS$43:$AT$45,2,0),"")</f>
        <v/>
      </c>
      <c r="V146"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7" spans="1:22" ht="15" customHeight="1" x14ac:dyDescent="0.25">
      <c r="A147" s="7"/>
      <c r="B147" s="5"/>
      <c r="C147" s="5"/>
      <c r="D147" s="72"/>
      <c r="E147" s="10"/>
      <c r="F147" s="183"/>
      <c r="G147" s="134" t="str">
        <f>IFERROR(VLOOKUP(Tabla46[[#This Row],[ID RIESGO]],'1. IDENTIFICACION DEL RIESGO'!$AB$27:$AL$40,11,0),"")</f>
        <v/>
      </c>
      <c r="H147" s="183"/>
      <c r="I147" s="183"/>
      <c r="J147" s="183"/>
      <c r="K147" s="185"/>
      <c r="L147" s="185"/>
      <c r="M147" s="183"/>
      <c r="N147" s="176" t="str">
        <f>IF(Tabla46[[#This Row],[ID RIESGO]]="","",IF(Tabla46[[#This Row],[RESPONSABLE DEL CONTROL (CARGO)]]="","No","Si"))</f>
        <v/>
      </c>
      <c r="O147" s="134" t="str">
        <f>IF(Tabla46[[#This Row],[FRECUENCIA DE EJECUCION DEL CONTROL]]="","",IF(Tabla46[[#This Row],[FRECUENCIA DE EJECUCION DEL CONTROL]]=DATOS!$AS$32,DATOS!$AS$32,DATOS!$AS$31))</f>
        <v/>
      </c>
      <c r="P14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7" s="134" t="str">
        <f>IF(ISTEXT(Tabla46[[#This Row],[VALOR EVALUACION DISENO]]),"",IF(Tabla46[[#This Row],[VALOR EVALUACION DISENO]]&gt;4.6,DATOS!$AV$21,IF(Tabla46[[#This Row],[VALOR EVALUACION DISENO]]&gt;=3,DATOS!$AV$22,DATOS!$AV$23)))</f>
        <v/>
      </c>
      <c r="R147" s="296"/>
      <c r="S147" s="134" t="str">
        <f>IFERROR(VLOOKUP(Tabla46[[#This Row],[% DE CUMPLIMIENTO DE LA EJECUCION DEL CONTROL]],DATOS!$AS$38:$AT$40,2,0),"")</f>
        <v/>
      </c>
      <c r="T147" s="296"/>
      <c r="U147" s="134" t="str">
        <f>IFERROR(VLOOKUP(Tabla46[[#This Row],[CRITERIOS DE EVALUACION DE LA EFECTIVIDAD]],DATOS!$AS$43:$AT$45,2,0),"")</f>
        <v/>
      </c>
      <c r="V147"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8" spans="1:22" ht="15" customHeight="1" x14ac:dyDescent="0.25">
      <c r="A148" s="7"/>
      <c r="B148" s="5"/>
      <c r="C148" s="5"/>
      <c r="D148" s="72"/>
      <c r="E148" s="10"/>
      <c r="F148" s="183"/>
      <c r="G148" s="134" t="str">
        <f>IFERROR(VLOOKUP(Tabla46[[#This Row],[ID RIESGO]],'1. IDENTIFICACION DEL RIESGO'!$AB$27:$AL$40,11,0),"")</f>
        <v/>
      </c>
      <c r="H148" s="183"/>
      <c r="I148" s="183"/>
      <c r="J148" s="183"/>
      <c r="K148" s="185"/>
      <c r="L148" s="185"/>
      <c r="M148" s="183"/>
      <c r="N148" s="176" t="str">
        <f>IF(Tabla46[[#This Row],[ID RIESGO]]="","",IF(Tabla46[[#This Row],[RESPONSABLE DEL CONTROL (CARGO)]]="","No","Si"))</f>
        <v/>
      </c>
      <c r="O148" s="134" t="str">
        <f>IF(Tabla46[[#This Row],[FRECUENCIA DE EJECUCION DEL CONTROL]]="","",IF(Tabla46[[#This Row],[FRECUENCIA DE EJECUCION DEL CONTROL]]=DATOS!$AS$32,DATOS!$AS$32,DATOS!$AS$31))</f>
        <v/>
      </c>
      <c r="P14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8" s="134" t="str">
        <f>IF(ISTEXT(Tabla46[[#This Row],[VALOR EVALUACION DISENO]]),"",IF(Tabla46[[#This Row],[VALOR EVALUACION DISENO]]&gt;4.6,DATOS!$AV$21,IF(Tabla46[[#This Row],[VALOR EVALUACION DISENO]]&gt;=3,DATOS!$AV$22,DATOS!$AV$23)))</f>
        <v/>
      </c>
      <c r="R148" s="296"/>
      <c r="S148" s="134" t="str">
        <f>IFERROR(VLOOKUP(Tabla46[[#This Row],[% DE CUMPLIMIENTO DE LA EJECUCION DEL CONTROL]],DATOS!$AS$38:$AT$40,2,0),"")</f>
        <v/>
      </c>
      <c r="T148" s="296"/>
      <c r="U148" s="134" t="str">
        <f>IFERROR(VLOOKUP(Tabla46[[#This Row],[CRITERIOS DE EVALUACION DE LA EFECTIVIDAD]],DATOS!$AS$43:$AT$45,2,0),"")</f>
        <v/>
      </c>
      <c r="V148"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9" spans="1:22" ht="15" customHeight="1" x14ac:dyDescent="0.25">
      <c r="A149" s="7"/>
      <c r="B149" s="5"/>
      <c r="C149" s="5"/>
      <c r="D149" s="72"/>
      <c r="E149" s="10"/>
      <c r="F149" s="183"/>
      <c r="G149" s="134" t="str">
        <f>IFERROR(VLOOKUP(Tabla46[[#This Row],[ID RIESGO]],'1. IDENTIFICACION DEL RIESGO'!$AB$27:$AL$40,11,0),"")</f>
        <v/>
      </c>
      <c r="H149" s="183"/>
      <c r="I149" s="183"/>
      <c r="J149" s="183"/>
      <c r="K149" s="185"/>
      <c r="L149" s="185"/>
      <c r="M149" s="183"/>
      <c r="N149" s="176" t="str">
        <f>IF(Tabla46[[#This Row],[ID RIESGO]]="","",IF(Tabla46[[#This Row],[RESPONSABLE DEL CONTROL (CARGO)]]="","No","Si"))</f>
        <v/>
      </c>
      <c r="O149" s="134" t="str">
        <f>IF(Tabla46[[#This Row],[FRECUENCIA DE EJECUCION DEL CONTROL]]="","",IF(Tabla46[[#This Row],[FRECUENCIA DE EJECUCION DEL CONTROL]]=DATOS!$AS$32,DATOS!$AS$32,DATOS!$AS$31))</f>
        <v/>
      </c>
      <c r="P14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9" s="134" t="str">
        <f>IF(ISTEXT(Tabla46[[#This Row],[VALOR EVALUACION DISENO]]),"",IF(Tabla46[[#This Row],[VALOR EVALUACION DISENO]]&gt;4.6,DATOS!$AV$21,IF(Tabla46[[#This Row],[VALOR EVALUACION DISENO]]&gt;=3,DATOS!$AV$22,DATOS!$AV$23)))</f>
        <v/>
      </c>
      <c r="R149" s="296"/>
      <c r="S149" s="134" t="str">
        <f>IFERROR(VLOOKUP(Tabla46[[#This Row],[% DE CUMPLIMIENTO DE LA EJECUCION DEL CONTROL]],DATOS!$AS$38:$AT$40,2,0),"")</f>
        <v/>
      </c>
      <c r="T149" s="296"/>
      <c r="U149" s="134" t="str">
        <f>IFERROR(VLOOKUP(Tabla46[[#This Row],[CRITERIOS DE EVALUACION DE LA EFECTIVIDAD]],DATOS!$AS$43:$AT$45,2,0),"")</f>
        <v/>
      </c>
      <c r="V149"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0" spans="1:22" ht="15" customHeight="1" x14ac:dyDescent="0.25">
      <c r="A150" s="7"/>
      <c r="B150" s="5"/>
      <c r="C150" s="5"/>
      <c r="D150" s="72"/>
      <c r="E150" s="10"/>
      <c r="F150" s="183"/>
      <c r="G150" s="134" t="str">
        <f>IFERROR(VLOOKUP(Tabla46[[#This Row],[ID RIESGO]],'1. IDENTIFICACION DEL RIESGO'!$AB$27:$AL$40,11,0),"")</f>
        <v/>
      </c>
      <c r="H150" s="183"/>
      <c r="I150" s="183"/>
      <c r="J150" s="183"/>
      <c r="K150" s="185"/>
      <c r="L150" s="185"/>
      <c r="M150" s="183"/>
      <c r="N150" s="176" t="str">
        <f>IF(Tabla46[[#This Row],[ID RIESGO]]="","",IF(Tabla46[[#This Row],[RESPONSABLE DEL CONTROL (CARGO)]]="","No","Si"))</f>
        <v/>
      </c>
      <c r="O150" s="134" t="str">
        <f>IF(Tabla46[[#This Row],[FRECUENCIA DE EJECUCION DEL CONTROL]]="","",IF(Tabla46[[#This Row],[FRECUENCIA DE EJECUCION DEL CONTROL]]=DATOS!$AS$32,DATOS!$AS$32,DATOS!$AS$31))</f>
        <v/>
      </c>
      <c r="P15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0" s="134" t="str">
        <f>IF(ISTEXT(Tabla46[[#This Row],[VALOR EVALUACION DISENO]]),"",IF(Tabla46[[#This Row],[VALOR EVALUACION DISENO]]&gt;4.6,DATOS!$AV$21,IF(Tabla46[[#This Row],[VALOR EVALUACION DISENO]]&gt;=3,DATOS!$AV$22,DATOS!$AV$23)))</f>
        <v/>
      </c>
      <c r="R150" s="296"/>
      <c r="S150" s="134" t="str">
        <f>IFERROR(VLOOKUP(Tabla46[[#This Row],[% DE CUMPLIMIENTO DE LA EJECUCION DEL CONTROL]],DATOS!$AS$38:$AT$40,2,0),"")</f>
        <v/>
      </c>
      <c r="T150" s="296"/>
      <c r="U150" s="134" t="str">
        <f>IFERROR(VLOOKUP(Tabla46[[#This Row],[CRITERIOS DE EVALUACION DE LA EFECTIVIDAD]],DATOS!$AS$43:$AT$45,2,0),"")</f>
        <v/>
      </c>
      <c r="V150"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1" spans="1:22" ht="15" customHeight="1" x14ac:dyDescent="0.25">
      <c r="A151" s="7"/>
      <c r="B151" s="5"/>
      <c r="C151" s="5"/>
      <c r="D151" s="72"/>
      <c r="E151" s="10"/>
      <c r="F151" s="183"/>
      <c r="G151" s="134" t="str">
        <f>IFERROR(VLOOKUP(Tabla46[[#This Row],[ID RIESGO]],'1. IDENTIFICACION DEL RIESGO'!$AB$27:$AL$40,11,0),"")</f>
        <v/>
      </c>
      <c r="H151" s="183"/>
      <c r="I151" s="183"/>
      <c r="J151" s="183"/>
      <c r="K151" s="185"/>
      <c r="L151" s="185"/>
      <c r="M151" s="183"/>
      <c r="N151" s="176" t="str">
        <f>IF(Tabla46[[#This Row],[ID RIESGO]]="","",IF(Tabla46[[#This Row],[RESPONSABLE DEL CONTROL (CARGO)]]="","No","Si"))</f>
        <v/>
      </c>
      <c r="O151" s="134" t="str">
        <f>IF(Tabla46[[#This Row],[FRECUENCIA DE EJECUCION DEL CONTROL]]="","",IF(Tabla46[[#This Row],[FRECUENCIA DE EJECUCION DEL CONTROL]]=DATOS!$AS$32,DATOS!$AS$32,DATOS!$AS$31))</f>
        <v/>
      </c>
      <c r="P15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1" s="134" t="str">
        <f>IF(ISTEXT(Tabla46[[#This Row],[VALOR EVALUACION DISENO]]),"",IF(Tabla46[[#This Row],[VALOR EVALUACION DISENO]]&gt;4.6,DATOS!$AV$21,IF(Tabla46[[#This Row],[VALOR EVALUACION DISENO]]&gt;=3,DATOS!$AV$22,DATOS!$AV$23)))</f>
        <v/>
      </c>
      <c r="R151" s="296"/>
      <c r="S151" s="134" t="str">
        <f>IFERROR(VLOOKUP(Tabla46[[#This Row],[% DE CUMPLIMIENTO DE LA EJECUCION DEL CONTROL]],DATOS!$AS$38:$AT$40,2,0),"")</f>
        <v/>
      </c>
      <c r="T151" s="296"/>
      <c r="U151" s="134" t="str">
        <f>IFERROR(VLOOKUP(Tabla46[[#This Row],[CRITERIOS DE EVALUACION DE LA EFECTIVIDAD]],DATOS!$AS$43:$AT$45,2,0),"")</f>
        <v/>
      </c>
      <c r="V151"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2" spans="1:22" ht="15" customHeight="1" x14ac:dyDescent="0.25">
      <c r="A152" s="7"/>
      <c r="B152" s="5"/>
      <c r="C152" s="5"/>
      <c r="D152" s="72"/>
      <c r="E152" s="10"/>
      <c r="F152" s="183"/>
      <c r="G152" s="134" t="str">
        <f>IFERROR(VLOOKUP(Tabla46[[#This Row],[ID RIESGO]],'1. IDENTIFICACION DEL RIESGO'!$AB$27:$AL$40,11,0),"")</f>
        <v/>
      </c>
      <c r="H152" s="183"/>
      <c r="I152" s="183"/>
      <c r="J152" s="183"/>
      <c r="K152" s="185"/>
      <c r="L152" s="185"/>
      <c r="M152" s="183"/>
      <c r="N152" s="176" t="str">
        <f>IF(Tabla46[[#This Row],[ID RIESGO]]="","",IF(Tabla46[[#This Row],[RESPONSABLE DEL CONTROL (CARGO)]]="","No","Si"))</f>
        <v/>
      </c>
      <c r="O152" s="134" t="str">
        <f>IF(Tabla46[[#This Row],[FRECUENCIA DE EJECUCION DEL CONTROL]]="","",IF(Tabla46[[#This Row],[FRECUENCIA DE EJECUCION DEL CONTROL]]=DATOS!$AS$32,DATOS!$AS$32,DATOS!$AS$31))</f>
        <v/>
      </c>
      <c r="P15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2" s="134" t="str">
        <f>IF(ISTEXT(Tabla46[[#This Row],[VALOR EVALUACION DISENO]]),"",IF(Tabla46[[#This Row],[VALOR EVALUACION DISENO]]&gt;4.6,DATOS!$AV$21,IF(Tabla46[[#This Row],[VALOR EVALUACION DISENO]]&gt;=3,DATOS!$AV$22,DATOS!$AV$23)))</f>
        <v/>
      </c>
      <c r="R152" s="296"/>
      <c r="S152" s="134" t="str">
        <f>IFERROR(VLOOKUP(Tabla46[[#This Row],[% DE CUMPLIMIENTO DE LA EJECUCION DEL CONTROL]],DATOS!$AS$38:$AT$40,2,0),"")</f>
        <v/>
      </c>
      <c r="T152" s="296"/>
      <c r="U152" s="134" t="str">
        <f>IFERROR(VLOOKUP(Tabla46[[#This Row],[CRITERIOS DE EVALUACION DE LA EFECTIVIDAD]],DATOS!$AS$43:$AT$45,2,0),"")</f>
        <v/>
      </c>
      <c r="V152"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3" spans="1:22" ht="15" customHeight="1" x14ac:dyDescent="0.25">
      <c r="A153" s="7"/>
      <c r="B153" s="5"/>
      <c r="C153" s="5"/>
      <c r="D153" s="72"/>
      <c r="E153" s="10"/>
      <c r="F153" s="183"/>
      <c r="G153" s="134" t="str">
        <f>IFERROR(VLOOKUP(Tabla46[[#This Row],[ID RIESGO]],'1. IDENTIFICACION DEL RIESGO'!$AB$27:$AL$40,11,0),"")</f>
        <v/>
      </c>
      <c r="H153" s="183"/>
      <c r="I153" s="183"/>
      <c r="J153" s="183"/>
      <c r="K153" s="185"/>
      <c r="L153" s="185"/>
      <c r="M153" s="183"/>
      <c r="N153" s="176" t="str">
        <f>IF(Tabla46[[#This Row],[ID RIESGO]]="","",IF(Tabla46[[#This Row],[RESPONSABLE DEL CONTROL (CARGO)]]="","No","Si"))</f>
        <v/>
      </c>
      <c r="O153" s="134" t="str">
        <f>IF(Tabla46[[#This Row],[FRECUENCIA DE EJECUCION DEL CONTROL]]="","",IF(Tabla46[[#This Row],[FRECUENCIA DE EJECUCION DEL CONTROL]]=DATOS!$AS$32,DATOS!$AS$32,DATOS!$AS$31))</f>
        <v/>
      </c>
      <c r="P15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3" s="134" t="str">
        <f>IF(ISTEXT(Tabla46[[#This Row],[VALOR EVALUACION DISENO]]),"",IF(Tabla46[[#This Row],[VALOR EVALUACION DISENO]]&gt;4.6,DATOS!$AV$21,IF(Tabla46[[#This Row],[VALOR EVALUACION DISENO]]&gt;=3,DATOS!$AV$22,DATOS!$AV$23)))</f>
        <v/>
      </c>
      <c r="R153" s="296"/>
      <c r="S153" s="134" t="str">
        <f>IFERROR(VLOOKUP(Tabla46[[#This Row],[% DE CUMPLIMIENTO DE LA EJECUCION DEL CONTROL]],DATOS!$AS$38:$AT$40,2,0),"")</f>
        <v/>
      </c>
      <c r="T153" s="296"/>
      <c r="U153" s="134" t="str">
        <f>IFERROR(VLOOKUP(Tabla46[[#This Row],[CRITERIOS DE EVALUACION DE LA EFECTIVIDAD]],DATOS!$AS$43:$AT$45,2,0),"")</f>
        <v/>
      </c>
      <c r="V153"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4" spans="1:22" ht="15" customHeight="1" x14ac:dyDescent="0.25">
      <c r="A154" s="7"/>
      <c r="B154" s="5"/>
      <c r="C154" s="5"/>
      <c r="D154" s="72"/>
      <c r="E154" s="10"/>
      <c r="F154" s="183"/>
      <c r="G154" s="134" t="str">
        <f>IFERROR(VLOOKUP(Tabla46[[#This Row],[ID RIESGO]],'1. IDENTIFICACION DEL RIESGO'!$AB$27:$AL$40,11,0),"")</f>
        <v/>
      </c>
      <c r="H154" s="183"/>
      <c r="I154" s="183"/>
      <c r="J154" s="183"/>
      <c r="K154" s="185"/>
      <c r="L154" s="185"/>
      <c r="M154" s="183"/>
      <c r="N154" s="176" t="str">
        <f>IF(Tabla46[[#This Row],[ID RIESGO]]="","",IF(Tabla46[[#This Row],[RESPONSABLE DEL CONTROL (CARGO)]]="","No","Si"))</f>
        <v/>
      </c>
      <c r="O154" s="134" t="str">
        <f>IF(Tabla46[[#This Row],[FRECUENCIA DE EJECUCION DEL CONTROL]]="","",IF(Tabla46[[#This Row],[FRECUENCIA DE EJECUCION DEL CONTROL]]=DATOS!$AS$32,DATOS!$AS$32,DATOS!$AS$31))</f>
        <v/>
      </c>
      <c r="P15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4" s="134" t="str">
        <f>IF(ISTEXT(Tabla46[[#This Row],[VALOR EVALUACION DISENO]]),"",IF(Tabla46[[#This Row],[VALOR EVALUACION DISENO]]&gt;4.6,DATOS!$AV$21,IF(Tabla46[[#This Row],[VALOR EVALUACION DISENO]]&gt;=3,DATOS!$AV$22,DATOS!$AV$23)))</f>
        <v/>
      </c>
      <c r="R154" s="296"/>
      <c r="S154" s="134" t="str">
        <f>IFERROR(VLOOKUP(Tabla46[[#This Row],[% DE CUMPLIMIENTO DE LA EJECUCION DEL CONTROL]],DATOS!$AS$38:$AT$40,2,0),"")</f>
        <v/>
      </c>
      <c r="T154" s="296"/>
      <c r="U154" s="134" t="str">
        <f>IFERROR(VLOOKUP(Tabla46[[#This Row],[CRITERIOS DE EVALUACION DE LA EFECTIVIDAD]],DATOS!$AS$43:$AT$45,2,0),"")</f>
        <v/>
      </c>
      <c r="V154"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5" spans="1:22" ht="15" customHeight="1" x14ac:dyDescent="0.25">
      <c r="A155" s="7"/>
      <c r="B155" s="5"/>
      <c r="C155" s="5"/>
      <c r="D155" s="72"/>
      <c r="E155" s="10"/>
      <c r="F155" s="183"/>
      <c r="G155" s="134" t="str">
        <f>IFERROR(VLOOKUP(Tabla46[[#This Row],[ID RIESGO]],'1. IDENTIFICACION DEL RIESGO'!$AB$27:$AL$40,11,0),"")</f>
        <v/>
      </c>
      <c r="H155" s="183"/>
      <c r="I155" s="183"/>
      <c r="J155" s="183"/>
      <c r="K155" s="185"/>
      <c r="L155" s="185"/>
      <c r="M155" s="183"/>
      <c r="N155" s="176" t="str">
        <f>IF(Tabla46[[#This Row],[ID RIESGO]]="","",IF(Tabla46[[#This Row],[RESPONSABLE DEL CONTROL (CARGO)]]="","No","Si"))</f>
        <v/>
      </c>
      <c r="O155" s="134" t="str">
        <f>IF(Tabla46[[#This Row],[FRECUENCIA DE EJECUCION DEL CONTROL]]="","",IF(Tabla46[[#This Row],[FRECUENCIA DE EJECUCION DEL CONTROL]]=DATOS!$AS$32,DATOS!$AS$32,DATOS!$AS$31))</f>
        <v/>
      </c>
      <c r="P15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5" s="134" t="str">
        <f>IF(ISTEXT(Tabla46[[#This Row],[VALOR EVALUACION DISENO]]),"",IF(Tabla46[[#This Row],[VALOR EVALUACION DISENO]]&gt;4.6,DATOS!$AV$21,IF(Tabla46[[#This Row],[VALOR EVALUACION DISENO]]&gt;=3,DATOS!$AV$22,DATOS!$AV$23)))</f>
        <v/>
      </c>
      <c r="R155" s="296"/>
      <c r="S155" s="134" t="str">
        <f>IFERROR(VLOOKUP(Tabla46[[#This Row],[% DE CUMPLIMIENTO DE LA EJECUCION DEL CONTROL]],DATOS!$AS$38:$AT$40,2,0),"")</f>
        <v/>
      </c>
      <c r="T155" s="296"/>
      <c r="U155" s="134" t="str">
        <f>IFERROR(VLOOKUP(Tabla46[[#This Row],[CRITERIOS DE EVALUACION DE LA EFECTIVIDAD]],DATOS!$AS$43:$AT$45,2,0),"")</f>
        <v/>
      </c>
      <c r="V155"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6" spans="1:22" ht="15" customHeight="1" x14ac:dyDescent="0.25">
      <c r="A156" s="7"/>
      <c r="B156" s="5"/>
      <c r="C156" s="5"/>
      <c r="D156" s="72"/>
      <c r="E156" s="10"/>
      <c r="F156" s="183"/>
      <c r="G156" s="134" t="str">
        <f>IFERROR(VLOOKUP(Tabla46[[#This Row],[ID RIESGO]],'1. IDENTIFICACION DEL RIESGO'!$AB$27:$AL$40,11,0),"")</f>
        <v/>
      </c>
      <c r="H156" s="183"/>
      <c r="I156" s="183"/>
      <c r="J156" s="183"/>
      <c r="K156" s="185"/>
      <c r="L156" s="185"/>
      <c r="M156" s="183"/>
      <c r="N156" s="176" t="str">
        <f>IF(Tabla46[[#This Row],[ID RIESGO]]="","",IF(Tabla46[[#This Row],[RESPONSABLE DEL CONTROL (CARGO)]]="","No","Si"))</f>
        <v/>
      </c>
      <c r="O156" s="134" t="str">
        <f>IF(Tabla46[[#This Row],[FRECUENCIA DE EJECUCION DEL CONTROL]]="","",IF(Tabla46[[#This Row],[FRECUENCIA DE EJECUCION DEL CONTROL]]=DATOS!$AS$32,DATOS!$AS$32,DATOS!$AS$31))</f>
        <v/>
      </c>
      <c r="P15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6" s="134" t="str">
        <f>IF(ISTEXT(Tabla46[[#This Row],[VALOR EVALUACION DISENO]]),"",IF(Tabla46[[#This Row],[VALOR EVALUACION DISENO]]&gt;4.6,DATOS!$AV$21,IF(Tabla46[[#This Row],[VALOR EVALUACION DISENO]]&gt;=3,DATOS!$AV$22,DATOS!$AV$23)))</f>
        <v/>
      </c>
      <c r="R156" s="296"/>
      <c r="S156" s="134" t="str">
        <f>IFERROR(VLOOKUP(Tabla46[[#This Row],[% DE CUMPLIMIENTO DE LA EJECUCION DEL CONTROL]],DATOS!$AS$38:$AT$40,2,0),"")</f>
        <v/>
      </c>
      <c r="T156" s="296"/>
      <c r="U156" s="134" t="str">
        <f>IFERROR(VLOOKUP(Tabla46[[#This Row],[CRITERIOS DE EVALUACION DE LA EFECTIVIDAD]],DATOS!$AS$43:$AT$45,2,0),"")</f>
        <v/>
      </c>
      <c r="V156"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7" spans="1:22" ht="15" customHeight="1" x14ac:dyDescent="0.25">
      <c r="A157" s="7"/>
      <c r="B157" s="5"/>
      <c r="C157" s="5"/>
      <c r="D157" s="72"/>
      <c r="E157" s="10"/>
      <c r="F157" s="183"/>
      <c r="G157" s="134" t="str">
        <f>IFERROR(VLOOKUP(Tabla46[[#This Row],[ID RIESGO]],'1. IDENTIFICACION DEL RIESGO'!$AB$27:$AL$40,11,0),"")</f>
        <v/>
      </c>
      <c r="H157" s="183"/>
      <c r="I157" s="183"/>
      <c r="J157" s="183"/>
      <c r="K157" s="185"/>
      <c r="L157" s="185"/>
      <c r="M157" s="183"/>
      <c r="N157" s="176" t="str">
        <f>IF(Tabla46[[#This Row],[ID RIESGO]]="","",IF(Tabla46[[#This Row],[RESPONSABLE DEL CONTROL (CARGO)]]="","No","Si"))</f>
        <v/>
      </c>
      <c r="O157" s="134" t="str">
        <f>IF(Tabla46[[#This Row],[FRECUENCIA DE EJECUCION DEL CONTROL]]="","",IF(Tabla46[[#This Row],[FRECUENCIA DE EJECUCION DEL CONTROL]]=DATOS!$AS$32,DATOS!$AS$32,DATOS!$AS$31))</f>
        <v/>
      </c>
      <c r="P15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7" s="134" t="str">
        <f>IF(ISTEXT(Tabla46[[#This Row],[VALOR EVALUACION DISENO]]),"",IF(Tabla46[[#This Row],[VALOR EVALUACION DISENO]]&gt;4.6,DATOS!$AV$21,IF(Tabla46[[#This Row],[VALOR EVALUACION DISENO]]&gt;=3,DATOS!$AV$22,DATOS!$AV$23)))</f>
        <v/>
      </c>
      <c r="R157" s="296"/>
      <c r="S157" s="134" t="str">
        <f>IFERROR(VLOOKUP(Tabla46[[#This Row],[% DE CUMPLIMIENTO DE LA EJECUCION DEL CONTROL]],DATOS!$AS$38:$AT$40,2,0),"")</f>
        <v/>
      </c>
      <c r="T157" s="296"/>
      <c r="U157" s="134" t="str">
        <f>IFERROR(VLOOKUP(Tabla46[[#This Row],[CRITERIOS DE EVALUACION DE LA EFECTIVIDAD]],DATOS!$AS$43:$AT$45,2,0),"")</f>
        <v/>
      </c>
      <c r="V157"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8" spans="1:22" ht="15" customHeight="1" x14ac:dyDescent="0.25">
      <c r="A158" s="7"/>
      <c r="B158" s="5"/>
      <c r="C158" s="5"/>
      <c r="D158" s="72"/>
      <c r="E158" s="10"/>
      <c r="F158" s="183"/>
      <c r="G158" s="134" t="str">
        <f>IFERROR(VLOOKUP(Tabla46[[#This Row],[ID RIESGO]],'1. IDENTIFICACION DEL RIESGO'!$AB$27:$AL$40,11,0),"")</f>
        <v/>
      </c>
      <c r="H158" s="183"/>
      <c r="I158" s="183"/>
      <c r="J158" s="183"/>
      <c r="K158" s="185"/>
      <c r="L158" s="185"/>
      <c r="M158" s="183"/>
      <c r="N158" s="176" t="str">
        <f>IF(Tabla46[[#This Row],[ID RIESGO]]="","",IF(Tabla46[[#This Row],[RESPONSABLE DEL CONTROL (CARGO)]]="","No","Si"))</f>
        <v/>
      </c>
      <c r="O158" s="134" t="str">
        <f>IF(Tabla46[[#This Row],[FRECUENCIA DE EJECUCION DEL CONTROL]]="","",IF(Tabla46[[#This Row],[FRECUENCIA DE EJECUCION DEL CONTROL]]=DATOS!$AS$32,DATOS!$AS$32,DATOS!$AS$31))</f>
        <v/>
      </c>
      <c r="P15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8" s="134" t="str">
        <f>IF(ISTEXT(Tabla46[[#This Row],[VALOR EVALUACION DISENO]]),"",IF(Tabla46[[#This Row],[VALOR EVALUACION DISENO]]&gt;4.6,DATOS!$AV$21,IF(Tabla46[[#This Row],[VALOR EVALUACION DISENO]]&gt;=3,DATOS!$AV$22,DATOS!$AV$23)))</f>
        <v/>
      </c>
      <c r="R158" s="296"/>
      <c r="S158" s="134" t="str">
        <f>IFERROR(VLOOKUP(Tabla46[[#This Row],[% DE CUMPLIMIENTO DE LA EJECUCION DEL CONTROL]],DATOS!$AS$38:$AT$40,2,0),"")</f>
        <v/>
      </c>
      <c r="T158" s="296"/>
      <c r="U158" s="134" t="str">
        <f>IFERROR(VLOOKUP(Tabla46[[#This Row],[CRITERIOS DE EVALUACION DE LA EFECTIVIDAD]],DATOS!$AS$43:$AT$45,2,0),"")</f>
        <v/>
      </c>
      <c r="V158"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9" spans="1:22" ht="15" customHeight="1" x14ac:dyDescent="0.25">
      <c r="A159" s="7"/>
      <c r="B159" s="5"/>
      <c r="C159" s="5"/>
      <c r="D159" s="72"/>
      <c r="E159" s="10"/>
      <c r="F159" s="183"/>
      <c r="G159" s="134" t="str">
        <f>IFERROR(VLOOKUP(Tabla46[[#This Row],[ID RIESGO]],'1. IDENTIFICACION DEL RIESGO'!$AB$27:$AL$40,11,0),"")</f>
        <v/>
      </c>
      <c r="H159" s="183"/>
      <c r="I159" s="183"/>
      <c r="J159" s="183"/>
      <c r="K159" s="185"/>
      <c r="L159" s="185"/>
      <c r="M159" s="183"/>
      <c r="N159" s="176" t="str">
        <f>IF(Tabla46[[#This Row],[ID RIESGO]]="","",IF(Tabla46[[#This Row],[RESPONSABLE DEL CONTROL (CARGO)]]="","No","Si"))</f>
        <v/>
      </c>
      <c r="O159" s="134" t="str">
        <f>IF(Tabla46[[#This Row],[FRECUENCIA DE EJECUCION DEL CONTROL]]="","",IF(Tabla46[[#This Row],[FRECUENCIA DE EJECUCION DEL CONTROL]]=DATOS!$AS$32,DATOS!$AS$32,DATOS!$AS$31))</f>
        <v/>
      </c>
      <c r="P15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9" s="134" t="str">
        <f>IF(ISTEXT(Tabla46[[#This Row],[VALOR EVALUACION DISENO]]),"",IF(Tabla46[[#This Row],[VALOR EVALUACION DISENO]]&gt;4.6,DATOS!$AV$21,IF(Tabla46[[#This Row],[VALOR EVALUACION DISENO]]&gt;=3,DATOS!$AV$22,DATOS!$AV$23)))</f>
        <v/>
      </c>
      <c r="R159" s="296"/>
      <c r="S159" s="134" t="str">
        <f>IFERROR(VLOOKUP(Tabla46[[#This Row],[% DE CUMPLIMIENTO DE LA EJECUCION DEL CONTROL]],DATOS!$AS$38:$AT$40,2,0),"")</f>
        <v/>
      </c>
      <c r="T159" s="296"/>
      <c r="U159" s="134" t="str">
        <f>IFERROR(VLOOKUP(Tabla46[[#This Row],[CRITERIOS DE EVALUACION DE LA EFECTIVIDAD]],DATOS!$AS$43:$AT$45,2,0),"")</f>
        <v/>
      </c>
      <c r="V159"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0" spans="1:22" ht="15" customHeight="1" x14ac:dyDescent="0.25">
      <c r="A160" s="7"/>
      <c r="B160" s="5"/>
      <c r="C160" s="5"/>
      <c r="D160" s="72"/>
      <c r="E160" s="10"/>
      <c r="F160" s="183"/>
      <c r="G160" s="134" t="str">
        <f>IFERROR(VLOOKUP(Tabla46[[#This Row],[ID RIESGO]],'1. IDENTIFICACION DEL RIESGO'!$AB$27:$AL$40,11,0),"")</f>
        <v/>
      </c>
      <c r="H160" s="183"/>
      <c r="I160" s="183"/>
      <c r="J160" s="183"/>
      <c r="K160" s="185"/>
      <c r="L160" s="185"/>
      <c r="M160" s="183"/>
      <c r="N160" s="176" t="str">
        <f>IF(Tabla46[[#This Row],[ID RIESGO]]="","",IF(Tabla46[[#This Row],[RESPONSABLE DEL CONTROL (CARGO)]]="","No","Si"))</f>
        <v/>
      </c>
      <c r="O160" s="134" t="str">
        <f>IF(Tabla46[[#This Row],[FRECUENCIA DE EJECUCION DEL CONTROL]]="","",IF(Tabla46[[#This Row],[FRECUENCIA DE EJECUCION DEL CONTROL]]=DATOS!$AS$32,DATOS!$AS$32,DATOS!$AS$31))</f>
        <v/>
      </c>
      <c r="P16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0" s="134" t="str">
        <f>IF(ISTEXT(Tabla46[[#This Row],[VALOR EVALUACION DISENO]]),"",IF(Tabla46[[#This Row],[VALOR EVALUACION DISENO]]&gt;4.6,DATOS!$AV$21,IF(Tabla46[[#This Row],[VALOR EVALUACION DISENO]]&gt;=3,DATOS!$AV$22,DATOS!$AV$23)))</f>
        <v/>
      </c>
      <c r="R160" s="296"/>
      <c r="S160" s="134" t="str">
        <f>IFERROR(VLOOKUP(Tabla46[[#This Row],[% DE CUMPLIMIENTO DE LA EJECUCION DEL CONTROL]],DATOS!$AS$38:$AT$40,2,0),"")</f>
        <v/>
      </c>
      <c r="T160" s="296"/>
      <c r="U160" s="134" t="str">
        <f>IFERROR(VLOOKUP(Tabla46[[#This Row],[CRITERIOS DE EVALUACION DE LA EFECTIVIDAD]],DATOS!$AS$43:$AT$45,2,0),"")</f>
        <v/>
      </c>
      <c r="V160"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1" spans="1:22" ht="15" customHeight="1" x14ac:dyDescent="0.25">
      <c r="A161" s="7"/>
      <c r="B161" s="5"/>
      <c r="C161" s="5"/>
      <c r="D161" s="72"/>
      <c r="E161" s="10"/>
      <c r="F161" s="183"/>
      <c r="G161" s="134" t="str">
        <f>IFERROR(VLOOKUP(Tabla46[[#This Row],[ID RIESGO]],'1. IDENTIFICACION DEL RIESGO'!$AB$27:$AL$40,11,0),"")</f>
        <v/>
      </c>
      <c r="H161" s="183"/>
      <c r="I161" s="183"/>
      <c r="J161" s="183"/>
      <c r="K161" s="185"/>
      <c r="L161" s="185"/>
      <c r="M161" s="183"/>
      <c r="N161" s="176" t="str">
        <f>IF(Tabla46[[#This Row],[ID RIESGO]]="","",IF(Tabla46[[#This Row],[RESPONSABLE DEL CONTROL (CARGO)]]="","No","Si"))</f>
        <v/>
      </c>
      <c r="O161" s="134" t="str">
        <f>IF(Tabla46[[#This Row],[FRECUENCIA DE EJECUCION DEL CONTROL]]="","",IF(Tabla46[[#This Row],[FRECUENCIA DE EJECUCION DEL CONTROL]]=DATOS!$AS$32,DATOS!$AS$32,DATOS!$AS$31))</f>
        <v/>
      </c>
      <c r="P16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1" s="134" t="str">
        <f>IF(ISTEXT(Tabla46[[#This Row],[VALOR EVALUACION DISENO]]),"",IF(Tabla46[[#This Row],[VALOR EVALUACION DISENO]]&gt;4.6,DATOS!$AV$21,IF(Tabla46[[#This Row],[VALOR EVALUACION DISENO]]&gt;=3,DATOS!$AV$22,DATOS!$AV$23)))</f>
        <v/>
      </c>
      <c r="R161" s="296"/>
      <c r="S161" s="134" t="str">
        <f>IFERROR(VLOOKUP(Tabla46[[#This Row],[% DE CUMPLIMIENTO DE LA EJECUCION DEL CONTROL]],DATOS!$AS$38:$AT$40,2,0),"")</f>
        <v/>
      </c>
      <c r="T161" s="296"/>
      <c r="U161" s="134" t="str">
        <f>IFERROR(VLOOKUP(Tabla46[[#This Row],[CRITERIOS DE EVALUACION DE LA EFECTIVIDAD]],DATOS!$AS$43:$AT$45,2,0),"")</f>
        <v/>
      </c>
      <c r="V161"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2" spans="1:22" ht="15" customHeight="1" x14ac:dyDescent="0.25">
      <c r="A162" s="7"/>
      <c r="B162" s="5"/>
      <c r="C162" s="5"/>
      <c r="D162" s="72"/>
      <c r="E162" s="10"/>
      <c r="F162" s="183"/>
      <c r="G162" s="134" t="str">
        <f>IFERROR(VLOOKUP(Tabla46[[#This Row],[ID RIESGO]],'1. IDENTIFICACION DEL RIESGO'!$AB$27:$AL$40,11,0),"")</f>
        <v/>
      </c>
      <c r="H162" s="183"/>
      <c r="I162" s="183"/>
      <c r="J162" s="183"/>
      <c r="K162" s="185"/>
      <c r="L162" s="185"/>
      <c r="M162" s="183"/>
      <c r="N162" s="176" t="str">
        <f>IF(Tabla46[[#This Row],[ID RIESGO]]="","",IF(Tabla46[[#This Row],[RESPONSABLE DEL CONTROL (CARGO)]]="","No","Si"))</f>
        <v/>
      </c>
      <c r="O162" s="134" t="str">
        <f>IF(Tabla46[[#This Row],[FRECUENCIA DE EJECUCION DEL CONTROL]]="","",IF(Tabla46[[#This Row],[FRECUENCIA DE EJECUCION DEL CONTROL]]=DATOS!$AS$32,DATOS!$AS$32,DATOS!$AS$31))</f>
        <v/>
      </c>
      <c r="P16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2" s="134" t="str">
        <f>IF(ISTEXT(Tabla46[[#This Row],[VALOR EVALUACION DISENO]]),"",IF(Tabla46[[#This Row],[VALOR EVALUACION DISENO]]&gt;4.6,DATOS!$AV$21,IF(Tabla46[[#This Row],[VALOR EVALUACION DISENO]]&gt;=3,DATOS!$AV$22,DATOS!$AV$23)))</f>
        <v/>
      </c>
      <c r="R162" s="296"/>
      <c r="S162" s="134" t="str">
        <f>IFERROR(VLOOKUP(Tabla46[[#This Row],[% DE CUMPLIMIENTO DE LA EJECUCION DEL CONTROL]],DATOS!$AS$38:$AT$40,2,0),"")</f>
        <v/>
      </c>
      <c r="T162" s="296"/>
      <c r="U162" s="134" t="str">
        <f>IFERROR(VLOOKUP(Tabla46[[#This Row],[CRITERIOS DE EVALUACION DE LA EFECTIVIDAD]],DATOS!$AS$43:$AT$45,2,0),"")</f>
        <v/>
      </c>
      <c r="V162"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3" spans="1:22" ht="15" customHeight="1" x14ac:dyDescent="0.25">
      <c r="A163" s="7"/>
      <c r="B163" s="5"/>
      <c r="C163" s="5"/>
      <c r="D163" s="72"/>
      <c r="E163" s="10"/>
      <c r="F163" s="183"/>
      <c r="G163" s="134" t="str">
        <f>IFERROR(VLOOKUP(Tabla46[[#This Row],[ID RIESGO]],'1. IDENTIFICACION DEL RIESGO'!$AB$27:$AL$40,11,0),"")</f>
        <v/>
      </c>
      <c r="H163" s="183"/>
      <c r="I163" s="183"/>
      <c r="J163" s="183"/>
      <c r="K163" s="185"/>
      <c r="L163" s="185"/>
      <c r="M163" s="183"/>
      <c r="N163" s="176" t="str">
        <f>IF(Tabla46[[#This Row],[ID RIESGO]]="","",IF(Tabla46[[#This Row],[RESPONSABLE DEL CONTROL (CARGO)]]="","No","Si"))</f>
        <v/>
      </c>
      <c r="O163" s="134" t="str">
        <f>IF(Tabla46[[#This Row],[FRECUENCIA DE EJECUCION DEL CONTROL]]="","",IF(Tabla46[[#This Row],[FRECUENCIA DE EJECUCION DEL CONTROL]]=DATOS!$AS$32,DATOS!$AS$32,DATOS!$AS$31))</f>
        <v/>
      </c>
      <c r="P16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3" s="134" t="str">
        <f>IF(ISTEXT(Tabla46[[#This Row],[VALOR EVALUACION DISENO]]),"",IF(Tabla46[[#This Row],[VALOR EVALUACION DISENO]]&gt;4.6,DATOS!$AV$21,IF(Tabla46[[#This Row],[VALOR EVALUACION DISENO]]&gt;=3,DATOS!$AV$22,DATOS!$AV$23)))</f>
        <v/>
      </c>
      <c r="R163" s="296"/>
      <c r="S163" s="134" t="str">
        <f>IFERROR(VLOOKUP(Tabla46[[#This Row],[% DE CUMPLIMIENTO DE LA EJECUCION DEL CONTROL]],DATOS!$AS$38:$AT$40,2,0),"")</f>
        <v/>
      </c>
      <c r="T163" s="296"/>
      <c r="U163" s="134" t="str">
        <f>IFERROR(VLOOKUP(Tabla46[[#This Row],[CRITERIOS DE EVALUACION DE LA EFECTIVIDAD]],DATOS!$AS$43:$AT$45,2,0),"")</f>
        <v/>
      </c>
      <c r="V163"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4" spans="1:22" ht="15" customHeight="1" x14ac:dyDescent="0.25">
      <c r="A164" s="7"/>
      <c r="B164" s="5"/>
      <c r="C164" s="5"/>
      <c r="D164" s="72"/>
      <c r="E164" s="10"/>
      <c r="F164" s="183"/>
      <c r="G164" s="134" t="str">
        <f>IFERROR(VLOOKUP(Tabla46[[#This Row],[ID RIESGO]],'1. IDENTIFICACION DEL RIESGO'!$AB$27:$AL$40,11,0),"")</f>
        <v/>
      </c>
      <c r="H164" s="183"/>
      <c r="I164" s="183"/>
      <c r="J164" s="183"/>
      <c r="K164" s="185"/>
      <c r="L164" s="185"/>
      <c r="M164" s="183"/>
      <c r="N164" s="176" t="str">
        <f>IF(Tabla46[[#This Row],[ID RIESGO]]="","",IF(Tabla46[[#This Row],[RESPONSABLE DEL CONTROL (CARGO)]]="","No","Si"))</f>
        <v/>
      </c>
      <c r="O164" s="134" t="str">
        <f>IF(Tabla46[[#This Row],[FRECUENCIA DE EJECUCION DEL CONTROL]]="","",IF(Tabla46[[#This Row],[FRECUENCIA DE EJECUCION DEL CONTROL]]=DATOS!$AS$32,DATOS!$AS$32,DATOS!$AS$31))</f>
        <v/>
      </c>
      <c r="P16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4" s="134" t="str">
        <f>IF(ISTEXT(Tabla46[[#This Row],[VALOR EVALUACION DISENO]]),"",IF(Tabla46[[#This Row],[VALOR EVALUACION DISENO]]&gt;4.6,DATOS!$AV$21,IF(Tabla46[[#This Row],[VALOR EVALUACION DISENO]]&gt;=3,DATOS!$AV$22,DATOS!$AV$23)))</f>
        <v/>
      </c>
      <c r="R164" s="296"/>
      <c r="S164" s="134" t="str">
        <f>IFERROR(VLOOKUP(Tabla46[[#This Row],[% DE CUMPLIMIENTO DE LA EJECUCION DEL CONTROL]],DATOS!$AS$38:$AT$40,2,0),"")</f>
        <v/>
      </c>
      <c r="T164" s="296"/>
      <c r="U164" s="134" t="str">
        <f>IFERROR(VLOOKUP(Tabla46[[#This Row],[CRITERIOS DE EVALUACION DE LA EFECTIVIDAD]],DATOS!$AS$43:$AT$45,2,0),"")</f>
        <v/>
      </c>
      <c r="V164"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5" spans="1:22" ht="15" customHeight="1" x14ac:dyDescent="0.25">
      <c r="A165" s="7"/>
      <c r="B165" s="5"/>
      <c r="C165" s="5"/>
      <c r="D165" s="72"/>
      <c r="E165" s="10"/>
      <c r="F165" s="183"/>
      <c r="G165" s="134" t="str">
        <f>IFERROR(VLOOKUP(Tabla46[[#This Row],[ID RIESGO]],'1. IDENTIFICACION DEL RIESGO'!$AB$27:$AL$40,11,0),"")</f>
        <v/>
      </c>
      <c r="H165" s="183"/>
      <c r="I165" s="183"/>
      <c r="J165" s="183"/>
      <c r="K165" s="185"/>
      <c r="L165" s="185"/>
      <c r="M165" s="183"/>
      <c r="N165" s="176" t="str">
        <f>IF(Tabla46[[#This Row],[ID RIESGO]]="","",IF(Tabla46[[#This Row],[RESPONSABLE DEL CONTROL (CARGO)]]="","No","Si"))</f>
        <v/>
      </c>
      <c r="O165" s="134" t="str">
        <f>IF(Tabla46[[#This Row],[FRECUENCIA DE EJECUCION DEL CONTROL]]="","",IF(Tabla46[[#This Row],[FRECUENCIA DE EJECUCION DEL CONTROL]]=DATOS!$AS$32,DATOS!$AS$32,DATOS!$AS$31))</f>
        <v/>
      </c>
      <c r="P16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5" s="134" t="str">
        <f>IF(ISTEXT(Tabla46[[#This Row],[VALOR EVALUACION DISENO]]),"",IF(Tabla46[[#This Row],[VALOR EVALUACION DISENO]]&gt;4.6,DATOS!$AV$21,IF(Tabla46[[#This Row],[VALOR EVALUACION DISENO]]&gt;=3,DATOS!$AV$22,DATOS!$AV$23)))</f>
        <v/>
      </c>
      <c r="R165" s="296"/>
      <c r="S165" s="134" t="str">
        <f>IFERROR(VLOOKUP(Tabla46[[#This Row],[% DE CUMPLIMIENTO DE LA EJECUCION DEL CONTROL]],DATOS!$AS$38:$AT$40,2,0),"")</f>
        <v/>
      </c>
      <c r="T165" s="296"/>
      <c r="U165" s="134" t="str">
        <f>IFERROR(VLOOKUP(Tabla46[[#This Row],[CRITERIOS DE EVALUACION DE LA EFECTIVIDAD]],DATOS!$AS$43:$AT$45,2,0),"")</f>
        <v/>
      </c>
      <c r="V165"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6" spans="1:22" ht="15" customHeight="1" x14ac:dyDescent="0.25">
      <c r="A166" s="7"/>
      <c r="B166" s="5"/>
      <c r="C166" s="5"/>
      <c r="D166" s="72"/>
      <c r="E166" s="10"/>
      <c r="F166" s="183"/>
      <c r="G166" s="134" t="str">
        <f>IFERROR(VLOOKUP(Tabla46[[#This Row],[ID RIESGO]],'1. IDENTIFICACION DEL RIESGO'!$AB$27:$AL$40,11,0),"")</f>
        <v/>
      </c>
      <c r="H166" s="183"/>
      <c r="I166" s="183"/>
      <c r="J166" s="183"/>
      <c r="K166" s="185"/>
      <c r="L166" s="185"/>
      <c r="M166" s="183"/>
      <c r="N166" s="176" t="str">
        <f>IF(Tabla46[[#This Row],[ID RIESGO]]="","",IF(Tabla46[[#This Row],[RESPONSABLE DEL CONTROL (CARGO)]]="","No","Si"))</f>
        <v/>
      </c>
      <c r="O166" s="134" t="str">
        <f>IF(Tabla46[[#This Row],[FRECUENCIA DE EJECUCION DEL CONTROL]]="","",IF(Tabla46[[#This Row],[FRECUENCIA DE EJECUCION DEL CONTROL]]=DATOS!$AS$32,DATOS!$AS$32,DATOS!$AS$31))</f>
        <v/>
      </c>
      <c r="P16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6" s="134" t="str">
        <f>IF(ISTEXT(Tabla46[[#This Row],[VALOR EVALUACION DISENO]]),"",IF(Tabla46[[#This Row],[VALOR EVALUACION DISENO]]&gt;4.6,DATOS!$AV$21,IF(Tabla46[[#This Row],[VALOR EVALUACION DISENO]]&gt;=3,DATOS!$AV$22,DATOS!$AV$23)))</f>
        <v/>
      </c>
      <c r="R166" s="296"/>
      <c r="S166" s="134" t="str">
        <f>IFERROR(VLOOKUP(Tabla46[[#This Row],[% DE CUMPLIMIENTO DE LA EJECUCION DEL CONTROL]],DATOS!$AS$38:$AT$40,2,0),"")</f>
        <v/>
      </c>
      <c r="T166" s="296"/>
      <c r="U166" s="134" t="str">
        <f>IFERROR(VLOOKUP(Tabla46[[#This Row],[CRITERIOS DE EVALUACION DE LA EFECTIVIDAD]],DATOS!$AS$43:$AT$45,2,0),"")</f>
        <v/>
      </c>
      <c r="V166"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7" spans="1:22" ht="15" customHeight="1" x14ac:dyDescent="0.25">
      <c r="A167" s="7"/>
      <c r="B167" s="5"/>
      <c r="C167" s="5"/>
      <c r="D167" s="72"/>
      <c r="E167" s="10"/>
      <c r="F167" s="183"/>
      <c r="G167" s="134" t="str">
        <f>IFERROR(VLOOKUP(Tabla46[[#This Row],[ID RIESGO]],'1. IDENTIFICACION DEL RIESGO'!$AB$27:$AL$40,11,0),"")</f>
        <v/>
      </c>
      <c r="H167" s="183"/>
      <c r="I167" s="183"/>
      <c r="J167" s="183"/>
      <c r="K167" s="185"/>
      <c r="L167" s="185"/>
      <c r="M167" s="183"/>
      <c r="N167" s="176" t="str">
        <f>IF(Tabla46[[#This Row],[ID RIESGO]]="","",IF(Tabla46[[#This Row],[RESPONSABLE DEL CONTROL (CARGO)]]="","No","Si"))</f>
        <v/>
      </c>
      <c r="O167" s="134" t="str">
        <f>IF(Tabla46[[#This Row],[FRECUENCIA DE EJECUCION DEL CONTROL]]="","",IF(Tabla46[[#This Row],[FRECUENCIA DE EJECUCION DEL CONTROL]]=DATOS!$AS$32,DATOS!$AS$32,DATOS!$AS$31))</f>
        <v/>
      </c>
      <c r="P16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7" s="134" t="str">
        <f>IF(ISTEXT(Tabla46[[#This Row],[VALOR EVALUACION DISENO]]),"",IF(Tabla46[[#This Row],[VALOR EVALUACION DISENO]]&gt;4.6,DATOS!$AV$21,IF(Tabla46[[#This Row],[VALOR EVALUACION DISENO]]&gt;=3,DATOS!$AV$22,DATOS!$AV$23)))</f>
        <v/>
      </c>
      <c r="R167" s="296"/>
      <c r="S167" s="134" t="str">
        <f>IFERROR(VLOOKUP(Tabla46[[#This Row],[% DE CUMPLIMIENTO DE LA EJECUCION DEL CONTROL]],DATOS!$AS$38:$AT$40,2,0),"")</f>
        <v/>
      </c>
      <c r="T167" s="296"/>
      <c r="U167" s="134" t="str">
        <f>IFERROR(VLOOKUP(Tabla46[[#This Row],[CRITERIOS DE EVALUACION DE LA EFECTIVIDAD]],DATOS!$AS$43:$AT$45,2,0),"")</f>
        <v/>
      </c>
      <c r="V167"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8" spans="1:22" ht="15" customHeight="1" x14ac:dyDescent="0.25">
      <c r="A168" s="7"/>
      <c r="B168" s="5"/>
      <c r="C168" s="5"/>
      <c r="D168" s="72"/>
      <c r="E168" s="10"/>
      <c r="F168" s="183"/>
      <c r="G168" s="134" t="str">
        <f>IFERROR(VLOOKUP(Tabla46[[#This Row],[ID RIESGO]],'1. IDENTIFICACION DEL RIESGO'!$AB$27:$AL$40,11,0),"")</f>
        <v/>
      </c>
      <c r="H168" s="183"/>
      <c r="I168" s="183"/>
      <c r="J168" s="183"/>
      <c r="K168" s="185"/>
      <c r="L168" s="185"/>
      <c r="M168" s="183"/>
      <c r="N168" s="176" t="str">
        <f>IF(Tabla46[[#This Row],[ID RIESGO]]="","",IF(Tabla46[[#This Row],[RESPONSABLE DEL CONTROL (CARGO)]]="","No","Si"))</f>
        <v/>
      </c>
      <c r="O168" s="134" t="str">
        <f>IF(Tabla46[[#This Row],[FRECUENCIA DE EJECUCION DEL CONTROL]]="","",IF(Tabla46[[#This Row],[FRECUENCIA DE EJECUCION DEL CONTROL]]=DATOS!$AS$32,DATOS!$AS$32,DATOS!$AS$31))</f>
        <v/>
      </c>
      <c r="P16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8" s="134" t="str">
        <f>IF(ISTEXT(Tabla46[[#This Row],[VALOR EVALUACION DISENO]]),"",IF(Tabla46[[#This Row],[VALOR EVALUACION DISENO]]&gt;4.6,DATOS!$AV$21,IF(Tabla46[[#This Row],[VALOR EVALUACION DISENO]]&gt;=3,DATOS!$AV$22,DATOS!$AV$23)))</f>
        <v/>
      </c>
      <c r="R168" s="296"/>
      <c r="S168" s="134" t="str">
        <f>IFERROR(VLOOKUP(Tabla46[[#This Row],[% DE CUMPLIMIENTO DE LA EJECUCION DEL CONTROL]],DATOS!$AS$38:$AT$40,2,0),"")</f>
        <v/>
      </c>
      <c r="T168" s="296"/>
      <c r="U168" s="134" t="str">
        <f>IFERROR(VLOOKUP(Tabla46[[#This Row],[CRITERIOS DE EVALUACION DE LA EFECTIVIDAD]],DATOS!$AS$43:$AT$45,2,0),"")</f>
        <v/>
      </c>
      <c r="V168"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9" spans="1:22" ht="15" customHeight="1" x14ac:dyDescent="0.25">
      <c r="A169" s="7"/>
      <c r="B169" s="5"/>
      <c r="C169" s="5"/>
      <c r="D169" s="72"/>
      <c r="E169" s="10"/>
      <c r="F169" s="183"/>
      <c r="G169" s="134" t="str">
        <f>IFERROR(VLOOKUP(Tabla46[[#This Row],[ID RIESGO]],'1. IDENTIFICACION DEL RIESGO'!$AB$27:$AL$40,11,0),"")</f>
        <v/>
      </c>
      <c r="H169" s="183"/>
      <c r="I169" s="183"/>
      <c r="J169" s="183"/>
      <c r="K169" s="185"/>
      <c r="L169" s="185"/>
      <c r="M169" s="183"/>
      <c r="N169" s="176" t="str">
        <f>IF(Tabla46[[#This Row],[ID RIESGO]]="","",IF(Tabla46[[#This Row],[RESPONSABLE DEL CONTROL (CARGO)]]="","No","Si"))</f>
        <v/>
      </c>
      <c r="O169" s="134" t="str">
        <f>IF(Tabla46[[#This Row],[FRECUENCIA DE EJECUCION DEL CONTROL]]="","",IF(Tabla46[[#This Row],[FRECUENCIA DE EJECUCION DEL CONTROL]]=DATOS!$AS$32,DATOS!$AS$32,DATOS!$AS$31))</f>
        <v/>
      </c>
      <c r="P16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9" s="134" t="str">
        <f>IF(ISTEXT(Tabla46[[#This Row],[VALOR EVALUACION DISENO]]),"",IF(Tabla46[[#This Row],[VALOR EVALUACION DISENO]]&gt;4.6,DATOS!$AV$21,IF(Tabla46[[#This Row],[VALOR EVALUACION DISENO]]&gt;=3,DATOS!$AV$22,DATOS!$AV$23)))</f>
        <v/>
      </c>
      <c r="R169" s="296"/>
      <c r="S169" s="134" t="str">
        <f>IFERROR(VLOOKUP(Tabla46[[#This Row],[% DE CUMPLIMIENTO DE LA EJECUCION DEL CONTROL]],DATOS!$AS$38:$AT$40,2,0),"")</f>
        <v/>
      </c>
      <c r="T169" s="296"/>
      <c r="U169" s="134" t="str">
        <f>IFERROR(VLOOKUP(Tabla46[[#This Row],[CRITERIOS DE EVALUACION DE LA EFECTIVIDAD]],DATOS!$AS$43:$AT$45,2,0),"")</f>
        <v/>
      </c>
      <c r="V169"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0" spans="1:22" ht="15" customHeight="1" x14ac:dyDescent="0.25">
      <c r="A170" s="7"/>
      <c r="B170" s="5"/>
      <c r="C170" s="5"/>
      <c r="D170" s="72"/>
      <c r="E170" s="10"/>
      <c r="F170" s="183"/>
      <c r="G170" s="134" t="str">
        <f>IFERROR(VLOOKUP(Tabla46[[#This Row],[ID RIESGO]],'1. IDENTIFICACION DEL RIESGO'!$AB$27:$AL$40,11,0),"")</f>
        <v/>
      </c>
      <c r="H170" s="183"/>
      <c r="I170" s="183"/>
      <c r="J170" s="183"/>
      <c r="K170" s="185"/>
      <c r="L170" s="185"/>
      <c r="M170" s="183"/>
      <c r="N170" s="176" t="str">
        <f>IF(Tabla46[[#This Row],[ID RIESGO]]="","",IF(Tabla46[[#This Row],[RESPONSABLE DEL CONTROL (CARGO)]]="","No","Si"))</f>
        <v/>
      </c>
      <c r="O170" s="134" t="str">
        <f>IF(Tabla46[[#This Row],[FRECUENCIA DE EJECUCION DEL CONTROL]]="","",IF(Tabla46[[#This Row],[FRECUENCIA DE EJECUCION DEL CONTROL]]=DATOS!$AS$32,DATOS!$AS$32,DATOS!$AS$31))</f>
        <v/>
      </c>
      <c r="P17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0" s="134" t="str">
        <f>IF(ISTEXT(Tabla46[[#This Row],[VALOR EVALUACION DISENO]]),"",IF(Tabla46[[#This Row],[VALOR EVALUACION DISENO]]&gt;4.6,DATOS!$AV$21,IF(Tabla46[[#This Row],[VALOR EVALUACION DISENO]]&gt;=3,DATOS!$AV$22,DATOS!$AV$23)))</f>
        <v/>
      </c>
      <c r="R170" s="296"/>
      <c r="S170" s="134" t="str">
        <f>IFERROR(VLOOKUP(Tabla46[[#This Row],[% DE CUMPLIMIENTO DE LA EJECUCION DEL CONTROL]],DATOS!$AS$38:$AT$40,2,0),"")</f>
        <v/>
      </c>
      <c r="T170" s="296"/>
      <c r="U170" s="134" t="str">
        <f>IFERROR(VLOOKUP(Tabla46[[#This Row],[CRITERIOS DE EVALUACION DE LA EFECTIVIDAD]],DATOS!$AS$43:$AT$45,2,0),"")</f>
        <v/>
      </c>
      <c r="V170"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1" spans="1:22" ht="15" customHeight="1" x14ac:dyDescent="0.25">
      <c r="A171" s="7"/>
      <c r="B171" s="5"/>
      <c r="C171" s="5"/>
      <c r="D171" s="72"/>
      <c r="E171" s="10"/>
      <c r="F171" s="183"/>
      <c r="G171" s="134" t="str">
        <f>IFERROR(VLOOKUP(Tabla46[[#This Row],[ID RIESGO]],'1. IDENTIFICACION DEL RIESGO'!$AB$27:$AL$40,11,0),"")</f>
        <v/>
      </c>
      <c r="H171" s="183"/>
      <c r="I171" s="183"/>
      <c r="J171" s="183"/>
      <c r="K171" s="185"/>
      <c r="L171" s="185"/>
      <c r="M171" s="183"/>
      <c r="N171" s="176" t="str">
        <f>IF(Tabla46[[#This Row],[ID RIESGO]]="","",IF(Tabla46[[#This Row],[RESPONSABLE DEL CONTROL (CARGO)]]="","No","Si"))</f>
        <v/>
      </c>
      <c r="O171" s="134" t="str">
        <f>IF(Tabla46[[#This Row],[FRECUENCIA DE EJECUCION DEL CONTROL]]="","",IF(Tabla46[[#This Row],[FRECUENCIA DE EJECUCION DEL CONTROL]]=DATOS!$AS$32,DATOS!$AS$32,DATOS!$AS$31))</f>
        <v/>
      </c>
      <c r="P17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1" s="134" t="str">
        <f>IF(ISTEXT(Tabla46[[#This Row],[VALOR EVALUACION DISENO]]),"",IF(Tabla46[[#This Row],[VALOR EVALUACION DISENO]]&gt;4.6,DATOS!$AV$21,IF(Tabla46[[#This Row],[VALOR EVALUACION DISENO]]&gt;=3,DATOS!$AV$22,DATOS!$AV$23)))</f>
        <v/>
      </c>
      <c r="R171" s="296"/>
      <c r="S171" s="134" t="str">
        <f>IFERROR(VLOOKUP(Tabla46[[#This Row],[% DE CUMPLIMIENTO DE LA EJECUCION DEL CONTROL]],DATOS!$AS$38:$AT$40,2,0),"")</f>
        <v/>
      </c>
      <c r="T171" s="296"/>
      <c r="U171" s="134" t="str">
        <f>IFERROR(VLOOKUP(Tabla46[[#This Row],[CRITERIOS DE EVALUACION DE LA EFECTIVIDAD]],DATOS!$AS$43:$AT$45,2,0),"")</f>
        <v/>
      </c>
      <c r="V171"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2" spans="1:22" ht="15" customHeight="1" x14ac:dyDescent="0.25">
      <c r="A172" s="7"/>
      <c r="B172" s="5"/>
      <c r="C172" s="5"/>
      <c r="D172" s="72"/>
      <c r="E172" s="10"/>
      <c r="F172" s="183"/>
      <c r="G172" s="134" t="str">
        <f>IFERROR(VLOOKUP(Tabla46[[#This Row],[ID RIESGO]],'1. IDENTIFICACION DEL RIESGO'!$AB$27:$AL$40,11,0),"")</f>
        <v/>
      </c>
      <c r="H172" s="183"/>
      <c r="I172" s="183"/>
      <c r="J172" s="183"/>
      <c r="K172" s="185"/>
      <c r="L172" s="185"/>
      <c r="M172" s="183"/>
      <c r="N172" s="176" t="str">
        <f>IF(Tabla46[[#This Row],[ID RIESGO]]="","",IF(Tabla46[[#This Row],[RESPONSABLE DEL CONTROL (CARGO)]]="","No","Si"))</f>
        <v/>
      </c>
      <c r="O172" s="134" t="str">
        <f>IF(Tabla46[[#This Row],[FRECUENCIA DE EJECUCION DEL CONTROL]]="","",IF(Tabla46[[#This Row],[FRECUENCIA DE EJECUCION DEL CONTROL]]=DATOS!$AS$32,DATOS!$AS$32,DATOS!$AS$31))</f>
        <v/>
      </c>
      <c r="P17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2" s="134" t="str">
        <f>IF(ISTEXT(Tabla46[[#This Row],[VALOR EVALUACION DISENO]]),"",IF(Tabla46[[#This Row],[VALOR EVALUACION DISENO]]&gt;4.6,DATOS!$AV$21,IF(Tabla46[[#This Row],[VALOR EVALUACION DISENO]]&gt;=3,DATOS!$AV$22,DATOS!$AV$23)))</f>
        <v/>
      </c>
      <c r="R172" s="296"/>
      <c r="S172" s="134" t="str">
        <f>IFERROR(VLOOKUP(Tabla46[[#This Row],[% DE CUMPLIMIENTO DE LA EJECUCION DEL CONTROL]],DATOS!$AS$38:$AT$40,2,0),"")</f>
        <v/>
      </c>
      <c r="T172" s="296"/>
      <c r="U172" s="134" t="str">
        <f>IFERROR(VLOOKUP(Tabla46[[#This Row],[CRITERIOS DE EVALUACION DE LA EFECTIVIDAD]],DATOS!$AS$43:$AT$45,2,0),"")</f>
        <v/>
      </c>
      <c r="V172"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3" spans="1:22" ht="15" customHeight="1" x14ac:dyDescent="0.25">
      <c r="A173" s="7"/>
      <c r="B173" s="5"/>
      <c r="C173" s="5"/>
      <c r="D173" s="72"/>
      <c r="E173" s="10"/>
      <c r="F173" s="183"/>
      <c r="G173" s="134" t="str">
        <f>IFERROR(VLOOKUP(Tabla46[[#This Row],[ID RIESGO]],'1. IDENTIFICACION DEL RIESGO'!$AB$27:$AL$40,11,0),"")</f>
        <v/>
      </c>
      <c r="H173" s="183"/>
      <c r="I173" s="183"/>
      <c r="J173" s="183"/>
      <c r="K173" s="185"/>
      <c r="L173" s="185"/>
      <c r="M173" s="183"/>
      <c r="N173" s="176" t="str">
        <f>IF(Tabla46[[#This Row],[ID RIESGO]]="","",IF(Tabla46[[#This Row],[RESPONSABLE DEL CONTROL (CARGO)]]="","No","Si"))</f>
        <v/>
      </c>
      <c r="O173" s="134" t="str">
        <f>IF(Tabla46[[#This Row],[FRECUENCIA DE EJECUCION DEL CONTROL]]="","",IF(Tabla46[[#This Row],[FRECUENCIA DE EJECUCION DEL CONTROL]]=DATOS!$AS$32,DATOS!$AS$32,DATOS!$AS$31))</f>
        <v/>
      </c>
      <c r="P17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3" s="134" t="str">
        <f>IF(ISTEXT(Tabla46[[#This Row],[VALOR EVALUACION DISENO]]),"",IF(Tabla46[[#This Row],[VALOR EVALUACION DISENO]]&gt;4.6,DATOS!$AV$21,IF(Tabla46[[#This Row],[VALOR EVALUACION DISENO]]&gt;=3,DATOS!$AV$22,DATOS!$AV$23)))</f>
        <v/>
      </c>
      <c r="R173" s="296"/>
      <c r="S173" s="134" t="str">
        <f>IFERROR(VLOOKUP(Tabla46[[#This Row],[% DE CUMPLIMIENTO DE LA EJECUCION DEL CONTROL]],DATOS!$AS$38:$AT$40,2,0),"")</f>
        <v/>
      </c>
      <c r="T173" s="296"/>
      <c r="U173" s="134" t="str">
        <f>IFERROR(VLOOKUP(Tabla46[[#This Row],[CRITERIOS DE EVALUACION DE LA EFECTIVIDAD]],DATOS!$AS$43:$AT$45,2,0),"")</f>
        <v/>
      </c>
      <c r="V173"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4" spans="1:22" ht="15" customHeight="1" x14ac:dyDescent="0.25">
      <c r="A174" s="7"/>
      <c r="B174" s="5"/>
      <c r="C174" s="5"/>
      <c r="D174" s="72"/>
      <c r="E174" s="10"/>
      <c r="F174" s="183"/>
      <c r="G174" s="134" t="str">
        <f>IFERROR(VLOOKUP(Tabla46[[#This Row],[ID RIESGO]],'1. IDENTIFICACION DEL RIESGO'!$AB$27:$AL$40,11,0),"")</f>
        <v/>
      </c>
      <c r="H174" s="183"/>
      <c r="I174" s="183"/>
      <c r="J174" s="183"/>
      <c r="K174" s="185"/>
      <c r="L174" s="185"/>
      <c r="M174" s="183"/>
      <c r="N174" s="176" t="str">
        <f>IF(Tabla46[[#This Row],[ID RIESGO]]="","",IF(Tabla46[[#This Row],[RESPONSABLE DEL CONTROL (CARGO)]]="","No","Si"))</f>
        <v/>
      </c>
      <c r="O174" s="134" t="str">
        <f>IF(Tabla46[[#This Row],[FRECUENCIA DE EJECUCION DEL CONTROL]]="","",IF(Tabla46[[#This Row],[FRECUENCIA DE EJECUCION DEL CONTROL]]=DATOS!$AS$32,DATOS!$AS$32,DATOS!$AS$31))</f>
        <v/>
      </c>
      <c r="P17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4" s="134" t="str">
        <f>IF(ISTEXT(Tabla46[[#This Row],[VALOR EVALUACION DISENO]]),"",IF(Tabla46[[#This Row],[VALOR EVALUACION DISENO]]&gt;4.6,DATOS!$AV$21,IF(Tabla46[[#This Row],[VALOR EVALUACION DISENO]]&gt;=3,DATOS!$AV$22,DATOS!$AV$23)))</f>
        <v/>
      </c>
      <c r="R174" s="296"/>
      <c r="S174" s="134" t="str">
        <f>IFERROR(VLOOKUP(Tabla46[[#This Row],[% DE CUMPLIMIENTO DE LA EJECUCION DEL CONTROL]],DATOS!$AS$38:$AT$40,2,0),"")</f>
        <v/>
      </c>
      <c r="T174" s="296"/>
      <c r="U174" s="134" t="str">
        <f>IFERROR(VLOOKUP(Tabla46[[#This Row],[CRITERIOS DE EVALUACION DE LA EFECTIVIDAD]],DATOS!$AS$43:$AT$45,2,0),"")</f>
        <v/>
      </c>
      <c r="V174"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5" spans="1:22" ht="15" customHeight="1" x14ac:dyDescent="0.25">
      <c r="A175" s="7"/>
      <c r="B175" s="5"/>
      <c r="C175" s="5"/>
      <c r="D175" s="72"/>
      <c r="E175" s="10"/>
      <c r="F175" s="183"/>
      <c r="G175" s="134" t="str">
        <f>IFERROR(VLOOKUP(Tabla46[[#This Row],[ID RIESGO]],'1. IDENTIFICACION DEL RIESGO'!$AB$27:$AL$40,11,0),"")</f>
        <v/>
      </c>
      <c r="H175" s="183"/>
      <c r="I175" s="183"/>
      <c r="J175" s="183"/>
      <c r="K175" s="185"/>
      <c r="L175" s="185"/>
      <c r="M175" s="183"/>
      <c r="N175" s="176" t="str">
        <f>IF(Tabla46[[#This Row],[ID RIESGO]]="","",IF(Tabla46[[#This Row],[RESPONSABLE DEL CONTROL (CARGO)]]="","No","Si"))</f>
        <v/>
      </c>
      <c r="O175" s="134" t="str">
        <f>IF(Tabla46[[#This Row],[FRECUENCIA DE EJECUCION DEL CONTROL]]="","",IF(Tabla46[[#This Row],[FRECUENCIA DE EJECUCION DEL CONTROL]]=DATOS!$AS$32,DATOS!$AS$32,DATOS!$AS$31))</f>
        <v/>
      </c>
      <c r="P17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5" s="134" t="str">
        <f>IF(ISTEXT(Tabla46[[#This Row],[VALOR EVALUACION DISENO]]),"",IF(Tabla46[[#This Row],[VALOR EVALUACION DISENO]]&gt;4.6,DATOS!$AV$21,IF(Tabla46[[#This Row],[VALOR EVALUACION DISENO]]&gt;=3,DATOS!$AV$22,DATOS!$AV$23)))</f>
        <v/>
      </c>
      <c r="R175" s="296"/>
      <c r="S175" s="134" t="str">
        <f>IFERROR(VLOOKUP(Tabla46[[#This Row],[% DE CUMPLIMIENTO DE LA EJECUCION DEL CONTROL]],DATOS!$AS$38:$AT$40,2,0),"")</f>
        <v/>
      </c>
      <c r="T175" s="296"/>
      <c r="U175" s="134" t="str">
        <f>IFERROR(VLOOKUP(Tabla46[[#This Row],[CRITERIOS DE EVALUACION DE LA EFECTIVIDAD]],DATOS!$AS$43:$AT$45,2,0),"")</f>
        <v/>
      </c>
      <c r="V175"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6" spans="1:22" ht="15" customHeight="1" x14ac:dyDescent="0.25">
      <c r="A176" s="7"/>
      <c r="B176" s="5"/>
      <c r="C176" s="5"/>
      <c r="D176" s="72"/>
      <c r="E176" s="10"/>
      <c r="F176" s="183"/>
      <c r="G176" s="134" t="str">
        <f>IFERROR(VLOOKUP(Tabla46[[#This Row],[ID RIESGO]],'1. IDENTIFICACION DEL RIESGO'!$AB$27:$AL$40,11,0),"")</f>
        <v/>
      </c>
      <c r="H176" s="183"/>
      <c r="I176" s="183"/>
      <c r="J176" s="183"/>
      <c r="K176" s="185"/>
      <c r="L176" s="185"/>
      <c r="M176" s="183"/>
      <c r="N176" s="176" t="str">
        <f>IF(Tabla46[[#This Row],[ID RIESGO]]="","",IF(Tabla46[[#This Row],[RESPONSABLE DEL CONTROL (CARGO)]]="","No","Si"))</f>
        <v/>
      </c>
      <c r="O176" s="134" t="str">
        <f>IF(Tabla46[[#This Row],[FRECUENCIA DE EJECUCION DEL CONTROL]]="","",IF(Tabla46[[#This Row],[FRECUENCIA DE EJECUCION DEL CONTROL]]=DATOS!$AS$32,DATOS!$AS$32,DATOS!$AS$31))</f>
        <v/>
      </c>
      <c r="P17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6" s="134" t="str">
        <f>IF(ISTEXT(Tabla46[[#This Row],[VALOR EVALUACION DISENO]]),"",IF(Tabla46[[#This Row],[VALOR EVALUACION DISENO]]&gt;4.6,DATOS!$AV$21,IF(Tabla46[[#This Row],[VALOR EVALUACION DISENO]]&gt;=3,DATOS!$AV$22,DATOS!$AV$23)))</f>
        <v/>
      </c>
      <c r="R176" s="296"/>
      <c r="S176" s="134" t="str">
        <f>IFERROR(VLOOKUP(Tabla46[[#This Row],[% DE CUMPLIMIENTO DE LA EJECUCION DEL CONTROL]],DATOS!$AS$38:$AT$40,2,0),"")</f>
        <v/>
      </c>
      <c r="T176" s="296"/>
      <c r="U176" s="134" t="str">
        <f>IFERROR(VLOOKUP(Tabla46[[#This Row],[CRITERIOS DE EVALUACION DE LA EFECTIVIDAD]],DATOS!$AS$43:$AT$45,2,0),"")</f>
        <v/>
      </c>
      <c r="V176"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7" spans="1:22" ht="15" customHeight="1" x14ac:dyDescent="0.25">
      <c r="A177" s="7"/>
      <c r="B177" s="5"/>
      <c r="C177" s="5"/>
      <c r="D177" s="72"/>
      <c r="E177" s="10"/>
      <c r="F177" s="183"/>
      <c r="G177" s="134" t="str">
        <f>IFERROR(VLOOKUP(Tabla46[[#This Row],[ID RIESGO]],'1. IDENTIFICACION DEL RIESGO'!$AB$27:$AL$40,11,0),"")</f>
        <v/>
      </c>
      <c r="H177" s="183"/>
      <c r="I177" s="183"/>
      <c r="J177" s="183"/>
      <c r="K177" s="185"/>
      <c r="L177" s="185"/>
      <c r="M177" s="183"/>
      <c r="N177" s="176" t="str">
        <f>IF(Tabla46[[#This Row],[ID RIESGO]]="","",IF(Tabla46[[#This Row],[RESPONSABLE DEL CONTROL (CARGO)]]="","No","Si"))</f>
        <v/>
      </c>
      <c r="O177" s="134" t="str">
        <f>IF(Tabla46[[#This Row],[FRECUENCIA DE EJECUCION DEL CONTROL]]="","",IF(Tabla46[[#This Row],[FRECUENCIA DE EJECUCION DEL CONTROL]]=DATOS!$AS$32,DATOS!$AS$32,DATOS!$AS$31))</f>
        <v/>
      </c>
      <c r="P17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7" s="134" t="str">
        <f>IF(ISTEXT(Tabla46[[#This Row],[VALOR EVALUACION DISENO]]),"",IF(Tabla46[[#This Row],[VALOR EVALUACION DISENO]]&gt;4.6,DATOS!$AV$21,IF(Tabla46[[#This Row],[VALOR EVALUACION DISENO]]&gt;=3,DATOS!$AV$22,DATOS!$AV$23)))</f>
        <v/>
      </c>
      <c r="R177" s="296"/>
      <c r="S177" s="134" t="str">
        <f>IFERROR(VLOOKUP(Tabla46[[#This Row],[% DE CUMPLIMIENTO DE LA EJECUCION DEL CONTROL]],DATOS!$AS$38:$AT$40,2,0),"")</f>
        <v/>
      </c>
      <c r="T177" s="296"/>
      <c r="U177" s="134" t="str">
        <f>IFERROR(VLOOKUP(Tabla46[[#This Row],[CRITERIOS DE EVALUACION DE LA EFECTIVIDAD]],DATOS!$AS$43:$AT$45,2,0),"")</f>
        <v/>
      </c>
      <c r="V177"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8" spans="1:22" ht="15" customHeight="1" x14ac:dyDescent="0.25">
      <c r="A178" s="7"/>
      <c r="B178" s="5"/>
      <c r="C178" s="5"/>
      <c r="D178" s="72"/>
      <c r="E178" s="10"/>
      <c r="F178" s="183"/>
      <c r="G178" s="134" t="str">
        <f>IFERROR(VLOOKUP(Tabla46[[#This Row],[ID RIESGO]],'1. IDENTIFICACION DEL RIESGO'!$AB$27:$AL$40,11,0),"")</f>
        <v/>
      </c>
      <c r="H178" s="183"/>
      <c r="I178" s="183"/>
      <c r="J178" s="183"/>
      <c r="K178" s="185"/>
      <c r="L178" s="185"/>
      <c r="M178" s="183"/>
      <c r="N178" s="176" t="str">
        <f>IF(Tabla46[[#This Row],[ID RIESGO]]="","",IF(Tabla46[[#This Row],[RESPONSABLE DEL CONTROL (CARGO)]]="","No","Si"))</f>
        <v/>
      </c>
      <c r="O178" s="134" t="str">
        <f>IF(Tabla46[[#This Row],[FRECUENCIA DE EJECUCION DEL CONTROL]]="","",IF(Tabla46[[#This Row],[FRECUENCIA DE EJECUCION DEL CONTROL]]=DATOS!$AS$32,DATOS!$AS$32,DATOS!$AS$31))</f>
        <v/>
      </c>
      <c r="P17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8" s="134" t="str">
        <f>IF(ISTEXT(Tabla46[[#This Row],[VALOR EVALUACION DISENO]]),"",IF(Tabla46[[#This Row],[VALOR EVALUACION DISENO]]&gt;4.6,DATOS!$AV$21,IF(Tabla46[[#This Row],[VALOR EVALUACION DISENO]]&gt;=3,DATOS!$AV$22,DATOS!$AV$23)))</f>
        <v/>
      </c>
      <c r="R178" s="296"/>
      <c r="S178" s="134" t="str">
        <f>IFERROR(VLOOKUP(Tabla46[[#This Row],[% DE CUMPLIMIENTO DE LA EJECUCION DEL CONTROL]],DATOS!$AS$38:$AT$40,2,0),"")</f>
        <v/>
      </c>
      <c r="T178" s="296"/>
      <c r="U178" s="134" t="str">
        <f>IFERROR(VLOOKUP(Tabla46[[#This Row],[CRITERIOS DE EVALUACION DE LA EFECTIVIDAD]],DATOS!$AS$43:$AT$45,2,0),"")</f>
        <v/>
      </c>
      <c r="V178"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9" spans="1:22" ht="15" customHeight="1" x14ac:dyDescent="0.25">
      <c r="A179" s="7"/>
      <c r="B179" s="5"/>
      <c r="C179" s="5"/>
      <c r="D179" s="72"/>
      <c r="E179" s="10"/>
      <c r="F179" s="183"/>
      <c r="G179" s="134" t="str">
        <f>IFERROR(VLOOKUP(Tabla46[[#This Row],[ID RIESGO]],'1. IDENTIFICACION DEL RIESGO'!$AB$27:$AL$40,11,0),"")</f>
        <v/>
      </c>
      <c r="H179" s="183"/>
      <c r="I179" s="183"/>
      <c r="J179" s="183"/>
      <c r="K179" s="185"/>
      <c r="L179" s="185"/>
      <c r="M179" s="183"/>
      <c r="N179" s="176" t="str">
        <f>IF(Tabla46[[#This Row],[ID RIESGO]]="","",IF(Tabla46[[#This Row],[RESPONSABLE DEL CONTROL (CARGO)]]="","No","Si"))</f>
        <v/>
      </c>
      <c r="O179" s="134" t="str">
        <f>IF(Tabla46[[#This Row],[FRECUENCIA DE EJECUCION DEL CONTROL]]="","",IF(Tabla46[[#This Row],[FRECUENCIA DE EJECUCION DEL CONTROL]]=DATOS!$AS$32,DATOS!$AS$32,DATOS!$AS$31))</f>
        <v/>
      </c>
      <c r="P17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9" s="134" t="str">
        <f>IF(ISTEXT(Tabla46[[#This Row],[VALOR EVALUACION DISENO]]),"",IF(Tabla46[[#This Row],[VALOR EVALUACION DISENO]]&gt;4.6,DATOS!$AV$21,IF(Tabla46[[#This Row],[VALOR EVALUACION DISENO]]&gt;=3,DATOS!$AV$22,DATOS!$AV$23)))</f>
        <v/>
      </c>
      <c r="R179" s="296"/>
      <c r="S179" s="134" t="str">
        <f>IFERROR(VLOOKUP(Tabla46[[#This Row],[% DE CUMPLIMIENTO DE LA EJECUCION DEL CONTROL]],DATOS!$AS$38:$AT$40,2,0),"")</f>
        <v/>
      </c>
      <c r="T179" s="296"/>
      <c r="U179" s="134" t="str">
        <f>IFERROR(VLOOKUP(Tabla46[[#This Row],[CRITERIOS DE EVALUACION DE LA EFECTIVIDAD]],DATOS!$AS$43:$AT$45,2,0),"")</f>
        <v/>
      </c>
      <c r="V179"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0" spans="1:22" ht="15" customHeight="1" x14ac:dyDescent="0.25">
      <c r="A180" s="7"/>
      <c r="B180" s="5"/>
      <c r="C180" s="5"/>
      <c r="D180" s="72"/>
      <c r="E180" s="10"/>
      <c r="F180" s="183"/>
      <c r="G180" s="134" t="str">
        <f>IFERROR(VLOOKUP(Tabla46[[#This Row],[ID RIESGO]],'1. IDENTIFICACION DEL RIESGO'!$AB$27:$AL$40,11,0),"")</f>
        <v/>
      </c>
      <c r="H180" s="183"/>
      <c r="I180" s="183"/>
      <c r="J180" s="183"/>
      <c r="K180" s="185"/>
      <c r="L180" s="185"/>
      <c r="M180" s="183"/>
      <c r="N180" s="176" t="str">
        <f>IF(Tabla46[[#This Row],[ID RIESGO]]="","",IF(Tabla46[[#This Row],[RESPONSABLE DEL CONTROL (CARGO)]]="","No","Si"))</f>
        <v/>
      </c>
      <c r="O180" s="134" t="str">
        <f>IF(Tabla46[[#This Row],[FRECUENCIA DE EJECUCION DEL CONTROL]]="","",IF(Tabla46[[#This Row],[FRECUENCIA DE EJECUCION DEL CONTROL]]=DATOS!$AS$32,DATOS!$AS$32,DATOS!$AS$31))</f>
        <v/>
      </c>
      <c r="P18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0" s="134" t="str">
        <f>IF(ISTEXT(Tabla46[[#This Row],[VALOR EVALUACION DISENO]]),"",IF(Tabla46[[#This Row],[VALOR EVALUACION DISENO]]&gt;4.6,DATOS!$AV$21,IF(Tabla46[[#This Row],[VALOR EVALUACION DISENO]]&gt;=3,DATOS!$AV$22,DATOS!$AV$23)))</f>
        <v/>
      </c>
      <c r="R180" s="296"/>
      <c r="S180" s="134" t="str">
        <f>IFERROR(VLOOKUP(Tabla46[[#This Row],[% DE CUMPLIMIENTO DE LA EJECUCION DEL CONTROL]],DATOS!$AS$38:$AT$40,2,0),"")</f>
        <v/>
      </c>
      <c r="T180" s="296"/>
      <c r="U180" s="134" t="str">
        <f>IFERROR(VLOOKUP(Tabla46[[#This Row],[CRITERIOS DE EVALUACION DE LA EFECTIVIDAD]],DATOS!$AS$43:$AT$45,2,0),"")</f>
        <v/>
      </c>
      <c r="V180"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1" spans="1:22" ht="15" customHeight="1" x14ac:dyDescent="0.25">
      <c r="A181" s="7"/>
      <c r="B181" s="5"/>
      <c r="C181" s="5"/>
      <c r="D181" s="72"/>
      <c r="E181" s="10"/>
      <c r="F181" s="183"/>
      <c r="G181" s="134" t="str">
        <f>IFERROR(VLOOKUP(Tabla46[[#This Row],[ID RIESGO]],'1. IDENTIFICACION DEL RIESGO'!$AB$27:$AL$40,11,0),"")</f>
        <v/>
      </c>
      <c r="H181" s="183"/>
      <c r="I181" s="183"/>
      <c r="J181" s="183"/>
      <c r="K181" s="185"/>
      <c r="L181" s="185"/>
      <c r="M181" s="183"/>
      <c r="N181" s="176" t="str">
        <f>IF(Tabla46[[#This Row],[ID RIESGO]]="","",IF(Tabla46[[#This Row],[RESPONSABLE DEL CONTROL (CARGO)]]="","No","Si"))</f>
        <v/>
      </c>
      <c r="O181" s="134" t="str">
        <f>IF(Tabla46[[#This Row],[FRECUENCIA DE EJECUCION DEL CONTROL]]="","",IF(Tabla46[[#This Row],[FRECUENCIA DE EJECUCION DEL CONTROL]]=DATOS!$AS$32,DATOS!$AS$32,DATOS!$AS$31))</f>
        <v/>
      </c>
      <c r="P18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1" s="134" t="str">
        <f>IF(ISTEXT(Tabla46[[#This Row],[VALOR EVALUACION DISENO]]),"",IF(Tabla46[[#This Row],[VALOR EVALUACION DISENO]]&gt;4.6,DATOS!$AV$21,IF(Tabla46[[#This Row],[VALOR EVALUACION DISENO]]&gt;=3,DATOS!$AV$22,DATOS!$AV$23)))</f>
        <v/>
      </c>
      <c r="R181" s="296"/>
      <c r="S181" s="134" t="str">
        <f>IFERROR(VLOOKUP(Tabla46[[#This Row],[% DE CUMPLIMIENTO DE LA EJECUCION DEL CONTROL]],DATOS!$AS$38:$AT$40,2,0),"")</f>
        <v/>
      </c>
      <c r="T181" s="296"/>
      <c r="U181" s="134" t="str">
        <f>IFERROR(VLOOKUP(Tabla46[[#This Row],[CRITERIOS DE EVALUACION DE LA EFECTIVIDAD]],DATOS!$AS$43:$AT$45,2,0),"")</f>
        <v/>
      </c>
      <c r="V181"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2" spans="1:22" ht="15" customHeight="1" x14ac:dyDescent="0.25">
      <c r="A182" s="7"/>
      <c r="B182" s="5"/>
      <c r="C182" s="5"/>
      <c r="D182" s="72"/>
      <c r="E182" s="10"/>
      <c r="F182" s="183"/>
      <c r="G182" s="134" t="str">
        <f>IFERROR(VLOOKUP(Tabla46[[#This Row],[ID RIESGO]],'1. IDENTIFICACION DEL RIESGO'!$AB$27:$AL$40,11,0),"")</f>
        <v/>
      </c>
      <c r="H182" s="183"/>
      <c r="I182" s="183"/>
      <c r="J182" s="183"/>
      <c r="K182" s="185"/>
      <c r="L182" s="185"/>
      <c r="M182" s="183"/>
      <c r="N182" s="176" t="str">
        <f>IF(Tabla46[[#This Row],[ID RIESGO]]="","",IF(Tabla46[[#This Row],[RESPONSABLE DEL CONTROL (CARGO)]]="","No","Si"))</f>
        <v/>
      </c>
      <c r="O182" s="134" t="str">
        <f>IF(Tabla46[[#This Row],[FRECUENCIA DE EJECUCION DEL CONTROL]]="","",IF(Tabla46[[#This Row],[FRECUENCIA DE EJECUCION DEL CONTROL]]=DATOS!$AS$32,DATOS!$AS$32,DATOS!$AS$31))</f>
        <v/>
      </c>
      <c r="P18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2" s="134" t="str">
        <f>IF(ISTEXT(Tabla46[[#This Row],[VALOR EVALUACION DISENO]]),"",IF(Tabla46[[#This Row],[VALOR EVALUACION DISENO]]&gt;4.6,DATOS!$AV$21,IF(Tabla46[[#This Row],[VALOR EVALUACION DISENO]]&gt;=3,DATOS!$AV$22,DATOS!$AV$23)))</f>
        <v/>
      </c>
      <c r="R182" s="296"/>
      <c r="S182" s="134" t="str">
        <f>IFERROR(VLOOKUP(Tabla46[[#This Row],[% DE CUMPLIMIENTO DE LA EJECUCION DEL CONTROL]],DATOS!$AS$38:$AT$40,2,0),"")</f>
        <v/>
      </c>
      <c r="T182" s="296"/>
      <c r="U182" s="134" t="str">
        <f>IFERROR(VLOOKUP(Tabla46[[#This Row],[CRITERIOS DE EVALUACION DE LA EFECTIVIDAD]],DATOS!$AS$43:$AT$45,2,0),"")</f>
        <v/>
      </c>
      <c r="V182"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3" spans="1:22" ht="15" customHeight="1" x14ac:dyDescent="0.25">
      <c r="A183" s="7"/>
      <c r="B183" s="5"/>
      <c r="C183" s="5"/>
      <c r="D183" s="72"/>
      <c r="E183" s="10"/>
      <c r="F183" s="183"/>
      <c r="G183" s="134" t="str">
        <f>IFERROR(VLOOKUP(Tabla46[[#This Row],[ID RIESGO]],'1. IDENTIFICACION DEL RIESGO'!$AB$27:$AL$40,11,0),"")</f>
        <v/>
      </c>
      <c r="H183" s="183"/>
      <c r="I183" s="183"/>
      <c r="J183" s="183"/>
      <c r="K183" s="185"/>
      <c r="L183" s="185"/>
      <c r="M183" s="183"/>
      <c r="N183" s="176" t="str">
        <f>IF(Tabla46[[#This Row],[ID RIESGO]]="","",IF(Tabla46[[#This Row],[RESPONSABLE DEL CONTROL (CARGO)]]="","No","Si"))</f>
        <v/>
      </c>
      <c r="O183" s="134" t="str">
        <f>IF(Tabla46[[#This Row],[FRECUENCIA DE EJECUCION DEL CONTROL]]="","",IF(Tabla46[[#This Row],[FRECUENCIA DE EJECUCION DEL CONTROL]]=DATOS!$AS$32,DATOS!$AS$32,DATOS!$AS$31))</f>
        <v/>
      </c>
      <c r="P18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3" s="134" t="str">
        <f>IF(ISTEXT(Tabla46[[#This Row],[VALOR EVALUACION DISENO]]),"",IF(Tabla46[[#This Row],[VALOR EVALUACION DISENO]]&gt;4.6,DATOS!$AV$21,IF(Tabla46[[#This Row],[VALOR EVALUACION DISENO]]&gt;=3,DATOS!$AV$22,DATOS!$AV$23)))</f>
        <v/>
      </c>
      <c r="R183" s="296"/>
      <c r="S183" s="134" t="str">
        <f>IFERROR(VLOOKUP(Tabla46[[#This Row],[% DE CUMPLIMIENTO DE LA EJECUCION DEL CONTROL]],DATOS!$AS$38:$AT$40,2,0),"")</f>
        <v/>
      </c>
      <c r="T183" s="296"/>
      <c r="U183" s="134" t="str">
        <f>IFERROR(VLOOKUP(Tabla46[[#This Row],[CRITERIOS DE EVALUACION DE LA EFECTIVIDAD]],DATOS!$AS$43:$AT$45,2,0),"")</f>
        <v/>
      </c>
      <c r="V183"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4" spans="1:22" ht="15" customHeight="1" x14ac:dyDescent="0.25">
      <c r="A184" s="7"/>
      <c r="B184" s="5"/>
      <c r="C184" s="5"/>
      <c r="D184" s="72"/>
      <c r="E184" s="10"/>
      <c r="F184" s="183"/>
      <c r="G184" s="134" t="str">
        <f>IFERROR(VLOOKUP(Tabla46[[#This Row],[ID RIESGO]],'1. IDENTIFICACION DEL RIESGO'!$AB$27:$AL$40,11,0),"")</f>
        <v/>
      </c>
      <c r="H184" s="183"/>
      <c r="I184" s="183"/>
      <c r="J184" s="183"/>
      <c r="K184" s="185"/>
      <c r="L184" s="185"/>
      <c r="M184" s="183"/>
      <c r="N184" s="176" t="str">
        <f>IF(Tabla46[[#This Row],[ID RIESGO]]="","",IF(Tabla46[[#This Row],[RESPONSABLE DEL CONTROL (CARGO)]]="","No","Si"))</f>
        <v/>
      </c>
      <c r="O184" s="134" t="str">
        <f>IF(Tabla46[[#This Row],[FRECUENCIA DE EJECUCION DEL CONTROL]]="","",IF(Tabla46[[#This Row],[FRECUENCIA DE EJECUCION DEL CONTROL]]=DATOS!$AS$32,DATOS!$AS$32,DATOS!$AS$31))</f>
        <v/>
      </c>
      <c r="P18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4" s="134" t="str">
        <f>IF(ISTEXT(Tabla46[[#This Row],[VALOR EVALUACION DISENO]]),"",IF(Tabla46[[#This Row],[VALOR EVALUACION DISENO]]&gt;4.6,DATOS!$AV$21,IF(Tabla46[[#This Row],[VALOR EVALUACION DISENO]]&gt;=3,DATOS!$AV$22,DATOS!$AV$23)))</f>
        <v/>
      </c>
      <c r="R184" s="296"/>
      <c r="S184" s="134" t="str">
        <f>IFERROR(VLOOKUP(Tabla46[[#This Row],[% DE CUMPLIMIENTO DE LA EJECUCION DEL CONTROL]],DATOS!$AS$38:$AT$40,2,0),"")</f>
        <v/>
      </c>
      <c r="T184" s="296"/>
      <c r="U184" s="134" t="str">
        <f>IFERROR(VLOOKUP(Tabla46[[#This Row],[CRITERIOS DE EVALUACION DE LA EFECTIVIDAD]],DATOS!$AS$43:$AT$45,2,0),"")</f>
        <v/>
      </c>
      <c r="V184"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5" spans="1:22" ht="15" customHeight="1" x14ac:dyDescent="0.25">
      <c r="A185" s="7"/>
      <c r="B185" s="5"/>
      <c r="C185" s="5"/>
      <c r="D185" s="72"/>
      <c r="E185" s="10"/>
      <c r="F185" s="183"/>
      <c r="G185" s="134" t="str">
        <f>IFERROR(VLOOKUP(Tabla46[[#This Row],[ID RIESGO]],'1. IDENTIFICACION DEL RIESGO'!$AB$27:$AL$40,11,0),"")</f>
        <v/>
      </c>
      <c r="H185" s="183"/>
      <c r="I185" s="183"/>
      <c r="J185" s="183"/>
      <c r="K185" s="185"/>
      <c r="L185" s="185"/>
      <c r="M185" s="183"/>
      <c r="N185" s="176" t="str">
        <f>IF(Tabla46[[#This Row],[ID RIESGO]]="","",IF(Tabla46[[#This Row],[RESPONSABLE DEL CONTROL (CARGO)]]="","No","Si"))</f>
        <v/>
      </c>
      <c r="O185" s="134" t="str">
        <f>IF(Tabla46[[#This Row],[FRECUENCIA DE EJECUCION DEL CONTROL]]="","",IF(Tabla46[[#This Row],[FRECUENCIA DE EJECUCION DEL CONTROL]]=DATOS!$AS$32,DATOS!$AS$32,DATOS!$AS$31))</f>
        <v/>
      </c>
      <c r="P18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5" s="134" t="str">
        <f>IF(ISTEXT(Tabla46[[#This Row],[VALOR EVALUACION DISENO]]),"",IF(Tabla46[[#This Row],[VALOR EVALUACION DISENO]]&gt;4.6,DATOS!$AV$21,IF(Tabla46[[#This Row],[VALOR EVALUACION DISENO]]&gt;=3,DATOS!$AV$22,DATOS!$AV$23)))</f>
        <v/>
      </c>
      <c r="R185" s="296"/>
      <c r="S185" s="134" t="str">
        <f>IFERROR(VLOOKUP(Tabla46[[#This Row],[% DE CUMPLIMIENTO DE LA EJECUCION DEL CONTROL]],DATOS!$AS$38:$AT$40,2,0),"")</f>
        <v/>
      </c>
      <c r="T185" s="296"/>
      <c r="U185" s="134" t="str">
        <f>IFERROR(VLOOKUP(Tabla46[[#This Row],[CRITERIOS DE EVALUACION DE LA EFECTIVIDAD]],DATOS!$AS$43:$AT$45,2,0),"")</f>
        <v/>
      </c>
      <c r="V185"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6" spans="1:22" ht="15" customHeight="1" x14ac:dyDescent="0.25">
      <c r="A186" s="7"/>
      <c r="B186" s="5"/>
      <c r="C186" s="5"/>
      <c r="D186" s="72"/>
      <c r="E186" s="10"/>
      <c r="F186" s="183"/>
      <c r="G186" s="134" t="str">
        <f>IFERROR(VLOOKUP(Tabla46[[#This Row],[ID RIESGO]],'1. IDENTIFICACION DEL RIESGO'!$AB$27:$AL$40,11,0),"")</f>
        <v/>
      </c>
      <c r="H186" s="183"/>
      <c r="I186" s="183"/>
      <c r="J186" s="183"/>
      <c r="K186" s="185"/>
      <c r="L186" s="185"/>
      <c r="M186" s="183"/>
      <c r="N186" s="176" t="str">
        <f>IF(Tabla46[[#This Row],[ID RIESGO]]="","",IF(Tabla46[[#This Row],[RESPONSABLE DEL CONTROL (CARGO)]]="","No","Si"))</f>
        <v/>
      </c>
      <c r="O186" s="134" t="str">
        <f>IF(Tabla46[[#This Row],[FRECUENCIA DE EJECUCION DEL CONTROL]]="","",IF(Tabla46[[#This Row],[FRECUENCIA DE EJECUCION DEL CONTROL]]=DATOS!$AS$32,DATOS!$AS$32,DATOS!$AS$31))</f>
        <v/>
      </c>
      <c r="P18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6" s="134" t="str">
        <f>IF(ISTEXT(Tabla46[[#This Row],[VALOR EVALUACION DISENO]]),"",IF(Tabla46[[#This Row],[VALOR EVALUACION DISENO]]&gt;4.6,DATOS!$AV$21,IF(Tabla46[[#This Row],[VALOR EVALUACION DISENO]]&gt;=3,DATOS!$AV$22,DATOS!$AV$23)))</f>
        <v/>
      </c>
      <c r="R186" s="296"/>
      <c r="S186" s="134" t="str">
        <f>IFERROR(VLOOKUP(Tabla46[[#This Row],[% DE CUMPLIMIENTO DE LA EJECUCION DEL CONTROL]],DATOS!$AS$38:$AT$40,2,0),"")</f>
        <v/>
      </c>
      <c r="T186" s="296"/>
      <c r="U186" s="134" t="str">
        <f>IFERROR(VLOOKUP(Tabla46[[#This Row],[CRITERIOS DE EVALUACION DE LA EFECTIVIDAD]],DATOS!$AS$43:$AT$45,2,0),"")</f>
        <v/>
      </c>
      <c r="V186"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7" spans="1:22" ht="15" customHeight="1" x14ac:dyDescent="0.25">
      <c r="A187" s="7"/>
      <c r="B187" s="5"/>
      <c r="C187" s="5"/>
      <c r="D187" s="72"/>
      <c r="E187" s="10"/>
      <c r="F187" s="183"/>
      <c r="G187" s="134" t="str">
        <f>IFERROR(VLOOKUP(Tabla46[[#This Row],[ID RIESGO]],'1. IDENTIFICACION DEL RIESGO'!$AB$27:$AL$40,11,0),"")</f>
        <v/>
      </c>
      <c r="H187" s="183"/>
      <c r="I187" s="183"/>
      <c r="J187" s="183"/>
      <c r="K187" s="185"/>
      <c r="L187" s="185"/>
      <c r="M187" s="183"/>
      <c r="N187" s="176" t="str">
        <f>IF(Tabla46[[#This Row],[ID RIESGO]]="","",IF(Tabla46[[#This Row],[RESPONSABLE DEL CONTROL (CARGO)]]="","No","Si"))</f>
        <v/>
      </c>
      <c r="O187" s="134" t="str">
        <f>IF(Tabla46[[#This Row],[FRECUENCIA DE EJECUCION DEL CONTROL]]="","",IF(Tabla46[[#This Row],[FRECUENCIA DE EJECUCION DEL CONTROL]]=DATOS!$AS$32,DATOS!$AS$32,DATOS!$AS$31))</f>
        <v/>
      </c>
      <c r="P18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7" s="134" t="str">
        <f>IF(ISTEXT(Tabla46[[#This Row],[VALOR EVALUACION DISENO]]),"",IF(Tabla46[[#This Row],[VALOR EVALUACION DISENO]]&gt;4.6,DATOS!$AV$21,IF(Tabla46[[#This Row],[VALOR EVALUACION DISENO]]&gt;=3,DATOS!$AV$22,DATOS!$AV$23)))</f>
        <v/>
      </c>
      <c r="R187" s="296"/>
      <c r="S187" s="134" t="str">
        <f>IFERROR(VLOOKUP(Tabla46[[#This Row],[% DE CUMPLIMIENTO DE LA EJECUCION DEL CONTROL]],DATOS!$AS$38:$AT$40,2,0),"")</f>
        <v/>
      </c>
      <c r="T187" s="296"/>
      <c r="U187" s="134" t="str">
        <f>IFERROR(VLOOKUP(Tabla46[[#This Row],[CRITERIOS DE EVALUACION DE LA EFECTIVIDAD]],DATOS!$AS$43:$AT$45,2,0),"")</f>
        <v/>
      </c>
      <c r="V187"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8" spans="1:22" ht="15" customHeight="1" x14ac:dyDescent="0.25">
      <c r="A188" s="7"/>
      <c r="B188" s="5"/>
      <c r="C188" s="5"/>
      <c r="D188" s="72"/>
      <c r="E188" s="10"/>
      <c r="F188" s="183"/>
      <c r="G188" s="134" t="str">
        <f>IFERROR(VLOOKUP(Tabla46[[#This Row],[ID RIESGO]],'1. IDENTIFICACION DEL RIESGO'!$AB$27:$AL$40,11,0),"")</f>
        <v/>
      </c>
      <c r="H188" s="183"/>
      <c r="I188" s="183"/>
      <c r="J188" s="183"/>
      <c r="K188" s="185"/>
      <c r="L188" s="185"/>
      <c r="M188" s="183"/>
      <c r="N188" s="176" t="str">
        <f>IF(Tabla46[[#This Row],[ID RIESGO]]="","",IF(Tabla46[[#This Row],[RESPONSABLE DEL CONTROL (CARGO)]]="","No","Si"))</f>
        <v/>
      </c>
      <c r="O188" s="134" t="str">
        <f>IF(Tabla46[[#This Row],[FRECUENCIA DE EJECUCION DEL CONTROL]]="","",IF(Tabla46[[#This Row],[FRECUENCIA DE EJECUCION DEL CONTROL]]=DATOS!$AS$32,DATOS!$AS$32,DATOS!$AS$31))</f>
        <v/>
      </c>
      <c r="P18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8" s="134" t="str">
        <f>IF(ISTEXT(Tabla46[[#This Row],[VALOR EVALUACION DISENO]]),"",IF(Tabla46[[#This Row],[VALOR EVALUACION DISENO]]&gt;4.6,DATOS!$AV$21,IF(Tabla46[[#This Row],[VALOR EVALUACION DISENO]]&gt;=3,DATOS!$AV$22,DATOS!$AV$23)))</f>
        <v/>
      </c>
      <c r="R188" s="296"/>
      <c r="S188" s="134" t="str">
        <f>IFERROR(VLOOKUP(Tabla46[[#This Row],[% DE CUMPLIMIENTO DE LA EJECUCION DEL CONTROL]],DATOS!$AS$38:$AT$40,2,0),"")</f>
        <v/>
      </c>
      <c r="T188" s="296"/>
      <c r="U188" s="134" t="str">
        <f>IFERROR(VLOOKUP(Tabla46[[#This Row],[CRITERIOS DE EVALUACION DE LA EFECTIVIDAD]],DATOS!$AS$43:$AT$45,2,0),"")</f>
        <v/>
      </c>
      <c r="V188"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9" spans="1:22" ht="15" customHeight="1" x14ac:dyDescent="0.25">
      <c r="A189" s="7"/>
      <c r="B189" s="5"/>
      <c r="C189" s="5"/>
      <c r="D189" s="72"/>
      <c r="E189" s="10"/>
      <c r="F189" s="183"/>
      <c r="G189" s="134" t="str">
        <f>IFERROR(VLOOKUP(Tabla46[[#This Row],[ID RIESGO]],'1. IDENTIFICACION DEL RIESGO'!$AB$27:$AL$40,11,0),"")</f>
        <v/>
      </c>
      <c r="H189" s="183"/>
      <c r="I189" s="183"/>
      <c r="J189" s="183"/>
      <c r="K189" s="185"/>
      <c r="L189" s="185"/>
      <c r="M189" s="183"/>
      <c r="N189" s="176" t="str">
        <f>IF(Tabla46[[#This Row],[ID RIESGO]]="","",IF(Tabla46[[#This Row],[RESPONSABLE DEL CONTROL (CARGO)]]="","No","Si"))</f>
        <v/>
      </c>
      <c r="O189" s="134" t="str">
        <f>IF(Tabla46[[#This Row],[FRECUENCIA DE EJECUCION DEL CONTROL]]="","",IF(Tabla46[[#This Row],[FRECUENCIA DE EJECUCION DEL CONTROL]]=DATOS!$AS$32,DATOS!$AS$32,DATOS!$AS$31))</f>
        <v/>
      </c>
      <c r="P18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9" s="134" t="str">
        <f>IF(ISTEXT(Tabla46[[#This Row],[VALOR EVALUACION DISENO]]),"",IF(Tabla46[[#This Row],[VALOR EVALUACION DISENO]]&gt;4.6,DATOS!$AV$21,IF(Tabla46[[#This Row],[VALOR EVALUACION DISENO]]&gt;=3,DATOS!$AV$22,DATOS!$AV$23)))</f>
        <v/>
      </c>
      <c r="R189" s="296"/>
      <c r="S189" s="134" t="str">
        <f>IFERROR(VLOOKUP(Tabla46[[#This Row],[% DE CUMPLIMIENTO DE LA EJECUCION DEL CONTROL]],DATOS!$AS$38:$AT$40,2,0),"")</f>
        <v/>
      </c>
      <c r="T189" s="296"/>
      <c r="U189" s="134" t="str">
        <f>IFERROR(VLOOKUP(Tabla46[[#This Row],[CRITERIOS DE EVALUACION DE LA EFECTIVIDAD]],DATOS!$AS$43:$AT$45,2,0),"")</f>
        <v/>
      </c>
      <c r="V189"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0" spans="1:22" ht="15" customHeight="1" x14ac:dyDescent="0.25">
      <c r="A190" s="7"/>
      <c r="B190" s="5"/>
      <c r="C190" s="5"/>
      <c r="D190" s="72"/>
      <c r="E190" s="10"/>
      <c r="F190" s="183"/>
      <c r="G190" s="134" t="str">
        <f>IFERROR(VLOOKUP(Tabla46[[#This Row],[ID RIESGO]],'1. IDENTIFICACION DEL RIESGO'!$AB$27:$AL$40,11,0),"")</f>
        <v/>
      </c>
      <c r="H190" s="183"/>
      <c r="I190" s="183"/>
      <c r="J190" s="183"/>
      <c r="K190" s="185"/>
      <c r="L190" s="185"/>
      <c r="M190" s="183"/>
      <c r="N190" s="176" t="str">
        <f>IF(Tabla46[[#This Row],[ID RIESGO]]="","",IF(Tabla46[[#This Row],[RESPONSABLE DEL CONTROL (CARGO)]]="","No","Si"))</f>
        <v/>
      </c>
      <c r="O190" s="134" t="str">
        <f>IF(Tabla46[[#This Row],[FRECUENCIA DE EJECUCION DEL CONTROL]]="","",IF(Tabla46[[#This Row],[FRECUENCIA DE EJECUCION DEL CONTROL]]=DATOS!$AS$32,DATOS!$AS$32,DATOS!$AS$31))</f>
        <v/>
      </c>
      <c r="P19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0" s="134" t="str">
        <f>IF(ISTEXT(Tabla46[[#This Row],[VALOR EVALUACION DISENO]]),"",IF(Tabla46[[#This Row],[VALOR EVALUACION DISENO]]&gt;4.6,DATOS!$AV$21,IF(Tabla46[[#This Row],[VALOR EVALUACION DISENO]]&gt;=3,DATOS!$AV$22,DATOS!$AV$23)))</f>
        <v/>
      </c>
      <c r="R190" s="296"/>
      <c r="S190" s="134" t="str">
        <f>IFERROR(VLOOKUP(Tabla46[[#This Row],[% DE CUMPLIMIENTO DE LA EJECUCION DEL CONTROL]],DATOS!$AS$38:$AT$40,2,0),"")</f>
        <v/>
      </c>
      <c r="T190" s="296"/>
      <c r="U190" s="134" t="str">
        <f>IFERROR(VLOOKUP(Tabla46[[#This Row],[CRITERIOS DE EVALUACION DE LA EFECTIVIDAD]],DATOS!$AS$43:$AT$45,2,0),"")</f>
        <v/>
      </c>
      <c r="V190"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1" spans="1:22" ht="15" customHeight="1" x14ac:dyDescent="0.25">
      <c r="A191" s="7"/>
      <c r="B191" s="5"/>
      <c r="C191" s="5"/>
      <c r="D191" s="72"/>
      <c r="E191" s="10"/>
      <c r="F191" s="183"/>
      <c r="G191" s="134" t="str">
        <f>IFERROR(VLOOKUP(Tabla46[[#This Row],[ID RIESGO]],'1. IDENTIFICACION DEL RIESGO'!$AB$27:$AL$40,11,0),"")</f>
        <v/>
      </c>
      <c r="H191" s="183"/>
      <c r="I191" s="183"/>
      <c r="J191" s="183"/>
      <c r="K191" s="185"/>
      <c r="L191" s="185"/>
      <c r="M191" s="183"/>
      <c r="N191" s="176" t="str">
        <f>IF(Tabla46[[#This Row],[ID RIESGO]]="","",IF(Tabla46[[#This Row],[RESPONSABLE DEL CONTROL (CARGO)]]="","No","Si"))</f>
        <v/>
      </c>
      <c r="O191" s="134" t="str">
        <f>IF(Tabla46[[#This Row],[FRECUENCIA DE EJECUCION DEL CONTROL]]="","",IF(Tabla46[[#This Row],[FRECUENCIA DE EJECUCION DEL CONTROL]]=DATOS!$AS$32,DATOS!$AS$32,DATOS!$AS$31))</f>
        <v/>
      </c>
      <c r="P19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1" s="134" t="str">
        <f>IF(ISTEXT(Tabla46[[#This Row],[VALOR EVALUACION DISENO]]),"",IF(Tabla46[[#This Row],[VALOR EVALUACION DISENO]]&gt;4.6,DATOS!$AV$21,IF(Tabla46[[#This Row],[VALOR EVALUACION DISENO]]&gt;=3,DATOS!$AV$22,DATOS!$AV$23)))</f>
        <v/>
      </c>
      <c r="R191" s="296"/>
      <c r="S191" s="134" t="str">
        <f>IFERROR(VLOOKUP(Tabla46[[#This Row],[% DE CUMPLIMIENTO DE LA EJECUCION DEL CONTROL]],DATOS!$AS$38:$AT$40,2,0),"")</f>
        <v/>
      </c>
      <c r="T191" s="296"/>
      <c r="U191" s="134" t="str">
        <f>IFERROR(VLOOKUP(Tabla46[[#This Row],[CRITERIOS DE EVALUACION DE LA EFECTIVIDAD]],DATOS!$AS$43:$AT$45,2,0),"")</f>
        <v/>
      </c>
      <c r="V191"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2" spans="1:22" ht="15" customHeight="1" x14ac:dyDescent="0.25">
      <c r="A192" s="7"/>
      <c r="B192" s="5"/>
      <c r="C192" s="5"/>
      <c r="D192" s="72"/>
      <c r="E192" s="10"/>
      <c r="F192" s="183"/>
      <c r="G192" s="134" t="str">
        <f>IFERROR(VLOOKUP(Tabla46[[#This Row],[ID RIESGO]],'1. IDENTIFICACION DEL RIESGO'!$AB$27:$AL$40,11,0),"")</f>
        <v/>
      </c>
      <c r="H192" s="183"/>
      <c r="I192" s="183"/>
      <c r="J192" s="183"/>
      <c r="K192" s="185"/>
      <c r="L192" s="185"/>
      <c r="M192" s="183"/>
      <c r="N192" s="176" t="str">
        <f>IF(Tabla46[[#This Row],[ID RIESGO]]="","",IF(Tabla46[[#This Row],[RESPONSABLE DEL CONTROL (CARGO)]]="","No","Si"))</f>
        <v/>
      </c>
      <c r="O192" s="134" t="str">
        <f>IF(Tabla46[[#This Row],[FRECUENCIA DE EJECUCION DEL CONTROL]]="","",IF(Tabla46[[#This Row],[FRECUENCIA DE EJECUCION DEL CONTROL]]=DATOS!$AS$32,DATOS!$AS$32,DATOS!$AS$31))</f>
        <v/>
      </c>
      <c r="P19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2" s="134" t="str">
        <f>IF(ISTEXT(Tabla46[[#This Row],[VALOR EVALUACION DISENO]]),"",IF(Tabla46[[#This Row],[VALOR EVALUACION DISENO]]&gt;4.6,DATOS!$AV$21,IF(Tabla46[[#This Row],[VALOR EVALUACION DISENO]]&gt;=3,DATOS!$AV$22,DATOS!$AV$23)))</f>
        <v/>
      </c>
      <c r="R192" s="296"/>
      <c r="S192" s="134" t="str">
        <f>IFERROR(VLOOKUP(Tabla46[[#This Row],[% DE CUMPLIMIENTO DE LA EJECUCION DEL CONTROL]],DATOS!$AS$38:$AT$40,2,0),"")</f>
        <v/>
      </c>
      <c r="T192" s="296"/>
      <c r="U192" s="134" t="str">
        <f>IFERROR(VLOOKUP(Tabla46[[#This Row],[CRITERIOS DE EVALUACION DE LA EFECTIVIDAD]],DATOS!$AS$43:$AT$45,2,0),"")</f>
        <v/>
      </c>
      <c r="V192"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3" spans="1:22" ht="15" customHeight="1" x14ac:dyDescent="0.25">
      <c r="A193" s="7"/>
      <c r="B193" s="5"/>
      <c r="C193" s="5"/>
      <c r="D193" s="72"/>
      <c r="E193" s="10"/>
      <c r="F193" s="183"/>
      <c r="G193" s="134" t="str">
        <f>IFERROR(VLOOKUP(Tabla46[[#This Row],[ID RIESGO]],'1. IDENTIFICACION DEL RIESGO'!$AB$27:$AL$40,11,0),"")</f>
        <v/>
      </c>
      <c r="H193" s="183"/>
      <c r="I193" s="183"/>
      <c r="J193" s="183"/>
      <c r="K193" s="185"/>
      <c r="L193" s="185"/>
      <c r="M193" s="183"/>
      <c r="N193" s="176" t="str">
        <f>IF(Tabla46[[#This Row],[ID RIESGO]]="","",IF(Tabla46[[#This Row],[RESPONSABLE DEL CONTROL (CARGO)]]="","No","Si"))</f>
        <v/>
      </c>
      <c r="O193" s="134" t="str">
        <f>IF(Tabla46[[#This Row],[FRECUENCIA DE EJECUCION DEL CONTROL]]="","",IF(Tabla46[[#This Row],[FRECUENCIA DE EJECUCION DEL CONTROL]]=DATOS!$AS$32,DATOS!$AS$32,DATOS!$AS$31))</f>
        <v/>
      </c>
      <c r="P19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3" s="134" t="str">
        <f>IF(ISTEXT(Tabla46[[#This Row],[VALOR EVALUACION DISENO]]),"",IF(Tabla46[[#This Row],[VALOR EVALUACION DISENO]]&gt;4.6,DATOS!$AV$21,IF(Tabla46[[#This Row],[VALOR EVALUACION DISENO]]&gt;=3,DATOS!$AV$22,DATOS!$AV$23)))</f>
        <v/>
      </c>
      <c r="R193" s="296"/>
      <c r="S193" s="134" t="str">
        <f>IFERROR(VLOOKUP(Tabla46[[#This Row],[% DE CUMPLIMIENTO DE LA EJECUCION DEL CONTROL]],DATOS!$AS$38:$AT$40,2,0),"")</f>
        <v/>
      </c>
      <c r="T193" s="296"/>
      <c r="U193" s="134" t="str">
        <f>IFERROR(VLOOKUP(Tabla46[[#This Row],[CRITERIOS DE EVALUACION DE LA EFECTIVIDAD]],DATOS!$AS$43:$AT$45,2,0),"")</f>
        <v/>
      </c>
      <c r="V193"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4" spans="1:22" ht="15" customHeight="1" x14ac:dyDescent="0.25">
      <c r="A194" s="7"/>
      <c r="B194" s="5"/>
      <c r="C194" s="5"/>
      <c r="D194" s="72"/>
      <c r="E194" s="10"/>
      <c r="F194" s="183"/>
      <c r="G194" s="134" t="str">
        <f>IFERROR(VLOOKUP(Tabla46[[#This Row],[ID RIESGO]],'1. IDENTIFICACION DEL RIESGO'!$AB$27:$AL$40,11,0),"")</f>
        <v/>
      </c>
      <c r="H194" s="183"/>
      <c r="I194" s="183"/>
      <c r="J194" s="183"/>
      <c r="K194" s="185"/>
      <c r="L194" s="185"/>
      <c r="M194" s="183"/>
      <c r="N194" s="176" t="str">
        <f>IF(Tabla46[[#This Row],[ID RIESGO]]="","",IF(Tabla46[[#This Row],[RESPONSABLE DEL CONTROL (CARGO)]]="","No","Si"))</f>
        <v/>
      </c>
      <c r="O194" s="134" t="str">
        <f>IF(Tabla46[[#This Row],[FRECUENCIA DE EJECUCION DEL CONTROL]]="","",IF(Tabla46[[#This Row],[FRECUENCIA DE EJECUCION DEL CONTROL]]=DATOS!$AS$32,DATOS!$AS$32,DATOS!$AS$31))</f>
        <v/>
      </c>
      <c r="P19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4" s="134" t="str">
        <f>IF(ISTEXT(Tabla46[[#This Row],[VALOR EVALUACION DISENO]]),"",IF(Tabla46[[#This Row],[VALOR EVALUACION DISENO]]&gt;4.6,DATOS!$AV$21,IF(Tabla46[[#This Row],[VALOR EVALUACION DISENO]]&gt;=3,DATOS!$AV$22,DATOS!$AV$23)))</f>
        <v/>
      </c>
      <c r="R194" s="296"/>
      <c r="S194" s="134" t="str">
        <f>IFERROR(VLOOKUP(Tabla46[[#This Row],[% DE CUMPLIMIENTO DE LA EJECUCION DEL CONTROL]],DATOS!$AS$38:$AT$40,2,0),"")</f>
        <v/>
      </c>
      <c r="T194" s="296"/>
      <c r="U194" s="134" t="str">
        <f>IFERROR(VLOOKUP(Tabla46[[#This Row],[CRITERIOS DE EVALUACION DE LA EFECTIVIDAD]],DATOS!$AS$43:$AT$45,2,0),"")</f>
        <v/>
      </c>
      <c r="V194"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5" spans="1:22" ht="15" customHeight="1" x14ac:dyDescent="0.25">
      <c r="A195" s="7"/>
      <c r="B195" s="5"/>
      <c r="C195" s="5"/>
      <c r="D195" s="72"/>
      <c r="E195" s="10"/>
      <c r="F195" s="183"/>
      <c r="G195" s="134" t="str">
        <f>IFERROR(VLOOKUP(Tabla46[[#This Row],[ID RIESGO]],'1. IDENTIFICACION DEL RIESGO'!$AB$27:$AL$40,11,0),"")</f>
        <v/>
      </c>
      <c r="H195" s="183"/>
      <c r="I195" s="183"/>
      <c r="J195" s="183"/>
      <c r="K195" s="185"/>
      <c r="L195" s="185"/>
      <c r="M195" s="183"/>
      <c r="N195" s="176" t="str">
        <f>IF(Tabla46[[#This Row],[ID RIESGO]]="","",IF(Tabla46[[#This Row],[RESPONSABLE DEL CONTROL (CARGO)]]="","No","Si"))</f>
        <v/>
      </c>
      <c r="O195" s="134" t="str">
        <f>IF(Tabla46[[#This Row],[FRECUENCIA DE EJECUCION DEL CONTROL]]="","",IF(Tabla46[[#This Row],[FRECUENCIA DE EJECUCION DEL CONTROL]]=DATOS!$AS$32,DATOS!$AS$32,DATOS!$AS$31))</f>
        <v/>
      </c>
      <c r="P19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5" s="134" t="str">
        <f>IF(ISTEXT(Tabla46[[#This Row],[VALOR EVALUACION DISENO]]),"",IF(Tabla46[[#This Row],[VALOR EVALUACION DISENO]]&gt;4.6,DATOS!$AV$21,IF(Tabla46[[#This Row],[VALOR EVALUACION DISENO]]&gt;=3,DATOS!$AV$22,DATOS!$AV$23)))</f>
        <v/>
      </c>
      <c r="R195" s="296"/>
      <c r="S195" s="134" t="str">
        <f>IFERROR(VLOOKUP(Tabla46[[#This Row],[% DE CUMPLIMIENTO DE LA EJECUCION DEL CONTROL]],DATOS!$AS$38:$AT$40,2,0),"")</f>
        <v/>
      </c>
      <c r="T195" s="296"/>
      <c r="U195" s="134" t="str">
        <f>IFERROR(VLOOKUP(Tabla46[[#This Row],[CRITERIOS DE EVALUACION DE LA EFECTIVIDAD]],DATOS!$AS$43:$AT$45,2,0),"")</f>
        <v/>
      </c>
      <c r="V195"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6" spans="1:22" ht="15" customHeight="1" x14ac:dyDescent="0.25">
      <c r="A196" s="7"/>
      <c r="B196" s="5"/>
      <c r="C196" s="5"/>
      <c r="D196" s="72"/>
      <c r="E196" s="10"/>
      <c r="F196" s="183"/>
      <c r="G196" s="134" t="str">
        <f>IFERROR(VLOOKUP(Tabla46[[#This Row],[ID RIESGO]],'1. IDENTIFICACION DEL RIESGO'!$AB$27:$AL$40,11,0),"")</f>
        <v/>
      </c>
      <c r="H196" s="183"/>
      <c r="I196" s="183"/>
      <c r="J196" s="183"/>
      <c r="K196" s="185"/>
      <c r="L196" s="185"/>
      <c r="M196" s="183"/>
      <c r="N196" s="176" t="str">
        <f>IF(Tabla46[[#This Row],[ID RIESGO]]="","",IF(Tabla46[[#This Row],[RESPONSABLE DEL CONTROL (CARGO)]]="","No","Si"))</f>
        <v/>
      </c>
      <c r="O196" s="134" t="str">
        <f>IF(Tabla46[[#This Row],[FRECUENCIA DE EJECUCION DEL CONTROL]]="","",IF(Tabla46[[#This Row],[FRECUENCIA DE EJECUCION DEL CONTROL]]=DATOS!$AS$32,DATOS!$AS$32,DATOS!$AS$31))</f>
        <v/>
      </c>
      <c r="P19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6" s="134" t="str">
        <f>IF(ISTEXT(Tabla46[[#This Row],[VALOR EVALUACION DISENO]]),"",IF(Tabla46[[#This Row],[VALOR EVALUACION DISENO]]&gt;4.6,DATOS!$AV$21,IF(Tabla46[[#This Row],[VALOR EVALUACION DISENO]]&gt;=3,DATOS!$AV$22,DATOS!$AV$23)))</f>
        <v/>
      </c>
      <c r="R196" s="296"/>
      <c r="S196" s="134" t="str">
        <f>IFERROR(VLOOKUP(Tabla46[[#This Row],[% DE CUMPLIMIENTO DE LA EJECUCION DEL CONTROL]],DATOS!$AS$38:$AT$40,2,0),"")</f>
        <v/>
      </c>
      <c r="T196" s="296"/>
      <c r="U196" s="134" t="str">
        <f>IFERROR(VLOOKUP(Tabla46[[#This Row],[CRITERIOS DE EVALUACION DE LA EFECTIVIDAD]],DATOS!$AS$43:$AT$45,2,0),"")</f>
        <v/>
      </c>
      <c r="V196"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7" spans="1:22" ht="15" customHeight="1" x14ac:dyDescent="0.25">
      <c r="A197" s="7"/>
      <c r="B197" s="5"/>
      <c r="C197" s="5"/>
      <c r="D197" s="72"/>
      <c r="E197" s="10"/>
      <c r="F197" s="183"/>
      <c r="G197" s="134" t="str">
        <f>IFERROR(VLOOKUP(Tabla46[[#This Row],[ID RIESGO]],'1. IDENTIFICACION DEL RIESGO'!$AB$27:$AL$40,11,0),"")</f>
        <v/>
      </c>
      <c r="H197" s="183"/>
      <c r="I197" s="183"/>
      <c r="J197" s="183"/>
      <c r="K197" s="185"/>
      <c r="L197" s="185"/>
      <c r="M197" s="183"/>
      <c r="N197" s="176" t="str">
        <f>IF(Tabla46[[#This Row],[ID RIESGO]]="","",IF(Tabla46[[#This Row],[RESPONSABLE DEL CONTROL (CARGO)]]="","No","Si"))</f>
        <v/>
      </c>
      <c r="O197" s="134" t="str">
        <f>IF(Tabla46[[#This Row],[FRECUENCIA DE EJECUCION DEL CONTROL]]="","",IF(Tabla46[[#This Row],[FRECUENCIA DE EJECUCION DEL CONTROL]]=DATOS!$AS$32,DATOS!$AS$32,DATOS!$AS$31))</f>
        <v/>
      </c>
      <c r="P19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7" s="134" t="str">
        <f>IF(ISTEXT(Tabla46[[#This Row],[VALOR EVALUACION DISENO]]),"",IF(Tabla46[[#This Row],[VALOR EVALUACION DISENO]]&gt;4.6,DATOS!$AV$21,IF(Tabla46[[#This Row],[VALOR EVALUACION DISENO]]&gt;=3,DATOS!$AV$22,DATOS!$AV$23)))</f>
        <v/>
      </c>
      <c r="R197" s="296"/>
      <c r="S197" s="134" t="str">
        <f>IFERROR(VLOOKUP(Tabla46[[#This Row],[% DE CUMPLIMIENTO DE LA EJECUCION DEL CONTROL]],DATOS!$AS$38:$AT$40,2,0),"")</f>
        <v/>
      </c>
      <c r="T197" s="296"/>
      <c r="U197" s="134" t="str">
        <f>IFERROR(VLOOKUP(Tabla46[[#This Row],[CRITERIOS DE EVALUACION DE LA EFECTIVIDAD]],DATOS!$AS$43:$AT$45,2,0),"")</f>
        <v/>
      </c>
      <c r="V197"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8" spans="1:22" ht="15" customHeight="1" x14ac:dyDescent="0.25">
      <c r="A198" s="7"/>
      <c r="B198" s="5"/>
      <c r="C198" s="5"/>
      <c r="D198" s="72"/>
      <c r="E198" s="10"/>
      <c r="F198" s="183"/>
      <c r="G198" s="134" t="str">
        <f>IFERROR(VLOOKUP(Tabla46[[#This Row],[ID RIESGO]],'1. IDENTIFICACION DEL RIESGO'!$AB$27:$AL$40,11,0),"")</f>
        <v/>
      </c>
      <c r="H198" s="183"/>
      <c r="I198" s="183"/>
      <c r="J198" s="183"/>
      <c r="K198" s="185"/>
      <c r="L198" s="185"/>
      <c r="M198" s="183"/>
      <c r="N198" s="176" t="str">
        <f>IF(Tabla46[[#This Row],[ID RIESGO]]="","",IF(Tabla46[[#This Row],[RESPONSABLE DEL CONTROL (CARGO)]]="","No","Si"))</f>
        <v/>
      </c>
      <c r="O198" s="134" t="str">
        <f>IF(Tabla46[[#This Row],[FRECUENCIA DE EJECUCION DEL CONTROL]]="","",IF(Tabla46[[#This Row],[FRECUENCIA DE EJECUCION DEL CONTROL]]=DATOS!$AS$32,DATOS!$AS$32,DATOS!$AS$31))</f>
        <v/>
      </c>
      <c r="P19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8" s="134" t="str">
        <f>IF(ISTEXT(Tabla46[[#This Row],[VALOR EVALUACION DISENO]]),"",IF(Tabla46[[#This Row],[VALOR EVALUACION DISENO]]&gt;4.6,DATOS!$AV$21,IF(Tabla46[[#This Row],[VALOR EVALUACION DISENO]]&gt;=3,DATOS!$AV$22,DATOS!$AV$23)))</f>
        <v/>
      </c>
      <c r="R198" s="296"/>
      <c r="S198" s="134" t="str">
        <f>IFERROR(VLOOKUP(Tabla46[[#This Row],[% DE CUMPLIMIENTO DE LA EJECUCION DEL CONTROL]],DATOS!$AS$38:$AT$40,2,0),"")</f>
        <v/>
      </c>
      <c r="T198" s="296"/>
      <c r="U198" s="134" t="str">
        <f>IFERROR(VLOOKUP(Tabla46[[#This Row],[CRITERIOS DE EVALUACION DE LA EFECTIVIDAD]],DATOS!$AS$43:$AT$45,2,0),"")</f>
        <v/>
      </c>
      <c r="V198"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9" spans="1:22" ht="15" customHeight="1" x14ac:dyDescent="0.25">
      <c r="A199" s="7"/>
      <c r="B199" s="5"/>
      <c r="C199" s="5"/>
      <c r="D199" s="72"/>
      <c r="E199" s="10"/>
      <c r="F199" s="183"/>
      <c r="G199" s="134" t="str">
        <f>IFERROR(VLOOKUP(Tabla46[[#This Row],[ID RIESGO]],'1. IDENTIFICACION DEL RIESGO'!$AB$27:$AL$40,11,0),"")</f>
        <v/>
      </c>
      <c r="H199" s="183"/>
      <c r="I199" s="183"/>
      <c r="J199" s="183"/>
      <c r="K199" s="185"/>
      <c r="L199" s="185"/>
      <c r="M199" s="183"/>
      <c r="N199" s="176" t="str">
        <f>IF(Tabla46[[#This Row],[ID RIESGO]]="","",IF(Tabla46[[#This Row],[RESPONSABLE DEL CONTROL (CARGO)]]="","No","Si"))</f>
        <v/>
      </c>
      <c r="O199" s="134" t="str">
        <f>IF(Tabla46[[#This Row],[FRECUENCIA DE EJECUCION DEL CONTROL]]="","",IF(Tabla46[[#This Row],[FRECUENCIA DE EJECUCION DEL CONTROL]]=DATOS!$AS$32,DATOS!$AS$32,DATOS!$AS$31))</f>
        <v/>
      </c>
      <c r="P19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9" s="134" t="str">
        <f>IF(ISTEXT(Tabla46[[#This Row],[VALOR EVALUACION DISENO]]),"",IF(Tabla46[[#This Row],[VALOR EVALUACION DISENO]]&gt;4.6,DATOS!$AV$21,IF(Tabla46[[#This Row],[VALOR EVALUACION DISENO]]&gt;=3,DATOS!$AV$22,DATOS!$AV$23)))</f>
        <v/>
      </c>
      <c r="R199" s="296"/>
      <c r="S199" s="134" t="str">
        <f>IFERROR(VLOOKUP(Tabla46[[#This Row],[% DE CUMPLIMIENTO DE LA EJECUCION DEL CONTROL]],DATOS!$AS$38:$AT$40,2,0),"")</f>
        <v/>
      </c>
      <c r="T199" s="296"/>
      <c r="U199" s="134" t="str">
        <f>IFERROR(VLOOKUP(Tabla46[[#This Row],[CRITERIOS DE EVALUACION DE LA EFECTIVIDAD]],DATOS!$AS$43:$AT$45,2,0),"")</f>
        <v/>
      </c>
      <c r="V199"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0" spans="1:22" ht="15" customHeight="1" x14ac:dyDescent="0.25">
      <c r="A200" s="7"/>
      <c r="B200" s="5"/>
      <c r="C200" s="5"/>
      <c r="D200" s="72"/>
      <c r="E200" s="10"/>
      <c r="F200" s="183"/>
      <c r="G200" s="134" t="str">
        <f>IFERROR(VLOOKUP(Tabla46[[#This Row],[ID RIESGO]],'1. IDENTIFICACION DEL RIESGO'!$AB$27:$AL$40,11,0),"")</f>
        <v/>
      </c>
      <c r="H200" s="183"/>
      <c r="I200" s="183"/>
      <c r="J200" s="183"/>
      <c r="K200" s="185"/>
      <c r="L200" s="185"/>
      <c r="M200" s="183"/>
      <c r="N200" s="176" t="str">
        <f>IF(Tabla46[[#This Row],[ID RIESGO]]="","",IF(Tabla46[[#This Row],[RESPONSABLE DEL CONTROL (CARGO)]]="","No","Si"))</f>
        <v/>
      </c>
      <c r="O200" s="134" t="str">
        <f>IF(Tabla46[[#This Row],[FRECUENCIA DE EJECUCION DEL CONTROL]]="","",IF(Tabla46[[#This Row],[FRECUENCIA DE EJECUCION DEL CONTROL]]=DATOS!$AS$32,DATOS!$AS$32,DATOS!$AS$31))</f>
        <v/>
      </c>
      <c r="P20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0" s="134" t="str">
        <f>IF(ISTEXT(Tabla46[[#This Row],[VALOR EVALUACION DISENO]]),"",IF(Tabla46[[#This Row],[VALOR EVALUACION DISENO]]&gt;4.6,DATOS!$AV$21,IF(Tabla46[[#This Row],[VALOR EVALUACION DISENO]]&gt;=3,DATOS!$AV$22,DATOS!$AV$23)))</f>
        <v/>
      </c>
      <c r="R200" s="296"/>
      <c r="S200" s="134" t="str">
        <f>IFERROR(VLOOKUP(Tabla46[[#This Row],[% DE CUMPLIMIENTO DE LA EJECUCION DEL CONTROL]],DATOS!$AS$38:$AT$40,2,0),"")</f>
        <v/>
      </c>
      <c r="T200" s="296"/>
      <c r="U200" s="134" t="str">
        <f>IFERROR(VLOOKUP(Tabla46[[#This Row],[CRITERIOS DE EVALUACION DE LA EFECTIVIDAD]],DATOS!$AS$43:$AT$45,2,0),"")</f>
        <v/>
      </c>
      <c r="V200"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1" spans="1:22" ht="15" customHeight="1" x14ac:dyDescent="0.25">
      <c r="A201" s="7"/>
      <c r="B201" s="5"/>
      <c r="C201" s="5"/>
      <c r="D201" s="72"/>
      <c r="E201" s="10"/>
      <c r="F201" s="183"/>
      <c r="G201" s="134" t="str">
        <f>IFERROR(VLOOKUP(Tabla46[[#This Row],[ID RIESGO]],'1. IDENTIFICACION DEL RIESGO'!$AB$27:$AL$40,11,0),"")</f>
        <v/>
      </c>
      <c r="H201" s="183"/>
      <c r="I201" s="183"/>
      <c r="J201" s="183"/>
      <c r="K201" s="185"/>
      <c r="L201" s="185"/>
      <c r="M201" s="183"/>
      <c r="N201" s="176" t="str">
        <f>IF(Tabla46[[#This Row],[ID RIESGO]]="","",IF(Tabla46[[#This Row],[RESPONSABLE DEL CONTROL (CARGO)]]="","No","Si"))</f>
        <v/>
      </c>
      <c r="O201" s="134" t="str">
        <f>IF(Tabla46[[#This Row],[FRECUENCIA DE EJECUCION DEL CONTROL]]="","",IF(Tabla46[[#This Row],[FRECUENCIA DE EJECUCION DEL CONTROL]]=DATOS!$AS$32,DATOS!$AS$32,DATOS!$AS$31))</f>
        <v/>
      </c>
      <c r="P20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1" s="134" t="str">
        <f>IF(ISTEXT(Tabla46[[#This Row],[VALOR EVALUACION DISENO]]),"",IF(Tabla46[[#This Row],[VALOR EVALUACION DISENO]]&gt;4.6,DATOS!$AV$21,IF(Tabla46[[#This Row],[VALOR EVALUACION DISENO]]&gt;=3,DATOS!$AV$22,DATOS!$AV$23)))</f>
        <v/>
      </c>
      <c r="R201" s="296"/>
      <c r="S201" s="134" t="str">
        <f>IFERROR(VLOOKUP(Tabla46[[#This Row],[% DE CUMPLIMIENTO DE LA EJECUCION DEL CONTROL]],DATOS!$AS$38:$AT$40,2,0),"")</f>
        <v/>
      </c>
      <c r="T201" s="296"/>
      <c r="U201" s="134" t="str">
        <f>IFERROR(VLOOKUP(Tabla46[[#This Row],[CRITERIOS DE EVALUACION DE LA EFECTIVIDAD]],DATOS!$AS$43:$AT$45,2,0),"")</f>
        <v/>
      </c>
      <c r="V201"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2" spans="1:22" ht="15" customHeight="1" x14ac:dyDescent="0.25">
      <c r="A202" s="7"/>
      <c r="B202" s="5"/>
      <c r="C202" s="5"/>
      <c r="D202" s="72"/>
      <c r="E202" s="10"/>
      <c r="F202" s="183"/>
      <c r="G202" s="134" t="str">
        <f>IFERROR(VLOOKUP(Tabla46[[#This Row],[ID RIESGO]],'1. IDENTIFICACION DEL RIESGO'!$AB$27:$AL$40,11,0),"")</f>
        <v/>
      </c>
      <c r="H202" s="183"/>
      <c r="I202" s="183"/>
      <c r="J202" s="183"/>
      <c r="K202" s="185"/>
      <c r="L202" s="185"/>
      <c r="M202" s="183"/>
      <c r="N202" s="176" t="str">
        <f>IF(Tabla46[[#This Row],[ID RIESGO]]="","",IF(Tabla46[[#This Row],[RESPONSABLE DEL CONTROL (CARGO)]]="","No","Si"))</f>
        <v/>
      </c>
      <c r="O202" s="134" t="str">
        <f>IF(Tabla46[[#This Row],[FRECUENCIA DE EJECUCION DEL CONTROL]]="","",IF(Tabla46[[#This Row],[FRECUENCIA DE EJECUCION DEL CONTROL]]=DATOS!$AS$32,DATOS!$AS$32,DATOS!$AS$31))</f>
        <v/>
      </c>
      <c r="P20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2" s="134" t="str">
        <f>IF(ISTEXT(Tabla46[[#This Row],[VALOR EVALUACION DISENO]]),"",IF(Tabla46[[#This Row],[VALOR EVALUACION DISENO]]&gt;4.6,DATOS!$AV$21,IF(Tabla46[[#This Row],[VALOR EVALUACION DISENO]]&gt;=3,DATOS!$AV$22,DATOS!$AV$23)))</f>
        <v/>
      </c>
      <c r="R202" s="296"/>
      <c r="S202" s="134" t="str">
        <f>IFERROR(VLOOKUP(Tabla46[[#This Row],[% DE CUMPLIMIENTO DE LA EJECUCION DEL CONTROL]],DATOS!$AS$38:$AT$40,2,0),"")</f>
        <v/>
      </c>
      <c r="T202" s="296"/>
      <c r="U202" s="134" t="str">
        <f>IFERROR(VLOOKUP(Tabla46[[#This Row],[CRITERIOS DE EVALUACION DE LA EFECTIVIDAD]],DATOS!$AS$43:$AT$45,2,0),"")</f>
        <v/>
      </c>
      <c r="V202"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3" spans="1:22" ht="15" customHeight="1" x14ac:dyDescent="0.25">
      <c r="A203" s="7"/>
      <c r="B203" s="5"/>
      <c r="C203" s="5"/>
      <c r="D203" s="72"/>
      <c r="E203" s="10"/>
      <c r="F203" s="183"/>
      <c r="G203" s="134" t="str">
        <f>IFERROR(VLOOKUP(Tabla46[[#This Row],[ID RIESGO]],'1. IDENTIFICACION DEL RIESGO'!$AB$27:$AL$40,11,0),"")</f>
        <v/>
      </c>
      <c r="H203" s="183"/>
      <c r="I203" s="183"/>
      <c r="J203" s="183"/>
      <c r="K203" s="185"/>
      <c r="L203" s="185"/>
      <c r="M203" s="183"/>
      <c r="N203" s="176" t="str">
        <f>IF(Tabla46[[#This Row],[ID RIESGO]]="","",IF(Tabla46[[#This Row],[RESPONSABLE DEL CONTROL (CARGO)]]="","No","Si"))</f>
        <v/>
      </c>
      <c r="O203" s="134" t="str">
        <f>IF(Tabla46[[#This Row],[FRECUENCIA DE EJECUCION DEL CONTROL]]="","",IF(Tabla46[[#This Row],[FRECUENCIA DE EJECUCION DEL CONTROL]]=DATOS!$AS$32,DATOS!$AS$32,DATOS!$AS$31))</f>
        <v/>
      </c>
      <c r="P20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3" s="134" t="str">
        <f>IF(ISTEXT(Tabla46[[#This Row],[VALOR EVALUACION DISENO]]),"",IF(Tabla46[[#This Row],[VALOR EVALUACION DISENO]]&gt;4.6,DATOS!$AV$21,IF(Tabla46[[#This Row],[VALOR EVALUACION DISENO]]&gt;=3,DATOS!$AV$22,DATOS!$AV$23)))</f>
        <v/>
      </c>
      <c r="R203" s="296"/>
      <c r="S203" s="134" t="str">
        <f>IFERROR(VLOOKUP(Tabla46[[#This Row],[% DE CUMPLIMIENTO DE LA EJECUCION DEL CONTROL]],DATOS!$AS$38:$AT$40,2,0),"")</f>
        <v/>
      </c>
      <c r="T203" s="296"/>
      <c r="U203" s="134" t="str">
        <f>IFERROR(VLOOKUP(Tabla46[[#This Row],[CRITERIOS DE EVALUACION DE LA EFECTIVIDAD]],DATOS!$AS$43:$AT$45,2,0),"")</f>
        <v/>
      </c>
      <c r="V203"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4" spans="1:22" ht="15" customHeight="1" x14ac:dyDescent="0.25">
      <c r="A204" s="7"/>
      <c r="B204" s="5"/>
      <c r="C204" s="5"/>
      <c r="D204" s="72"/>
      <c r="E204" s="10"/>
      <c r="F204" s="183"/>
      <c r="G204" s="134" t="str">
        <f>IFERROR(VLOOKUP(Tabla46[[#This Row],[ID RIESGO]],'1. IDENTIFICACION DEL RIESGO'!$AB$27:$AL$40,11,0),"")</f>
        <v/>
      </c>
      <c r="H204" s="183"/>
      <c r="I204" s="183"/>
      <c r="J204" s="183"/>
      <c r="K204" s="185"/>
      <c r="L204" s="185"/>
      <c r="M204" s="183"/>
      <c r="N204" s="176" t="str">
        <f>IF(Tabla46[[#This Row],[ID RIESGO]]="","",IF(Tabla46[[#This Row],[RESPONSABLE DEL CONTROL (CARGO)]]="","No","Si"))</f>
        <v/>
      </c>
      <c r="O204" s="134" t="str">
        <f>IF(Tabla46[[#This Row],[FRECUENCIA DE EJECUCION DEL CONTROL]]="","",IF(Tabla46[[#This Row],[FRECUENCIA DE EJECUCION DEL CONTROL]]=DATOS!$AS$32,DATOS!$AS$32,DATOS!$AS$31))</f>
        <v/>
      </c>
      <c r="P20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4" s="134" t="str">
        <f>IF(ISTEXT(Tabla46[[#This Row],[VALOR EVALUACION DISENO]]),"",IF(Tabla46[[#This Row],[VALOR EVALUACION DISENO]]&gt;4.6,DATOS!$AV$21,IF(Tabla46[[#This Row],[VALOR EVALUACION DISENO]]&gt;=3,DATOS!$AV$22,DATOS!$AV$23)))</f>
        <v/>
      </c>
      <c r="R204" s="296"/>
      <c r="S204" s="134" t="str">
        <f>IFERROR(VLOOKUP(Tabla46[[#This Row],[% DE CUMPLIMIENTO DE LA EJECUCION DEL CONTROL]],DATOS!$AS$38:$AT$40,2,0),"")</f>
        <v/>
      </c>
      <c r="T204" s="296"/>
      <c r="U204" s="134" t="str">
        <f>IFERROR(VLOOKUP(Tabla46[[#This Row],[CRITERIOS DE EVALUACION DE LA EFECTIVIDAD]],DATOS!$AS$43:$AT$45,2,0),"")</f>
        <v/>
      </c>
      <c r="V204"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5" spans="1:22" ht="15" customHeight="1" x14ac:dyDescent="0.25">
      <c r="A205" s="7"/>
      <c r="B205" s="5"/>
      <c r="C205" s="5"/>
      <c r="D205" s="72"/>
      <c r="E205" s="10"/>
      <c r="F205" s="183"/>
      <c r="G205" s="134" t="str">
        <f>IFERROR(VLOOKUP(Tabla46[[#This Row],[ID RIESGO]],'1. IDENTIFICACION DEL RIESGO'!$AB$27:$AL$40,11,0),"")</f>
        <v/>
      </c>
      <c r="H205" s="183"/>
      <c r="I205" s="183"/>
      <c r="J205" s="183"/>
      <c r="K205" s="185"/>
      <c r="L205" s="185"/>
      <c r="M205" s="183"/>
      <c r="N205" s="176" t="str">
        <f>IF(Tabla46[[#This Row],[ID RIESGO]]="","",IF(Tabla46[[#This Row],[RESPONSABLE DEL CONTROL (CARGO)]]="","No","Si"))</f>
        <v/>
      </c>
      <c r="O205" s="134" t="str">
        <f>IF(Tabla46[[#This Row],[FRECUENCIA DE EJECUCION DEL CONTROL]]="","",IF(Tabla46[[#This Row],[FRECUENCIA DE EJECUCION DEL CONTROL]]=DATOS!$AS$32,DATOS!$AS$32,DATOS!$AS$31))</f>
        <v/>
      </c>
      <c r="P20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5" s="134" t="str">
        <f>IF(ISTEXT(Tabla46[[#This Row],[VALOR EVALUACION DISENO]]),"",IF(Tabla46[[#This Row],[VALOR EVALUACION DISENO]]&gt;4.6,DATOS!$AV$21,IF(Tabla46[[#This Row],[VALOR EVALUACION DISENO]]&gt;=3,DATOS!$AV$22,DATOS!$AV$23)))</f>
        <v/>
      </c>
      <c r="R205" s="296"/>
      <c r="S205" s="134" t="str">
        <f>IFERROR(VLOOKUP(Tabla46[[#This Row],[% DE CUMPLIMIENTO DE LA EJECUCION DEL CONTROL]],DATOS!$AS$38:$AT$40,2,0),"")</f>
        <v/>
      </c>
      <c r="T205" s="296"/>
      <c r="U205" s="134" t="str">
        <f>IFERROR(VLOOKUP(Tabla46[[#This Row],[CRITERIOS DE EVALUACION DE LA EFECTIVIDAD]],DATOS!$AS$43:$AT$45,2,0),"")</f>
        <v/>
      </c>
      <c r="V205"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6" spans="1:22" ht="15" customHeight="1" x14ac:dyDescent="0.25">
      <c r="A206" s="7"/>
      <c r="B206" s="5"/>
      <c r="C206" s="5"/>
      <c r="D206" s="72"/>
      <c r="E206" s="10"/>
      <c r="F206" s="183"/>
      <c r="G206" s="134" t="str">
        <f>IFERROR(VLOOKUP(Tabla46[[#This Row],[ID RIESGO]],'1. IDENTIFICACION DEL RIESGO'!$AB$27:$AL$40,11,0),"")</f>
        <v/>
      </c>
      <c r="H206" s="183"/>
      <c r="I206" s="183"/>
      <c r="J206" s="183"/>
      <c r="K206" s="185"/>
      <c r="L206" s="185"/>
      <c r="M206" s="183"/>
      <c r="N206" s="176" t="str">
        <f>IF(Tabla46[[#This Row],[ID RIESGO]]="","",IF(Tabla46[[#This Row],[RESPONSABLE DEL CONTROL (CARGO)]]="","No","Si"))</f>
        <v/>
      </c>
      <c r="O206" s="134" t="str">
        <f>IF(Tabla46[[#This Row],[FRECUENCIA DE EJECUCION DEL CONTROL]]="","",IF(Tabla46[[#This Row],[FRECUENCIA DE EJECUCION DEL CONTROL]]=DATOS!$AS$32,DATOS!$AS$32,DATOS!$AS$31))</f>
        <v/>
      </c>
      <c r="P20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6" s="134" t="str">
        <f>IF(ISTEXT(Tabla46[[#This Row],[VALOR EVALUACION DISENO]]),"",IF(Tabla46[[#This Row],[VALOR EVALUACION DISENO]]&gt;4.6,DATOS!$AV$21,IF(Tabla46[[#This Row],[VALOR EVALUACION DISENO]]&gt;=3,DATOS!$AV$22,DATOS!$AV$23)))</f>
        <v/>
      </c>
      <c r="R206" s="296"/>
      <c r="S206" s="134" t="str">
        <f>IFERROR(VLOOKUP(Tabla46[[#This Row],[% DE CUMPLIMIENTO DE LA EJECUCION DEL CONTROL]],DATOS!$AS$38:$AT$40,2,0),"")</f>
        <v/>
      </c>
      <c r="T206" s="296"/>
      <c r="U206" s="134" t="str">
        <f>IFERROR(VLOOKUP(Tabla46[[#This Row],[CRITERIOS DE EVALUACION DE LA EFECTIVIDAD]],DATOS!$AS$43:$AT$45,2,0),"")</f>
        <v/>
      </c>
      <c r="V206"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7" spans="1:22" ht="15" customHeight="1" x14ac:dyDescent="0.25">
      <c r="A207" s="7"/>
      <c r="B207" s="5"/>
      <c r="C207" s="5"/>
      <c r="D207" s="72"/>
      <c r="E207" s="10"/>
      <c r="F207" s="183"/>
      <c r="G207" s="134" t="str">
        <f>IFERROR(VLOOKUP(Tabla46[[#This Row],[ID RIESGO]],'1. IDENTIFICACION DEL RIESGO'!$AB$27:$AL$40,11,0),"")</f>
        <v/>
      </c>
      <c r="H207" s="183"/>
      <c r="I207" s="183"/>
      <c r="J207" s="183"/>
      <c r="K207" s="185"/>
      <c r="L207" s="185"/>
      <c r="M207" s="183"/>
      <c r="N207" s="176" t="str">
        <f>IF(Tabla46[[#This Row],[ID RIESGO]]="","",IF(Tabla46[[#This Row],[RESPONSABLE DEL CONTROL (CARGO)]]="","No","Si"))</f>
        <v/>
      </c>
      <c r="O207" s="134" t="str">
        <f>IF(Tabla46[[#This Row],[FRECUENCIA DE EJECUCION DEL CONTROL]]="","",IF(Tabla46[[#This Row],[FRECUENCIA DE EJECUCION DEL CONTROL]]=DATOS!$AS$32,DATOS!$AS$32,DATOS!$AS$31))</f>
        <v/>
      </c>
      <c r="P20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7" s="134" t="str">
        <f>IF(ISTEXT(Tabla46[[#This Row],[VALOR EVALUACION DISENO]]),"",IF(Tabla46[[#This Row],[VALOR EVALUACION DISENO]]&gt;4.6,DATOS!$AV$21,IF(Tabla46[[#This Row],[VALOR EVALUACION DISENO]]&gt;=3,DATOS!$AV$22,DATOS!$AV$23)))</f>
        <v/>
      </c>
      <c r="R207" s="296"/>
      <c r="S207" s="134" t="str">
        <f>IFERROR(VLOOKUP(Tabla46[[#This Row],[% DE CUMPLIMIENTO DE LA EJECUCION DEL CONTROL]],DATOS!$AS$38:$AT$40,2,0),"")</f>
        <v/>
      </c>
      <c r="T207" s="296"/>
      <c r="U207" s="134" t="str">
        <f>IFERROR(VLOOKUP(Tabla46[[#This Row],[CRITERIOS DE EVALUACION DE LA EFECTIVIDAD]],DATOS!$AS$43:$AT$45,2,0),"")</f>
        <v/>
      </c>
      <c r="V207"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8" spans="1:22" ht="15" customHeight="1" x14ac:dyDescent="0.25">
      <c r="A208" s="7"/>
      <c r="B208" s="5"/>
      <c r="C208" s="5"/>
      <c r="D208" s="72"/>
      <c r="E208" s="10"/>
      <c r="F208" s="183"/>
      <c r="G208" s="134" t="str">
        <f>IFERROR(VLOOKUP(Tabla46[[#This Row],[ID RIESGO]],'1. IDENTIFICACION DEL RIESGO'!$AB$27:$AL$40,11,0),"")</f>
        <v/>
      </c>
      <c r="H208" s="183"/>
      <c r="I208" s="183"/>
      <c r="J208" s="183"/>
      <c r="K208" s="185"/>
      <c r="L208" s="185"/>
      <c r="M208" s="183"/>
      <c r="N208" s="176" t="str">
        <f>IF(Tabla46[[#This Row],[ID RIESGO]]="","",IF(Tabla46[[#This Row],[RESPONSABLE DEL CONTROL (CARGO)]]="","No","Si"))</f>
        <v/>
      </c>
      <c r="O208" s="134" t="str">
        <f>IF(Tabla46[[#This Row],[FRECUENCIA DE EJECUCION DEL CONTROL]]="","",IF(Tabla46[[#This Row],[FRECUENCIA DE EJECUCION DEL CONTROL]]=DATOS!$AS$32,DATOS!$AS$32,DATOS!$AS$31))</f>
        <v/>
      </c>
      <c r="P20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8" s="134" t="str">
        <f>IF(ISTEXT(Tabla46[[#This Row],[VALOR EVALUACION DISENO]]),"",IF(Tabla46[[#This Row],[VALOR EVALUACION DISENO]]&gt;4.6,DATOS!$AV$21,IF(Tabla46[[#This Row],[VALOR EVALUACION DISENO]]&gt;=3,DATOS!$AV$22,DATOS!$AV$23)))</f>
        <v/>
      </c>
      <c r="R208" s="296"/>
      <c r="S208" s="134" t="str">
        <f>IFERROR(VLOOKUP(Tabla46[[#This Row],[% DE CUMPLIMIENTO DE LA EJECUCION DEL CONTROL]],DATOS!$AS$38:$AT$40,2,0),"")</f>
        <v/>
      </c>
      <c r="T208" s="296"/>
      <c r="U208" s="134" t="str">
        <f>IFERROR(VLOOKUP(Tabla46[[#This Row],[CRITERIOS DE EVALUACION DE LA EFECTIVIDAD]],DATOS!$AS$43:$AT$45,2,0),"")</f>
        <v/>
      </c>
      <c r="V208"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9" spans="1:22" ht="15" customHeight="1" x14ac:dyDescent="0.25">
      <c r="A209" s="7"/>
      <c r="B209" s="5"/>
      <c r="C209" s="5"/>
      <c r="D209" s="72"/>
      <c r="E209" s="10"/>
      <c r="F209" s="183"/>
      <c r="G209" s="134" t="str">
        <f>IFERROR(VLOOKUP(Tabla46[[#This Row],[ID RIESGO]],'1. IDENTIFICACION DEL RIESGO'!$AB$27:$AL$40,11,0),"")</f>
        <v/>
      </c>
      <c r="H209" s="183"/>
      <c r="I209" s="183"/>
      <c r="J209" s="183"/>
      <c r="K209" s="185"/>
      <c r="L209" s="185"/>
      <c r="M209" s="183"/>
      <c r="N209" s="176" t="str">
        <f>IF(Tabla46[[#This Row],[ID RIESGO]]="","",IF(Tabla46[[#This Row],[RESPONSABLE DEL CONTROL (CARGO)]]="","No","Si"))</f>
        <v/>
      </c>
      <c r="O209" s="134" t="str">
        <f>IF(Tabla46[[#This Row],[FRECUENCIA DE EJECUCION DEL CONTROL]]="","",IF(Tabla46[[#This Row],[FRECUENCIA DE EJECUCION DEL CONTROL]]=DATOS!$AS$32,DATOS!$AS$32,DATOS!$AS$31))</f>
        <v/>
      </c>
      <c r="P20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9" s="134" t="str">
        <f>IF(ISTEXT(Tabla46[[#This Row],[VALOR EVALUACION DISENO]]),"",IF(Tabla46[[#This Row],[VALOR EVALUACION DISENO]]&gt;4.6,DATOS!$AV$21,IF(Tabla46[[#This Row],[VALOR EVALUACION DISENO]]&gt;=3,DATOS!$AV$22,DATOS!$AV$23)))</f>
        <v/>
      </c>
      <c r="R209" s="296"/>
      <c r="S209" s="134" t="str">
        <f>IFERROR(VLOOKUP(Tabla46[[#This Row],[% DE CUMPLIMIENTO DE LA EJECUCION DEL CONTROL]],DATOS!$AS$38:$AT$40,2,0),"")</f>
        <v/>
      </c>
      <c r="T209" s="296"/>
      <c r="U209" s="134" t="str">
        <f>IFERROR(VLOOKUP(Tabla46[[#This Row],[CRITERIOS DE EVALUACION DE LA EFECTIVIDAD]],DATOS!$AS$43:$AT$45,2,0),"")</f>
        <v/>
      </c>
      <c r="V209"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0" spans="1:22" ht="15" customHeight="1" x14ac:dyDescent="0.25">
      <c r="A210" s="7"/>
      <c r="B210" s="5"/>
      <c r="C210" s="5"/>
      <c r="D210" s="72"/>
      <c r="E210" s="10"/>
      <c r="F210" s="183"/>
      <c r="G210" s="134" t="str">
        <f>IFERROR(VLOOKUP(Tabla46[[#This Row],[ID RIESGO]],'1. IDENTIFICACION DEL RIESGO'!$AB$27:$AL$40,11,0),"")</f>
        <v/>
      </c>
      <c r="H210" s="183"/>
      <c r="I210" s="183"/>
      <c r="J210" s="183"/>
      <c r="K210" s="185"/>
      <c r="L210" s="185"/>
      <c r="M210" s="183"/>
      <c r="N210" s="176" t="str">
        <f>IF(Tabla46[[#This Row],[ID RIESGO]]="","",IF(Tabla46[[#This Row],[RESPONSABLE DEL CONTROL (CARGO)]]="","No","Si"))</f>
        <v/>
      </c>
      <c r="O210" s="134" t="str">
        <f>IF(Tabla46[[#This Row],[FRECUENCIA DE EJECUCION DEL CONTROL]]="","",IF(Tabla46[[#This Row],[FRECUENCIA DE EJECUCION DEL CONTROL]]=DATOS!$AS$32,DATOS!$AS$32,DATOS!$AS$31))</f>
        <v/>
      </c>
      <c r="P21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0" s="134" t="str">
        <f>IF(ISTEXT(Tabla46[[#This Row],[VALOR EVALUACION DISENO]]),"",IF(Tabla46[[#This Row],[VALOR EVALUACION DISENO]]&gt;4.6,DATOS!$AV$21,IF(Tabla46[[#This Row],[VALOR EVALUACION DISENO]]&gt;=3,DATOS!$AV$22,DATOS!$AV$23)))</f>
        <v/>
      </c>
      <c r="R210" s="296"/>
      <c r="S210" s="134" t="str">
        <f>IFERROR(VLOOKUP(Tabla46[[#This Row],[% DE CUMPLIMIENTO DE LA EJECUCION DEL CONTROL]],DATOS!$AS$38:$AT$40,2,0),"")</f>
        <v/>
      </c>
      <c r="T210" s="296"/>
      <c r="U210" s="134" t="str">
        <f>IFERROR(VLOOKUP(Tabla46[[#This Row],[CRITERIOS DE EVALUACION DE LA EFECTIVIDAD]],DATOS!$AS$43:$AT$45,2,0),"")</f>
        <v/>
      </c>
      <c r="V210"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1" spans="1:22" ht="15" customHeight="1" x14ac:dyDescent="0.25">
      <c r="A211" s="7"/>
      <c r="B211" s="5"/>
      <c r="C211" s="5"/>
      <c r="D211" s="72"/>
      <c r="E211" s="10"/>
      <c r="F211" s="183"/>
      <c r="G211" s="134" t="str">
        <f>IFERROR(VLOOKUP(Tabla46[[#This Row],[ID RIESGO]],'1. IDENTIFICACION DEL RIESGO'!$AB$27:$AL$40,11,0),"")</f>
        <v/>
      </c>
      <c r="H211" s="183"/>
      <c r="I211" s="183"/>
      <c r="J211" s="183"/>
      <c r="K211" s="185"/>
      <c r="L211" s="185"/>
      <c r="M211" s="183"/>
      <c r="N211" s="176" t="str">
        <f>IF(Tabla46[[#This Row],[ID RIESGO]]="","",IF(Tabla46[[#This Row],[RESPONSABLE DEL CONTROL (CARGO)]]="","No","Si"))</f>
        <v/>
      </c>
      <c r="O211" s="134" t="str">
        <f>IF(Tabla46[[#This Row],[FRECUENCIA DE EJECUCION DEL CONTROL]]="","",IF(Tabla46[[#This Row],[FRECUENCIA DE EJECUCION DEL CONTROL]]=DATOS!$AS$32,DATOS!$AS$32,DATOS!$AS$31))</f>
        <v/>
      </c>
      <c r="P21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1" s="134" t="str">
        <f>IF(ISTEXT(Tabla46[[#This Row],[VALOR EVALUACION DISENO]]),"",IF(Tabla46[[#This Row],[VALOR EVALUACION DISENO]]&gt;4.6,DATOS!$AV$21,IF(Tabla46[[#This Row],[VALOR EVALUACION DISENO]]&gt;=3,DATOS!$AV$22,DATOS!$AV$23)))</f>
        <v/>
      </c>
      <c r="R211" s="296"/>
      <c r="S211" s="134" t="str">
        <f>IFERROR(VLOOKUP(Tabla46[[#This Row],[% DE CUMPLIMIENTO DE LA EJECUCION DEL CONTROL]],DATOS!$AS$38:$AT$40,2,0),"")</f>
        <v/>
      </c>
      <c r="T211" s="296"/>
      <c r="U211" s="134" t="str">
        <f>IFERROR(VLOOKUP(Tabla46[[#This Row],[CRITERIOS DE EVALUACION DE LA EFECTIVIDAD]],DATOS!$AS$43:$AT$45,2,0),"")</f>
        <v/>
      </c>
      <c r="V211"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2" spans="1:22" ht="15" customHeight="1" x14ac:dyDescent="0.25">
      <c r="A212" s="7"/>
      <c r="B212" s="5"/>
      <c r="C212" s="5"/>
      <c r="D212" s="72"/>
      <c r="E212" s="10"/>
      <c r="F212" s="183"/>
      <c r="G212" s="134" t="str">
        <f>IFERROR(VLOOKUP(Tabla46[[#This Row],[ID RIESGO]],'1. IDENTIFICACION DEL RIESGO'!$AB$27:$AL$40,11,0),"")</f>
        <v/>
      </c>
      <c r="H212" s="183"/>
      <c r="I212" s="183"/>
      <c r="J212" s="183"/>
      <c r="K212" s="185"/>
      <c r="L212" s="185"/>
      <c r="M212" s="183"/>
      <c r="N212" s="176" t="str">
        <f>IF(Tabla46[[#This Row],[ID RIESGO]]="","",IF(Tabla46[[#This Row],[RESPONSABLE DEL CONTROL (CARGO)]]="","No","Si"))</f>
        <v/>
      </c>
      <c r="O212" s="134" t="str">
        <f>IF(Tabla46[[#This Row],[FRECUENCIA DE EJECUCION DEL CONTROL]]="","",IF(Tabla46[[#This Row],[FRECUENCIA DE EJECUCION DEL CONTROL]]=DATOS!$AS$32,DATOS!$AS$32,DATOS!$AS$31))</f>
        <v/>
      </c>
      <c r="P21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2" s="134" t="str">
        <f>IF(ISTEXT(Tabla46[[#This Row],[VALOR EVALUACION DISENO]]),"",IF(Tabla46[[#This Row],[VALOR EVALUACION DISENO]]&gt;4.6,DATOS!$AV$21,IF(Tabla46[[#This Row],[VALOR EVALUACION DISENO]]&gt;=3,DATOS!$AV$22,DATOS!$AV$23)))</f>
        <v/>
      </c>
      <c r="R212" s="296"/>
      <c r="S212" s="134" t="str">
        <f>IFERROR(VLOOKUP(Tabla46[[#This Row],[% DE CUMPLIMIENTO DE LA EJECUCION DEL CONTROL]],DATOS!$AS$38:$AT$40,2,0),"")</f>
        <v/>
      </c>
      <c r="T212" s="296"/>
      <c r="U212" s="134" t="str">
        <f>IFERROR(VLOOKUP(Tabla46[[#This Row],[CRITERIOS DE EVALUACION DE LA EFECTIVIDAD]],DATOS!$AS$43:$AT$45,2,0),"")</f>
        <v/>
      </c>
      <c r="V212"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3" spans="1:22" ht="15" customHeight="1" x14ac:dyDescent="0.25">
      <c r="A213" s="7"/>
      <c r="B213" s="5"/>
      <c r="C213" s="5"/>
      <c r="D213" s="72"/>
      <c r="E213" s="10"/>
      <c r="F213" s="183"/>
      <c r="G213" s="134" t="str">
        <f>IFERROR(VLOOKUP(Tabla46[[#This Row],[ID RIESGO]],'1. IDENTIFICACION DEL RIESGO'!$AB$27:$AL$40,11,0),"")</f>
        <v/>
      </c>
      <c r="H213" s="183"/>
      <c r="I213" s="183"/>
      <c r="J213" s="183"/>
      <c r="K213" s="185"/>
      <c r="L213" s="185"/>
      <c r="M213" s="183"/>
      <c r="N213" s="176" t="str">
        <f>IF(Tabla46[[#This Row],[ID RIESGO]]="","",IF(Tabla46[[#This Row],[RESPONSABLE DEL CONTROL (CARGO)]]="","No","Si"))</f>
        <v/>
      </c>
      <c r="O213" s="134" t="str">
        <f>IF(Tabla46[[#This Row],[FRECUENCIA DE EJECUCION DEL CONTROL]]="","",IF(Tabla46[[#This Row],[FRECUENCIA DE EJECUCION DEL CONTROL]]=DATOS!$AS$32,DATOS!$AS$32,DATOS!$AS$31))</f>
        <v/>
      </c>
      <c r="P21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3" s="134" t="str">
        <f>IF(ISTEXT(Tabla46[[#This Row],[VALOR EVALUACION DISENO]]),"",IF(Tabla46[[#This Row],[VALOR EVALUACION DISENO]]&gt;4.6,DATOS!$AV$21,IF(Tabla46[[#This Row],[VALOR EVALUACION DISENO]]&gt;=3,DATOS!$AV$22,DATOS!$AV$23)))</f>
        <v/>
      </c>
      <c r="R213" s="296"/>
      <c r="S213" s="134" t="str">
        <f>IFERROR(VLOOKUP(Tabla46[[#This Row],[% DE CUMPLIMIENTO DE LA EJECUCION DEL CONTROL]],DATOS!$AS$38:$AT$40,2,0),"")</f>
        <v/>
      </c>
      <c r="T213" s="296"/>
      <c r="U213" s="134" t="str">
        <f>IFERROR(VLOOKUP(Tabla46[[#This Row],[CRITERIOS DE EVALUACION DE LA EFECTIVIDAD]],DATOS!$AS$43:$AT$45,2,0),"")</f>
        <v/>
      </c>
      <c r="V213"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4" spans="1:22" ht="15" customHeight="1" x14ac:dyDescent="0.25">
      <c r="A214" s="7"/>
      <c r="B214" s="5"/>
      <c r="C214" s="5"/>
      <c r="D214" s="72"/>
      <c r="E214" s="10"/>
      <c r="F214" s="183"/>
      <c r="G214" s="134" t="str">
        <f>IFERROR(VLOOKUP(Tabla46[[#This Row],[ID RIESGO]],'1. IDENTIFICACION DEL RIESGO'!$AB$27:$AL$40,11,0),"")</f>
        <v/>
      </c>
      <c r="H214" s="183"/>
      <c r="I214" s="183"/>
      <c r="J214" s="183"/>
      <c r="K214" s="185"/>
      <c r="L214" s="185"/>
      <c r="M214" s="183"/>
      <c r="N214" s="176" t="str">
        <f>IF(Tabla46[[#This Row],[ID RIESGO]]="","",IF(Tabla46[[#This Row],[RESPONSABLE DEL CONTROL (CARGO)]]="","No","Si"))</f>
        <v/>
      </c>
      <c r="O214" s="134" t="str">
        <f>IF(Tabla46[[#This Row],[FRECUENCIA DE EJECUCION DEL CONTROL]]="","",IF(Tabla46[[#This Row],[FRECUENCIA DE EJECUCION DEL CONTROL]]=DATOS!$AS$32,DATOS!$AS$32,DATOS!$AS$31))</f>
        <v/>
      </c>
      <c r="P21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4" s="134" t="str">
        <f>IF(ISTEXT(Tabla46[[#This Row],[VALOR EVALUACION DISENO]]),"",IF(Tabla46[[#This Row],[VALOR EVALUACION DISENO]]&gt;4.6,DATOS!$AV$21,IF(Tabla46[[#This Row],[VALOR EVALUACION DISENO]]&gt;=3,DATOS!$AV$22,DATOS!$AV$23)))</f>
        <v/>
      </c>
      <c r="R214" s="296"/>
      <c r="S214" s="134" t="str">
        <f>IFERROR(VLOOKUP(Tabla46[[#This Row],[% DE CUMPLIMIENTO DE LA EJECUCION DEL CONTROL]],DATOS!$AS$38:$AT$40,2,0),"")</f>
        <v/>
      </c>
      <c r="T214" s="296"/>
      <c r="U214" s="134" t="str">
        <f>IFERROR(VLOOKUP(Tabla46[[#This Row],[CRITERIOS DE EVALUACION DE LA EFECTIVIDAD]],DATOS!$AS$43:$AT$45,2,0),"")</f>
        <v/>
      </c>
      <c r="V214"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5" spans="1:22" ht="15" customHeight="1" x14ac:dyDescent="0.25">
      <c r="A215" s="7"/>
      <c r="B215" s="5"/>
      <c r="C215" s="5"/>
      <c r="D215" s="72"/>
      <c r="E215" s="10"/>
      <c r="F215" s="183"/>
      <c r="G215" s="134" t="str">
        <f>IFERROR(VLOOKUP(Tabla46[[#This Row],[ID RIESGO]],'1. IDENTIFICACION DEL RIESGO'!$AB$27:$AL$40,11,0),"")</f>
        <v/>
      </c>
      <c r="H215" s="183"/>
      <c r="I215" s="183"/>
      <c r="J215" s="183"/>
      <c r="K215" s="185"/>
      <c r="L215" s="185"/>
      <c r="M215" s="183"/>
      <c r="N215" s="176" t="str">
        <f>IF(Tabla46[[#This Row],[ID RIESGO]]="","",IF(Tabla46[[#This Row],[RESPONSABLE DEL CONTROL (CARGO)]]="","No","Si"))</f>
        <v/>
      </c>
      <c r="O215" s="134" t="str">
        <f>IF(Tabla46[[#This Row],[FRECUENCIA DE EJECUCION DEL CONTROL]]="","",IF(Tabla46[[#This Row],[FRECUENCIA DE EJECUCION DEL CONTROL]]=DATOS!$AS$32,DATOS!$AS$32,DATOS!$AS$31))</f>
        <v/>
      </c>
      <c r="P21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5" s="134" t="str">
        <f>IF(ISTEXT(Tabla46[[#This Row],[VALOR EVALUACION DISENO]]),"",IF(Tabla46[[#This Row],[VALOR EVALUACION DISENO]]&gt;4.6,DATOS!$AV$21,IF(Tabla46[[#This Row],[VALOR EVALUACION DISENO]]&gt;=3,DATOS!$AV$22,DATOS!$AV$23)))</f>
        <v/>
      </c>
      <c r="R215" s="296"/>
      <c r="S215" s="134" t="str">
        <f>IFERROR(VLOOKUP(Tabla46[[#This Row],[% DE CUMPLIMIENTO DE LA EJECUCION DEL CONTROL]],DATOS!$AS$38:$AT$40,2,0),"")</f>
        <v/>
      </c>
      <c r="T215" s="296"/>
      <c r="U215" s="134" t="str">
        <f>IFERROR(VLOOKUP(Tabla46[[#This Row],[CRITERIOS DE EVALUACION DE LA EFECTIVIDAD]],DATOS!$AS$43:$AT$45,2,0),"")</f>
        <v/>
      </c>
      <c r="V215"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6" spans="1:22" ht="15" customHeight="1" x14ac:dyDescent="0.25">
      <c r="A216" s="7"/>
      <c r="B216" s="5"/>
      <c r="C216" s="5"/>
      <c r="D216" s="72"/>
      <c r="E216" s="10"/>
      <c r="F216" s="183"/>
      <c r="G216" s="134" t="str">
        <f>IFERROR(VLOOKUP(Tabla46[[#This Row],[ID RIESGO]],'1. IDENTIFICACION DEL RIESGO'!$AB$27:$AL$40,11,0),"")</f>
        <v/>
      </c>
      <c r="H216" s="183"/>
      <c r="I216" s="183"/>
      <c r="J216" s="183"/>
      <c r="K216" s="185"/>
      <c r="L216" s="185"/>
      <c r="M216" s="183"/>
      <c r="N216" s="176" t="str">
        <f>IF(Tabla46[[#This Row],[ID RIESGO]]="","",IF(Tabla46[[#This Row],[RESPONSABLE DEL CONTROL (CARGO)]]="","No","Si"))</f>
        <v/>
      </c>
      <c r="O216" s="134" t="str">
        <f>IF(Tabla46[[#This Row],[FRECUENCIA DE EJECUCION DEL CONTROL]]="","",IF(Tabla46[[#This Row],[FRECUENCIA DE EJECUCION DEL CONTROL]]=DATOS!$AS$32,DATOS!$AS$32,DATOS!$AS$31))</f>
        <v/>
      </c>
      <c r="P21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6" s="134" t="str">
        <f>IF(ISTEXT(Tabla46[[#This Row],[VALOR EVALUACION DISENO]]),"",IF(Tabla46[[#This Row],[VALOR EVALUACION DISENO]]&gt;4.6,DATOS!$AV$21,IF(Tabla46[[#This Row],[VALOR EVALUACION DISENO]]&gt;=3,DATOS!$AV$22,DATOS!$AV$23)))</f>
        <v/>
      </c>
      <c r="R216" s="296"/>
      <c r="S216" s="134" t="str">
        <f>IFERROR(VLOOKUP(Tabla46[[#This Row],[% DE CUMPLIMIENTO DE LA EJECUCION DEL CONTROL]],DATOS!$AS$38:$AT$40,2,0),"")</f>
        <v/>
      </c>
      <c r="T216" s="296"/>
      <c r="U216" s="134" t="str">
        <f>IFERROR(VLOOKUP(Tabla46[[#This Row],[CRITERIOS DE EVALUACION DE LA EFECTIVIDAD]],DATOS!$AS$43:$AT$45,2,0),"")</f>
        <v/>
      </c>
      <c r="V216"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7" spans="1:22" ht="15" customHeight="1" x14ac:dyDescent="0.25">
      <c r="A217" s="7"/>
      <c r="B217" s="5"/>
      <c r="C217" s="5"/>
      <c r="D217" s="72"/>
      <c r="E217" s="10"/>
      <c r="F217" s="183"/>
      <c r="G217" s="134" t="str">
        <f>IFERROR(VLOOKUP(Tabla46[[#This Row],[ID RIESGO]],'1. IDENTIFICACION DEL RIESGO'!$AB$27:$AL$40,11,0),"")</f>
        <v/>
      </c>
      <c r="H217" s="183"/>
      <c r="I217" s="183"/>
      <c r="J217" s="183"/>
      <c r="K217" s="185"/>
      <c r="L217" s="185"/>
      <c r="M217" s="183"/>
      <c r="N217" s="176" t="str">
        <f>IF(Tabla46[[#This Row],[ID RIESGO]]="","",IF(Tabla46[[#This Row],[RESPONSABLE DEL CONTROL (CARGO)]]="","No","Si"))</f>
        <v/>
      </c>
      <c r="O217" s="134" t="str">
        <f>IF(Tabla46[[#This Row],[FRECUENCIA DE EJECUCION DEL CONTROL]]="","",IF(Tabla46[[#This Row],[FRECUENCIA DE EJECUCION DEL CONTROL]]=DATOS!$AS$32,DATOS!$AS$32,DATOS!$AS$31))</f>
        <v/>
      </c>
      <c r="P21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7" s="134" t="str">
        <f>IF(ISTEXT(Tabla46[[#This Row],[VALOR EVALUACION DISENO]]),"",IF(Tabla46[[#This Row],[VALOR EVALUACION DISENO]]&gt;4.6,DATOS!$AV$21,IF(Tabla46[[#This Row],[VALOR EVALUACION DISENO]]&gt;=3,DATOS!$AV$22,DATOS!$AV$23)))</f>
        <v/>
      </c>
      <c r="R217" s="296"/>
      <c r="S217" s="134" t="str">
        <f>IFERROR(VLOOKUP(Tabla46[[#This Row],[% DE CUMPLIMIENTO DE LA EJECUCION DEL CONTROL]],DATOS!$AS$38:$AT$40,2,0),"")</f>
        <v/>
      </c>
      <c r="T217" s="296"/>
      <c r="U217" s="134" t="str">
        <f>IFERROR(VLOOKUP(Tabla46[[#This Row],[CRITERIOS DE EVALUACION DE LA EFECTIVIDAD]],DATOS!$AS$43:$AT$45,2,0),"")</f>
        <v/>
      </c>
      <c r="V217"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8" spans="1:22" ht="15" customHeight="1" x14ac:dyDescent="0.25">
      <c r="A218" s="7"/>
      <c r="B218" s="5"/>
      <c r="C218" s="5"/>
      <c r="D218" s="72"/>
      <c r="E218" s="10"/>
      <c r="F218" s="183"/>
      <c r="G218" s="134" t="str">
        <f>IFERROR(VLOOKUP(Tabla46[[#This Row],[ID RIESGO]],'1. IDENTIFICACION DEL RIESGO'!$AB$27:$AL$40,11,0),"")</f>
        <v/>
      </c>
      <c r="H218" s="183"/>
      <c r="I218" s="183"/>
      <c r="J218" s="183"/>
      <c r="K218" s="185"/>
      <c r="L218" s="185"/>
      <c r="M218" s="183"/>
      <c r="N218" s="176" t="str">
        <f>IF(Tabla46[[#This Row],[ID RIESGO]]="","",IF(Tabla46[[#This Row],[RESPONSABLE DEL CONTROL (CARGO)]]="","No","Si"))</f>
        <v/>
      </c>
      <c r="O218" s="134" t="str">
        <f>IF(Tabla46[[#This Row],[FRECUENCIA DE EJECUCION DEL CONTROL]]="","",IF(Tabla46[[#This Row],[FRECUENCIA DE EJECUCION DEL CONTROL]]=DATOS!$AS$32,DATOS!$AS$32,DATOS!$AS$31))</f>
        <v/>
      </c>
      <c r="P21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8" s="134" t="str">
        <f>IF(ISTEXT(Tabla46[[#This Row],[VALOR EVALUACION DISENO]]),"",IF(Tabla46[[#This Row],[VALOR EVALUACION DISENO]]&gt;4.6,DATOS!$AV$21,IF(Tabla46[[#This Row],[VALOR EVALUACION DISENO]]&gt;=3,DATOS!$AV$22,DATOS!$AV$23)))</f>
        <v/>
      </c>
      <c r="R218" s="296"/>
      <c r="S218" s="134" t="str">
        <f>IFERROR(VLOOKUP(Tabla46[[#This Row],[% DE CUMPLIMIENTO DE LA EJECUCION DEL CONTROL]],DATOS!$AS$38:$AT$40,2,0),"")</f>
        <v/>
      </c>
      <c r="T218" s="296"/>
      <c r="U218" s="134" t="str">
        <f>IFERROR(VLOOKUP(Tabla46[[#This Row],[CRITERIOS DE EVALUACION DE LA EFECTIVIDAD]],DATOS!$AS$43:$AT$45,2,0),"")</f>
        <v/>
      </c>
      <c r="V218"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9" spans="1:22" ht="15" customHeight="1" x14ac:dyDescent="0.25">
      <c r="A219" s="7"/>
      <c r="B219" s="5"/>
      <c r="C219" s="5"/>
      <c r="D219" s="72"/>
      <c r="E219" s="10"/>
      <c r="F219" s="183"/>
      <c r="G219" s="134" t="str">
        <f>IFERROR(VLOOKUP(Tabla46[[#This Row],[ID RIESGO]],'1. IDENTIFICACION DEL RIESGO'!$AB$27:$AL$40,11,0),"")</f>
        <v/>
      </c>
      <c r="H219" s="183"/>
      <c r="I219" s="183"/>
      <c r="J219" s="183"/>
      <c r="K219" s="185"/>
      <c r="L219" s="185"/>
      <c r="M219" s="183"/>
      <c r="N219" s="176" t="str">
        <f>IF(Tabla46[[#This Row],[ID RIESGO]]="","",IF(Tabla46[[#This Row],[RESPONSABLE DEL CONTROL (CARGO)]]="","No","Si"))</f>
        <v/>
      </c>
      <c r="O219" s="134" t="str">
        <f>IF(Tabla46[[#This Row],[FRECUENCIA DE EJECUCION DEL CONTROL]]="","",IF(Tabla46[[#This Row],[FRECUENCIA DE EJECUCION DEL CONTROL]]=DATOS!$AS$32,DATOS!$AS$32,DATOS!$AS$31))</f>
        <v/>
      </c>
      <c r="P21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9" s="134" t="str">
        <f>IF(ISTEXT(Tabla46[[#This Row],[VALOR EVALUACION DISENO]]),"",IF(Tabla46[[#This Row],[VALOR EVALUACION DISENO]]&gt;4.6,DATOS!$AV$21,IF(Tabla46[[#This Row],[VALOR EVALUACION DISENO]]&gt;=3,DATOS!$AV$22,DATOS!$AV$23)))</f>
        <v/>
      </c>
      <c r="R219" s="296"/>
      <c r="S219" s="134" t="str">
        <f>IFERROR(VLOOKUP(Tabla46[[#This Row],[% DE CUMPLIMIENTO DE LA EJECUCION DEL CONTROL]],DATOS!$AS$38:$AT$40,2,0),"")</f>
        <v/>
      </c>
      <c r="T219" s="296"/>
      <c r="U219" s="134" t="str">
        <f>IFERROR(VLOOKUP(Tabla46[[#This Row],[CRITERIOS DE EVALUACION DE LA EFECTIVIDAD]],DATOS!$AS$43:$AT$45,2,0),"")</f>
        <v/>
      </c>
      <c r="V219"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0" spans="1:22" ht="15" customHeight="1" x14ac:dyDescent="0.25">
      <c r="A220" s="7"/>
      <c r="B220" s="5"/>
      <c r="C220" s="5"/>
      <c r="D220" s="72"/>
      <c r="E220" s="10"/>
      <c r="F220" s="183"/>
      <c r="G220" s="134" t="str">
        <f>IFERROR(VLOOKUP(Tabla46[[#This Row],[ID RIESGO]],'1. IDENTIFICACION DEL RIESGO'!$AB$27:$AL$40,11,0),"")</f>
        <v/>
      </c>
      <c r="H220" s="183"/>
      <c r="I220" s="183"/>
      <c r="J220" s="183"/>
      <c r="K220" s="185"/>
      <c r="L220" s="185"/>
      <c r="M220" s="183"/>
      <c r="N220" s="176" t="str">
        <f>IF(Tabla46[[#This Row],[ID RIESGO]]="","",IF(Tabla46[[#This Row],[RESPONSABLE DEL CONTROL (CARGO)]]="","No","Si"))</f>
        <v/>
      </c>
      <c r="O220" s="134" t="str">
        <f>IF(Tabla46[[#This Row],[FRECUENCIA DE EJECUCION DEL CONTROL]]="","",IF(Tabla46[[#This Row],[FRECUENCIA DE EJECUCION DEL CONTROL]]=DATOS!$AS$32,DATOS!$AS$32,DATOS!$AS$31))</f>
        <v/>
      </c>
      <c r="P22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0" s="134" t="str">
        <f>IF(ISTEXT(Tabla46[[#This Row],[VALOR EVALUACION DISENO]]),"",IF(Tabla46[[#This Row],[VALOR EVALUACION DISENO]]&gt;4.6,DATOS!$AV$21,IF(Tabla46[[#This Row],[VALOR EVALUACION DISENO]]&gt;=3,DATOS!$AV$22,DATOS!$AV$23)))</f>
        <v/>
      </c>
      <c r="R220" s="296"/>
      <c r="S220" s="134" t="str">
        <f>IFERROR(VLOOKUP(Tabla46[[#This Row],[% DE CUMPLIMIENTO DE LA EJECUCION DEL CONTROL]],DATOS!$AS$38:$AT$40,2,0),"")</f>
        <v/>
      </c>
      <c r="T220" s="296"/>
      <c r="U220" s="134" t="str">
        <f>IFERROR(VLOOKUP(Tabla46[[#This Row],[CRITERIOS DE EVALUACION DE LA EFECTIVIDAD]],DATOS!$AS$43:$AT$45,2,0),"")</f>
        <v/>
      </c>
      <c r="V220"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1" spans="1:22" ht="15" customHeight="1" x14ac:dyDescent="0.25">
      <c r="A221" s="7"/>
      <c r="B221" s="5"/>
      <c r="C221" s="5"/>
      <c r="D221" s="72"/>
      <c r="E221" s="10"/>
      <c r="F221" s="183"/>
      <c r="G221" s="134" t="str">
        <f>IFERROR(VLOOKUP(Tabla46[[#This Row],[ID RIESGO]],'1. IDENTIFICACION DEL RIESGO'!$AB$27:$AL$40,11,0),"")</f>
        <v/>
      </c>
      <c r="H221" s="183"/>
      <c r="I221" s="183"/>
      <c r="J221" s="183"/>
      <c r="K221" s="185"/>
      <c r="L221" s="185"/>
      <c r="M221" s="183"/>
      <c r="N221" s="176" t="str">
        <f>IF(Tabla46[[#This Row],[ID RIESGO]]="","",IF(Tabla46[[#This Row],[RESPONSABLE DEL CONTROL (CARGO)]]="","No","Si"))</f>
        <v/>
      </c>
      <c r="O221" s="134" t="str">
        <f>IF(Tabla46[[#This Row],[FRECUENCIA DE EJECUCION DEL CONTROL]]="","",IF(Tabla46[[#This Row],[FRECUENCIA DE EJECUCION DEL CONTROL]]=DATOS!$AS$32,DATOS!$AS$32,DATOS!$AS$31))</f>
        <v/>
      </c>
      <c r="P22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1" s="134" t="str">
        <f>IF(ISTEXT(Tabla46[[#This Row],[VALOR EVALUACION DISENO]]),"",IF(Tabla46[[#This Row],[VALOR EVALUACION DISENO]]&gt;4.6,DATOS!$AV$21,IF(Tabla46[[#This Row],[VALOR EVALUACION DISENO]]&gt;=3,DATOS!$AV$22,DATOS!$AV$23)))</f>
        <v/>
      </c>
      <c r="R221" s="296"/>
      <c r="S221" s="134" t="str">
        <f>IFERROR(VLOOKUP(Tabla46[[#This Row],[% DE CUMPLIMIENTO DE LA EJECUCION DEL CONTROL]],DATOS!$AS$38:$AT$40,2,0),"")</f>
        <v/>
      </c>
      <c r="T221" s="296"/>
      <c r="U221" s="134" t="str">
        <f>IFERROR(VLOOKUP(Tabla46[[#This Row],[CRITERIOS DE EVALUACION DE LA EFECTIVIDAD]],DATOS!$AS$43:$AT$45,2,0),"")</f>
        <v/>
      </c>
      <c r="V221"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2" spans="1:22" ht="15" customHeight="1" x14ac:dyDescent="0.25">
      <c r="A222" s="7"/>
      <c r="B222" s="5"/>
      <c r="C222" s="5"/>
      <c r="D222" s="72"/>
      <c r="E222" s="10"/>
      <c r="F222" s="183"/>
      <c r="G222" s="134" t="str">
        <f>IFERROR(VLOOKUP(Tabla46[[#This Row],[ID RIESGO]],'1. IDENTIFICACION DEL RIESGO'!$AB$27:$AL$40,11,0),"")</f>
        <v/>
      </c>
      <c r="H222" s="183"/>
      <c r="I222" s="183"/>
      <c r="J222" s="183"/>
      <c r="K222" s="185"/>
      <c r="L222" s="185"/>
      <c r="M222" s="183"/>
      <c r="N222" s="176" t="str">
        <f>IF(Tabla46[[#This Row],[ID RIESGO]]="","",IF(Tabla46[[#This Row],[RESPONSABLE DEL CONTROL (CARGO)]]="","No","Si"))</f>
        <v/>
      </c>
      <c r="O222" s="134" t="str">
        <f>IF(Tabla46[[#This Row],[FRECUENCIA DE EJECUCION DEL CONTROL]]="","",IF(Tabla46[[#This Row],[FRECUENCIA DE EJECUCION DEL CONTROL]]=DATOS!$AS$32,DATOS!$AS$32,DATOS!$AS$31))</f>
        <v/>
      </c>
      <c r="P22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2" s="134" t="str">
        <f>IF(ISTEXT(Tabla46[[#This Row],[VALOR EVALUACION DISENO]]),"",IF(Tabla46[[#This Row],[VALOR EVALUACION DISENO]]&gt;4.6,DATOS!$AV$21,IF(Tabla46[[#This Row],[VALOR EVALUACION DISENO]]&gt;=3,DATOS!$AV$22,DATOS!$AV$23)))</f>
        <v/>
      </c>
      <c r="R222" s="296"/>
      <c r="S222" s="134" t="str">
        <f>IFERROR(VLOOKUP(Tabla46[[#This Row],[% DE CUMPLIMIENTO DE LA EJECUCION DEL CONTROL]],DATOS!$AS$38:$AT$40,2,0),"")</f>
        <v/>
      </c>
      <c r="T222" s="296"/>
      <c r="U222" s="134" t="str">
        <f>IFERROR(VLOOKUP(Tabla46[[#This Row],[CRITERIOS DE EVALUACION DE LA EFECTIVIDAD]],DATOS!$AS$43:$AT$45,2,0),"")</f>
        <v/>
      </c>
      <c r="V222"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3" spans="1:22" ht="15" customHeight="1" x14ac:dyDescent="0.25">
      <c r="A223" s="7"/>
      <c r="B223" s="5"/>
      <c r="C223" s="5"/>
      <c r="D223" s="72"/>
      <c r="E223" s="10"/>
      <c r="F223" s="183"/>
      <c r="G223" s="134" t="str">
        <f>IFERROR(VLOOKUP(Tabla46[[#This Row],[ID RIESGO]],'1. IDENTIFICACION DEL RIESGO'!$AB$27:$AL$40,11,0),"")</f>
        <v/>
      </c>
      <c r="H223" s="183"/>
      <c r="I223" s="183"/>
      <c r="J223" s="183"/>
      <c r="K223" s="185"/>
      <c r="L223" s="185"/>
      <c r="M223" s="183"/>
      <c r="N223" s="176" t="str">
        <f>IF(Tabla46[[#This Row],[ID RIESGO]]="","",IF(Tabla46[[#This Row],[RESPONSABLE DEL CONTROL (CARGO)]]="","No","Si"))</f>
        <v/>
      </c>
      <c r="O223" s="134" t="str">
        <f>IF(Tabla46[[#This Row],[FRECUENCIA DE EJECUCION DEL CONTROL]]="","",IF(Tabla46[[#This Row],[FRECUENCIA DE EJECUCION DEL CONTROL]]=DATOS!$AS$32,DATOS!$AS$32,DATOS!$AS$31))</f>
        <v/>
      </c>
      <c r="P22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3" s="134" t="str">
        <f>IF(ISTEXT(Tabla46[[#This Row],[VALOR EVALUACION DISENO]]),"",IF(Tabla46[[#This Row],[VALOR EVALUACION DISENO]]&gt;4.6,DATOS!$AV$21,IF(Tabla46[[#This Row],[VALOR EVALUACION DISENO]]&gt;=3,DATOS!$AV$22,DATOS!$AV$23)))</f>
        <v/>
      </c>
      <c r="R223" s="296"/>
      <c r="S223" s="134" t="str">
        <f>IFERROR(VLOOKUP(Tabla46[[#This Row],[% DE CUMPLIMIENTO DE LA EJECUCION DEL CONTROL]],DATOS!$AS$38:$AT$40,2,0),"")</f>
        <v/>
      </c>
      <c r="T223" s="296"/>
      <c r="U223" s="134" t="str">
        <f>IFERROR(VLOOKUP(Tabla46[[#This Row],[CRITERIOS DE EVALUACION DE LA EFECTIVIDAD]],DATOS!$AS$43:$AT$45,2,0),"")</f>
        <v/>
      </c>
      <c r="V223"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4" spans="1:22" ht="15" customHeight="1" x14ac:dyDescent="0.25">
      <c r="A224" s="7"/>
      <c r="B224" s="5"/>
      <c r="C224" s="5"/>
      <c r="D224" s="72"/>
      <c r="E224" s="10"/>
      <c r="F224" s="183"/>
      <c r="G224" s="134" t="str">
        <f>IFERROR(VLOOKUP(Tabla46[[#This Row],[ID RIESGO]],'1. IDENTIFICACION DEL RIESGO'!$AB$27:$AL$40,11,0),"")</f>
        <v/>
      </c>
      <c r="H224" s="183"/>
      <c r="I224" s="183"/>
      <c r="J224" s="183"/>
      <c r="K224" s="185"/>
      <c r="L224" s="185"/>
      <c r="M224" s="183"/>
      <c r="N224" s="176" t="str">
        <f>IF(Tabla46[[#This Row],[ID RIESGO]]="","",IF(Tabla46[[#This Row],[RESPONSABLE DEL CONTROL (CARGO)]]="","No","Si"))</f>
        <v/>
      </c>
      <c r="O224" s="134" t="str">
        <f>IF(Tabla46[[#This Row],[FRECUENCIA DE EJECUCION DEL CONTROL]]="","",IF(Tabla46[[#This Row],[FRECUENCIA DE EJECUCION DEL CONTROL]]=DATOS!$AS$32,DATOS!$AS$32,DATOS!$AS$31))</f>
        <v/>
      </c>
      <c r="P22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4" s="134" t="str">
        <f>IF(ISTEXT(Tabla46[[#This Row],[VALOR EVALUACION DISENO]]),"",IF(Tabla46[[#This Row],[VALOR EVALUACION DISENO]]&gt;4.6,DATOS!$AV$21,IF(Tabla46[[#This Row],[VALOR EVALUACION DISENO]]&gt;=3,DATOS!$AV$22,DATOS!$AV$23)))</f>
        <v/>
      </c>
      <c r="R224" s="296"/>
      <c r="S224" s="134" t="str">
        <f>IFERROR(VLOOKUP(Tabla46[[#This Row],[% DE CUMPLIMIENTO DE LA EJECUCION DEL CONTROL]],DATOS!$AS$38:$AT$40,2,0),"")</f>
        <v/>
      </c>
      <c r="T224" s="296"/>
      <c r="U224" s="134" t="str">
        <f>IFERROR(VLOOKUP(Tabla46[[#This Row],[CRITERIOS DE EVALUACION DE LA EFECTIVIDAD]],DATOS!$AS$43:$AT$45,2,0),"")</f>
        <v/>
      </c>
      <c r="V224"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5" spans="1:22" ht="15" customHeight="1" x14ac:dyDescent="0.25">
      <c r="A225" s="7"/>
      <c r="B225" s="5"/>
      <c r="C225" s="5"/>
      <c r="D225" s="72"/>
      <c r="E225" s="10"/>
      <c r="F225" s="183"/>
      <c r="G225" s="134" t="str">
        <f>IFERROR(VLOOKUP(Tabla46[[#This Row],[ID RIESGO]],'1. IDENTIFICACION DEL RIESGO'!$AB$27:$AL$40,11,0),"")</f>
        <v/>
      </c>
      <c r="H225" s="183"/>
      <c r="I225" s="183"/>
      <c r="J225" s="183"/>
      <c r="K225" s="185"/>
      <c r="L225" s="185"/>
      <c r="M225" s="183"/>
      <c r="N225" s="176" t="str">
        <f>IF(Tabla46[[#This Row],[ID RIESGO]]="","",IF(Tabla46[[#This Row],[RESPONSABLE DEL CONTROL (CARGO)]]="","No","Si"))</f>
        <v/>
      </c>
      <c r="O225" s="134" t="str">
        <f>IF(Tabla46[[#This Row],[FRECUENCIA DE EJECUCION DEL CONTROL]]="","",IF(Tabla46[[#This Row],[FRECUENCIA DE EJECUCION DEL CONTROL]]=DATOS!$AS$32,DATOS!$AS$32,DATOS!$AS$31))</f>
        <v/>
      </c>
      <c r="P22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5" s="134" t="str">
        <f>IF(ISTEXT(Tabla46[[#This Row],[VALOR EVALUACION DISENO]]),"",IF(Tabla46[[#This Row],[VALOR EVALUACION DISENO]]&gt;4.6,DATOS!$AV$21,IF(Tabla46[[#This Row],[VALOR EVALUACION DISENO]]&gt;=3,DATOS!$AV$22,DATOS!$AV$23)))</f>
        <v/>
      </c>
      <c r="R225" s="296"/>
      <c r="S225" s="134" t="str">
        <f>IFERROR(VLOOKUP(Tabla46[[#This Row],[% DE CUMPLIMIENTO DE LA EJECUCION DEL CONTROL]],DATOS!$AS$38:$AT$40,2,0),"")</f>
        <v/>
      </c>
      <c r="T225" s="296"/>
      <c r="U225" s="134" t="str">
        <f>IFERROR(VLOOKUP(Tabla46[[#This Row],[CRITERIOS DE EVALUACION DE LA EFECTIVIDAD]],DATOS!$AS$43:$AT$45,2,0),"")</f>
        <v/>
      </c>
      <c r="V225"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6" spans="1:22" ht="15" customHeight="1" x14ac:dyDescent="0.25">
      <c r="A226" s="7"/>
      <c r="B226" s="5"/>
      <c r="C226" s="5"/>
      <c r="D226" s="72"/>
      <c r="E226" s="10"/>
      <c r="F226" s="183"/>
      <c r="G226" s="134" t="str">
        <f>IFERROR(VLOOKUP(Tabla46[[#This Row],[ID RIESGO]],'1. IDENTIFICACION DEL RIESGO'!$AB$27:$AL$40,11,0),"")</f>
        <v/>
      </c>
      <c r="H226" s="183"/>
      <c r="I226" s="183"/>
      <c r="J226" s="183"/>
      <c r="K226" s="185"/>
      <c r="L226" s="185"/>
      <c r="M226" s="183"/>
      <c r="N226" s="176" t="str">
        <f>IF(Tabla46[[#This Row],[ID RIESGO]]="","",IF(Tabla46[[#This Row],[RESPONSABLE DEL CONTROL (CARGO)]]="","No","Si"))</f>
        <v/>
      </c>
      <c r="O226" s="134" t="str">
        <f>IF(Tabla46[[#This Row],[FRECUENCIA DE EJECUCION DEL CONTROL]]="","",IF(Tabla46[[#This Row],[FRECUENCIA DE EJECUCION DEL CONTROL]]=DATOS!$AS$32,DATOS!$AS$32,DATOS!$AS$31))</f>
        <v/>
      </c>
      <c r="P22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6" s="134" t="str">
        <f>IF(ISTEXT(Tabla46[[#This Row],[VALOR EVALUACION DISENO]]),"",IF(Tabla46[[#This Row],[VALOR EVALUACION DISENO]]&gt;4.6,DATOS!$AV$21,IF(Tabla46[[#This Row],[VALOR EVALUACION DISENO]]&gt;=3,DATOS!$AV$22,DATOS!$AV$23)))</f>
        <v/>
      </c>
      <c r="R226" s="296"/>
      <c r="S226" s="134" t="str">
        <f>IFERROR(VLOOKUP(Tabla46[[#This Row],[% DE CUMPLIMIENTO DE LA EJECUCION DEL CONTROL]],DATOS!$AS$38:$AT$40,2,0),"")</f>
        <v/>
      </c>
      <c r="T226" s="296"/>
      <c r="U226" s="134" t="str">
        <f>IFERROR(VLOOKUP(Tabla46[[#This Row],[CRITERIOS DE EVALUACION DE LA EFECTIVIDAD]],DATOS!$AS$43:$AT$45,2,0),"")</f>
        <v/>
      </c>
      <c r="V226"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7" spans="1:22" ht="15" customHeight="1" x14ac:dyDescent="0.25">
      <c r="A227" s="7"/>
      <c r="B227" s="5"/>
      <c r="C227" s="5"/>
      <c r="D227" s="72"/>
      <c r="E227" s="10"/>
      <c r="F227" s="183"/>
      <c r="G227" s="134" t="str">
        <f>IFERROR(VLOOKUP(Tabla46[[#This Row],[ID RIESGO]],'1. IDENTIFICACION DEL RIESGO'!$AB$27:$AL$40,11,0),"")</f>
        <v/>
      </c>
      <c r="H227" s="183"/>
      <c r="I227" s="183"/>
      <c r="J227" s="183"/>
      <c r="K227" s="185"/>
      <c r="L227" s="185"/>
      <c r="M227" s="183"/>
      <c r="N227" s="176" t="str">
        <f>IF(Tabla46[[#This Row],[ID RIESGO]]="","",IF(Tabla46[[#This Row],[RESPONSABLE DEL CONTROL (CARGO)]]="","No","Si"))</f>
        <v/>
      </c>
      <c r="O227" s="134" t="str">
        <f>IF(Tabla46[[#This Row],[FRECUENCIA DE EJECUCION DEL CONTROL]]="","",IF(Tabla46[[#This Row],[FRECUENCIA DE EJECUCION DEL CONTROL]]=DATOS!$AS$32,DATOS!$AS$32,DATOS!$AS$31))</f>
        <v/>
      </c>
      <c r="P22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7" s="134" t="str">
        <f>IF(ISTEXT(Tabla46[[#This Row],[VALOR EVALUACION DISENO]]),"",IF(Tabla46[[#This Row],[VALOR EVALUACION DISENO]]&gt;4.6,DATOS!$AV$21,IF(Tabla46[[#This Row],[VALOR EVALUACION DISENO]]&gt;=3,DATOS!$AV$22,DATOS!$AV$23)))</f>
        <v/>
      </c>
      <c r="R227" s="296"/>
      <c r="S227" s="134" t="str">
        <f>IFERROR(VLOOKUP(Tabla46[[#This Row],[% DE CUMPLIMIENTO DE LA EJECUCION DEL CONTROL]],DATOS!$AS$38:$AT$40,2,0),"")</f>
        <v/>
      </c>
      <c r="T227" s="296"/>
      <c r="U227" s="134" t="str">
        <f>IFERROR(VLOOKUP(Tabla46[[#This Row],[CRITERIOS DE EVALUACION DE LA EFECTIVIDAD]],DATOS!$AS$43:$AT$45,2,0),"")</f>
        <v/>
      </c>
      <c r="V227"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8" spans="1:22" ht="15" customHeight="1" x14ac:dyDescent="0.25">
      <c r="A228" s="7"/>
      <c r="B228" s="5"/>
      <c r="C228" s="5"/>
      <c r="D228" s="72"/>
      <c r="E228" s="10"/>
      <c r="F228" s="183"/>
      <c r="G228" s="134" t="str">
        <f>IFERROR(VLOOKUP(Tabla46[[#This Row],[ID RIESGO]],'1. IDENTIFICACION DEL RIESGO'!$AB$27:$AL$40,11,0),"")</f>
        <v/>
      </c>
      <c r="H228" s="183"/>
      <c r="I228" s="183"/>
      <c r="J228" s="183"/>
      <c r="K228" s="185"/>
      <c r="L228" s="185"/>
      <c r="M228" s="183"/>
      <c r="N228" s="176" t="str">
        <f>IF(Tabla46[[#This Row],[ID RIESGO]]="","",IF(Tabla46[[#This Row],[RESPONSABLE DEL CONTROL (CARGO)]]="","No","Si"))</f>
        <v/>
      </c>
      <c r="O228" s="134" t="str">
        <f>IF(Tabla46[[#This Row],[FRECUENCIA DE EJECUCION DEL CONTROL]]="","",IF(Tabla46[[#This Row],[FRECUENCIA DE EJECUCION DEL CONTROL]]=DATOS!$AS$32,DATOS!$AS$32,DATOS!$AS$31))</f>
        <v/>
      </c>
      <c r="P22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8" s="134" t="str">
        <f>IF(ISTEXT(Tabla46[[#This Row],[VALOR EVALUACION DISENO]]),"",IF(Tabla46[[#This Row],[VALOR EVALUACION DISENO]]&gt;4.6,DATOS!$AV$21,IF(Tabla46[[#This Row],[VALOR EVALUACION DISENO]]&gt;=3,DATOS!$AV$22,DATOS!$AV$23)))</f>
        <v/>
      </c>
      <c r="R228" s="296"/>
      <c r="S228" s="134" t="str">
        <f>IFERROR(VLOOKUP(Tabla46[[#This Row],[% DE CUMPLIMIENTO DE LA EJECUCION DEL CONTROL]],DATOS!$AS$38:$AT$40,2,0),"")</f>
        <v/>
      </c>
      <c r="T228" s="296"/>
      <c r="U228" s="134" t="str">
        <f>IFERROR(VLOOKUP(Tabla46[[#This Row],[CRITERIOS DE EVALUACION DE LA EFECTIVIDAD]],DATOS!$AS$43:$AT$45,2,0),"")</f>
        <v/>
      </c>
      <c r="V228"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9" spans="1:22" ht="15" customHeight="1" x14ac:dyDescent="0.25">
      <c r="A229" s="7"/>
      <c r="B229" s="5"/>
      <c r="C229" s="5"/>
      <c r="D229" s="72"/>
      <c r="E229" s="10"/>
      <c r="F229" s="183"/>
      <c r="G229" s="134" t="str">
        <f>IFERROR(VLOOKUP(Tabla46[[#This Row],[ID RIESGO]],'1. IDENTIFICACION DEL RIESGO'!$AB$27:$AL$40,11,0),"")</f>
        <v/>
      </c>
      <c r="H229" s="183"/>
      <c r="I229" s="183"/>
      <c r="J229" s="183"/>
      <c r="K229" s="185"/>
      <c r="L229" s="185"/>
      <c r="M229" s="183"/>
      <c r="N229" s="176" t="str">
        <f>IF(Tabla46[[#This Row],[ID RIESGO]]="","",IF(Tabla46[[#This Row],[RESPONSABLE DEL CONTROL (CARGO)]]="","No","Si"))</f>
        <v/>
      </c>
      <c r="O229" s="134" t="str">
        <f>IF(Tabla46[[#This Row],[FRECUENCIA DE EJECUCION DEL CONTROL]]="","",IF(Tabla46[[#This Row],[FRECUENCIA DE EJECUCION DEL CONTROL]]=DATOS!$AS$32,DATOS!$AS$32,DATOS!$AS$31))</f>
        <v/>
      </c>
      <c r="P22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9" s="134" t="str">
        <f>IF(ISTEXT(Tabla46[[#This Row],[VALOR EVALUACION DISENO]]),"",IF(Tabla46[[#This Row],[VALOR EVALUACION DISENO]]&gt;4.6,DATOS!$AV$21,IF(Tabla46[[#This Row],[VALOR EVALUACION DISENO]]&gt;=3,DATOS!$AV$22,DATOS!$AV$23)))</f>
        <v/>
      </c>
      <c r="R229" s="296"/>
      <c r="S229" s="134" t="str">
        <f>IFERROR(VLOOKUP(Tabla46[[#This Row],[% DE CUMPLIMIENTO DE LA EJECUCION DEL CONTROL]],DATOS!$AS$38:$AT$40,2,0),"")</f>
        <v/>
      </c>
      <c r="T229" s="296"/>
      <c r="U229" s="134" t="str">
        <f>IFERROR(VLOOKUP(Tabla46[[#This Row],[CRITERIOS DE EVALUACION DE LA EFECTIVIDAD]],DATOS!$AS$43:$AT$45,2,0),"")</f>
        <v/>
      </c>
      <c r="V229"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0" spans="1:22" ht="15" customHeight="1" x14ac:dyDescent="0.25">
      <c r="A230" s="7"/>
      <c r="B230" s="5"/>
      <c r="C230" s="5"/>
      <c r="D230" s="72"/>
      <c r="E230" s="10"/>
      <c r="F230" s="183"/>
      <c r="G230" s="134" t="str">
        <f>IFERROR(VLOOKUP(Tabla46[[#This Row],[ID RIESGO]],'1. IDENTIFICACION DEL RIESGO'!$AB$27:$AL$40,11,0),"")</f>
        <v/>
      </c>
      <c r="H230" s="183"/>
      <c r="I230" s="183"/>
      <c r="J230" s="183"/>
      <c r="K230" s="185"/>
      <c r="L230" s="185"/>
      <c r="M230" s="183"/>
      <c r="N230" s="176" t="str">
        <f>IF(Tabla46[[#This Row],[ID RIESGO]]="","",IF(Tabla46[[#This Row],[RESPONSABLE DEL CONTROL (CARGO)]]="","No","Si"))</f>
        <v/>
      </c>
      <c r="O230" s="134" t="str">
        <f>IF(Tabla46[[#This Row],[FRECUENCIA DE EJECUCION DEL CONTROL]]="","",IF(Tabla46[[#This Row],[FRECUENCIA DE EJECUCION DEL CONTROL]]=DATOS!$AS$32,DATOS!$AS$32,DATOS!$AS$31))</f>
        <v/>
      </c>
      <c r="P23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0" s="134" t="str">
        <f>IF(ISTEXT(Tabla46[[#This Row],[VALOR EVALUACION DISENO]]),"",IF(Tabla46[[#This Row],[VALOR EVALUACION DISENO]]&gt;4.6,DATOS!$AV$21,IF(Tabla46[[#This Row],[VALOR EVALUACION DISENO]]&gt;=3,DATOS!$AV$22,DATOS!$AV$23)))</f>
        <v/>
      </c>
      <c r="R230" s="296"/>
      <c r="S230" s="134" t="str">
        <f>IFERROR(VLOOKUP(Tabla46[[#This Row],[% DE CUMPLIMIENTO DE LA EJECUCION DEL CONTROL]],DATOS!$AS$38:$AT$40,2,0),"")</f>
        <v/>
      </c>
      <c r="T230" s="296"/>
      <c r="U230" s="134" t="str">
        <f>IFERROR(VLOOKUP(Tabla46[[#This Row],[CRITERIOS DE EVALUACION DE LA EFECTIVIDAD]],DATOS!$AS$43:$AT$45,2,0),"")</f>
        <v/>
      </c>
      <c r="V230"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1" spans="1:22" ht="15" customHeight="1" x14ac:dyDescent="0.25">
      <c r="A231" s="7"/>
      <c r="B231" s="5"/>
      <c r="C231" s="5"/>
      <c r="D231" s="72"/>
      <c r="E231" s="10"/>
      <c r="F231" s="183"/>
      <c r="G231" s="134" t="str">
        <f>IFERROR(VLOOKUP(Tabla46[[#This Row],[ID RIESGO]],'1. IDENTIFICACION DEL RIESGO'!$AB$27:$AL$40,11,0),"")</f>
        <v/>
      </c>
      <c r="H231" s="183"/>
      <c r="I231" s="183"/>
      <c r="J231" s="183"/>
      <c r="K231" s="185"/>
      <c r="L231" s="185"/>
      <c r="M231" s="183"/>
      <c r="N231" s="176" t="str">
        <f>IF(Tabla46[[#This Row],[ID RIESGO]]="","",IF(Tabla46[[#This Row],[RESPONSABLE DEL CONTROL (CARGO)]]="","No","Si"))</f>
        <v/>
      </c>
      <c r="O231" s="134" t="str">
        <f>IF(Tabla46[[#This Row],[FRECUENCIA DE EJECUCION DEL CONTROL]]="","",IF(Tabla46[[#This Row],[FRECUENCIA DE EJECUCION DEL CONTROL]]=DATOS!$AS$32,DATOS!$AS$32,DATOS!$AS$31))</f>
        <v/>
      </c>
      <c r="P23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1" s="134" t="str">
        <f>IF(ISTEXT(Tabla46[[#This Row],[VALOR EVALUACION DISENO]]),"",IF(Tabla46[[#This Row],[VALOR EVALUACION DISENO]]&gt;4.6,DATOS!$AV$21,IF(Tabla46[[#This Row],[VALOR EVALUACION DISENO]]&gt;=3,DATOS!$AV$22,DATOS!$AV$23)))</f>
        <v/>
      </c>
      <c r="R231" s="296"/>
      <c r="S231" s="134" t="str">
        <f>IFERROR(VLOOKUP(Tabla46[[#This Row],[% DE CUMPLIMIENTO DE LA EJECUCION DEL CONTROL]],DATOS!$AS$38:$AT$40,2,0),"")</f>
        <v/>
      </c>
      <c r="T231" s="296"/>
      <c r="U231" s="134" t="str">
        <f>IFERROR(VLOOKUP(Tabla46[[#This Row],[CRITERIOS DE EVALUACION DE LA EFECTIVIDAD]],DATOS!$AS$43:$AT$45,2,0),"")</f>
        <v/>
      </c>
      <c r="V231"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2" spans="1:22" ht="15" customHeight="1" x14ac:dyDescent="0.25">
      <c r="A232" s="7"/>
      <c r="B232" s="5"/>
      <c r="C232" s="5"/>
      <c r="D232" s="72"/>
      <c r="E232" s="10"/>
      <c r="F232" s="183"/>
      <c r="G232" s="134" t="str">
        <f>IFERROR(VLOOKUP(Tabla46[[#This Row],[ID RIESGO]],'1. IDENTIFICACION DEL RIESGO'!$AB$27:$AL$40,11,0),"")</f>
        <v/>
      </c>
      <c r="H232" s="183"/>
      <c r="I232" s="183"/>
      <c r="J232" s="183"/>
      <c r="K232" s="185"/>
      <c r="L232" s="185"/>
      <c r="M232" s="183"/>
      <c r="N232" s="176" t="str">
        <f>IF(Tabla46[[#This Row],[ID RIESGO]]="","",IF(Tabla46[[#This Row],[RESPONSABLE DEL CONTROL (CARGO)]]="","No","Si"))</f>
        <v/>
      </c>
      <c r="O232" s="134" t="str">
        <f>IF(Tabla46[[#This Row],[FRECUENCIA DE EJECUCION DEL CONTROL]]="","",IF(Tabla46[[#This Row],[FRECUENCIA DE EJECUCION DEL CONTROL]]=DATOS!$AS$32,DATOS!$AS$32,DATOS!$AS$31))</f>
        <v/>
      </c>
      <c r="P23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2" s="134" t="str">
        <f>IF(ISTEXT(Tabla46[[#This Row],[VALOR EVALUACION DISENO]]),"",IF(Tabla46[[#This Row],[VALOR EVALUACION DISENO]]&gt;4.6,DATOS!$AV$21,IF(Tabla46[[#This Row],[VALOR EVALUACION DISENO]]&gt;=3,DATOS!$AV$22,DATOS!$AV$23)))</f>
        <v/>
      </c>
      <c r="R232" s="296"/>
      <c r="S232" s="134" t="str">
        <f>IFERROR(VLOOKUP(Tabla46[[#This Row],[% DE CUMPLIMIENTO DE LA EJECUCION DEL CONTROL]],DATOS!$AS$38:$AT$40,2,0),"")</f>
        <v/>
      </c>
      <c r="T232" s="296"/>
      <c r="U232" s="134" t="str">
        <f>IFERROR(VLOOKUP(Tabla46[[#This Row],[CRITERIOS DE EVALUACION DE LA EFECTIVIDAD]],DATOS!$AS$43:$AT$45,2,0),"")</f>
        <v/>
      </c>
      <c r="V232"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3" spans="1:22" ht="15" customHeight="1" x14ac:dyDescent="0.25">
      <c r="A233" s="7"/>
      <c r="B233" s="5"/>
      <c r="C233" s="5"/>
      <c r="D233" s="72"/>
      <c r="E233" s="10"/>
      <c r="F233" s="183"/>
      <c r="G233" s="134" t="str">
        <f>IFERROR(VLOOKUP(Tabla46[[#This Row],[ID RIESGO]],'1. IDENTIFICACION DEL RIESGO'!$AB$27:$AL$40,11,0),"")</f>
        <v/>
      </c>
      <c r="H233" s="183"/>
      <c r="I233" s="183"/>
      <c r="J233" s="183"/>
      <c r="K233" s="185"/>
      <c r="L233" s="185"/>
      <c r="M233" s="183"/>
      <c r="N233" s="176" t="str">
        <f>IF(Tabla46[[#This Row],[ID RIESGO]]="","",IF(Tabla46[[#This Row],[RESPONSABLE DEL CONTROL (CARGO)]]="","No","Si"))</f>
        <v/>
      </c>
      <c r="O233" s="134" t="str">
        <f>IF(Tabla46[[#This Row],[FRECUENCIA DE EJECUCION DEL CONTROL]]="","",IF(Tabla46[[#This Row],[FRECUENCIA DE EJECUCION DEL CONTROL]]=DATOS!$AS$32,DATOS!$AS$32,DATOS!$AS$31))</f>
        <v/>
      </c>
      <c r="P23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3" s="134" t="str">
        <f>IF(ISTEXT(Tabla46[[#This Row],[VALOR EVALUACION DISENO]]),"",IF(Tabla46[[#This Row],[VALOR EVALUACION DISENO]]&gt;4.6,DATOS!$AV$21,IF(Tabla46[[#This Row],[VALOR EVALUACION DISENO]]&gt;=3,DATOS!$AV$22,DATOS!$AV$23)))</f>
        <v/>
      </c>
      <c r="R233" s="296"/>
      <c r="S233" s="134" t="str">
        <f>IFERROR(VLOOKUP(Tabla46[[#This Row],[% DE CUMPLIMIENTO DE LA EJECUCION DEL CONTROL]],DATOS!$AS$38:$AT$40,2,0),"")</f>
        <v/>
      </c>
      <c r="T233" s="296"/>
      <c r="U233" s="134" t="str">
        <f>IFERROR(VLOOKUP(Tabla46[[#This Row],[CRITERIOS DE EVALUACION DE LA EFECTIVIDAD]],DATOS!$AS$43:$AT$45,2,0),"")</f>
        <v/>
      </c>
      <c r="V233"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4" spans="1:22" ht="15" customHeight="1" x14ac:dyDescent="0.25">
      <c r="A234" s="7"/>
      <c r="B234" s="5"/>
      <c r="C234" s="5"/>
      <c r="D234" s="72"/>
      <c r="E234" s="10"/>
      <c r="F234" s="183"/>
      <c r="G234" s="134" t="str">
        <f>IFERROR(VLOOKUP(Tabla46[[#This Row],[ID RIESGO]],'1. IDENTIFICACION DEL RIESGO'!$AB$27:$AL$40,11,0),"")</f>
        <v/>
      </c>
      <c r="H234" s="183"/>
      <c r="I234" s="183"/>
      <c r="J234" s="183"/>
      <c r="K234" s="185"/>
      <c r="L234" s="185"/>
      <c r="M234" s="183"/>
      <c r="N234" s="176" t="str">
        <f>IF(Tabla46[[#This Row],[ID RIESGO]]="","",IF(Tabla46[[#This Row],[RESPONSABLE DEL CONTROL (CARGO)]]="","No","Si"))</f>
        <v/>
      </c>
      <c r="O234" s="134" t="str">
        <f>IF(Tabla46[[#This Row],[FRECUENCIA DE EJECUCION DEL CONTROL]]="","",IF(Tabla46[[#This Row],[FRECUENCIA DE EJECUCION DEL CONTROL]]=DATOS!$AS$32,DATOS!$AS$32,DATOS!$AS$31))</f>
        <v/>
      </c>
      <c r="P23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4" s="134" t="str">
        <f>IF(ISTEXT(Tabla46[[#This Row],[VALOR EVALUACION DISENO]]),"",IF(Tabla46[[#This Row],[VALOR EVALUACION DISENO]]&gt;4.6,DATOS!$AV$21,IF(Tabla46[[#This Row],[VALOR EVALUACION DISENO]]&gt;=3,DATOS!$AV$22,DATOS!$AV$23)))</f>
        <v/>
      </c>
      <c r="R234" s="296"/>
      <c r="S234" s="134" t="str">
        <f>IFERROR(VLOOKUP(Tabla46[[#This Row],[% DE CUMPLIMIENTO DE LA EJECUCION DEL CONTROL]],DATOS!$AS$38:$AT$40,2,0),"")</f>
        <v/>
      </c>
      <c r="T234" s="296"/>
      <c r="U234" s="134" t="str">
        <f>IFERROR(VLOOKUP(Tabla46[[#This Row],[CRITERIOS DE EVALUACION DE LA EFECTIVIDAD]],DATOS!$AS$43:$AT$45,2,0),"")</f>
        <v/>
      </c>
      <c r="V234"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5" spans="1:22" ht="15" customHeight="1" x14ac:dyDescent="0.25">
      <c r="A235" s="7"/>
      <c r="B235" s="5"/>
      <c r="C235" s="5"/>
      <c r="D235" s="72"/>
      <c r="E235" s="10"/>
      <c r="F235" s="183"/>
      <c r="G235" s="134" t="str">
        <f>IFERROR(VLOOKUP(Tabla46[[#This Row],[ID RIESGO]],'1. IDENTIFICACION DEL RIESGO'!$AB$27:$AL$40,11,0),"")</f>
        <v/>
      </c>
      <c r="H235" s="183"/>
      <c r="I235" s="183"/>
      <c r="J235" s="183"/>
      <c r="K235" s="185"/>
      <c r="L235" s="185"/>
      <c r="M235" s="183"/>
      <c r="N235" s="176" t="str">
        <f>IF(Tabla46[[#This Row],[ID RIESGO]]="","",IF(Tabla46[[#This Row],[RESPONSABLE DEL CONTROL (CARGO)]]="","No","Si"))</f>
        <v/>
      </c>
      <c r="O235" s="134" t="str">
        <f>IF(Tabla46[[#This Row],[FRECUENCIA DE EJECUCION DEL CONTROL]]="","",IF(Tabla46[[#This Row],[FRECUENCIA DE EJECUCION DEL CONTROL]]=DATOS!$AS$32,DATOS!$AS$32,DATOS!$AS$31))</f>
        <v/>
      </c>
      <c r="P23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5" s="134" t="str">
        <f>IF(ISTEXT(Tabla46[[#This Row],[VALOR EVALUACION DISENO]]),"",IF(Tabla46[[#This Row],[VALOR EVALUACION DISENO]]&gt;4.6,DATOS!$AV$21,IF(Tabla46[[#This Row],[VALOR EVALUACION DISENO]]&gt;=3,DATOS!$AV$22,DATOS!$AV$23)))</f>
        <v/>
      </c>
      <c r="R235" s="296"/>
      <c r="S235" s="134" t="str">
        <f>IFERROR(VLOOKUP(Tabla46[[#This Row],[% DE CUMPLIMIENTO DE LA EJECUCION DEL CONTROL]],DATOS!$AS$38:$AT$40,2,0),"")</f>
        <v/>
      </c>
      <c r="T235" s="296"/>
      <c r="U235" s="134" t="str">
        <f>IFERROR(VLOOKUP(Tabla46[[#This Row],[CRITERIOS DE EVALUACION DE LA EFECTIVIDAD]],DATOS!$AS$43:$AT$45,2,0),"")</f>
        <v/>
      </c>
      <c r="V235"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6" spans="1:22" ht="15" customHeight="1" x14ac:dyDescent="0.25">
      <c r="A236" s="7"/>
      <c r="B236" s="5"/>
      <c r="C236" s="5"/>
      <c r="D236" s="72"/>
      <c r="E236" s="10"/>
      <c r="F236" s="183"/>
      <c r="G236" s="134" t="str">
        <f>IFERROR(VLOOKUP(Tabla46[[#This Row],[ID RIESGO]],'1. IDENTIFICACION DEL RIESGO'!$AB$27:$AL$40,11,0),"")</f>
        <v/>
      </c>
      <c r="H236" s="183"/>
      <c r="I236" s="183"/>
      <c r="J236" s="183"/>
      <c r="K236" s="185"/>
      <c r="L236" s="185"/>
      <c r="M236" s="183"/>
      <c r="N236" s="176" t="str">
        <f>IF(Tabla46[[#This Row],[ID RIESGO]]="","",IF(Tabla46[[#This Row],[RESPONSABLE DEL CONTROL (CARGO)]]="","No","Si"))</f>
        <v/>
      </c>
      <c r="O236" s="134" t="str">
        <f>IF(Tabla46[[#This Row],[FRECUENCIA DE EJECUCION DEL CONTROL]]="","",IF(Tabla46[[#This Row],[FRECUENCIA DE EJECUCION DEL CONTROL]]=DATOS!$AS$32,DATOS!$AS$32,DATOS!$AS$31))</f>
        <v/>
      </c>
      <c r="P23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6" s="134" t="str">
        <f>IF(ISTEXT(Tabla46[[#This Row],[VALOR EVALUACION DISENO]]),"",IF(Tabla46[[#This Row],[VALOR EVALUACION DISENO]]&gt;4.6,DATOS!$AV$21,IF(Tabla46[[#This Row],[VALOR EVALUACION DISENO]]&gt;=3,DATOS!$AV$22,DATOS!$AV$23)))</f>
        <v/>
      </c>
      <c r="R236" s="296"/>
      <c r="S236" s="134" t="str">
        <f>IFERROR(VLOOKUP(Tabla46[[#This Row],[% DE CUMPLIMIENTO DE LA EJECUCION DEL CONTROL]],DATOS!$AS$38:$AT$40,2,0),"")</f>
        <v/>
      </c>
      <c r="T236" s="296"/>
      <c r="U236" s="134" t="str">
        <f>IFERROR(VLOOKUP(Tabla46[[#This Row],[CRITERIOS DE EVALUACION DE LA EFECTIVIDAD]],DATOS!$AS$43:$AT$45,2,0),"")</f>
        <v/>
      </c>
      <c r="V236"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7" spans="1:22" ht="15" customHeight="1" x14ac:dyDescent="0.25">
      <c r="A237" s="7"/>
      <c r="B237" s="5"/>
      <c r="C237" s="5"/>
      <c r="D237" s="72"/>
      <c r="E237" s="10"/>
      <c r="F237" s="183"/>
      <c r="G237" s="134" t="str">
        <f>IFERROR(VLOOKUP(Tabla46[[#This Row],[ID RIESGO]],'1. IDENTIFICACION DEL RIESGO'!$AB$27:$AL$40,11,0),"")</f>
        <v/>
      </c>
      <c r="H237" s="183"/>
      <c r="I237" s="183"/>
      <c r="J237" s="183"/>
      <c r="K237" s="185"/>
      <c r="L237" s="185"/>
      <c r="M237" s="183"/>
      <c r="N237" s="176" t="str">
        <f>IF(Tabla46[[#This Row],[ID RIESGO]]="","",IF(Tabla46[[#This Row],[RESPONSABLE DEL CONTROL (CARGO)]]="","No","Si"))</f>
        <v/>
      </c>
      <c r="O237" s="134" t="str">
        <f>IF(Tabla46[[#This Row],[FRECUENCIA DE EJECUCION DEL CONTROL]]="","",IF(Tabla46[[#This Row],[FRECUENCIA DE EJECUCION DEL CONTROL]]=DATOS!$AS$32,DATOS!$AS$32,DATOS!$AS$31))</f>
        <v/>
      </c>
      <c r="P23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7" s="134" t="str">
        <f>IF(ISTEXT(Tabla46[[#This Row],[VALOR EVALUACION DISENO]]),"",IF(Tabla46[[#This Row],[VALOR EVALUACION DISENO]]&gt;4.6,DATOS!$AV$21,IF(Tabla46[[#This Row],[VALOR EVALUACION DISENO]]&gt;=3,DATOS!$AV$22,DATOS!$AV$23)))</f>
        <v/>
      </c>
      <c r="R237" s="296"/>
      <c r="S237" s="134" t="str">
        <f>IFERROR(VLOOKUP(Tabla46[[#This Row],[% DE CUMPLIMIENTO DE LA EJECUCION DEL CONTROL]],DATOS!$AS$38:$AT$40,2,0),"")</f>
        <v/>
      </c>
      <c r="T237" s="296"/>
      <c r="U237" s="134" t="str">
        <f>IFERROR(VLOOKUP(Tabla46[[#This Row],[CRITERIOS DE EVALUACION DE LA EFECTIVIDAD]],DATOS!$AS$43:$AT$45,2,0),"")</f>
        <v/>
      </c>
      <c r="V237"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8" spans="1:22" ht="15" customHeight="1" x14ac:dyDescent="0.25">
      <c r="A238" s="7"/>
      <c r="B238" s="5"/>
      <c r="C238" s="5"/>
      <c r="D238" s="72"/>
      <c r="E238" s="10"/>
      <c r="F238" s="183"/>
      <c r="G238" s="134" t="str">
        <f>IFERROR(VLOOKUP(Tabla46[[#This Row],[ID RIESGO]],'1. IDENTIFICACION DEL RIESGO'!$AB$27:$AL$40,11,0),"")</f>
        <v/>
      </c>
      <c r="H238" s="183"/>
      <c r="I238" s="183"/>
      <c r="J238" s="183"/>
      <c r="K238" s="185"/>
      <c r="L238" s="185"/>
      <c r="M238" s="183"/>
      <c r="N238" s="176" t="str">
        <f>IF(Tabla46[[#This Row],[ID RIESGO]]="","",IF(Tabla46[[#This Row],[RESPONSABLE DEL CONTROL (CARGO)]]="","No","Si"))</f>
        <v/>
      </c>
      <c r="O238" s="134" t="str">
        <f>IF(Tabla46[[#This Row],[FRECUENCIA DE EJECUCION DEL CONTROL]]="","",IF(Tabla46[[#This Row],[FRECUENCIA DE EJECUCION DEL CONTROL]]=DATOS!$AS$32,DATOS!$AS$32,DATOS!$AS$31))</f>
        <v/>
      </c>
      <c r="P23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8" s="134" t="str">
        <f>IF(ISTEXT(Tabla46[[#This Row],[VALOR EVALUACION DISENO]]),"",IF(Tabla46[[#This Row],[VALOR EVALUACION DISENO]]&gt;4.6,DATOS!$AV$21,IF(Tabla46[[#This Row],[VALOR EVALUACION DISENO]]&gt;=3,DATOS!$AV$22,DATOS!$AV$23)))</f>
        <v/>
      </c>
      <c r="R238" s="296"/>
      <c r="S238" s="134" t="str">
        <f>IFERROR(VLOOKUP(Tabla46[[#This Row],[% DE CUMPLIMIENTO DE LA EJECUCION DEL CONTROL]],DATOS!$AS$38:$AT$40,2,0),"")</f>
        <v/>
      </c>
      <c r="T238" s="296"/>
      <c r="U238" s="134" t="str">
        <f>IFERROR(VLOOKUP(Tabla46[[#This Row],[CRITERIOS DE EVALUACION DE LA EFECTIVIDAD]],DATOS!$AS$43:$AT$45,2,0),"")</f>
        <v/>
      </c>
      <c r="V238"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9" spans="1:22" ht="15" customHeight="1" x14ac:dyDescent="0.25">
      <c r="A239" s="7"/>
      <c r="B239" s="5"/>
      <c r="C239" s="5"/>
      <c r="D239" s="72"/>
      <c r="E239" s="10"/>
      <c r="F239" s="183"/>
      <c r="G239" s="134" t="str">
        <f>IFERROR(VLOOKUP(Tabla46[[#This Row],[ID RIESGO]],'1. IDENTIFICACION DEL RIESGO'!$AB$27:$AL$40,11,0),"")</f>
        <v/>
      </c>
      <c r="H239" s="183"/>
      <c r="I239" s="183"/>
      <c r="J239" s="183"/>
      <c r="K239" s="185"/>
      <c r="L239" s="185"/>
      <c r="M239" s="183"/>
      <c r="N239" s="176" t="str">
        <f>IF(Tabla46[[#This Row],[ID RIESGO]]="","",IF(Tabla46[[#This Row],[RESPONSABLE DEL CONTROL (CARGO)]]="","No","Si"))</f>
        <v/>
      </c>
      <c r="O239" s="134" t="str">
        <f>IF(Tabla46[[#This Row],[FRECUENCIA DE EJECUCION DEL CONTROL]]="","",IF(Tabla46[[#This Row],[FRECUENCIA DE EJECUCION DEL CONTROL]]=DATOS!$AS$32,DATOS!$AS$32,DATOS!$AS$31))</f>
        <v/>
      </c>
      <c r="P23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9" s="134" t="str">
        <f>IF(ISTEXT(Tabla46[[#This Row],[VALOR EVALUACION DISENO]]),"",IF(Tabla46[[#This Row],[VALOR EVALUACION DISENO]]&gt;4.6,DATOS!$AV$21,IF(Tabla46[[#This Row],[VALOR EVALUACION DISENO]]&gt;=3,DATOS!$AV$22,DATOS!$AV$23)))</f>
        <v/>
      </c>
      <c r="R239" s="296"/>
      <c r="S239" s="134" t="str">
        <f>IFERROR(VLOOKUP(Tabla46[[#This Row],[% DE CUMPLIMIENTO DE LA EJECUCION DEL CONTROL]],DATOS!$AS$38:$AT$40,2,0),"")</f>
        <v/>
      </c>
      <c r="T239" s="296"/>
      <c r="U239" s="134" t="str">
        <f>IFERROR(VLOOKUP(Tabla46[[#This Row],[CRITERIOS DE EVALUACION DE LA EFECTIVIDAD]],DATOS!$AS$43:$AT$45,2,0),"")</f>
        <v/>
      </c>
      <c r="V239"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0" spans="1:22" ht="15" customHeight="1" x14ac:dyDescent="0.25">
      <c r="A240" s="7"/>
      <c r="B240" s="5"/>
      <c r="C240" s="5"/>
      <c r="D240" s="72"/>
      <c r="E240" s="10"/>
      <c r="F240" s="183"/>
      <c r="G240" s="134" t="str">
        <f>IFERROR(VLOOKUP(Tabla46[[#This Row],[ID RIESGO]],'1. IDENTIFICACION DEL RIESGO'!$AB$27:$AL$40,11,0),"")</f>
        <v/>
      </c>
      <c r="H240" s="183"/>
      <c r="I240" s="183"/>
      <c r="J240" s="183"/>
      <c r="K240" s="185"/>
      <c r="L240" s="185"/>
      <c r="M240" s="183"/>
      <c r="N240" s="176" t="str">
        <f>IF(Tabla46[[#This Row],[ID RIESGO]]="","",IF(Tabla46[[#This Row],[RESPONSABLE DEL CONTROL (CARGO)]]="","No","Si"))</f>
        <v/>
      </c>
      <c r="O240" s="134" t="str">
        <f>IF(Tabla46[[#This Row],[FRECUENCIA DE EJECUCION DEL CONTROL]]="","",IF(Tabla46[[#This Row],[FRECUENCIA DE EJECUCION DEL CONTROL]]=DATOS!$AS$32,DATOS!$AS$32,DATOS!$AS$31))</f>
        <v/>
      </c>
      <c r="P24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0" s="134" t="str">
        <f>IF(ISTEXT(Tabla46[[#This Row],[VALOR EVALUACION DISENO]]),"",IF(Tabla46[[#This Row],[VALOR EVALUACION DISENO]]&gt;4.6,DATOS!$AV$21,IF(Tabla46[[#This Row],[VALOR EVALUACION DISENO]]&gt;=3,DATOS!$AV$22,DATOS!$AV$23)))</f>
        <v/>
      </c>
      <c r="R240" s="296"/>
      <c r="S240" s="134" t="str">
        <f>IFERROR(VLOOKUP(Tabla46[[#This Row],[% DE CUMPLIMIENTO DE LA EJECUCION DEL CONTROL]],DATOS!$AS$38:$AT$40,2,0),"")</f>
        <v/>
      </c>
      <c r="T240" s="296"/>
      <c r="U240" s="134" t="str">
        <f>IFERROR(VLOOKUP(Tabla46[[#This Row],[CRITERIOS DE EVALUACION DE LA EFECTIVIDAD]],DATOS!$AS$43:$AT$45,2,0),"")</f>
        <v/>
      </c>
      <c r="V240"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1" spans="1:22" ht="15" customHeight="1" x14ac:dyDescent="0.25">
      <c r="A241" s="7"/>
      <c r="B241" s="5"/>
      <c r="C241" s="5"/>
      <c r="D241" s="72"/>
      <c r="E241" s="10"/>
      <c r="F241" s="183"/>
      <c r="G241" s="134" t="str">
        <f>IFERROR(VLOOKUP(Tabla46[[#This Row],[ID RIESGO]],'1. IDENTIFICACION DEL RIESGO'!$AB$27:$AL$40,11,0),"")</f>
        <v/>
      </c>
      <c r="H241" s="183"/>
      <c r="I241" s="183"/>
      <c r="J241" s="183"/>
      <c r="K241" s="185"/>
      <c r="L241" s="185"/>
      <c r="M241" s="183"/>
      <c r="N241" s="176" t="str">
        <f>IF(Tabla46[[#This Row],[ID RIESGO]]="","",IF(Tabla46[[#This Row],[RESPONSABLE DEL CONTROL (CARGO)]]="","No","Si"))</f>
        <v/>
      </c>
      <c r="O241" s="134" t="str">
        <f>IF(Tabla46[[#This Row],[FRECUENCIA DE EJECUCION DEL CONTROL]]="","",IF(Tabla46[[#This Row],[FRECUENCIA DE EJECUCION DEL CONTROL]]=DATOS!$AS$32,DATOS!$AS$32,DATOS!$AS$31))</f>
        <v/>
      </c>
      <c r="P24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1" s="134" t="str">
        <f>IF(ISTEXT(Tabla46[[#This Row],[VALOR EVALUACION DISENO]]),"",IF(Tabla46[[#This Row],[VALOR EVALUACION DISENO]]&gt;4.6,DATOS!$AV$21,IF(Tabla46[[#This Row],[VALOR EVALUACION DISENO]]&gt;=3,DATOS!$AV$22,DATOS!$AV$23)))</f>
        <v/>
      </c>
      <c r="R241" s="296"/>
      <c r="S241" s="134" t="str">
        <f>IFERROR(VLOOKUP(Tabla46[[#This Row],[% DE CUMPLIMIENTO DE LA EJECUCION DEL CONTROL]],DATOS!$AS$38:$AT$40,2,0),"")</f>
        <v/>
      </c>
      <c r="T241" s="296"/>
      <c r="U241" s="134" t="str">
        <f>IFERROR(VLOOKUP(Tabla46[[#This Row],[CRITERIOS DE EVALUACION DE LA EFECTIVIDAD]],DATOS!$AS$43:$AT$45,2,0),"")</f>
        <v/>
      </c>
      <c r="V241"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2" spans="1:22" ht="15" customHeight="1" x14ac:dyDescent="0.25">
      <c r="A242" s="7"/>
      <c r="B242" s="5"/>
      <c r="C242" s="5"/>
      <c r="D242" s="72"/>
      <c r="E242" s="10"/>
      <c r="F242" s="183"/>
      <c r="G242" s="134" t="str">
        <f>IFERROR(VLOOKUP(Tabla46[[#This Row],[ID RIESGO]],'1. IDENTIFICACION DEL RIESGO'!$AB$27:$AL$40,11,0),"")</f>
        <v/>
      </c>
      <c r="H242" s="183"/>
      <c r="I242" s="183"/>
      <c r="J242" s="183"/>
      <c r="K242" s="185"/>
      <c r="L242" s="185"/>
      <c r="M242" s="183"/>
      <c r="N242" s="176" t="str">
        <f>IF(Tabla46[[#This Row],[ID RIESGO]]="","",IF(Tabla46[[#This Row],[RESPONSABLE DEL CONTROL (CARGO)]]="","No","Si"))</f>
        <v/>
      </c>
      <c r="O242" s="134" t="str">
        <f>IF(Tabla46[[#This Row],[FRECUENCIA DE EJECUCION DEL CONTROL]]="","",IF(Tabla46[[#This Row],[FRECUENCIA DE EJECUCION DEL CONTROL]]=DATOS!$AS$32,DATOS!$AS$32,DATOS!$AS$31))</f>
        <v/>
      </c>
      <c r="P24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2" s="134" t="str">
        <f>IF(ISTEXT(Tabla46[[#This Row],[VALOR EVALUACION DISENO]]),"",IF(Tabla46[[#This Row],[VALOR EVALUACION DISENO]]&gt;4.6,DATOS!$AV$21,IF(Tabla46[[#This Row],[VALOR EVALUACION DISENO]]&gt;=3,DATOS!$AV$22,DATOS!$AV$23)))</f>
        <v/>
      </c>
      <c r="R242" s="296"/>
      <c r="S242" s="134" t="str">
        <f>IFERROR(VLOOKUP(Tabla46[[#This Row],[% DE CUMPLIMIENTO DE LA EJECUCION DEL CONTROL]],DATOS!$AS$38:$AT$40,2,0),"")</f>
        <v/>
      </c>
      <c r="T242" s="296"/>
      <c r="U242" s="134" t="str">
        <f>IFERROR(VLOOKUP(Tabla46[[#This Row],[CRITERIOS DE EVALUACION DE LA EFECTIVIDAD]],DATOS!$AS$43:$AT$45,2,0),"")</f>
        <v/>
      </c>
      <c r="V242"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3" spans="1:22" ht="15" customHeight="1" x14ac:dyDescent="0.25">
      <c r="A243" s="7"/>
      <c r="B243" s="5"/>
      <c r="C243" s="5"/>
      <c r="D243" s="72"/>
      <c r="E243" s="10"/>
      <c r="F243" s="183"/>
      <c r="G243" s="134" t="str">
        <f>IFERROR(VLOOKUP(Tabla46[[#This Row],[ID RIESGO]],'1. IDENTIFICACION DEL RIESGO'!$AB$27:$AL$40,11,0),"")</f>
        <v/>
      </c>
      <c r="H243" s="183"/>
      <c r="I243" s="183"/>
      <c r="J243" s="183"/>
      <c r="K243" s="185"/>
      <c r="L243" s="185"/>
      <c r="M243" s="183"/>
      <c r="N243" s="176" t="str">
        <f>IF(Tabla46[[#This Row],[ID RIESGO]]="","",IF(Tabla46[[#This Row],[RESPONSABLE DEL CONTROL (CARGO)]]="","No","Si"))</f>
        <v/>
      </c>
      <c r="O243" s="134" t="str">
        <f>IF(Tabla46[[#This Row],[FRECUENCIA DE EJECUCION DEL CONTROL]]="","",IF(Tabla46[[#This Row],[FRECUENCIA DE EJECUCION DEL CONTROL]]=DATOS!$AS$32,DATOS!$AS$32,DATOS!$AS$31))</f>
        <v/>
      </c>
      <c r="P24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3" s="134" t="str">
        <f>IF(ISTEXT(Tabla46[[#This Row],[VALOR EVALUACION DISENO]]),"",IF(Tabla46[[#This Row],[VALOR EVALUACION DISENO]]&gt;4.6,DATOS!$AV$21,IF(Tabla46[[#This Row],[VALOR EVALUACION DISENO]]&gt;=3,DATOS!$AV$22,DATOS!$AV$23)))</f>
        <v/>
      </c>
      <c r="R243" s="296"/>
      <c r="S243" s="134" t="str">
        <f>IFERROR(VLOOKUP(Tabla46[[#This Row],[% DE CUMPLIMIENTO DE LA EJECUCION DEL CONTROL]],DATOS!$AS$38:$AT$40,2,0),"")</f>
        <v/>
      </c>
      <c r="T243" s="296"/>
      <c r="U243" s="134" t="str">
        <f>IFERROR(VLOOKUP(Tabla46[[#This Row],[CRITERIOS DE EVALUACION DE LA EFECTIVIDAD]],DATOS!$AS$43:$AT$45,2,0),"")</f>
        <v/>
      </c>
      <c r="V243"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4" spans="1:22" ht="15" customHeight="1" x14ac:dyDescent="0.25">
      <c r="A244" s="7"/>
      <c r="B244" s="5"/>
      <c r="C244" s="5"/>
      <c r="D244" s="72"/>
      <c r="E244" s="10"/>
      <c r="F244" s="183"/>
      <c r="G244" s="134" t="str">
        <f>IFERROR(VLOOKUP(Tabla46[[#This Row],[ID RIESGO]],'1. IDENTIFICACION DEL RIESGO'!$AB$27:$AL$40,11,0),"")</f>
        <v/>
      </c>
      <c r="H244" s="183"/>
      <c r="I244" s="183"/>
      <c r="J244" s="183"/>
      <c r="K244" s="185"/>
      <c r="L244" s="185"/>
      <c r="M244" s="183"/>
      <c r="N244" s="176" t="str">
        <f>IF(Tabla46[[#This Row],[ID RIESGO]]="","",IF(Tabla46[[#This Row],[RESPONSABLE DEL CONTROL (CARGO)]]="","No","Si"))</f>
        <v/>
      </c>
      <c r="O244" s="134" t="str">
        <f>IF(Tabla46[[#This Row],[FRECUENCIA DE EJECUCION DEL CONTROL]]="","",IF(Tabla46[[#This Row],[FRECUENCIA DE EJECUCION DEL CONTROL]]=DATOS!$AS$32,DATOS!$AS$32,DATOS!$AS$31))</f>
        <v/>
      </c>
      <c r="P24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4" s="134" t="str">
        <f>IF(ISTEXT(Tabla46[[#This Row],[VALOR EVALUACION DISENO]]),"",IF(Tabla46[[#This Row],[VALOR EVALUACION DISENO]]&gt;4.6,DATOS!$AV$21,IF(Tabla46[[#This Row],[VALOR EVALUACION DISENO]]&gt;=3,DATOS!$AV$22,DATOS!$AV$23)))</f>
        <v/>
      </c>
      <c r="R244" s="296"/>
      <c r="S244" s="134" t="str">
        <f>IFERROR(VLOOKUP(Tabla46[[#This Row],[% DE CUMPLIMIENTO DE LA EJECUCION DEL CONTROL]],DATOS!$AS$38:$AT$40,2,0),"")</f>
        <v/>
      </c>
      <c r="T244" s="296"/>
      <c r="U244" s="134" t="str">
        <f>IFERROR(VLOOKUP(Tabla46[[#This Row],[CRITERIOS DE EVALUACION DE LA EFECTIVIDAD]],DATOS!$AS$43:$AT$45,2,0),"")</f>
        <v/>
      </c>
      <c r="V244"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5" spans="1:22" ht="15" customHeight="1" x14ac:dyDescent="0.25">
      <c r="A245" s="7"/>
      <c r="B245" s="5"/>
      <c r="C245" s="5"/>
      <c r="D245" s="72"/>
      <c r="E245" s="10"/>
      <c r="F245" s="183"/>
      <c r="G245" s="134" t="str">
        <f>IFERROR(VLOOKUP(Tabla46[[#This Row],[ID RIESGO]],'1. IDENTIFICACION DEL RIESGO'!$AB$27:$AL$40,11,0),"")</f>
        <v/>
      </c>
      <c r="H245" s="183"/>
      <c r="I245" s="183"/>
      <c r="J245" s="183"/>
      <c r="K245" s="185"/>
      <c r="L245" s="185"/>
      <c r="M245" s="183"/>
      <c r="N245" s="176" t="str">
        <f>IF(Tabla46[[#This Row],[ID RIESGO]]="","",IF(Tabla46[[#This Row],[RESPONSABLE DEL CONTROL (CARGO)]]="","No","Si"))</f>
        <v/>
      </c>
      <c r="O245" s="134" t="str">
        <f>IF(Tabla46[[#This Row],[FRECUENCIA DE EJECUCION DEL CONTROL]]="","",IF(Tabla46[[#This Row],[FRECUENCIA DE EJECUCION DEL CONTROL]]=DATOS!$AS$32,DATOS!$AS$32,DATOS!$AS$31))</f>
        <v/>
      </c>
      <c r="P24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5" s="134" t="str">
        <f>IF(ISTEXT(Tabla46[[#This Row],[VALOR EVALUACION DISENO]]),"",IF(Tabla46[[#This Row],[VALOR EVALUACION DISENO]]&gt;4.6,DATOS!$AV$21,IF(Tabla46[[#This Row],[VALOR EVALUACION DISENO]]&gt;=3,DATOS!$AV$22,DATOS!$AV$23)))</f>
        <v/>
      </c>
      <c r="R245" s="296"/>
      <c r="S245" s="134" t="str">
        <f>IFERROR(VLOOKUP(Tabla46[[#This Row],[% DE CUMPLIMIENTO DE LA EJECUCION DEL CONTROL]],DATOS!$AS$38:$AT$40,2,0),"")</f>
        <v/>
      </c>
      <c r="T245" s="296"/>
      <c r="U245" s="134" t="str">
        <f>IFERROR(VLOOKUP(Tabla46[[#This Row],[CRITERIOS DE EVALUACION DE LA EFECTIVIDAD]],DATOS!$AS$43:$AT$45,2,0),"")</f>
        <v/>
      </c>
      <c r="V245"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6" spans="1:22" ht="15" customHeight="1" x14ac:dyDescent="0.25">
      <c r="A246" s="7"/>
      <c r="B246" s="5"/>
      <c r="C246" s="5"/>
      <c r="D246" s="72"/>
      <c r="E246" s="10"/>
      <c r="F246" s="183"/>
      <c r="G246" s="134" t="str">
        <f>IFERROR(VLOOKUP(Tabla46[[#This Row],[ID RIESGO]],'1. IDENTIFICACION DEL RIESGO'!$AB$27:$AL$40,11,0),"")</f>
        <v/>
      </c>
      <c r="H246" s="183"/>
      <c r="I246" s="183"/>
      <c r="J246" s="183"/>
      <c r="K246" s="185"/>
      <c r="L246" s="185"/>
      <c r="M246" s="183"/>
      <c r="N246" s="176" t="str">
        <f>IF(Tabla46[[#This Row],[ID RIESGO]]="","",IF(Tabla46[[#This Row],[RESPONSABLE DEL CONTROL (CARGO)]]="","No","Si"))</f>
        <v/>
      </c>
      <c r="O246" s="134" t="str">
        <f>IF(Tabla46[[#This Row],[FRECUENCIA DE EJECUCION DEL CONTROL]]="","",IF(Tabla46[[#This Row],[FRECUENCIA DE EJECUCION DEL CONTROL]]=DATOS!$AS$32,DATOS!$AS$32,DATOS!$AS$31))</f>
        <v/>
      </c>
      <c r="P24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6" s="134" t="str">
        <f>IF(ISTEXT(Tabla46[[#This Row],[VALOR EVALUACION DISENO]]),"",IF(Tabla46[[#This Row],[VALOR EVALUACION DISENO]]&gt;4.6,DATOS!$AV$21,IF(Tabla46[[#This Row],[VALOR EVALUACION DISENO]]&gt;=3,DATOS!$AV$22,DATOS!$AV$23)))</f>
        <v/>
      </c>
      <c r="R246" s="296"/>
      <c r="S246" s="134" t="str">
        <f>IFERROR(VLOOKUP(Tabla46[[#This Row],[% DE CUMPLIMIENTO DE LA EJECUCION DEL CONTROL]],DATOS!$AS$38:$AT$40,2,0),"")</f>
        <v/>
      </c>
      <c r="T246" s="296"/>
      <c r="U246" s="134" t="str">
        <f>IFERROR(VLOOKUP(Tabla46[[#This Row],[CRITERIOS DE EVALUACION DE LA EFECTIVIDAD]],DATOS!$AS$43:$AT$45,2,0),"")</f>
        <v/>
      </c>
      <c r="V246"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7" spans="1:22" ht="15" customHeight="1" x14ac:dyDescent="0.25">
      <c r="A247" s="7"/>
      <c r="B247" s="5"/>
      <c r="C247" s="5"/>
      <c r="D247" s="72"/>
      <c r="E247" s="10"/>
      <c r="F247" s="183"/>
      <c r="G247" s="134" t="str">
        <f>IFERROR(VLOOKUP(Tabla46[[#This Row],[ID RIESGO]],'1. IDENTIFICACION DEL RIESGO'!$AB$27:$AL$40,11,0),"")</f>
        <v/>
      </c>
      <c r="H247" s="183"/>
      <c r="I247" s="183"/>
      <c r="J247" s="183"/>
      <c r="K247" s="185"/>
      <c r="L247" s="185"/>
      <c r="M247" s="183"/>
      <c r="N247" s="176" t="str">
        <f>IF(Tabla46[[#This Row],[ID RIESGO]]="","",IF(Tabla46[[#This Row],[RESPONSABLE DEL CONTROL (CARGO)]]="","No","Si"))</f>
        <v/>
      </c>
      <c r="O247" s="134" t="str">
        <f>IF(Tabla46[[#This Row],[FRECUENCIA DE EJECUCION DEL CONTROL]]="","",IF(Tabla46[[#This Row],[FRECUENCIA DE EJECUCION DEL CONTROL]]=DATOS!$AS$32,DATOS!$AS$32,DATOS!$AS$31))</f>
        <v/>
      </c>
      <c r="P24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7" s="134" t="str">
        <f>IF(ISTEXT(Tabla46[[#This Row],[VALOR EVALUACION DISENO]]),"",IF(Tabla46[[#This Row],[VALOR EVALUACION DISENO]]&gt;4.6,DATOS!$AV$21,IF(Tabla46[[#This Row],[VALOR EVALUACION DISENO]]&gt;=3,DATOS!$AV$22,DATOS!$AV$23)))</f>
        <v/>
      </c>
      <c r="R247" s="296"/>
      <c r="S247" s="134" t="str">
        <f>IFERROR(VLOOKUP(Tabla46[[#This Row],[% DE CUMPLIMIENTO DE LA EJECUCION DEL CONTROL]],DATOS!$AS$38:$AT$40,2,0),"")</f>
        <v/>
      </c>
      <c r="T247" s="296"/>
      <c r="U247" s="134" t="str">
        <f>IFERROR(VLOOKUP(Tabla46[[#This Row],[CRITERIOS DE EVALUACION DE LA EFECTIVIDAD]],DATOS!$AS$43:$AT$45,2,0),"")</f>
        <v/>
      </c>
      <c r="V247"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8" spans="1:22" ht="15" customHeight="1" x14ac:dyDescent="0.25">
      <c r="A248" s="7"/>
      <c r="B248" s="5"/>
      <c r="C248" s="5"/>
      <c r="D248" s="72"/>
      <c r="E248" s="10"/>
      <c r="F248" s="183"/>
      <c r="G248" s="134" t="str">
        <f>IFERROR(VLOOKUP(Tabla46[[#This Row],[ID RIESGO]],'1. IDENTIFICACION DEL RIESGO'!$AB$27:$AL$40,11,0),"")</f>
        <v/>
      </c>
      <c r="H248" s="183"/>
      <c r="I248" s="183"/>
      <c r="J248" s="183"/>
      <c r="K248" s="185"/>
      <c r="L248" s="185"/>
      <c r="M248" s="183"/>
      <c r="N248" s="176" t="str">
        <f>IF(Tabla46[[#This Row],[ID RIESGO]]="","",IF(Tabla46[[#This Row],[RESPONSABLE DEL CONTROL (CARGO)]]="","No","Si"))</f>
        <v/>
      </c>
      <c r="O248" s="134" t="str">
        <f>IF(Tabla46[[#This Row],[FRECUENCIA DE EJECUCION DEL CONTROL]]="","",IF(Tabla46[[#This Row],[FRECUENCIA DE EJECUCION DEL CONTROL]]=DATOS!$AS$32,DATOS!$AS$32,DATOS!$AS$31))</f>
        <v/>
      </c>
      <c r="P24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8" s="134" t="str">
        <f>IF(ISTEXT(Tabla46[[#This Row],[VALOR EVALUACION DISENO]]),"",IF(Tabla46[[#This Row],[VALOR EVALUACION DISENO]]&gt;4.6,DATOS!$AV$21,IF(Tabla46[[#This Row],[VALOR EVALUACION DISENO]]&gt;=3,DATOS!$AV$22,DATOS!$AV$23)))</f>
        <v/>
      </c>
      <c r="R248" s="296"/>
      <c r="S248" s="134" t="str">
        <f>IFERROR(VLOOKUP(Tabla46[[#This Row],[% DE CUMPLIMIENTO DE LA EJECUCION DEL CONTROL]],DATOS!$AS$38:$AT$40,2,0),"")</f>
        <v/>
      </c>
      <c r="T248" s="296"/>
      <c r="U248" s="134" t="str">
        <f>IFERROR(VLOOKUP(Tabla46[[#This Row],[CRITERIOS DE EVALUACION DE LA EFECTIVIDAD]],DATOS!$AS$43:$AT$45,2,0),"")</f>
        <v/>
      </c>
      <c r="V248"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9" spans="1:22" ht="15" customHeight="1" x14ac:dyDescent="0.25">
      <c r="A249" s="7"/>
      <c r="B249" s="5"/>
      <c r="C249" s="5"/>
      <c r="D249" s="72"/>
      <c r="E249" s="10"/>
      <c r="F249" s="183"/>
      <c r="G249" s="134" t="str">
        <f>IFERROR(VLOOKUP(Tabla46[[#This Row],[ID RIESGO]],'1. IDENTIFICACION DEL RIESGO'!$AB$27:$AL$40,11,0),"")</f>
        <v/>
      </c>
      <c r="H249" s="183"/>
      <c r="I249" s="183"/>
      <c r="J249" s="183"/>
      <c r="K249" s="185"/>
      <c r="L249" s="185"/>
      <c r="M249" s="183"/>
      <c r="N249" s="176" t="str">
        <f>IF(Tabla46[[#This Row],[ID RIESGO]]="","",IF(Tabla46[[#This Row],[RESPONSABLE DEL CONTROL (CARGO)]]="","No","Si"))</f>
        <v/>
      </c>
      <c r="O249" s="134" t="str">
        <f>IF(Tabla46[[#This Row],[FRECUENCIA DE EJECUCION DEL CONTROL]]="","",IF(Tabla46[[#This Row],[FRECUENCIA DE EJECUCION DEL CONTROL]]=DATOS!$AS$32,DATOS!$AS$32,DATOS!$AS$31))</f>
        <v/>
      </c>
      <c r="P24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9" s="134" t="str">
        <f>IF(ISTEXT(Tabla46[[#This Row],[VALOR EVALUACION DISENO]]),"",IF(Tabla46[[#This Row],[VALOR EVALUACION DISENO]]&gt;4.6,DATOS!$AV$21,IF(Tabla46[[#This Row],[VALOR EVALUACION DISENO]]&gt;=3,DATOS!$AV$22,DATOS!$AV$23)))</f>
        <v/>
      </c>
      <c r="R249" s="296"/>
      <c r="S249" s="134" t="str">
        <f>IFERROR(VLOOKUP(Tabla46[[#This Row],[% DE CUMPLIMIENTO DE LA EJECUCION DEL CONTROL]],DATOS!$AS$38:$AT$40,2,0),"")</f>
        <v/>
      </c>
      <c r="T249" s="296"/>
      <c r="U249" s="134" t="str">
        <f>IFERROR(VLOOKUP(Tabla46[[#This Row],[CRITERIOS DE EVALUACION DE LA EFECTIVIDAD]],DATOS!$AS$43:$AT$45,2,0),"")</f>
        <v/>
      </c>
      <c r="V249"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0" spans="1:22" ht="15" customHeight="1" x14ac:dyDescent="0.25">
      <c r="A250" s="7"/>
      <c r="B250" s="5"/>
      <c r="C250" s="5"/>
      <c r="D250" s="72"/>
      <c r="E250" s="10"/>
      <c r="F250" s="183"/>
      <c r="G250" s="134" t="str">
        <f>IFERROR(VLOOKUP(Tabla46[[#This Row],[ID RIESGO]],'1. IDENTIFICACION DEL RIESGO'!$AB$27:$AL$40,11,0),"")</f>
        <v/>
      </c>
      <c r="H250" s="183"/>
      <c r="I250" s="183"/>
      <c r="J250" s="183"/>
      <c r="K250" s="185"/>
      <c r="L250" s="185"/>
      <c r="M250" s="183"/>
      <c r="N250" s="176" t="str">
        <f>IF(Tabla46[[#This Row],[ID RIESGO]]="","",IF(Tabla46[[#This Row],[RESPONSABLE DEL CONTROL (CARGO)]]="","No","Si"))</f>
        <v/>
      </c>
      <c r="O250" s="134" t="str">
        <f>IF(Tabla46[[#This Row],[FRECUENCIA DE EJECUCION DEL CONTROL]]="","",IF(Tabla46[[#This Row],[FRECUENCIA DE EJECUCION DEL CONTROL]]=DATOS!$AS$32,DATOS!$AS$32,DATOS!$AS$31))</f>
        <v/>
      </c>
      <c r="P25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0" s="134" t="str">
        <f>IF(ISTEXT(Tabla46[[#This Row],[VALOR EVALUACION DISENO]]),"",IF(Tabla46[[#This Row],[VALOR EVALUACION DISENO]]&gt;4.6,DATOS!$AV$21,IF(Tabla46[[#This Row],[VALOR EVALUACION DISENO]]&gt;=3,DATOS!$AV$22,DATOS!$AV$23)))</f>
        <v/>
      </c>
      <c r="R250" s="296"/>
      <c r="S250" s="134" t="str">
        <f>IFERROR(VLOOKUP(Tabla46[[#This Row],[% DE CUMPLIMIENTO DE LA EJECUCION DEL CONTROL]],DATOS!$AS$38:$AT$40,2,0),"")</f>
        <v/>
      </c>
      <c r="T250" s="296"/>
      <c r="U250" s="134" t="str">
        <f>IFERROR(VLOOKUP(Tabla46[[#This Row],[CRITERIOS DE EVALUACION DE LA EFECTIVIDAD]],DATOS!$AS$43:$AT$45,2,0),"")</f>
        <v/>
      </c>
      <c r="V250"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1" spans="1:22" ht="15" customHeight="1" x14ac:dyDescent="0.25">
      <c r="A251" s="7"/>
      <c r="B251" s="5"/>
      <c r="C251" s="5"/>
      <c r="D251" s="72"/>
      <c r="E251" s="10"/>
      <c r="F251" s="183"/>
      <c r="G251" s="134" t="str">
        <f>IFERROR(VLOOKUP(Tabla46[[#This Row],[ID RIESGO]],'1. IDENTIFICACION DEL RIESGO'!$AB$27:$AL$40,11,0),"")</f>
        <v/>
      </c>
      <c r="H251" s="183"/>
      <c r="I251" s="183"/>
      <c r="J251" s="183"/>
      <c r="K251" s="185"/>
      <c r="L251" s="185"/>
      <c r="M251" s="183"/>
      <c r="N251" s="176" t="str">
        <f>IF(Tabla46[[#This Row],[ID RIESGO]]="","",IF(Tabla46[[#This Row],[RESPONSABLE DEL CONTROL (CARGO)]]="","No","Si"))</f>
        <v/>
      </c>
      <c r="O251" s="134" t="str">
        <f>IF(Tabla46[[#This Row],[FRECUENCIA DE EJECUCION DEL CONTROL]]="","",IF(Tabla46[[#This Row],[FRECUENCIA DE EJECUCION DEL CONTROL]]=DATOS!$AS$32,DATOS!$AS$32,DATOS!$AS$31))</f>
        <v/>
      </c>
      <c r="P25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1" s="134" t="str">
        <f>IF(ISTEXT(Tabla46[[#This Row],[VALOR EVALUACION DISENO]]),"",IF(Tabla46[[#This Row],[VALOR EVALUACION DISENO]]&gt;4.6,DATOS!$AV$21,IF(Tabla46[[#This Row],[VALOR EVALUACION DISENO]]&gt;=3,DATOS!$AV$22,DATOS!$AV$23)))</f>
        <v/>
      </c>
      <c r="R251" s="296"/>
      <c r="S251" s="134" t="str">
        <f>IFERROR(VLOOKUP(Tabla46[[#This Row],[% DE CUMPLIMIENTO DE LA EJECUCION DEL CONTROL]],DATOS!$AS$38:$AT$40,2,0),"")</f>
        <v/>
      </c>
      <c r="T251" s="296"/>
      <c r="U251" s="134" t="str">
        <f>IFERROR(VLOOKUP(Tabla46[[#This Row],[CRITERIOS DE EVALUACION DE LA EFECTIVIDAD]],DATOS!$AS$43:$AT$45,2,0),"")</f>
        <v/>
      </c>
      <c r="V251"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2" spans="1:22" ht="15" customHeight="1" x14ac:dyDescent="0.25">
      <c r="A252" s="7"/>
      <c r="B252" s="5"/>
      <c r="C252" s="5"/>
      <c r="D252" s="72"/>
      <c r="E252" s="10"/>
      <c r="F252" s="183"/>
      <c r="G252" s="134" t="str">
        <f>IFERROR(VLOOKUP(Tabla46[[#This Row],[ID RIESGO]],'1. IDENTIFICACION DEL RIESGO'!$AB$27:$AL$40,11,0),"")</f>
        <v/>
      </c>
      <c r="H252" s="183"/>
      <c r="I252" s="183"/>
      <c r="J252" s="183"/>
      <c r="K252" s="185"/>
      <c r="L252" s="185"/>
      <c r="M252" s="183"/>
      <c r="N252" s="176" t="str">
        <f>IF(Tabla46[[#This Row],[ID RIESGO]]="","",IF(Tabla46[[#This Row],[RESPONSABLE DEL CONTROL (CARGO)]]="","No","Si"))</f>
        <v/>
      </c>
      <c r="O252" s="134" t="str">
        <f>IF(Tabla46[[#This Row],[FRECUENCIA DE EJECUCION DEL CONTROL]]="","",IF(Tabla46[[#This Row],[FRECUENCIA DE EJECUCION DEL CONTROL]]=DATOS!$AS$32,DATOS!$AS$32,DATOS!$AS$31))</f>
        <v/>
      </c>
      <c r="P25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2" s="134" t="str">
        <f>IF(ISTEXT(Tabla46[[#This Row],[VALOR EVALUACION DISENO]]),"",IF(Tabla46[[#This Row],[VALOR EVALUACION DISENO]]&gt;4.6,DATOS!$AV$21,IF(Tabla46[[#This Row],[VALOR EVALUACION DISENO]]&gt;=3,DATOS!$AV$22,DATOS!$AV$23)))</f>
        <v/>
      </c>
      <c r="R252" s="296"/>
      <c r="S252" s="134" t="str">
        <f>IFERROR(VLOOKUP(Tabla46[[#This Row],[% DE CUMPLIMIENTO DE LA EJECUCION DEL CONTROL]],DATOS!$AS$38:$AT$40,2,0),"")</f>
        <v/>
      </c>
      <c r="T252" s="296"/>
      <c r="U252" s="134" t="str">
        <f>IFERROR(VLOOKUP(Tabla46[[#This Row],[CRITERIOS DE EVALUACION DE LA EFECTIVIDAD]],DATOS!$AS$43:$AT$45,2,0),"")</f>
        <v/>
      </c>
      <c r="V252"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3" spans="1:22" ht="15" customHeight="1" x14ac:dyDescent="0.25">
      <c r="A253" s="7"/>
      <c r="B253" s="5"/>
      <c r="C253" s="5"/>
      <c r="D253" s="72"/>
      <c r="E253" s="10"/>
      <c r="F253" s="183"/>
      <c r="G253" s="134" t="str">
        <f>IFERROR(VLOOKUP(Tabla46[[#This Row],[ID RIESGO]],'1. IDENTIFICACION DEL RIESGO'!$AB$27:$AL$40,11,0),"")</f>
        <v/>
      </c>
      <c r="H253" s="183"/>
      <c r="I253" s="183"/>
      <c r="J253" s="183"/>
      <c r="K253" s="185"/>
      <c r="L253" s="185"/>
      <c r="M253" s="183"/>
      <c r="N253" s="176" t="str">
        <f>IF(Tabla46[[#This Row],[ID RIESGO]]="","",IF(Tabla46[[#This Row],[RESPONSABLE DEL CONTROL (CARGO)]]="","No","Si"))</f>
        <v/>
      </c>
      <c r="O253" s="134" t="str">
        <f>IF(Tabla46[[#This Row],[FRECUENCIA DE EJECUCION DEL CONTROL]]="","",IF(Tabla46[[#This Row],[FRECUENCIA DE EJECUCION DEL CONTROL]]=DATOS!$AS$32,DATOS!$AS$32,DATOS!$AS$31))</f>
        <v/>
      </c>
      <c r="P25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3" s="134" t="str">
        <f>IF(ISTEXT(Tabla46[[#This Row],[VALOR EVALUACION DISENO]]),"",IF(Tabla46[[#This Row],[VALOR EVALUACION DISENO]]&gt;4.6,DATOS!$AV$21,IF(Tabla46[[#This Row],[VALOR EVALUACION DISENO]]&gt;=3,DATOS!$AV$22,DATOS!$AV$23)))</f>
        <v/>
      </c>
      <c r="R253" s="296"/>
      <c r="S253" s="134" t="str">
        <f>IFERROR(VLOOKUP(Tabla46[[#This Row],[% DE CUMPLIMIENTO DE LA EJECUCION DEL CONTROL]],DATOS!$AS$38:$AT$40,2,0),"")</f>
        <v/>
      </c>
      <c r="T253" s="296"/>
      <c r="U253" s="134" t="str">
        <f>IFERROR(VLOOKUP(Tabla46[[#This Row],[CRITERIOS DE EVALUACION DE LA EFECTIVIDAD]],DATOS!$AS$43:$AT$45,2,0),"")</f>
        <v/>
      </c>
      <c r="V253"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4" spans="1:22" ht="15" customHeight="1" x14ac:dyDescent="0.25">
      <c r="A254" s="7"/>
      <c r="B254" s="5"/>
      <c r="C254" s="5"/>
      <c r="D254" s="72"/>
      <c r="E254" s="10"/>
      <c r="F254" s="183"/>
      <c r="G254" s="134" t="str">
        <f>IFERROR(VLOOKUP(Tabla46[[#This Row],[ID RIESGO]],'1. IDENTIFICACION DEL RIESGO'!$AB$27:$AL$40,11,0),"")</f>
        <v/>
      </c>
      <c r="H254" s="183"/>
      <c r="I254" s="183"/>
      <c r="J254" s="183"/>
      <c r="K254" s="185"/>
      <c r="L254" s="185"/>
      <c r="M254" s="183"/>
      <c r="N254" s="176" t="str">
        <f>IF(Tabla46[[#This Row],[ID RIESGO]]="","",IF(Tabla46[[#This Row],[RESPONSABLE DEL CONTROL (CARGO)]]="","No","Si"))</f>
        <v/>
      </c>
      <c r="O254" s="134" t="str">
        <f>IF(Tabla46[[#This Row],[FRECUENCIA DE EJECUCION DEL CONTROL]]="","",IF(Tabla46[[#This Row],[FRECUENCIA DE EJECUCION DEL CONTROL]]=DATOS!$AS$32,DATOS!$AS$32,DATOS!$AS$31))</f>
        <v/>
      </c>
      <c r="P25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4" s="134" t="str">
        <f>IF(ISTEXT(Tabla46[[#This Row],[VALOR EVALUACION DISENO]]),"",IF(Tabla46[[#This Row],[VALOR EVALUACION DISENO]]&gt;4.6,DATOS!$AV$21,IF(Tabla46[[#This Row],[VALOR EVALUACION DISENO]]&gt;=3,DATOS!$AV$22,DATOS!$AV$23)))</f>
        <v/>
      </c>
      <c r="R254" s="296"/>
      <c r="S254" s="134" t="str">
        <f>IFERROR(VLOOKUP(Tabla46[[#This Row],[% DE CUMPLIMIENTO DE LA EJECUCION DEL CONTROL]],DATOS!$AS$38:$AT$40,2,0),"")</f>
        <v/>
      </c>
      <c r="T254" s="296"/>
      <c r="U254" s="134" t="str">
        <f>IFERROR(VLOOKUP(Tabla46[[#This Row],[CRITERIOS DE EVALUACION DE LA EFECTIVIDAD]],DATOS!$AS$43:$AT$45,2,0),"")</f>
        <v/>
      </c>
      <c r="V254"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5" spans="1:22" ht="15" customHeight="1" x14ac:dyDescent="0.25">
      <c r="A255" s="7"/>
      <c r="B255" s="5"/>
      <c r="C255" s="5"/>
      <c r="D255" s="72"/>
      <c r="E255" s="10"/>
      <c r="F255" s="183"/>
      <c r="G255" s="134" t="str">
        <f>IFERROR(VLOOKUP(Tabla46[[#This Row],[ID RIESGO]],'1. IDENTIFICACION DEL RIESGO'!$AB$27:$AL$40,11,0),"")</f>
        <v/>
      </c>
      <c r="H255" s="183"/>
      <c r="I255" s="183"/>
      <c r="J255" s="183"/>
      <c r="K255" s="185"/>
      <c r="L255" s="185"/>
      <c r="M255" s="183"/>
      <c r="N255" s="176" t="str">
        <f>IF(Tabla46[[#This Row],[ID RIESGO]]="","",IF(Tabla46[[#This Row],[RESPONSABLE DEL CONTROL (CARGO)]]="","No","Si"))</f>
        <v/>
      </c>
      <c r="O255" s="134" t="str">
        <f>IF(Tabla46[[#This Row],[FRECUENCIA DE EJECUCION DEL CONTROL]]="","",IF(Tabla46[[#This Row],[FRECUENCIA DE EJECUCION DEL CONTROL]]=DATOS!$AS$32,DATOS!$AS$32,DATOS!$AS$31))</f>
        <v/>
      </c>
      <c r="P25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5" s="134" t="str">
        <f>IF(ISTEXT(Tabla46[[#This Row],[VALOR EVALUACION DISENO]]),"",IF(Tabla46[[#This Row],[VALOR EVALUACION DISENO]]&gt;4.6,DATOS!$AV$21,IF(Tabla46[[#This Row],[VALOR EVALUACION DISENO]]&gt;=3,DATOS!$AV$22,DATOS!$AV$23)))</f>
        <v/>
      </c>
      <c r="R255" s="296"/>
      <c r="S255" s="134" t="str">
        <f>IFERROR(VLOOKUP(Tabla46[[#This Row],[% DE CUMPLIMIENTO DE LA EJECUCION DEL CONTROL]],DATOS!$AS$38:$AT$40,2,0),"")</f>
        <v/>
      </c>
      <c r="T255" s="296"/>
      <c r="U255" s="134" t="str">
        <f>IFERROR(VLOOKUP(Tabla46[[#This Row],[CRITERIOS DE EVALUACION DE LA EFECTIVIDAD]],DATOS!$AS$43:$AT$45,2,0),"")</f>
        <v/>
      </c>
      <c r="V255"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6" spans="1:22" ht="15" customHeight="1" x14ac:dyDescent="0.25">
      <c r="A256" s="7"/>
      <c r="B256" s="5"/>
      <c r="C256" s="5"/>
      <c r="D256" s="72"/>
      <c r="E256" s="10"/>
      <c r="F256" s="183"/>
      <c r="G256" s="134" t="str">
        <f>IFERROR(VLOOKUP(Tabla46[[#This Row],[ID RIESGO]],'1. IDENTIFICACION DEL RIESGO'!$AB$27:$AL$40,11,0),"")</f>
        <v/>
      </c>
      <c r="H256" s="183"/>
      <c r="I256" s="183"/>
      <c r="J256" s="183"/>
      <c r="K256" s="185"/>
      <c r="L256" s="185"/>
      <c r="M256" s="183"/>
      <c r="N256" s="176" t="str">
        <f>IF(Tabla46[[#This Row],[ID RIESGO]]="","",IF(Tabla46[[#This Row],[RESPONSABLE DEL CONTROL (CARGO)]]="","No","Si"))</f>
        <v/>
      </c>
      <c r="O256" s="134" t="str">
        <f>IF(Tabla46[[#This Row],[FRECUENCIA DE EJECUCION DEL CONTROL]]="","",IF(Tabla46[[#This Row],[FRECUENCIA DE EJECUCION DEL CONTROL]]=DATOS!$AS$32,DATOS!$AS$32,DATOS!$AS$31))</f>
        <v/>
      </c>
      <c r="P25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6" s="134" t="str">
        <f>IF(ISTEXT(Tabla46[[#This Row],[VALOR EVALUACION DISENO]]),"",IF(Tabla46[[#This Row],[VALOR EVALUACION DISENO]]&gt;4.6,DATOS!$AV$21,IF(Tabla46[[#This Row],[VALOR EVALUACION DISENO]]&gt;=3,DATOS!$AV$22,DATOS!$AV$23)))</f>
        <v/>
      </c>
      <c r="R256" s="296"/>
      <c r="S256" s="134" t="str">
        <f>IFERROR(VLOOKUP(Tabla46[[#This Row],[% DE CUMPLIMIENTO DE LA EJECUCION DEL CONTROL]],DATOS!$AS$38:$AT$40,2,0),"")</f>
        <v/>
      </c>
      <c r="T256" s="296"/>
      <c r="U256" s="134" t="str">
        <f>IFERROR(VLOOKUP(Tabla46[[#This Row],[CRITERIOS DE EVALUACION DE LA EFECTIVIDAD]],DATOS!$AS$43:$AT$45,2,0),"")</f>
        <v/>
      </c>
      <c r="V256"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7" spans="1:22" ht="15" customHeight="1" x14ac:dyDescent="0.25">
      <c r="A257" s="7"/>
      <c r="B257" s="5"/>
      <c r="C257" s="5"/>
      <c r="D257" s="72"/>
      <c r="E257" s="10"/>
      <c r="F257" s="183"/>
      <c r="G257" s="134" t="str">
        <f>IFERROR(VLOOKUP(Tabla46[[#This Row],[ID RIESGO]],'1. IDENTIFICACION DEL RIESGO'!$AB$27:$AL$40,11,0),"")</f>
        <v/>
      </c>
      <c r="H257" s="183"/>
      <c r="I257" s="183"/>
      <c r="J257" s="183"/>
      <c r="K257" s="185"/>
      <c r="L257" s="185"/>
      <c r="M257" s="183"/>
      <c r="N257" s="176" t="str">
        <f>IF(Tabla46[[#This Row],[ID RIESGO]]="","",IF(Tabla46[[#This Row],[RESPONSABLE DEL CONTROL (CARGO)]]="","No","Si"))</f>
        <v/>
      </c>
      <c r="O257" s="134" t="str">
        <f>IF(Tabla46[[#This Row],[FRECUENCIA DE EJECUCION DEL CONTROL]]="","",IF(Tabla46[[#This Row],[FRECUENCIA DE EJECUCION DEL CONTROL]]=DATOS!$AS$32,DATOS!$AS$32,DATOS!$AS$31))</f>
        <v/>
      </c>
      <c r="P25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7" s="134" t="str">
        <f>IF(ISTEXT(Tabla46[[#This Row],[VALOR EVALUACION DISENO]]),"",IF(Tabla46[[#This Row],[VALOR EVALUACION DISENO]]&gt;4.6,DATOS!$AV$21,IF(Tabla46[[#This Row],[VALOR EVALUACION DISENO]]&gt;=3,DATOS!$AV$22,DATOS!$AV$23)))</f>
        <v/>
      </c>
      <c r="R257" s="296"/>
      <c r="S257" s="134" t="str">
        <f>IFERROR(VLOOKUP(Tabla46[[#This Row],[% DE CUMPLIMIENTO DE LA EJECUCION DEL CONTROL]],DATOS!$AS$38:$AT$40,2,0),"")</f>
        <v/>
      </c>
      <c r="T257" s="296"/>
      <c r="U257" s="134" t="str">
        <f>IFERROR(VLOOKUP(Tabla46[[#This Row],[CRITERIOS DE EVALUACION DE LA EFECTIVIDAD]],DATOS!$AS$43:$AT$45,2,0),"")</f>
        <v/>
      </c>
      <c r="V257"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8" spans="1:22" ht="15" customHeight="1" x14ac:dyDescent="0.25">
      <c r="A258" s="7"/>
      <c r="B258" s="5"/>
      <c r="C258" s="5"/>
      <c r="D258" s="72"/>
      <c r="E258" s="10"/>
      <c r="F258" s="183"/>
      <c r="G258" s="134" t="str">
        <f>IFERROR(VLOOKUP(Tabla46[[#This Row],[ID RIESGO]],'1. IDENTIFICACION DEL RIESGO'!$AB$27:$AL$40,11,0),"")</f>
        <v/>
      </c>
      <c r="H258" s="183"/>
      <c r="I258" s="183"/>
      <c r="J258" s="183"/>
      <c r="K258" s="185"/>
      <c r="L258" s="185"/>
      <c r="M258" s="183"/>
      <c r="N258" s="176" t="str">
        <f>IF(Tabla46[[#This Row],[ID RIESGO]]="","",IF(Tabla46[[#This Row],[RESPONSABLE DEL CONTROL (CARGO)]]="","No","Si"))</f>
        <v/>
      </c>
      <c r="O258" s="134" t="str">
        <f>IF(Tabla46[[#This Row],[FRECUENCIA DE EJECUCION DEL CONTROL]]="","",IF(Tabla46[[#This Row],[FRECUENCIA DE EJECUCION DEL CONTROL]]=DATOS!$AS$32,DATOS!$AS$32,DATOS!$AS$31))</f>
        <v/>
      </c>
      <c r="P25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8" s="134" t="str">
        <f>IF(ISTEXT(Tabla46[[#This Row],[VALOR EVALUACION DISENO]]),"",IF(Tabla46[[#This Row],[VALOR EVALUACION DISENO]]&gt;4.6,DATOS!$AV$21,IF(Tabla46[[#This Row],[VALOR EVALUACION DISENO]]&gt;=3,DATOS!$AV$22,DATOS!$AV$23)))</f>
        <v/>
      </c>
      <c r="R258" s="296"/>
      <c r="S258" s="134" t="str">
        <f>IFERROR(VLOOKUP(Tabla46[[#This Row],[% DE CUMPLIMIENTO DE LA EJECUCION DEL CONTROL]],DATOS!$AS$38:$AT$40,2,0),"")</f>
        <v/>
      </c>
      <c r="T258" s="296"/>
      <c r="U258" s="134" t="str">
        <f>IFERROR(VLOOKUP(Tabla46[[#This Row],[CRITERIOS DE EVALUACION DE LA EFECTIVIDAD]],DATOS!$AS$43:$AT$45,2,0),"")</f>
        <v/>
      </c>
      <c r="V258"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9" spans="1:22" ht="15" customHeight="1" x14ac:dyDescent="0.25">
      <c r="A259" s="7"/>
      <c r="B259" s="5"/>
      <c r="C259" s="5"/>
      <c r="D259" s="72"/>
      <c r="E259" s="10"/>
      <c r="F259" s="183"/>
      <c r="G259" s="134" t="str">
        <f>IFERROR(VLOOKUP(Tabla46[[#This Row],[ID RIESGO]],'1. IDENTIFICACION DEL RIESGO'!$AB$27:$AL$40,11,0),"")</f>
        <v/>
      </c>
      <c r="H259" s="183"/>
      <c r="I259" s="183"/>
      <c r="J259" s="183"/>
      <c r="K259" s="185"/>
      <c r="L259" s="185"/>
      <c r="M259" s="183"/>
      <c r="N259" s="176" t="str">
        <f>IF(Tabla46[[#This Row],[ID RIESGO]]="","",IF(Tabla46[[#This Row],[RESPONSABLE DEL CONTROL (CARGO)]]="","No","Si"))</f>
        <v/>
      </c>
      <c r="O259" s="134" t="str">
        <f>IF(Tabla46[[#This Row],[FRECUENCIA DE EJECUCION DEL CONTROL]]="","",IF(Tabla46[[#This Row],[FRECUENCIA DE EJECUCION DEL CONTROL]]=DATOS!$AS$32,DATOS!$AS$32,DATOS!$AS$31))</f>
        <v/>
      </c>
      <c r="P25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9" s="134" t="str">
        <f>IF(ISTEXT(Tabla46[[#This Row],[VALOR EVALUACION DISENO]]),"",IF(Tabla46[[#This Row],[VALOR EVALUACION DISENO]]&gt;4.6,DATOS!$AV$21,IF(Tabla46[[#This Row],[VALOR EVALUACION DISENO]]&gt;=3,DATOS!$AV$22,DATOS!$AV$23)))</f>
        <v/>
      </c>
      <c r="R259" s="296"/>
      <c r="S259" s="134" t="str">
        <f>IFERROR(VLOOKUP(Tabla46[[#This Row],[% DE CUMPLIMIENTO DE LA EJECUCION DEL CONTROL]],DATOS!$AS$38:$AT$40,2,0),"")</f>
        <v/>
      </c>
      <c r="T259" s="296"/>
      <c r="U259" s="134" t="str">
        <f>IFERROR(VLOOKUP(Tabla46[[#This Row],[CRITERIOS DE EVALUACION DE LA EFECTIVIDAD]],DATOS!$AS$43:$AT$45,2,0),"")</f>
        <v/>
      </c>
      <c r="V259"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0" spans="1:22" ht="15" customHeight="1" x14ac:dyDescent="0.25">
      <c r="A260" s="7"/>
      <c r="B260" s="5"/>
      <c r="C260" s="5"/>
      <c r="D260" s="72"/>
      <c r="E260" s="10"/>
      <c r="F260" s="183"/>
      <c r="G260" s="134" t="str">
        <f>IFERROR(VLOOKUP(Tabla46[[#This Row],[ID RIESGO]],'1. IDENTIFICACION DEL RIESGO'!$AB$27:$AL$40,11,0),"")</f>
        <v/>
      </c>
      <c r="H260" s="183"/>
      <c r="I260" s="183"/>
      <c r="J260" s="183"/>
      <c r="K260" s="185"/>
      <c r="L260" s="185"/>
      <c r="M260" s="183"/>
      <c r="N260" s="176" t="str">
        <f>IF(Tabla46[[#This Row],[ID RIESGO]]="","",IF(Tabla46[[#This Row],[RESPONSABLE DEL CONTROL (CARGO)]]="","No","Si"))</f>
        <v/>
      </c>
      <c r="O260" s="134" t="str">
        <f>IF(Tabla46[[#This Row],[FRECUENCIA DE EJECUCION DEL CONTROL]]="","",IF(Tabla46[[#This Row],[FRECUENCIA DE EJECUCION DEL CONTROL]]=DATOS!$AS$32,DATOS!$AS$32,DATOS!$AS$31))</f>
        <v/>
      </c>
      <c r="P26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0" s="134" t="str">
        <f>IF(ISTEXT(Tabla46[[#This Row],[VALOR EVALUACION DISENO]]),"",IF(Tabla46[[#This Row],[VALOR EVALUACION DISENO]]&gt;4.6,DATOS!$AV$21,IF(Tabla46[[#This Row],[VALOR EVALUACION DISENO]]&gt;=3,DATOS!$AV$22,DATOS!$AV$23)))</f>
        <v/>
      </c>
      <c r="R260" s="296"/>
      <c r="S260" s="134" t="str">
        <f>IFERROR(VLOOKUP(Tabla46[[#This Row],[% DE CUMPLIMIENTO DE LA EJECUCION DEL CONTROL]],DATOS!$AS$38:$AT$40,2,0),"")</f>
        <v/>
      </c>
      <c r="T260" s="296"/>
      <c r="U260" s="134" t="str">
        <f>IFERROR(VLOOKUP(Tabla46[[#This Row],[CRITERIOS DE EVALUACION DE LA EFECTIVIDAD]],DATOS!$AS$43:$AT$45,2,0),"")</f>
        <v/>
      </c>
      <c r="V260"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1" spans="1:22" ht="15" customHeight="1" x14ac:dyDescent="0.25">
      <c r="A261" s="7"/>
      <c r="B261" s="5"/>
      <c r="C261" s="5"/>
      <c r="D261" s="72"/>
      <c r="E261" s="10"/>
      <c r="F261" s="183"/>
      <c r="G261" s="134" t="str">
        <f>IFERROR(VLOOKUP(Tabla46[[#This Row],[ID RIESGO]],'1. IDENTIFICACION DEL RIESGO'!$AB$27:$AL$40,11,0),"")</f>
        <v/>
      </c>
      <c r="H261" s="183"/>
      <c r="I261" s="183"/>
      <c r="J261" s="183"/>
      <c r="K261" s="185"/>
      <c r="L261" s="185"/>
      <c r="M261" s="183"/>
      <c r="N261" s="176" t="str">
        <f>IF(Tabla46[[#This Row],[ID RIESGO]]="","",IF(Tabla46[[#This Row],[RESPONSABLE DEL CONTROL (CARGO)]]="","No","Si"))</f>
        <v/>
      </c>
      <c r="O261" s="134" t="str">
        <f>IF(Tabla46[[#This Row],[FRECUENCIA DE EJECUCION DEL CONTROL]]="","",IF(Tabla46[[#This Row],[FRECUENCIA DE EJECUCION DEL CONTROL]]=DATOS!$AS$32,DATOS!$AS$32,DATOS!$AS$31))</f>
        <v/>
      </c>
      <c r="P26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1" s="134" t="str">
        <f>IF(ISTEXT(Tabla46[[#This Row],[VALOR EVALUACION DISENO]]),"",IF(Tabla46[[#This Row],[VALOR EVALUACION DISENO]]&gt;4.6,DATOS!$AV$21,IF(Tabla46[[#This Row],[VALOR EVALUACION DISENO]]&gt;=3,DATOS!$AV$22,DATOS!$AV$23)))</f>
        <v/>
      </c>
      <c r="R261" s="296"/>
      <c r="S261" s="134" t="str">
        <f>IFERROR(VLOOKUP(Tabla46[[#This Row],[% DE CUMPLIMIENTO DE LA EJECUCION DEL CONTROL]],DATOS!$AS$38:$AT$40,2,0),"")</f>
        <v/>
      </c>
      <c r="T261" s="296"/>
      <c r="U261" s="134" t="str">
        <f>IFERROR(VLOOKUP(Tabla46[[#This Row],[CRITERIOS DE EVALUACION DE LA EFECTIVIDAD]],DATOS!$AS$43:$AT$45,2,0),"")</f>
        <v/>
      </c>
      <c r="V261"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2" spans="1:22" ht="15" customHeight="1" x14ac:dyDescent="0.25">
      <c r="A262" s="7"/>
      <c r="B262" s="5"/>
      <c r="C262" s="5"/>
      <c r="D262" s="72"/>
      <c r="E262" s="10"/>
      <c r="F262" s="183"/>
      <c r="G262" s="134" t="str">
        <f>IFERROR(VLOOKUP(Tabla46[[#This Row],[ID RIESGO]],'1. IDENTIFICACION DEL RIESGO'!$AB$27:$AL$40,11,0),"")</f>
        <v/>
      </c>
      <c r="H262" s="183"/>
      <c r="I262" s="183"/>
      <c r="J262" s="183"/>
      <c r="K262" s="185"/>
      <c r="L262" s="185"/>
      <c r="M262" s="183"/>
      <c r="N262" s="176" t="str">
        <f>IF(Tabla46[[#This Row],[ID RIESGO]]="","",IF(Tabla46[[#This Row],[RESPONSABLE DEL CONTROL (CARGO)]]="","No","Si"))</f>
        <v/>
      </c>
      <c r="O262" s="134" t="str">
        <f>IF(Tabla46[[#This Row],[FRECUENCIA DE EJECUCION DEL CONTROL]]="","",IF(Tabla46[[#This Row],[FRECUENCIA DE EJECUCION DEL CONTROL]]=DATOS!$AS$32,DATOS!$AS$32,DATOS!$AS$31))</f>
        <v/>
      </c>
      <c r="P26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2" s="134" t="str">
        <f>IF(ISTEXT(Tabla46[[#This Row],[VALOR EVALUACION DISENO]]),"",IF(Tabla46[[#This Row],[VALOR EVALUACION DISENO]]&gt;4.6,DATOS!$AV$21,IF(Tabla46[[#This Row],[VALOR EVALUACION DISENO]]&gt;=3,DATOS!$AV$22,DATOS!$AV$23)))</f>
        <v/>
      </c>
      <c r="R262" s="296"/>
      <c r="S262" s="134" t="str">
        <f>IFERROR(VLOOKUP(Tabla46[[#This Row],[% DE CUMPLIMIENTO DE LA EJECUCION DEL CONTROL]],DATOS!$AS$38:$AT$40,2,0),"")</f>
        <v/>
      </c>
      <c r="T262" s="296"/>
      <c r="U262" s="134" t="str">
        <f>IFERROR(VLOOKUP(Tabla46[[#This Row],[CRITERIOS DE EVALUACION DE LA EFECTIVIDAD]],DATOS!$AS$43:$AT$45,2,0),"")</f>
        <v/>
      </c>
      <c r="V262"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3" spans="1:22" ht="15" customHeight="1" x14ac:dyDescent="0.25">
      <c r="A263" s="7"/>
      <c r="B263" s="5"/>
      <c r="C263" s="5"/>
      <c r="D263" s="72"/>
      <c r="E263" s="10"/>
      <c r="F263" s="183"/>
      <c r="G263" s="134" t="str">
        <f>IFERROR(VLOOKUP(Tabla46[[#This Row],[ID RIESGO]],'1. IDENTIFICACION DEL RIESGO'!$AB$27:$AL$40,11,0),"")</f>
        <v/>
      </c>
      <c r="H263" s="183"/>
      <c r="I263" s="183"/>
      <c r="J263" s="183"/>
      <c r="K263" s="185"/>
      <c r="L263" s="185"/>
      <c r="M263" s="183"/>
      <c r="N263" s="176" t="str">
        <f>IF(Tabla46[[#This Row],[ID RIESGO]]="","",IF(Tabla46[[#This Row],[RESPONSABLE DEL CONTROL (CARGO)]]="","No","Si"))</f>
        <v/>
      </c>
      <c r="O263" s="134" t="str">
        <f>IF(Tabla46[[#This Row],[FRECUENCIA DE EJECUCION DEL CONTROL]]="","",IF(Tabla46[[#This Row],[FRECUENCIA DE EJECUCION DEL CONTROL]]=DATOS!$AS$32,DATOS!$AS$32,DATOS!$AS$31))</f>
        <v/>
      </c>
      <c r="P26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3" s="134" t="str">
        <f>IF(ISTEXT(Tabla46[[#This Row],[VALOR EVALUACION DISENO]]),"",IF(Tabla46[[#This Row],[VALOR EVALUACION DISENO]]&gt;4.6,DATOS!$AV$21,IF(Tabla46[[#This Row],[VALOR EVALUACION DISENO]]&gt;=3,DATOS!$AV$22,DATOS!$AV$23)))</f>
        <v/>
      </c>
      <c r="R263" s="296"/>
      <c r="S263" s="134" t="str">
        <f>IFERROR(VLOOKUP(Tabla46[[#This Row],[% DE CUMPLIMIENTO DE LA EJECUCION DEL CONTROL]],DATOS!$AS$38:$AT$40,2,0),"")</f>
        <v/>
      </c>
      <c r="T263" s="296"/>
      <c r="U263" s="134" t="str">
        <f>IFERROR(VLOOKUP(Tabla46[[#This Row],[CRITERIOS DE EVALUACION DE LA EFECTIVIDAD]],DATOS!$AS$43:$AT$45,2,0),"")</f>
        <v/>
      </c>
      <c r="V263"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4" spans="1:22" ht="15" customHeight="1" x14ac:dyDescent="0.25">
      <c r="A264" s="7"/>
      <c r="B264" s="5"/>
      <c r="C264" s="5"/>
      <c r="D264" s="72"/>
      <c r="E264" s="10"/>
      <c r="F264" s="183"/>
      <c r="G264" s="134" t="str">
        <f>IFERROR(VLOOKUP(Tabla46[[#This Row],[ID RIESGO]],'1. IDENTIFICACION DEL RIESGO'!$AB$27:$AL$40,11,0),"")</f>
        <v/>
      </c>
      <c r="H264" s="183"/>
      <c r="I264" s="183"/>
      <c r="J264" s="183"/>
      <c r="K264" s="185"/>
      <c r="L264" s="185"/>
      <c r="M264" s="183"/>
      <c r="N264" s="176" t="str">
        <f>IF(Tabla46[[#This Row],[ID RIESGO]]="","",IF(Tabla46[[#This Row],[RESPONSABLE DEL CONTROL (CARGO)]]="","No","Si"))</f>
        <v/>
      </c>
      <c r="O264" s="134" t="str">
        <f>IF(Tabla46[[#This Row],[FRECUENCIA DE EJECUCION DEL CONTROL]]="","",IF(Tabla46[[#This Row],[FRECUENCIA DE EJECUCION DEL CONTROL]]=DATOS!$AS$32,DATOS!$AS$32,DATOS!$AS$31))</f>
        <v/>
      </c>
      <c r="P26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4" s="134" t="str">
        <f>IF(ISTEXT(Tabla46[[#This Row],[VALOR EVALUACION DISENO]]),"",IF(Tabla46[[#This Row],[VALOR EVALUACION DISENO]]&gt;4.6,DATOS!$AV$21,IF(Tabla46[[#This Row],[VALOR EVALUACION DISENO]]&gt;=3,DATOS!$AV$22,DATOS!$AV$23)))</f>
        <v/>
      </c>
      <c r="R264" s="296"/>
      <c r="S264" s="134" t="str">
        <f>IFERROR(VLOOKUP(Tabla46[[#This Row],[% DE CUMPLIMIENTO DE LA EJECUCION DEL CONTROL]],DATOS!$AS$38:$AT$40,2,0),"")</f>
        <v/>
      </c>
      <c r="T264" s="296"/>
      <c r="U264" s="134" t="str">
        <f>IFERROR(VLOOKUP(Tabla46[[#This Row],[CRITERIOS DE EVALUACION DE LA EFECTIVIDAD]],DATOS!$AS$43:$AT$45,2,0),"")</f>
        <v/>
      </c>
      <c r="V264"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5" spans="1:22" ht="15" customHeight="1" x14ac:dyDescent="0.25">
      <c r="A265" s="7"/>
      <c r="B265" s="5"/>
      <c r="C265" s="5"/>
      <c r="D265" s="72"/>
      <c r="E265" s="10"/>
      <c r="F265" s="183"/>
      <c r="G265" s="134" t="str">
        <f>IFERROR(VLOOKUP(Tabla46[[#This Row],[ID RIESGO]],'1. IDENTIFICACION DEL RIESGO'!$AB$27:$AL$40,11,0),"")</f>
        <v/>
      </c>
      <c r="H265" s="183"/>
      <c r="I265" s="183"/>
      <c r="J265" s="183"/>
      <c r="K265" s="185"/>
      <c r="L265" s="185"/>
      <c r="M265" s="183"/>
      <c r="N265" s="176" t="str">
        <f>IF(Tabla46[[#This Row],[ID RIESGO]]="","",IF(Tabla46[[#This Row],[RESPONSABLE DEL CONTROL (CARGO)]]="","No","Si"))</f>
        <v/>
      </c>
      <c r="O265" s="134" t="str">
        <f>IF(Tabla46[[#This Row],[FRECUENCIA DE EJECUCION DEL CONTROL]]="","",IF(Tabla46[[#This Row],[FRECUENCIA DE EJECUCION DEL CONTROL]]=DATOS!$AS$32,DATOS!$AS$32,DATOS!$AS$31))</f>
        <v/>
      </c>
      <c r="P26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5" s="134" t="str">
        <f>IF(ISTEXT(Tabla46[[#This Row],[VALOR EVALUACION DISENO]]),"",IF(Tabla46[[#This Row],[VALOR EVALUACION DISENO]]&gt;4.6,DATOS!$AV$21,IF(Tabla46[[#This Row],[VALOR EVALUACION DISENO]]&gt;=3,DATOS!$AV$22,DATOS!$AV$23)))</f>
        <v/>
      </c>
      <c r="R265" s="296"/>
      <c r="S265" s="134" t="str">
        <f>IFERROR(VLOOKUP(Tabla46[[#This Row],[% DE CUMPLIMIENTO DE LA EJECUCION DEL CONTROL]],DATOS!$AS$38:$AT$40,2,0),"")</f>
        <v/>
      </c>
      <c r="T265" s="296"/>
      <c r="U265" s="134" t="str">
        <f>IFERROR(VLOOKUP(Tabla46[[#This Row],[CRITERIOS DE EVALUACION DE LA EFECTIVIDAD]],DATOS!$AS$43:$AT$45,2,0),"")</f>
        <v/>
      </c>
      <c r="V265"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6" spans="1:22" ht="15" customHeight="1" x14ac:dyDescent="0.25">
      <c r="A266" s="7"/>
      <c r="B266" s="5"/>
      <c r="C266" s="5"/>
      <c r="D266" s="72"/>
      <c r="E266" s="10"/>
      <c r="F266" s="183"/>
      <c r="G266" s="134" t="str">
        <f>IFERROR(VLOOKUP(Tabla46[[#This Row],[ID RIESGO]],'1. IDENTIFICACION DEL RIESGO'!$AB$27:$AL$40,11,0),"")</f>
        <v/>
      </c>
      <c r="H266" s="183"/>
      <c r="I266" s="183"/>
      <c r="J266" s="183"/>
      <c r="K266" s="185"/>
      <c r="L266" s="185"/>
      <c r="M266" s="183"/>
      <c r="N266" s="176" t="str">
        <f>IF(Tabla46[[#This Row],[ID RIESGO]]="","",IF(Tabla46[[#This Row],[RESPONSABLE DEL CONTROL (CARGO)]]="","No","Si"))</f>
        <v/>
      </c>
      <c r="O266" s="134" t="str">
        <f>IF(Tabla46[[#This Row],[FRECUENCIA DE EJECUCION DEL CONTROL]]="","",IF(Tabla46[[#This Row],[FRECUENCIA DE EJECUCION DEL CONTROL]]=DATOS!$AS$32,DATOS!$AS$32,DATOS!$AS$31))</f>
        <v/>
      </c>
      <c r="P26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6" s="134" t="str">
        <f>IF(ISTEXT(Tabla46[[#This Row],[VALOR EVALUACION DISENO]]),"",IF(Tabla46[[#This Row],[VALOR EVALUACION DISENO]]&gt;4.6,DATOS!$AV$21,IF(Tabla46[[#This Row],[VALOR EVALUACION DISENO]]&gt;=3,DATOS!$AV$22,DATOS!$AV$23)))</f>
        <v/>
      </c>
      <c r="R266" s="296"/>
      <c r="S266" s="134" t="str">
        <f>IFERROR(VLOOKUP(Tabla46[[#This Row],[% DE CUMPLIMIENTO DE LA EJECUCION DEL CONTROL]],DATOS!$AS$38:$AT$40,2,0),"")</f>
        <v/>
      </c>
      <c r="T266" s="296"/>
      <c r="U266" s="134" t="str">
        <f>IFERROR(VLOOKUP(Tabla46[[#This Row],[CRITERIOS DE EVALUACION DE LA EFECTIVIDAD]],DATOS!$AS$43:$AT$45,2,0),"")</f>
        <v/>
      </c>
      <c r="V266"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7" spans="1:22" ht="15" customHeight="1" x14ac:dyDescent="0.25">
      <c r="A267" s="7"/>
      <c r="B267" s="5"/>
      <c r="C267" s="5"/>
      <c r="D267" s="72"/>
      <c r="E267" s="10"/>
      <c r="F267" s="183"/>
      <c r="G267" s="134" t="str">
        <f>IFERROR(VLOOKUP(Tabla46[[#This Row],[ID RIESGO]],'1. IDENTIFICACION DEL RIESGO'!$AB$27:$AL$40,11,0),"")</f>
        <v/>
      </c>
      <c r="H267" s="183"/>
      <c r="I267" s="183"/>
      <c r="J267" s="183"/>
      <c r="K267" s="185"/>
      <c r="L267" s="185"/>
      <c r="M267" s="183"/>
      <c r="N267" s="176" t="str">
        <f>IF(Tabla46[[#This Row],[ID RIESGO]]="","",IF(Tabla46[[#This Row],[RESPONSABLE DEL CONTROL (CARGO)]]="","No","Si"))</f>
        <v/>
      </c>
      <c r="O267" s="134" t="str">
        <f>IF(Tabla46[[#This Row],[FRECUENCIA DE EJECUCION DEL CONTROL]]="","",IF(Tabla46[[#This Row],[FRECUENCIA DE EJECUCION DEL CONTROL]]=DATOS!$AS$32,DATOS!$AS$32,DATOS!$AS$31))</f>
        <v/>
      </c>
      <c r="P26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7" s="134" t="str">
        <f>IF(ISTEXT(Tabla46[[#This Row],[VALOR EVALUACION DISENO]]),"",IF(Tabla46[[#This Row],[VALOR EVALUACION DISENO]]&gt;4.6,DATOS!$AV$21,IF(Tabla46[[#This Row],[VALOR EVALUACION DISENO]]&gt;=3,DATOS!$AV$22,DATOS!$AV$23)))</f>
        <v/>
      </c>
      <c r="R267" s="296"/>
      <c r="S267" s="134" t="str">
        <f>IFERROR(VLOOKUP(Tabla46[[#This Row],[% DE CUMPLIMIENTO DE LA EJECUCION DEL CONTROL]],DATOS!$AS$38:$AT$40,2,0),"")</f>
        <v/>
      </c>
      <c r="T267" s="296"/>
      <c r="U267" s="134" t="str">
        <f>IFERROR(VLOOKUP(Tabla46[[#This Row],[CRITERIOS DE EVALUACION DE LA EFECTIVIDAD]],DATOS!$AS$43:$AT$45,2,0),"")</f>
        <v/>
      </c>
      <c r="V267"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8" spans="1:22" ht="15" customHeight="1" x14ac:dyDescent="0.25">
      <c r="A268" s="7"/>
      <c r="B268" s="5"/>
      <c r="C268" s="5"/>
      <c r="D268" s="72"/>
      <c r="E268" s="10"/>
      <c r="F268" s="183"/>
      <c r="G268" s="134" t="str">
        <f>IFERROR(VLOOKUP(Tabla46[[#This Row],[ID RIESGO]],'1. IDENTIFICACION DEL RIESGO'!$AB$27:$AL$40,11,0),"")</f>
        <v/>
      </c>
      <c r="H268" s="183"/>
      <c r="I268" s="183"/>
      <c r="J268" s="183"/>
      <c r="K268" s="185"/>
      <c r="L268" s="185"/>
      <c r="M268" s="183"/>
      <c r="N268" s="176" t="str">
        <f>IF(Tabla46[[#This Row],[ID RIESGO]]="","",IF(Tabla46[[#This Row],[RESPONSABLE DEL CONTROL (CARGO)]]="","No","Si"))</f>
        <v/>
      </c>
      <c r="O268" s="134" t="str">
        <f>IF(Tabla46[[#This Row],[FRECUENCIA DE EJECUCION DEL CONTROL]]="","",IF(Tabla46[[#This Row],[FRECUENCIA DE EJECUCION DEL CONTROL]]=DATOS!$AS$32,DATOS!$AS$32,DATOS!$AS$31))</f>
        <v/>
      </c>
      <c r="P26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8" s="134" t="str">
        <f>IF(ISTEXT(Tabla46[[#This Row],[VALOR EVALUACION DISENO]]),"",IF(Tabla46[[#This Row],[VALOR EVALUACION DISENO]]&gt;4.6,DATOS!$AV$21,IF(Tabla46[[#This Row],[VALOR EVALUACION DISENO]]&gt;=3,DATOS!$AV$22,DATOS!$AV$23)))</f>
        <v/>
      </c>
      <c r="R268" s="296"/>
      <c r="S268" s="134" t="str">
        <f>IFERROR(VLOOKUP(Tabla46[[#This Row],[% DE CUMPLIMIENTO DE LA EJECUCION DEL CONTROL]],DATOS!$AS$38:$AT$40,2,0),"")</f>
        <v/>
      </c>
      <c r="T268" s="296"/>
      <c r="U268" s="134" t="str">
        <f>IFERROR(VLOOKUP(Tabla46[[#This Row],[CRITERIOS DE EVALUACION DE LA EFECTIVIDAD]],DATOS!$AS$43:$AT$45,2,0),"")</f>
        <v/>
      </c>
      <c r="V268"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9" spans="1:22" ht="15" customHeight="1" x14ac:dyDescent="0.25">
      <c r="A269" s="7"/>
      <c r="B269" s="5"/>
      <c r="C269" s="5"/>
      <c r="D269" s="72"/>
      <c r="E269" s="10"/>
      <c r="F269" s="183"/>
      <c r="G269" s="134" t="str">
        <f>IFERROR(VLOOKUP(Tabla46[[#This Row],[ID RIESGO]],'1. IDENTIFICACION DEL RIESGO'!$AB$27:$AL$40,11,0),"")</f>
        <v/>
      </c>
      <c r="H269" s="183"/>
      <c r="I269" s="183"/>
      <c r="J269" s="183"/>
      <c r="K269" s="185"/>
      <c r="L269" s="185"/>
      <c r="M269" s="183"/>
      <c r="N269" s="176" t="str">
        <f>IF(Tabla46[[#This Row],[ID RIESGO]]="","",IF(Tabla46[[#This Row],[RESPONSABLE DEL CONTROL (CARGO)]]="","No","Si"))</f>
        <v/>
      </c>
      <c r="O269" s="134" t="str">
        <f>IF(Tabla46[[#This Row],[FRECUENCIA DE EJECUCION DEL CONTROL]]="","",IF(Tabla46[[#This Row],[FRECUENCIA DE EJECUCION DEL CONTROL]]=DATOS!$AS$32,DATOS!$AS$32,DATOS!$AS$31))</f>
        <v/>
      </c>
      <c r="P26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9" s="134" t="str">
        <f>IF(ISTEXT(Tabla46[[#This Row],[VALOR EVALUACION DISENO]]),"",IF(Tabla46[[#This Row],[VALOR EVALUACION DISENO]]&gt;4.6,DATOS!$AV$21,IF(Tabla46[[#This Row],[VALOR EVALUACION DISENO]]&gt;=3,DATOS!$AV$22,DATOS!$AV$23)))</f>
        <v/>
      </c>
      <c r="R269" s="296"/>
      <c r="S269" s="134" t="str">
        <f>IFERROR(VLOOKUP(Tabla46[[#This Row],[% DE CUMPLIMIENTO DE LA EJECUCION DEL CONTROL]],DATOS!$AS$38:$AT$40,2,0),"")</f>
        <v/>
      </c>
      <c r="T269" s="296"/>
      <c r="U269" s="134" t="str">
        <f>IFERROR(VLOOKUP(Tabla46[[#This Row],[CRITERIOS DE EVALUACION DE LA EFECTIVIDAD]],DATOS!$AS$43:$AT$45,2,0),"")</f>
        <v/>
      </c>
      <c r="V269"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0" spans="1:22" ht="15" customHeight="1" x14ac:dyDescent="0.25">
      <c r="A270" s="7"/>
      <c r="B270" s="5"/>
      <c r="C270" s="5"/>
      <c r="D270" s="72"/>
      <c r="E270" s="10"/>
      <c r="F270" s="183"/>
      <c r="G270" s="134" t="str">
        <f>IFERROR(VLOOKUP(Tabla46[[#This Row],[ID RIESGO]],'1. IDENTIFICACION DEL RIESGO'!$AB$27:$AL$40,11,0),"")</f>
        <v/>
      </c>
      <c r="H270" s="183"/>
      <c r="I270" s="183"/>
      <c r="J270" s="183"/>
      <c r="K270" s="185"/>
      <c r="L270" s="185"/>
      <c r="M270" s="183"/>
      <c r="N270" s="176" t="str">
        <f>IF(Tabla46[[#This Row],[ID RIESGO]]="","",IF(Tabla46[[#This Row],[RESPONSABLE DEL CONTROL (CARGO)]]="","No","Si"))</f>
        <v/>
      </c>
      <c r="O270" s="134" t="str">
        <f>IF(Tabla46[[#This Row],[FRECUENCIA DE EJECUCION DEL CONTROL]]="","",IF(Tabla46[[#This Row],[FRECUENCIA DE EJECUCION DEL CONTROL]]=DATOS!$AS$32,DATOS!$AS$32,DATOS!$AS$31))</f>
        <v/>
      </c>
      <c r="P27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0" s="134" t="str">
        <f>IF(ISTEXT(Tabla46[[#This Row],[VALOR EVALUACION DISENO]]),"",IF(Tabla46[[#This Row],[VALOR EVALUACION DISENO]]&gt;4.6,DATOS!$AV$21,IF(Tabla46[[#This Row],[VALOR EVALUACION DISENO]]&gt;=3,DATOS!$AV$22,DATOS!$AV$23)))</f>
        <v/>
      </c>
      <c r="R270" s="296"/>
      <c r="S270" s="134" t="str">
        <f>IFERROR(VLOOKUP(Tabla46[[#This Row],[% DE CUMPLIMIENTO DE LA EJECUCION DEL CONTROL]],DATOS!$AS$38:$AT$40,2,0),"")</f>
        <v/>
      </c>
      <c r="T270" s="296"/>
      <c r="U270" s="134" t="str">
        <f>IFERROR(VLOOKUP(Tabla46[[#This Row],[CRITERIOS DE EVALUACION DE LA EFECTIVIDAD]],DATOS!$AS$43:$AT$45,2,0),"")</f>
        <v/>
      </c>
      <c r="V270"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1" spans="1:22" ht="15" customHeight="1" x14ac:dyDescent="0.25">
      <c r="A271" s="7"/>
      <c r="B271" s="5"/>
      <c r="C271" s="5"/>
      <c r="D271" s="72"/>
      <c r="E271" s="10"/>
      <c r="F271" s="183"/>
      <c r="G271" s="134" t="str">
        <f>IFERROR(VLOOKUP(Tabla46[[#This Row],[ID RIESGO]],'1. IDENTIFICACION DEL RIESGO'!$AB$27:$AL$40,11,0),"")</f>
        <v/>
      </c>
      <c r="H271" s="183"/>
      <c r="I271" s="183"/>
      <c r="J271" s="183"/>
      <c r="K271" s="185"/>
      <c r="L271" s="185"/>
      <c r="M271" s="183"/>
      <c r="N271" s="176" t="str">
        <f>IF(Tabla46[[#This Row],[ID RIESGO]]="","",IF(Tabla46[[#This Row],[RESPONSABLE DEL CONTROL (CARGO)]]="","No","Si"))</f>
        <v/>
      </c>
      <c r="O271" s="134" t="str">
        <f>IF(Tabla46[[#This Row],[FRECUENCIA DE EJECUCION DEL CONTROL]]="","",IF(Tabla46[[#This Row],[FRECUENCIA DE EJECUCION DEL CONTROL]]=DATOS!$AS$32,DATOS!$AS$32,DATOS!$AS$31))</f>
        <v/>
      </c>
      <c r="P27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1" s="134" t="str">
        <f>IF(ISTEXT(Tabla46[[#This Row],[VALOR EVALUACION DISENO]]),"",IF(Tabla46[[#This Row],[VALOR EVALUACION DISENO]]&gt;4.6,DATOS!$AV$21,IF(Tabla46[[#This Row],[VALOR EVALUACION DISENO]]&gt;=3,DATOS!$AV$22,DATOS!$AV$23)))</f>
        <v/>
      </c>
      <c r="R271" s="296"/>
      <c r="S271" s="134" t="str">
        <f>IFERROR(VLOOKUP(Tabla46[[#This Row],[% DE CUMPLIMIENTO DE LA EJECUCION DEL CONTROL]],DATOS!$AS$38:$AT$40,2,0),"")</f>
        <v/>
      </c>
      <c r="T271" s="296"/>
      <c r="U271" s="134" t="str">
        <f>IFERROR(VLOOKUP(Tabla46[[#This Row],[CRITERIOS DE EVALUACION DE LA EFECTIVIDAD]],DATOS!$AS$43:$AT$45,2,0),"")</f>
        <v/>
      </c>
      <c r="V271"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2" spans="1:22" ht="15" customHeight="1" x14ac:dyDescent="0.25">
      <c r="A272" s="7"/>
      <c r="B272" s="5"/>
      <c r="C272" s="5"/>
      <c r="D272" s="72"/>
      <c r="E272" s="10"/>
      <c r="F272" s="183"/>
      <c r="G272" s="134" t="str">
        <f>IFERROR(VLOOKUP(Tabla46[[#This Row],[ID RIESGO]],'1. IDENTIFICACION DEL RIESGO'!$AB$27:$AL$40,11,0),"")</f>
        <v/>
      </c>
      <c r="H272" s="183"/>
      <c r="I272" s="183"/>
      <c r="J272" s="183"/>
      <c r="K272" s="185"/>
      <c r="L272" s="185"/>
      <c r="M272" s="183"/>
      <c r="N272" s="176" t="str">
        <f>IF(Tabla46[[#This Row],[ID RIESGO]]="","",IF(Tabla46[[#This Row],[RESPONSABLE DEL CONTROL (CARGO)]]="","No","Si"))</f>
        <v/>
      </c>
      <c r="O272" s="134" t="str">
        <f>IF(Tabla46[[#This Row],[FRECUENCIA DE EJECUCION DEL CONTROL]]="","",IF(Tabla46[[#This Row],[FRECUENCIA DE EJECUCION DEL CONTROL]]=DATOS!$AS$32,DATOS!$AS$32,DATOS!$AS$31))</f>
        <v/>
      </c>
      <c r="P27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2" s="134" t="str">
        <f>IF(ISTEXT(Tabla46[[#This Row],[VALOR EVALUACION DISENO]]),"",IF(Tabla46[[#This Row],[VALOR EVALUACION DISENO]]&gt;4.6,DATOS!$AV$21,IF(Tabla46[[#This Row],[VALOR EVALUACION DISENO]]&gt;=3,DATOS!$AV$22,DATOS!$AV$23)))</f>
        <v/>
      </c>
      <c r="R272" s="296"/>
      <c r="S272" s="134" t="str">
        <f>IFERROR(VLOOKUP(Tabla46[[#This Row],[% DE CUMPLIMIENTO DE LA EJECUCION DEL CONTROL]],DATOS!$AS$38:$AT$40,2,0),"")</f>
        <v/>
      </c>
      <c r="T272" s="296"/>
      <c r="U272" s="134" t="str">
        <f>IFERROR(VLOOKUP(Tabla46[[#This Row],[CRITERIOS DE EVALUACION DE LA EFECTIVIDAD]],DATOS!$AS$43:$AT$45,2,0),"")</f>
        <v/>
      </c>
      <c r="V272"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3" spans="1:22" ht="15" customHeight="1" x14ac:dyDescent="0.25">
      <c r="A273" s="7"/>
      <c r="B273" s="5"/>
      <c r="C273" s="5"/>
      <c r="D273" s="72"/>
      <c r="E273" s="10"/>
      <c r="F273" s="183"/>
      <c r="G273" s="134" t="str">
        <f>IFERROR(VLOOKUP(Tabla46[[#This Row],[ID RIESGO]],'1. IDENTIFICACION DEL RIESGO'!$AB$27:$AL$40,11,0),"")</f>
        <v/>
      </c>
      <c r="H273" s="183"/>
      <c r="I273" s="183"/>
      <c r="J273" s="183"/>
      <c r="K273" s="185"/>
      <c r="L273" s="185"/>
      <c r="M273" s="183"/>
      <c r="N273" s="176" t="str">
        <f>IF(Tabla46[[#This Row],[ID RIESGO]]="","",IF(Tabla46[[#This Row],[RESPONSABLE DEL CONTROL (CARGO)]]="","No","Si"))</f>
        <v/>
      </c>
      <c r="O273" s="134" t="str">
        <f>IF(Tabla46[[#This Row],[FRECUENCIA DE EJECUCION DEL CONTROL]]="","",IF(Tabla46[[#This Row],[FRECUENCIA DE EJECUCION DEL CONTROL]]=DATOS!$AS$32,DATOS!$AS$32,DATOS!$AS$31))</f>
        <v/>
      </c>
      <c r="P27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3" s="134" t="str">
        <f>IF(ISTEXT(Tabla46[[#This Row],[VALOR EVALUACION DISENO]]),"",IF(Tabla46[[#This Row],[VALOR EVALUACION DISENO]]&gt;4.6,DATOS!$AV$21,IF(Tabla46[[#This Row],[VALOR EVALUACION DISENO]]&gt;=3,DATOS!$AV$22,DATOS!$AV$23)))</f>
        <v/>
      </c>
      <c r="R273" s="296"/>
      <c r="S273" s="134" t="str">
        <f>IFERROR(VLOOKUP(Tabla46[[#This Row],[% DE CUMPLIMIENTO DE LA EJECUCION DEL CONTROL]],DATOS!$AS$38:$AT$40,2,0),"")</f>
        <v/>
      </c>
      <c r="T273" s="296"/>
      <c r="U273" s="134" t="str">
        <f>IFERROR(VLOOKUP(Tabla46[[#This Row],[CRITERIOS DE EVALUACION DE LA EFECTIVIDAD]],DATOS!$AS$43:$AT$45,2,0),"")</f>
        <v/>
      </c>
      <c r="V273"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4" spans="1:22" ht="15" customHeight="1" x14ac:dyDescent="0.25">
      <c r="A274" s="7"/>
      <c r="B274" s="5"/>
      <c r="C274" s="5"/>
      <c r="D274" s="72"/>
      <c r="E274" s="10"/>
      <c r="F274" s="183"/>
      <c r="G274" s="134" t="str">
        <f>IFERROR(VLOOKUP(Tabla46[[#This Row],[ID RIESGO]],'1. IDENTIFICACION DEL RIESGO'!$AB$27:$AL$40,11,0),"")</f>
        <v/>
      </c>
      <c r="H274" s="183"/>
      <c r="I274" s="183"/>
      <c r="J274" s="183"/>
      <c r="K274" s="185"/>
      <c r="L274" s="185"/>
      <c r="M274" s="183"/>
      <c r="N274" s="176" t="str">
        <f>IF(Tabla46[[#This Row],[ID RIESGO]]="","",IF(Tabla46[[#This Row],[RESPONSABLE DEL CONTROL (CARGO)]]="","No","Si"))</f>
        <v/>
      </c>
      <c r="O274" s="134" t="str">
        <f>IF(Tabla46[[#This Row],[FRECUENCIA DE EJECUCION DEL CONTROL]]="","",IF(Tabla46[[#This Row],[FRECUENCIA DE EJECUCION DEL CONTROL]]=DATOS!$AS$32,DATOS!$AS$32,DATOS!$AS$31))</f>
        <v/>
      </c>
      <c r="P27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4" s="134" t="str">
        <f>IF(ISTEXT(Tabla46[[#This Row],[VALOR EVALUACION DISENO]]),"",IF(Tabla46[[#This Row],[VALOR EVALUACION DISENO]]&gt;4.6,DATOS!$AV$21,IF(Tabla46[[#This Row],[VALOR EVALUACION DISENO]]&gt;=3,DATOS!$AV$22,DATOS!$AV$23)))</f>
        <v/>
      </c>
      <c r="R274" s="296"/>
      <c r="S274" s="134" t="str">
        <f>IFERROR(VLOOKUP(Tabla46[[#This Row],[% DE CUMPLIMIENTO DE LA EJECUCION DEL CONTROL]],DATOS!$AS$38:$AT$40,2,0),"")</f>
        <v/>
      </c>
      <c r="T274" s="296"/>
      <c r="U274" s="134" t="str">
        <f>IFERROR(VLOOKUP(Tabla46[[#This Row],[CRITERIOS DE EVALUACION DE LA EFECTIVIDAD]],DATOS!$AS$43:$AT$45,2,0),"")</f>
        <v/>
      </c>
      <c r="V274"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5" spans="1:22" ht="15" customHeight="1" x14ac:dyDescent="0.25">
      <c r="A275" s="7"/>
      <c r="B275" s="5"/>
      <c r="C275" s="5"/>
      <c r="D275" s="72"/>
      <c r="E275" s="10"/>
      <c r="F275" s="183"/>
      <c r="G275" s="134" t="str">
        <f>IFERROR(VLOOKUP(Tabla46[[#This Row],[ID RIESGO]],'1. IDENTIFICACION DEL RIESGO'!$AB$27:$AL$40,11,0),"")</f>
        <v/>
      </c>
      <c r="H275" s="183"/>
      <c r="I275" s="183"/>
      <c r="J275" s="183"/>
      <c r="K275" s="185"/>
      <c r="L275" s="185"/>
      <c r="M275" s="183"/>
      <c r="N275" s="176" t="str">
        <f>IF(Tabla46[[#This Row],[ID RIESGO]]="","",IF(Tabla46[[#This Row],[RESPONSABLE DEL CONTROL (CARGO)]]="","No","Si"))</f>
        <v/>
      </c>
      <c r="O275" s="134" t="str">
        <f>IF(Tabla46[[#This Row],[FRECUENCIA DE EJECUCION DEL CONTROL]]="","",IF(Tabla46[[#This Row],[FRECUENCIA DE EJECUCION DEL CONTROL]]=DATOS!$AS$32,DATOS!$AS$32,DATOS!$AS$31))</f>
        <v/>
      </c>
      <c r="P27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5" s="134" t="str">
        <f>IF(ISTEXT(Tabla46[[#This Row],[VALOR EVALUACION DISENO]]),"",IF(Tabla46[[#This Row],[VALOR EVALUACION DISENO]]&gt;4.6,DATOS!$AV$21,IF(Tabla46[[#This Row],[VALOR EVALUACION DISENO]]&gt;=3,DATOS!$AV$22,DATOS!$AV$23)))</f>
        <v/>
      </c>
      <c r="R275" s="296"/>
      <c r="S275" s="134" t="str">
        <f>IFERROR(VLOOKUP(Tabla46[[#This Row],[% DE CUMPLIMIENTO DE LA EJECUCION DEL CONTROL]],DATOS!$AS$38:$AT$40,2,0),"")</f>
        <v/>
      </c>
      <c r="T275" s="296"/>
      <c r="U275" s="134" t="str">
        <f>IFERROR(VLOOKUP(Tabla46[[#This Row],[CRITERIOS DE EVALUACION DE LA EFECTIVIDAD]],DATOS!$AS$43:$AT$45,2,0),"")</f>
        <v/>
      </c>
      <c r="V275"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6" spans="1:22" ht="15" customHeight="1" x14ac:dyDescent="0.25">
      <c r="A276" s="7"/>
      <c r="B276" s="5"/>
      <c r="C276" s="5"/>
      <c r="D276" s="72"/>
      <c r="E276" s="10"/>
      <c r="F276" s="183"/>
      <c r="G276" s="134" t="str">
        <f>IFERROR(VLOOKUP(Tabla46[[#This Row],[ID RIESGO]],'1. IDENTIFICACION DEL RIESGO'!$AB$27:$AL$40,11,0),"")</f>
        <v/>
      </c>
      <c r="H276" s="183"/>
      <c r="I276" s="183"/>
      <c r="J276" s="183"/>
      <c r="K276" s="185"/>
      <c r="L276" s="185"/>
      <c r="M276" s="183"/>
      <c r="N276" s="176" t="str">
        <f>IF(Tabla46[[#This Row],[ID RIESGO]]="","",IF(Tabla46[[#This Row],[RESPONSABLE DEL CONTROL (CARGO)]]="","No","Si"))</f>
        <v/>
      </c>
      <c r="O276" s="134" t="str">
        <f>IF(Tabla46[[#This Row],[FRECUENCIA DE EJECUCION DEL CONTROL]]="","",IF(Tabla46[[#This Row],[FRECUENCIA DE EJECUCION DEL CONTROL]]=DATOS!$AS$32,DATOS!$AS$32,DATOS!$AS$31))</f>
        <v/>
      </c>
      <c r="P27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6" s="134" t="str">
        <f>IF(ISTEXT(Tabla46[[#This Row],[VALOR EVALUACION DISENO]]),"",IF(Tabla46[[#This Row],[VALOR EVALUACION DISENO]]&gt;4.6,DATOS!$AV$21,IF(Tabla46[[#This Row],[VALOR EVALUACION DISENO]]&gt;=3,DATOS!$AV$22,DATOS!$AV$23)))</f>
        <v/>
      </c>
      <c r="R276" s="296"/>
      <c r="S276" s="134" t="str">
        <f>IFERROR(VLOOKUP(Tabla46[[#This Row],[% DE CUMPLIMIENTO DE LA EJECUCION DEL CONTROL]],DATOS!$AS$38:$AT$40,2,0),"")</f>
        <v/>
      </c>
      <c r="T276" s="296"/>
      <c r="U276" s="134" t="str">
        <f>IFERROR(VLOOKUP(Tabla46[[#This Row],[CRITERIOS DE EVALUACION DE LA EFECTIVIDAD]],DATOS!$AS$43:$AT$45,2,0),"")</f>
        <v/>
      </c>
      <c r="V276"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7" spans="1:22" ht="15" customHeight="1" x14ac:dyDescent="0.25">
      <c r="A277" s="7"/>
      <c r="B277" s="5"/>
      <c r="C277" s="5"/>
      <c r="D277" s="72"/>
      <c r="E277" s="10"/>
      <c r="F277" s="183"/>
      <c r="G277" s="134" t="str">
        <f>IFERROR(VLOOKUP(Tabla46[[#This Row],[ID RIESGO]],'1. IDENTIFICACION DEL RIESGO'!$AB$27:$AL$40,11,0),"")</f>
        <v/>
      </c>
      <c r="H277" s="183"/>
      <c r="I277" s="183"/>
      <c r="J277" s="183"/>
      <c r="K277" s="185"/>
      <c r="L277" s="185"/>
      <c r="M277" s="183"/>
      <c r="N277" s="176" t="str">
        <f>IF(Tabla46[[#This Row],[ID RIESGO]]="","",IF(Tabla46[[#This Row],[RESPONSABLE DEL CONTROL (CARGO)]]="","No","Si"))</f>
        <v/>
      </c>
      <c r="O277" s="134" t="str">
        <f>IF(Tabla46[[#This Row],[FRECUENCIA DE EJECUCION DEL CONTROL]]="","",IF(Tabla46[[#This Row],[FRECUENCIA DE EJECUCION DEL CONTROL]]=DATOS!$AS$32,DATOS!$AS$32,DATOS!$AS$31))</f>
        <v/>
      </c>
      <c r="P27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7" s="134" t="str">
        <f>IF(ISTEXT(Tabla46[[#This Row],[VALOR EVALUACION DISENO]]),"",IF(Tabla46[[#This Row],[VALOR EVALUACION DISENO]]&gt;4.6,DATOS!$AV$21,IF(Tabla46[[#This Row],[VALOR EVALUACION DISENO]]&gt;=3,DATOS!$AV$22,DATOS!$AV$23)))</f>
        <v/>
      </c>
      <c r="R277" s="296"/>
      <c r="S277" s="134" t="str">
        <f>IFERROR(VLOOKUP(Tabla46[[#This Row],[% DE CUMPLIMIENTO DE LA EJECUCION DEL CONTROL]],DATOS!$AS$38:$AT$40,2,0),"")</f>
        <v/>
      </c>
      <c r="T277" s="296"/>
      <c r="U277" s="134" t="str">
        <f>IFERROR(VLOOKUP(Tabla46[[#This Row],[CRITERIOS DE EVALUACION DE LA EFECTIVIDAD]],DATOS!$AS$43:$AT$45,2,0),"")</f>
        <v/>
      </c>
      <c r="V277"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8" spans="1:22" ht="15" customHeight="1" x14ac:dyDescent="0.25">
      <c r="A278" s="7"/>
      <c r="B278" s="5"/>
      <c r="C278" s="5"/>
      <c r="D278" s="72"/>
      <c r="E278" s="10"/>
      <c r="F278" s="183"/>
      <c r="G278" s="134" t="str">
        <f>IFERROR(VLOOKUP(Tabla46[[#This Row],[ID RIESGO]],'1. IDENTIFICACION DEL RIESGO'!$AB$27:$AL$40,11,0),"")</f>
        <v/>
      </c>
      <c r="H278" s="183"/>
      <c r="I278" s="183"/>
      <c r="J278" s="183"/>
      <c r="K278" s="185"/>
      <c r="L278" s="185"/>
      <c r="M278" s="183"/>
      <c r="N278" s="176" t="str">
        <f>IF(Tabla46[[#This Row],[ID RIESGO]]="","",IF(Tabla46[[#This Row],[RESPONSABLE DEL CONTROL (CARGO)]]="","No","Si"))</f>
        <v/>
      </c>
      <c r="O278" s="134" t="str">
        <f>IF(Tabla46[[#This Row],[FRECUENCIA DE EJECUCION DEL CONTROL]]="","",IF(Tabla46[[#This Row],[FRECUENCIA DE EJECUCION DEL CONTROL]]=DATOS!$AS$32,DATOS!$AS$32,DATOS!$AS$31))</f>
        <v/>
      </c>
      <c r="P27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8" s="134" t="str">
        <f>IF(ISTEXT(Tabla46[[#This Row],[VALOR EVALUACION DISENO]]),"",IF(Tabla46[[#This Row],[VALOR EVALUACION DISENO]]&gt;4.6,DATOS!$AV$21,IF(Tabla46[[#This Row],[VALOR EVALUACION DISENO]]&gt;=3,DATOS!$AV$22,DATOS!$AV$23)))</f>
        <v/>
      </c>
      <c r="R278" s="296"/>
      <c r="S278" s="134" t="str">
        <f>IFERROR(VLOOKUP(Tabla46[[#This Row],[% DE CUMPLIMIENTO DE LA EJECUCION DEL CONTROL]],DATOS!$AS$38:$AT$40,2,0),"")</f>
        <v/>
      </c>
      <c r="T278" s="296"/>
      <c r="U278" s="134" t="str">
        <f>IFERROR(VLOOKUP(Tabla46[[#This Row],[CRITERIOS DE EVALUACION DE LA EFECTIVIDAD]],DATOS!$AS$43:$AT$45,2,0),"")</f>
        <v/>
      </c>
      <c r="V278"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9" spans="1:22" ht="15" customHeight="1" x14ac:dyDescent="0.25">
      <c r="A279" s="7"/>
      <c r="B279" s="5"/>
      <c r="C279" s="5"/>
      <c r="D279" s="72"/>
      <c r="E279" s="10"/>
      <c r="F279" s="183"/>
      <c r="G279" s="134" t="str">
        <f>IFERROR(VLOOKUP(Tabla46[[#This Row],[ID RIESGO]],'1. IDENTIFICACION DEL RIESGO'!$AB$27:$AL$40,11,0),"")</f>
        <v/>
      </c>
      <c r="H279" s="183"/>
      <c r="I279" s="183"/>
      <c r="J279" s="183"/>
      <c r="K279" s="185"/>
      <c r="L279" s="185"/>
      <c r="M279" s="183"/>
      <c r="N279" s="176" t="str">
        <f>IF(Tabla46[[#This Row],[ID RIESGO]]="","",IF(Tabla46[[#This Row],[RESPONSABLE DEL CONTROL (CARGO)]]="","No","Si"))</f>
        <v/>
      </c>
      <c r="O279" s="134" t="str">
        <f>IF(Tabla46[[#This Row],[FRECUENCIA DE EJECUCION DEL CONTROL]]="","",IF(Tabla46[[#This Row],[FRECUENCIA DE EJECUCION DEL CONTROL]]=DATOS!$AS$32,DATOS!$AS$32,DATOS!$AS$31))</f>
        <v/>
      </c>
      <c r="P27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9" s="134" t="str">
        <f>IF(ISTEXT(Tabla46[[#This Row],[VALOR EVALUACION DISENO]]),"",IF(Tabla46[[#This Row],[VALOR EVALUACION DISENO]]&gt;4.6,DATOS!$AV$21,IF(Tabla46[[#This Row],[VALOR EVALUACION DISENO]]&gt;=3,DATOS!$AV$22,DATOS!$AV$23)))</f>
        <v/>
      </c>
      <c r="R279" s="296"/>
      <c r="S279" s="134" t="str">
        <f>IFERROR(VLOOKUP(Tabla46[[#This Row],[% DE CUMPLIMIENTO DE LA EJECUCION DEL CONTROL]],DATOS!$AS$38:$AT$40,2,0),"")</f>
        <v/>
      </c>
      <c r="T279" s="296"/>
      <c r="U279" s="134" t="str">
        <f>IFERROR(VLOOKUP(Tabla46[[#This Row],[CRITERIOS DE EVALUACION DE LA EFECTIVIDAD]],DATOS!$AS$43:$AT$45,2,0),"")</f>
        <v/>
      </c>
      <c r="V279"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0" spans="1:22" ht="15" customHeight="1" x14ac:dyDescent="0.25">
      <c r="A280" s="7"/>
      <c r="B280" s="5"/>
      <c r="C280" s="5"/>
      <c r="D280" s="72"/>
      <c r="E280" s="10"/>
      <c r="F280" s="183"/>
      <c r="G280" s="134" t="str">
        <f>IFERROR(VLOOKUP(Tabla46[[#This Row],[ID RIESGO]],'1. IDENTIFICACION DEL RIESGO'!$AB$27:$AL$40,11,0),"")</f>
        <v/>
      </c>
      <c r="H280" s="183"/>
      <c r="I280" s="183"/>
      <c r="J280" s="183"/>
      <c r="K280" s="185"/>
      <c r="L280" s="185"/>
      <c r="M280" s="183"/>
      <c r="N280" s="176" t="str">
        <f>IF(Tabla46[[#This Row],[ID RIESGO]]="","",IF(Tabla46[[#This Row],[RESPONSABLE DEL CONTROL (CARGO)]]="","No","Si"))</f>
        <v/>
      </c>
      <c r="O280" s="134" t="str">
        <f>IF(Tabla46[[#This Row],[FRECUENCIA DE EJECUCION DEL CONTROL]]="","",IF(Tabla46[[#This Row],[FRECUENCIA DE EJECUCION DEL CONTROL]]=DATOS!$AS$32,DATOS!$AS$32,DATOS!$AS$31))</f>
        <v/>
      </c>
      <c r="P28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0" s="134" t="str">
        <f>IF(ISTEXT(Tabla46[[#This Row],[VALOR EVALUACION DISENO]]),"",IF(Tabla46[[#This Row],[VALOR EVALUACION DISENO]]&gt;4.6,DATOS!$AV$21,IF(Tabla46[[#This Row],[VALOR EVALUACION DISENO]]&gt;=3,DATOS!$AV$22,DATOS!$AV$23)))</f>
        <v/>
      </c>
      <c r="R280" s="296"/>
      <c r="S280" s="134" t="str">
        <f>IFERROR(VLOOKUP(Tabla46[[#This Row],[% DE CUMPLIMIENTO DE LA EJECUCION DEL CONTROL]],DATOS!$AS$38:$AT$40,2,0),"")</f>
        <v/>
      </c>
      <c r="T280" s="296"/>
      <c r="U280" s="134" t="str">
        <f>IFERROR(VLOOKUP(Tabla46[[#This Row],[CRITERIOS DE EVALUACION DE LA EFECTIVIDAD]],DATOS!$AS$43:$AT$45,2,0),"")</f>
        <v/>
      </c>
      <c r="V280"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1" spans="1:22" ht="15" customHeight="1" x14ac:dyDescent="0.25">
      <c r="A281" s="7"/>
      <c r="B281" s="5"/>
      <c r="C281" s="5"/>
      <c r="D281" s="72"/>
      <c r="E281" s="10"/>
      <c r="F281" s="183"/>
      <c r="G281" s="134" t="str">
        <f>IFERROR(VLOOKUP(Tabla46[[#This Row],[ID RIESGO]],'1. IDENTIFICACION DEL RIESGO'!$AB$27:$AL$40,11,0),"")</f>
        <v/>
      </c>
      <c r="H281" s="183"/>
      <c r="I281" s="183"/>
      <c r="J281" s="183"/>
      <c r="K281" s="185"/>
      <c r="L281" s="185"/>
      <c r="M281" s="183"/>
      <c r="N281" s="176" t="str">
        <f>IF(Tabla46[[#This Row],[ID RIESGO]]="","",IF(Tabla46[[#This Row],[RESPONSABLE DEL CONTROL (CARGO)]]="","No","Si"))</f>
        <v/>
      </c>
      <c r="O281" s="134" t="str">
        <f>IF(Tabla46[[#This Row],[FRECUENCIA DE EJECUCION DEL CONTROL]]="","",IF(Tabla46[[#This Row],[FRECUENCIA DE EJECUCION DEL CONTROL]]=DATOS!$AS$32,DATOS!$AS$32,DATOS!$AS$31))</f>
        <v/>
      </c>
      <c r="P28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1" s="134" t="str">
        <f>IF(ISTEXT(Tabla46[[#This Row],[VALOR EVALUACION DISENO]]),"",IF(Tabla46[[#This Row],[VALOR EVALUACION DISENO]]&gt;4.6,DATOS!$AV$21,IF(Tabla46[[#This Row],[VALOR EVALUACION DISENO]]&gt;=3,DATOS!$AV$22,DATOS!$AV$23)))</f>
        <v/>
      </c>
      <c r="R281" s="296"/>
      <c r="S281" s="134" t="str">
        <f>IFERROR(VLOOKUP(Tabla46[[#This Row],[% DE CUMPLIMIENTO DE LA EJECUCION DEL CONTROL]],DATOS!$AS$38:$AT$40,2,0),"")</f>
        <v/>
      </c>
      <c r="T281" s="296"/>
      <c r="U281" s="134" t="str">
        <f>IFERROR(VLOOKUP(Tabla46[[#This Row],[CRITERIOS DE EVALUACION DE LA EFECTIVIDAD]],DATOS!$AS$43:$AT$45,2,0),"")</f>
        <v/>
      </c>
      <c r="V281"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2" spans="1:22" ht="15" customHeight="1" x14ac:dyDescent="0.25">
      <c r="A282" s="7"/>
      <c r="B282" s="5"/>
      <c r="C282" s="5"/>
      <c r="D282" s="72"/>
      <c r="E282" s="10"/>
      <c r="F282" s="183"/>
      <c r="G282" s="134" t="str">
        <f>IFERROR(VLOOKUP(Tabla46[[#This Row],[ID RIESGO]],'1. IDENTIFICACION DEL RIESGO'!$AB$27:$AL$40,11,0),"")</f>
        <v/>
      </c>
      <c r="H282" s="183"/>
      <c r="I282" s="183"/>
      <c r="J282" s="183"/>
      <c r="K282" s="185"/>
      <c r="L282" s="185"/>
      <c r="M282" s="183"/>
      <c r="N282" s="176" t="str">
        <f>IF(Tabla46[[#This Row],[ID RIESGO]]="","",IF(Tabla46[[#This Row],[RESPONSABLE DEL CONTROL (CARGO)]]="","No","Si"))</f>
        <v/>
      </c>
      <c r="O282" s="134" t="str">
        <f>IF(Tabla46[[#This Row],[FRECUENCIA DE EJECUCION DEL CONTROL]]="","",IF(Tabla46[[#This Row],[FRECUENCIA DE EJECUCION DEL CONTROL]]=DATOS!$AS$32,DATOS!$AS$32,DATOS!$AS$31))</f>
        <v/>
      </c>
      <c r="P28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2" s="134" t="str">
        <f>IF(ISTEXT(Tabla46[[#This Row],[VALOR EVALUACION DISENO]]),"",IF(Tabla46[[#This Row],[VALOR EVALUACION DISENO]]&gt;4.6,DATOS!$AV$21,IF(Tabla46[[#This Row],[VALOR EVALUACION DISENO]]&gt;=3,DATOS!$AV$22,DATOS!$AV$23)))</f>
        <v/>
      </c>
      <c r="R282" s="296"/>
      <c r="S282" s="134" t="str">
        <f>IFERROR(VLOOKUP(Tabla46[[#This Row],[% DE CUMPLIMIENTO DE LA EJECUCION DEL CONTROL]],DATOS!$AS$38:$AT$40,2,0),"")</f>
        <v/>
      </c>
      <c r="T282" s="296"/>
      <c r="U282" s="134" t="str">
        <f>IFERROR(VLOOKUP(Tabla46[[#This Row],[CRITERIOS DE EVALUACION DE LA EFECTIVIDAD]],DATOS!$AS$43:$AT$45,2,0),"")</f>
        <v/>
      </c>
      <c r="V282"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3" spans="1:22" ht="15" customHeight="1" x14ac:dyDescent="0.25">
      <c r="A283" s="7"/>
      <c r="B283" s="5"/>
      <c r="C283" s="5"/>
      <c r="D283" s="72"/>
      <c r="E283" s="10"/>
      <c r="F283" s="183"/>
      <c r="G283" s="134" t="str">
        <f>IFERROR(VLOOKUP(Tabla46[[#This Row],[ID RIESGO]],'1. IDENTIFICACION DEL RIESGO'!$AB$27:$AL$40,11,0),"")</f>
        <v/>
      </c>
      <c r="H283" s="183"/>
      <c r="I283" s="183"/>
      <c r="J283" s="183"/>
      <c r="K283" s="185"/>
      <c r="L283" s="185"/>
      <c r="M283" s="183"/>
      <c r="N283" s="176" t="str">
        <f>IF(Tabla46[[#This Row],[ID RIESGO]]="","",IF(Tabla46[[#This Row],[RESPONSABLE DEL CONTROL (CARGO)]]="","No","Si"))</f>
        <v/>
      </c>
      <c r="O283" s="134" t="str">
        <f>IF(Tabla46[[#This Row],[FRECUENCIA DE EJECUCION DEL CONTROL]]="","",IF(Tabla46[[#This Row],[FRECUENCIA DE EJECUCION DEL CONTROL]]=DATOS!$AS$32,DATOS!$AS$32,DATOS!$AS$31))</f>
        <v/>
      </c>
      <c r="P28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3" s="134" t="str">
        <f>IF(ISTEXT(Tabla46[[#This Row],[VALOR EVALUACION DISENO]]),"",IF(Tabla46[[#This Row],[VALOR EVALUACION DISENO]]&gt;4.6,DATOS!$AV$21,IF(Tabla46[[#This Row],[VALOR EVALUACION DISENO]]&gt;=3,DATOS!$AV$22,DATOS!$AV$23)))</f>
        <v/>
      </c>
      <c r="R283" s="296"/>
      <c r="S283" s="134" t="str">
        <f>IFERROR(VLOOKUP(Tabla46[[#This Row],[% DE CUMPLIMIENTO DE LA EJECUCION DEL CONTROL]],DATOS!$AS$38:$AT$40,2,0),"")</f>
        <v/>
      </c>
      <c r="T283" s="296"/>
      <c r="U283" s="134" t="str">
        <f>IFERROR(VLOOKUP(Tabla46[[#This Row],[CRITERIOS DE EVALUACION DE LA EFECTIVIDAD]],DATOS!$AS$43:$AT$45,2,0),"")</f>
        <v/>
      </c>
      <c r="V283"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4" spans="1:22" ht="15" customHeight="1" x14ac:dyDescent="0.25">
      <c r="A284" s="7"/>
      <c r="B284" s="5"/>
      <c r="C284" s="5"/>
      <c r="D284" s="72"/>
      <c r="E284" s="10"/>
      <c r="F284" s="183"/>
      <c r="G284" s="134" t="str">
        <f>IFERROR(VLOOKUP(Tabla46[[#This Row],[ID RIESGO]],'1. IDENTIFICACION DEL RIESGO'!$AB$27:$AL$40,11,0),"")</f>
        <v/>
      </c>
      <c r="H284" s="183"/>
      <c r="I284" s="183"/>
      <c r="J284" s="183"/>
      <c r="K284" s="185"/>
      <c r="L284" s="185"/>
      <c r="M284" s="183"/>
      <c r="N284" s="176" t="str">
        <f>IF(Tabla46[[#This Row],[ID RIESGO]]="","",IF(Tabla46[[#This Row],[RESPONSABLE DEL CONTROL (CARGO)]]="","No","Si"))</f>
        <v/>
      </c>
      <c r="O284" s="134" t="str">
        <f>IF(Tabla46[[#This Row],[FRECUENCIA DE EJECUCION DEL CONTROL]]="","",IF(Tabla46[[#This Row],[FRECUENCIA DE EJECUCION DEL CONTROL]]=DATOS!$AS$32,DATOS!$AS$32,DATOS!$AS$31))</f>
        <v/>
      </c>
      <c r="P28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4" s="134" t="str">
        <f>IF(ISTEXT(Tabla46[[#This Row],[VALOR EVALUACION DISENO]]),"",IF(Tabla46[[#This Row],[VALOR EVALUACION DISENO]]&gt;4.6,DATOS!$AV$21,IF(Tabla46[[#This Row],[VALOR EVALUACION DISENO]]&gt;=3,DATOS!$AV$22,DATOS!$AV$23)))</f>
        <v/>
      </c>
      <c r="R284" s="296"/>
      <c r="S284" s="134" t="str">
        <f>IFERROR(VLOOKUP(Tabla46[[#This Row],[% DE CUMPLIMIENTO DE LA EJECUCION DEL CONTROL]],DATOS!$AS$38:$AT$40,2,0),"")</f>
        <v/>
      </c>
      <c r="T284" s="296"/>
      <c r="U284" s="134" t="str">
        <f>IFERROR(VLOOKUP(Tabla46[[#This Row],[CRITERIOS DE EVALUACION DE LA EFECTIVIDAD]],DATOS!$AS$43:$AT$45,2,0),"")</f>
        <v/>
      </c>
      <c r="V284"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5" spans="1:22" ht="15" customHeight="1" x14ac:dyDescent="0.25">
      <c r="A285" s="7"/>
      <c r="B285" s="5"/>
      <c r="C285" s="5"/>
      <c r="D285" s="72"/>
      <c r="E285" s="10"/>
      <c r="F285" s="183"/>
      <c r="G285" s="134" t="str">
        <f>IFERROR(VLOOKUP(Tabla46[[#This Row],[ID RIESGO]],'1. IDENTIFICACION DEL RIESGO'!$AB$27:$AL$40,11,0),"")</f>
        <v/>
      </c>
      <c r="H285" s="183"/>
      <c r="I285" s="183"/>
      <c r="J285" s="183"/>
      <c r="K285" s="185"/>
      <c r="L285" s="185"/>
      <c r="M285" s="183"/>
      <c r="N285" s="176" t="str">
        <f>IF(Tabla46[[#This Row],[ID RIESGO]]="","",IF(Tabla46[[#This Row],[RESPONSABLE DEL CONTROL (CARGO)]]="","No","Si"))</f>
        <v/>
      </c>
      <c r="O285" s="134" t="str">
        <f>IF(Tabla46[[#This Row],[FRECUENCIA DE EJECUCION DEL CONTROL]]="","",IF(Tabla46[[#This Row],[FRECUENCIA DE EJECUCION DEL CONTROL]]=DATOS!$AS$32,DATOS!$AS$32,DATOS!$AS$31))</f>
        <v/>
      </c>
      <c r="P28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5" s="134" t="str">
        <f>IF(ISTEXT(Tabla46[[#This Row],[VALOR EVALUACION DISENO]]),"",IF(Tabla46[[#This Row],[VALOR EVALUACION DISENO]]&gt;4.6,DATOS!$AV$21,IF(Tabla46[[#This Row],[VALOR EVALUACION DISENO]]&gt;=3,DATOS!$AV$22,DATOS!$AV$23)))</f>
        <v/>
      </c>
      <c r="R285" s="296"/>
      <c r="S285" s="134" t="str">
        <f>IFERROR(VLOOKUP(Tabla46[[#This Row],[% DE CUMPLIMIENTO DE LA EJECUCION DEL CONTROL]],DATOS!$AS$38:$AT$40,2,0),"")</f>
        <v/>
      </c>
      <c r="T285" s="296"/>
      <c r="U285" s="134" t="str">
        <f>IFERROR(VLOOKUP(Tabla46[[#This Row],[CRITERIOS DE EVALUACION DE LA EFECTIVIDAD]],DATOS!$AS$43:$AT$45,2,0),"")</f>
        <v/>
      </c>
      <c r="V285"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6" spans="1:22" ht="15" customHeight="1" x14ac:dyDescent="0.25">
      <c r="A286" s="7"/>
      <c r="B286" s="5"/>
      <c r="C286" s="5"/>
      <c r="D286" s="72"/>
      <c r="E286" s="10"/>
      <c r="F286" s="183"/>
      <c r="G286" s="134" t="str">
        <f>IFERROR(VLOOKUP(Tabla46[[#This Row],[ID RIESGO]],'1. IDENTIFICACION DEL RIESGO'!$AB$27:$AL$40,11,0),"")</f>
        <v/>
      </c>
      <c r="H286" s="183"/>
      <c r="I286" s="183"/>
      <c r="J286" s="183"/>
      <c r="K286" s="185"/>
      <c r="L286" s="185"/>
      <c r="M286" s="183"/>
      <c r="N286" s="176" t="str">
        <f>IF(Tabla46[[#This Row],[ID RIESGO]]="","",IF(Tabla46[[#This Row],[RESPONSABLE DEL CONTROL (CARGO)]]="","No","Si"))</f>
        <v/>
      </c>
      <c r="O286" s="134" t="str">
        <f>IF(Tabla46[[#This Row],[FRECUENCIA DE EJECUCION DEL CONTROL]]="","",IF(Tabla46[[#This Row],[FRECUENCIA DE EJECUCION DEL CONTROL]]=DATOS!$AS$32,DATOS!$AS$32,DATOS!$AS$31))</f>
        <v/>
      </c>
      <c r="P28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6" s="134" t="str">
        <f>IF(ISTEXT(Tabla46[[#This Row],[VALOR EVALUACION DISENO]]),"",IF(Tabla46[[#This Row],[VALOR EVALUACION DISENO]]&gt;4.6,DATOS!$AV$21,IF(Tabla46[[#This Row],[VALOR EVALUACION DISENO]]&gt;=3,DATOS!$AV$22,DATOS!$AV$23)))</f>
        <v/>
      </c>
      <c r="R286" s="296"/>
      <c r="S286" s="134" t="str">
        <f>IFERROR(VLOOKUP(Tabla46[[#This Row],[% DE CUMPLIMIENTO DE LA EJECUCION DEL CONTROL]],DATOS!$AS$38:$AT$40,2,0),"")</f>
        <v/>
      </c>
      <c r="T286" s="296"/>
      <c r="U286" s="134" t="str">
        <f>IFERROR(VLOOKUP(Tabla46[[#This Row],[CRITERIOS DE EVALUACION DE LA EFECTIVIDAD]],DATOS!$AS$43:$AT$45,2,0),"")</f>
        <v/>
      </c>
      <c r="V286"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7" spans="1:22" ht="15" customHeight="1" x14ac:dyDescent="0.25">
      <c r="A287" s="7"/>
      <c r="B287" s="5"/>
      <c r="C287" s="5"/>
      <c r="D287" s="72"/>
      <c r="E287" s="10"/>
      <c r="F287" s="183"/>
      <c r="G287" s="134" t="str">
        <f>IFERROR(VLOOKUP(Tabla46[[#This Row],[ID RIESGO]],'1. IDENTIFICACION DEL RIESGO'!$AB$27:$AL$40,11,0),"")</f>
        <v/>
      </c>
      <c r="H287" s="183"/>
      <c r="I287" s="183"/>
      <c r="J287" s="183"/>
      <c r="K287" s="185"/>
      <c r="L287" s="185"/>
      <c r="M287" s="183"/>
      <c r="N287" s="176" t="str">
        <f>IF(Tabla46[[#This Row],[ID RIESGO]]="","",IF(Tabla46[[#This Row],[RESPONSABLE DEL CONTROL (CARGO)]]="","No","Si"))</f>
        <v/>
      </c>
      <c r="O287" s="134" t="str">
        <f>IF(Tabla46[[#This Row],[FRECUENCIA DE EJECUCION DEL CONTROL]]="","",IF(Tabla46[[#This Row],[FRECUENCIA DE EJECUCION DEL CONTROL]]=DATOS!$AS$32,DATOS!$AS$32,DATOS!$AS$31))</f>
        <v/>
      </c>
      <c r="P28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7" s="134" t="str">
        <f>IF(ISTEXT(Tabla46[[#This Row],[VALOR EVALUACION DISENO]]),"",IF(Tabla46[[#This Row],[VALOR EVALUACION DISENO]]&gt;4.6,DATOS!$AV$21,IF(Tabla46[[#This Row],[VALOR EVALUACION DISENO]]&gt;=3,DATOS!$AV$22,DATOS!$AV$23)))</f>
        <v/>
      </c>
      <c r="R287" s="296"/>
      <c r="S287" s="134" t="str">
        <f>IFERROR(VLOOKUP(Tabla46[[#This Row],[% DE CUMPLIMIENTO DE LA EJECUCION DEL CONTROL]],DATOS!$AS$38:$AT$40,2,0),"")</f>
        <v/>
      </c>
      <c r="T287" s="296"/>
      <c r="U287" s="134" t="str">
        <f>IFERROR(VLOOKUP(Tabla46[[#This Row],[CRITERIOS DE EVALUACION DE LA EFECTIVIDAD]],DATOS!$AS$43:$AT$45,2,0),"")</f>
        <v/>
      </c>
      <c r="V287"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8" spans="1:22" ht="15" customHeight="1" x14ac:dyDescent="0.25">
      <c r="A288" s="7"/>
      <c r="B288" s="5"/>
      <c r="C288" s="5"/>
      <c r="D288" s="72"/>
      <c r="E288" s="10"/>
      <c r="F288" s="183"/>
      <c r="G288" s="134" t="str">
        <f>IFERROR(VLOOKUP(Tabla46[[#This Row],[ID RIESGO]],'1. IDENTIFICACION DEL RIESGO'!$AB$27:$AL$40,11,0),"")</f>
        <v/>
      </c>
      <c r="H288" s="183"/>
      <c r="I288" s="183"/>
      <c r="J288" s="183"/>
      <c r="K288" s="185"/>
      <c r="L288" s="185"/>
      <c r="M288" s="183"/>
      <c r="N288" s="176" t="str">
        <f>IF(Tabla46[[#This Row],[ID RIESGO]]="","",IF(Tabla46[[#This Row],[RESPONSABLE DEL CONTROL (CARGO)]]="","No","Si"))</f>
        <v/>
      </c>
      <c r="O288" s="134" t="str">
        <f>IF(Tabla46[[#This Row],[FRECUENCIA DE EJECUCION DEL CONTROL]]="","",IF(Tabla46[[#This Row],[FRECUENCIA DE EJECUCION DEL CONTROL]]=DATOS!$AS$32,DATOS!$AS$32,DATOS!$AS$31))</f>
        <v/>
      </c>
      <c r="P28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8" s="134" t="str">
        <f>IF(ISTEXT(Tabla46[[#This Row],[VALOR EVALUACION DISENO]]),"",IF(Tabla46[[#This Row],[VALOR EVALUACION DISENO]]&gt;4.6,DATOS!$AV$21,IF(Tabla46[[#This Row],[VALOR EVALUACION DISENO]]&gt;=3,DATOS!$AV$22,DATOS!$AV$23)))</f>
        <v/>
      </c>
      <c r="R288" s="296"/>
      <c r="S288" s="134" t="str">
        <f>IFERROR(VLOOKUP(Tabla46[[#This Row],[% DE CUMPLIMIENTO DE LA EJECUCION DEL CONTROL]],DATOS!$AS$38:$AT$40,2,0),"")</f>
        <v/>
      </c>
      <c r="T288" s="296"/>
      <c r="U288" s="134" t="str">
        <f>IFERROR(VLOOKUP(Tabla46[[#This Row],[CRITERIOS DE EVALUACION DE LA EFECTIVIDAD]],DATOS!$AS$43:$AT$45,2,0),"")</f>
        <v/>
      </c>
      <c r="V288"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9" spans="1:22" ht="15" customHeight="1" x14ac:dyDescent="0.25">
      <c r="A289" s="7"/>
      <c r="B289" s="5"/>
      <c r="C289" s="5"/>
      <c r="D289" s="72"/>
      <c r="E289" s="10"/>
      <c r="F289" s="183"/>
      <c r="G289" s="134" t="str">
        <f>IFERROR(VLOOKUP(Tabla46[[#This Row],[ID RIESGO]],'1. IDENTIFICACION DEL RIESGO'!$AB$27:$AL$40,11,0),"")</f>
        <v/>
      </c>
      <c r="H289" s="183"/>
      <c r="I289" s="183"/>
      <c r="J289" s="183"/>
      <c r="K289" s="185"/>
      <c r="L289" s="185"/>
      <c r="M289" s="183"/>
      <c r="N289" s="176" t="str">
        <f>IF(Tabla46[[#This Row],[ID RIESGO]]="","",IF(Tabla46[[#This Row],[RESPONSABLE DEL CONTROL (CARGO)]]="","No","Si"))</f>
        <v/>
      </c>
      <c r="O289" s="134" t="str">
        <f>IF(Tabla46[[#This Row],[FRECUENCIA DE EJECUCION DEL CONTROL]]="","",IF(Tabla46[[#This Row],[FRECUENCIA DE EJECUCION DEL CONTROL]]=DATOS!$AS$32,DATOS!$AS$32,DATOS!$AS$31))</f>
        <v/>
      </c>
      <c r="P28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9" s="134" t="str">
        <f>IF(ISTEXT(Tabla46[[#This Row],[VALOR EVALUACION DISENO]]),"",IF(Tabla46[[#This Row],[VALOR EVALUACION DISENO]]&gt;4.6,DATOS!$AV$21,IF(Tabla46[[#This Row],[VALOR EVALUACION DISENO]]&gt;=3,DATOS!$AV$22,DATOS!$AV$23)))</f>
        <v/>
      </c>
      <c r="R289" s="296"/>
      <c r="S289" s="134" t="str">
        <f>IFERROR(VLOOKUP(Tabla46[[#This Row],[% DE CUMPLIMIENTO DE LA EJECUCION DEL CONTROL]],DATOS!$AS$38:$AT$40,2,0),"")</f>
        <v/>
      </c>
      <c r="T289" s="296"/>
      <c r="U289" s="134" t="str">
        <f>IFERROR(VLOOKUP(Tabla46[[#This Row],[CRITERIOS DE EVALUACION DE LA EFECTIVIDAD]],DATOS!$AS$43:$AT$45,2,0),"")</f>
        <v/>
      </c>
      <c r="V289"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0" spans="1:22" ht="15" customHeight="1" x14ac:dyDescent="0.25">
      <c r="A290" s="7"/>
      <c r="B290" s="5"/>
      <c r="C290" s="5"/>
      <c r="D290" s="72"/>
      <c r="E290" s="10"/>
      <c r="F290" s="183"/>
      <c r="G290" s="134" t="str">
        <f>IFERROR(VLOOKUP(Tabla46[[#This Row],[ID RIESGO]],'1. IDENTIFICACION DEL RIESGO'!$AB$27:$AL$40,11,0),"")</f>
        <v/>
      </c>
      <c r="H290" s="183"/>
      <c r="I290" s="183"/>
      <c r="J290" s="183"/>
      <c r="K290" s="185"/>
      <c r="L290" s="185"/>
      <c r="M290" s="183"/>
      <c r="N290" s="176" t="str">
        <f>IF(Tabla46[[#This Row],[ID RIESGO]]="","",IF(Tabla46[[#This Row],[RESPONSABLE DEL CONTROL (CARGO)]]="","No","Si"))</f>
        <v/>
      </c>
      <c r="O290" s="134" t="str">
        <f>IF(Tabla46[[#This Row],[FRECUENCIA DE EJECUCION DEL CONTROL]]="","",IF(Tabla46[[#This Row],[FRECUENCIA DE EJECUCION DEL CONTROL]]=DATOS!$AS$32,DATOS!$AS$32,DATOS!$AS$31))</f>
        <v/>
      </c>
      <c r="P29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0" s="134" t="str">
        <f>IF(ISTEXT(Tabla46[[#This Row],[VALOR EVALUACION DISENO]]),"",IF(Tabla46[[#This Row],[VALOR EVALUACION DISENO]]&gt;4.6,DATOS!$AV$21,IF(Tabla46[[#This Row],[VALOR EVALUACION DISENO]]&gt;=3,DATOS!$AV$22,DATOS!$AV$23)))</f>
        <v/>
      </c>
      <c r="R290" s="296"/>
      <c r="S290" s="134" t="str">
        <f>IFERROR(VLOOKUP(Tabla46[[#This Row],[% DE CUMPLIMIENTO DE LA EJECUCION DEL CONTROL]],DATOS!$AS$38:$AT$40,2,0),"")</f>
        <v/>
      </c>
      <c r="T290" s="296"/>
      <c r="U290" s="134" t="str">
        <f>IFERROR(VLOOKUP(Tabla46[[#This Row],[CRITERIOS DE EVALUACION DE LA EFECTIVIDAD]],DATOS!$AS$43:$AT$45,2,0),"")</f>
        <v/>
      </c>
      <c r="V290"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1" spans="1:22" ht="15" customHeight="1" x14ac:dyDescent="0.25">
      <c r="A291" s="7"/>
      <c r="B291" s="5"/>
      <c r="C291" s="5"/>
      <c r="D291" s="72"/>
      <c r="E291" s="10"/>
      <c r="F291" s="183"/>
      <c r="G291" s="134" t="str">
        <f>IFERROR(VLOOKUP(Tabla46[[#This Row],[ID RIESGO]],'1. IDENTIFICACION DEL RIESGO'!$AB$27:$AL$40,11,0),"")</f>
        <v/>
      </c>
      <c r="H291" s="183"/>
      <c r="I291" s="183"/>
      <c r="J291" s="183"/>
      <c r="K291" s="185"/>
      <c r="L291" s="185"/>
      <c r="M291" s="183"/>
      <c r="N291" s="176" t="str">
        <f>IF(Tabla46[[#This Row],[ID RIESGO]]="","",IF(Tabla46[[#This Row],[RESPONSABLE DEL CONTROL (CARGO)]]="","No","Si"))</f>
        <v/>
      </c>
      <c r="O291" s="134" t="str">
        <f>IF(Tabla46[[#This Row],[FRECUENCIA DE EJECUCION DEL CONTROL]]="","",IF(Tabla46[[#This Row],[FRECUENCIA DE EJECUCION DEL CONTROL]]=DATOS!$AS$32,DATOS!$AS$32,DATOS!$AS$31))</f>
        <v/>
      </c>
      <c r="P29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1" s="134" t="str">
        <f>IF(ISTEXT(Tabla46[[#This Row],[VALOR EVALUACION DISENO]]),"",IF(Tabla46[[#This Row],[VALOR EVALUACION DISENO]]&gt;4.6,DATOS!$AV$21,IF(Tabla46[[#This Row],[VALOR EVALUACION DISENO]]&gt;=3,DATOS!$AV$22,DATOS!$AV$23)))</f>
        <v/>
      </c>
      <c r="R291" s="296"/>
      <c r="S291" s="134" t="str">
        <f>IFERROR(VLOOKUP(Tabla46[[#This Row],[% DE CUMPLIMIENTO DE LA EJECUCION DEL CONTROL]],DATOS!$AS$38:$AT$40,2,0),"")</f>
        <v/>
      </c>
      <c r="T291" s="296"/>
      <c r="U291" s="134" t="str">
        <f>IFERROR(VLOOKUP(Tabla46[[#This Row],[CRITERIOS DE EVALUACION DE LA EFECTIVIDAD]],DATOS!$AS$43:$AT$45,2,0),"")</f>
        <v/>
      </c>
      <c r="V291"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2" spans="1:22" ht="15" customHeight="1" x14ac:dyDescent="0.25">
      <c r="A292" s="7"/>
      <c r="B292" s="5"/>
      <c r="C292" s="5"/>
      <c r="D292" s="72"/>
      <c r="E292" s="10"/>
      <c r="F292" s="183"/>
      <c r="G292" s="134" t="str">
        <f>IFERROR(VLOOKUP(Tabla46[[#This Row],[ID RIESGO]],'1. IDENTIFICACION DEL RIESGO'!$AB$27:$AL$40,11,0),"")</f>
        <v/>
      </c>
      <c r="H292" s="183"/>
      <c r="I292" s="183"/>
      <c r="J292" s="183"/>
      <c r="K292" s="185"/>
      <c r="L292" s="185"/>
      <c r="M292" s="183"/>
      <c r="N292" s="176" t="str">
        <f>IF(Tabla46[[#This Row],[ID RIESGO]]="","",IF(Tabla46[[#This Row],[RESPONSABLE DEL CONTROL (CARGO)]]="","No","Si"))</f>
        <v/>
      </c>
      <c r="O292" s="134" t="str">
        <f>IF(Tabla46[[#This Row],[FRECUENCIA DE EJECUCION DEL CONTROL]]="","",IF(Tabla46[[#This Row],[FRECUENCIA DE EJECUCION DEL CONTROL]]=DATOS!$AS$32,DATOS!$AS$32,DATOS!$AS$31))</f>
        <v/>
      </c>
      <c r="P29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2" s="134" t="str">
        <f>IF(ISTEXT(Tabla46[[#This Row],[VALOR EVALUACION DISENO]]),"",IF(Tabla46[[#This Row],[VALOR EVALUACION DISENO]]&gt;4.6,DATOS!$AV$21,IF(Tabla46[[#This Row],[VALOR EVALUACION DISENO]]&gt;=3,DATOS!$AV$22,DATOS!$AV$23)))</f>
        <v/>
      </c>
      <c r="R292" s="296"/>
      <c r="S292" s="134" t="str">
        <f>IFERROR(VLOOKUP(Tabla46[[#This Row],[% DE CUMPLIMIENTO DE LA EJECUCION DEL CONTROL]],DATOS!$AS$38:$AT$40,2,0),"")</f>
        <v/>
      </c>
      <c r="T292" s="296"/>
      <c r="U292" s="134" t="str">
        <f>IFERROR(VLOOKUP(Tabla46[[#This Row],[CRITERIOS DE EVALUACION DE LA EFECTIVIDAD]],DATOS!$AS$43:$AT$45,2,0),"")</f>
        <v/>
      </c>
      <c r="V292"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3" spans="1:22" ht="15" customHeight="1" x14ac:dyDescent="0.25">
      <c r="A293" s="7"/>
      <c r="B293" s="5"/>
      <c r="C293" s="5"/>
      <c r="D293" s="72"/>
      <c r="E293" s="10"/>
      <c r="F293" s="183"/>
      <c r="G293" s="134" t="str">
        <f>IFERROR(VLOOKUP(Tabla46[[#This Row],[ID RIESGO]],'1. IDENTIFICACION DEL RIESGO'!$AB$27:$AL$40,11,0),"")</f>
        <v/>
      </c>
      <c r="H293" s="183"/>
      <c r="I293" s="183"/>
      <c r="J293" s="183"/>
      <c r="K293" s="185"/>
      <c r="L293" s="185"/>
      <c r="M293" s="183"/>
      <c r="N293" s="176" t="str">
        <f>IF(Tabla46[[#This Row],[ID RIESGO]]="","",IF(Tabla46[[#This Row],[RESPONSABLE DEL CONTROL (CARGO)]]="","No","Si"))</f>
        <v/>
      </c>
      <c r="O293" s="134" t="str">
        <f>IF(Tabla46[[#This Row],[FRECUENCIA DE EJECUCION DEL CONTROL]]="","",IF(Tabla46[[#This Row],[FRECUENCIA DE EJECUCION DEL CONTROL]]=DATOS!$AS$32,DATOS!$AS$32,DATOS!$AS$31))</f>
        <v/>
      </c>
      <c r="P29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3" s="134" t="str">
        <f>IF(ISTEXT(Tabla46[[#This Row],[VALOR EVALUACION DISENO]]),"",IF(Tabla46[[#This Row],[VALOR EVALUACION DISENO]]&gt;4.6,DATOS!$AV$21,IF(Tabla46[[#This Row],[VALOR EVALUACION DISENO]]&gt;=3,DATOS!$AV$22,DATOS!$AV$23)))</f>
        <v/>
      </c>
      <c r="R293" s="296"/>
      <c r="S293" s="134" t="str">
        <f>IFERROR(VLOOKUP(Tabla46[[#This Row],[% DE CUMPLIMIENTO DE LA EJECUCION DEL CONTROL]],DATOS!$AS$38:$AT$40,2,0),"")</f>
        <v/>
      </c>
      <c r="T293" s="296"/>
      <c r="U293" s="134" t="str">
        <f>IFERROR(VLOOKUP(Tabla46[[#This Row],[CRITERIOS DE EVALUACION DE LA EFECTIVIDAD]],DATOS!$AS$43:$AT$45,2,0),"")</f>
        <v/>
      </c>
      <c r="V293"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4" spans="1:22" ht="15" customHeight="1" x14ac:dyDescent="0.25">
      <c r="A294" s="7"/>
      <c r="B294" s="5"/>
      <c r="C294" s="5"/>
      <c r="D294" s="72"/>
      <c r="E294" s="10"/>
      <c r="F294" s="183"/>
      <c r="G294" s="134" t="str">
        <f>IFERROR(VLOOKUP(Tabla46[[#This Row],[ID RIESGO]],'1. IDENTIFICACION DEL RIESGO'!$AB$27:$AL$40,11,0),"")</f>
        <v/>
      </c>
      <c r="H294" s="183"/>
      <c r="I294" s="183"/>
      <c r="J294" s="183"/>
      <c r="K294" s="185"/>
      <c r="L294" s="185"/>
      <c r="M294" s="183"/>
      <c r="N294" s="176" t="str">
        <f>IF(Tabla46[[#This Row],[ID RIESGO]]="","",IF(Tabla46[[#This Row],[RESPONSABLE DEL CONTROL (CARGO)]]="","No","Si"))</f>
        <v/>
      </c>
      <c r="O294" s="134" t="str">
        <f>IF(Tabla46[[#This Row],[FRECUENCIA DE EJECUCION DEL CONTROL]]="","",IF(Tabla46[[#This Row],[FRECUENCIA DE EJECUCION DEL CONTROL]]=DATOS!$AS$32,DATOS!$AS$32,DATOS!$AS$31))</f>
        <v/>
      </c>
      <c r="P29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4" s="134" t="str">
        <f>IF(ISTEXT(Tabla46[[#This Row],[VALOR EVALUACION DISENO]]),"",IF(Tabla46[[#This Row],[VALOR EVALUACION DISENO]]&gt;4.6,DATOS!$AV$21,IF(Tabla46[[#This Row],[VALOR EVALUACION DISENO]]&gt;=3,DATOS!$AV$22,DATOS!$AV$23)))</f>
        <v/>
      </c>
      <c r="R294" s="296"/>
      <c r="S294" s="134" t="str">
        <f>IFERROR(VLOOKUP(Tabla46[[#This Row],[% DE CUMPLIMIENTO DE LA EJECUCION DEL CONTROL]],DATOS!$AS$38:$AT$40,2,0),"")</f>
        <v/>
      </c>
      <c r="T294" s="296"/>
      <c r="U294" s="134" t="str">
        <f>IFERROR(VLOOKUP(Tabla46[[#This Row],[CRITERIOS DE EVALUACION DE LA EFECTIVIDAD]],DATOS!$AS$43:$AT$45,2,0),"")</f>
        <v/>
      </c>
      <c r="V294"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5" spans="1:22" ht="15" customHeight="1" x14ac:dyDescent="0.25">
      <c r="A295" s="7"/>
      <c r="B295" s="5"/>
      <c r="C295" s="5"/>
      <c r="D295" s="72"/>
      <c r="E295" s="10"/>
      <c r="F295" s="183"/>
      <c r="G295" s="134" t="str">
        <f>IFERROR(VLOOKUP(Tabla46[[#This Row],[ID RIESGO]],'1. IDENTIFICACION DEL RIESGO'!$AB$27:$AL$40,11,0),"")</f>
        <v/>
      </c>
      <c r="H295" s="183"/>
      <c r="I295" s="183"/>
      <c r="J295" s="183"/>
      <c r="K295" s="185"/>
      <c r="L295" s="185"/>
      <c r="M295" s="183"/>
      <c r="N295" s="176" t="str">
        <f>IF(Tabla46[[#This Row],[ID RIESGO]]="","",IF(Tabla46[[#This Row],[RESPONSABLE DEL CONTROL (CARGO)]]="","No","Si"))</f>
        <v/>
      </c>
      <c r="O295" s="134" t="str">
        <f>IF(Tabla46[[#This Row],[FRECUENCIA DE EJECUCION DEL CONTROL]]="","",IF(Tabla46[[#This Row],[FRECUENCIA DE EJECUCION DEL CONTROL]]=DATOS!$AS$32,DATOS!$AS$32,DATOS!$AS$31))</f>
        <v/>
      </c>
      <c r="P29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5" s="134" t="str">
        <f>IF(ISTEXT(Tabla46[[#This Row],[VALOR EVALUACION DISENO]]),"",IF(Tabla46[[#This Row],[VALOR EVALUACION DISENO]]&gt;4.6,DATOS!$AV$21,IF(Tabla46[[#This Row],[VALOR EVALUACION DISENO]]&gt;=3,DATOS!$AV$22,DATOS!$AV$23)))</f>
        <v/>
      </c>
      <c r="R295" s="296"/>
      <c r="S295" s="134" t="str">
        <f>IFERROR(VLOOKUP(Tabla46[[#This Row],[% DE CUMPLIMIENTO DE LA EJECUCION DEL CONTROL]],DATOS!$AS$38:$AT$40,2,0),"")</f>
        <v/>
      </c>
      <c r="T295" s="296"/>
      <c r="U295" s="134" t="str">
        <f>IFERROR(VLOOKUP(Tabla46[[#This Row],[CRITERIOS DE EVALUACION DE LA EFECTIVIDAD]],DATOS!$AS$43:$AT$45,2,0),"")</f>
        <v/>
      </c>
      <c r="V295"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6" spans="1:22" ht="15" customHeight="1" x14ac:dyDescent="0.25">
      <c r="A296" s="7"/>
      <c r="B296" s="5"/>
      <c r="C296" s="5"/>
      <c r="D296" s="72"/>
      <c r="E296" s="10"/>
      <c r="F296" s="183"/>
      <c r="G296" s="134" t="str">
        <f>IFERROR(VLOOKUP(Tabla46[[#This Row],[ID RIESGO]],'1. IDENTIFICACION DEL RIESGO'!$AB$27:$AL$40,11,0),"")</f>
        <v/>
      </c>
      <c r="H296" s="183"/>
      <c r="I296" s="183"/>
      <c r="J296" s="183"/>
      <c r="K296" s="185"/>
      <c r="L296" s="185"/>
      <c r="M296" s="183"/>
      <c r="N296" s="176" t="str">
        <f>IF(Tabla46[[#This Row],[ID RIESGO]]="","",IF(Tabla46[[#This Row],[RESPONSABLE DEL CONTROL (CARGO)]]="","No","Si"))</f>
        <v/>
      </c>
      <c r="O296" s="134" t="str">
        <f>IF(Tabla46[[#This Row],[FRECUENCIA DE EJECUCION DEL CONTROL]]="","",IF(Tabla46[[#This Row],[FRECUENCIA DE EJECUCION DEL CONTROL]]=DATOS!$AS$32,DATOS!$AS$32,DATOS!$AS$31))</f>
        <v/>
      </c>
      <c r="P29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6" s="134" t="str">
        <f>IF(ISTEXT(Tabla46[[#This Row],[VALOR EVALUACION DISENO]]),"",IF(Tabla46[[#This Row],[VALOR EVALUACION DISENO]]&gt;4.6,DATOS!$AV$21,IF(Tabla46[[#This Row],[VALOR EVALUACION DISENO]]&gt;=3,DATOS!$AV$22,DATOS!$AV$23)))</f>
        <v/>
      </c>
      <c r="R296" s="296"/>
      <c r="S296" s="134" t="str">
        <f>IFERROR(VLOOKUP(Tabla46[[#This Row],[% DE CUMPLIMIENTO DE LA EJECUCION DEL CONTROL]],DATOS!$AS$38:$AT$40,2,0),"")</f>
        <v/>
      </c>
      <c r="T296" s="296"/>
      <c r="U296" s="134" t="str">
        <f>IFERROR(VLOOKUP(Tabla46[[#This Row],[CRITERIOS DE EVALUACION DE LA EFECTIVIDAD]],DATOS!$AS$43:$AT$45,2,0),"")</f>
        <v/>
      </c>
      <c r="V296"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7" spans="1:22" ht="15" customHeight="1" x14ac:dyDescent="0.25">
      <c r="A297" s="7"/>
      <c r="B297" s="5"/>
      <c r="C297" s="5"/>
      <c r="D297" s="72"/>
      <c r="E297" s="10"/>
      <c r="F297" s="183"/>
      <c r="G297" s="134" t="str">
        <f>IFERROR(VLOOKUP(Tabla46[[#This Row],[ID RIESGO]],'1. IDENTIFICACION DEL RIESGO'!$AB$27:$AL$40,11,0),"")</f>
        <v/>
      </c>
      <c r="H297" s="183"/>
      <c r="I297" s="183"/>
      <c r="J297" s="183"/>
      <c r="K297" s="185"/>
      <c r="L297" s="185"/>
      <c r="M297" s="183"/>
      <c r="N297" s="176" t="str">
        <f>IF(Tabla46[[#This Row],[ID RIESGO]]="","",IF(Tabla46[[#This Row],[RESPONSABLE DEL CONTROL (CARGO)]]="","No","Si"))</f>
        <v/>
      </c>
      <c r="O297" s="134" t="str">
        <f>IF(Tabla46[[#This Row],[FRECUENCIA DE EJECUCION DEL CONTROL]]="","",IF(Tabla46[[#This Row],[FRECUENCIA DE EJECUCION DEL CONTROL]]=DATOS!$AS$32,DATOS!$AS$32,DATOS!$AS$31))</f>
        <v/>
      </c>
      <c r="P29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7" s="134" t="str">
        <f>IF(ISTEXT(Tabla46[[#This Row],[VALOR EVALUACION DISENO]]),"",IF(Tabla46[[#This Row],[VALOR EVALUACION DISENO]]&gt;4.6,DATOS!$AV$21,IF(Tabla46[[#This Row],[VALOR EVALUACION DISENO]]&gt;=3,DATOS!$AV$22,DATOS!$AV$23)))</f>
        <v/>
      </c>
      <c r="R297" s="296"/>
      <c r="S297" s="134" t="str">
        <f>IFERROR(VLOOKUP(Tabla46[[#This Row],[% DE CUMPLIMIENTO DE LA EJECUCION DEL CONTROL]],DATOS!$AS$38:$AT$40,2,0),"")</f>
        <v/>
      </c>
      <c r="T297" s="296"/>
      <c r="U297" s="134" t="str">
        <f>IFERROR(VLOOKUP(Tabla46[[#This Row],[CRITERIOS DE EVALUACION DE LA EFECTIVIDAD]],DATOS!$AS$43:$AT$45,2,0),"")</f>
        <v/>
      </c>
      <c r="V297"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8" spans="1:22" ht="15" customHeight="1" x14ac:dyDescent="0.25">
      <c r="A298" s="7"/>
      <c r="B298" s="5"/>
      <c r="C298" s="5"/>
      <c r="D298" s="72"/>
      <c r="E298" s="10"/>
      <c r="F298" s="183"/>
      <c r="G298" s="134" t="str">
        <f>IFERROR(VLOOKUP(Tabla46[[#This Row],[ID RIESGO]],'1. IDENTIFICACION DEL RIESGO'!$AB$27:$AL$40,11,0),"")</f>
        <v/>
      </c>
      <c r="H298" s="183"/>
      <c r="I298" s="183"/>
      <c r="J298" s="183"/>
      <c r="K298" s="185"/>
      <c r="L298" s="185"/>
      <c r="M298" s="183"/>
      <c r="N298" s="176" t="str">
        <f>IF(Tabla46[[#This Row],[ID RIESGO]]="","",IF(Tabla46[[#This Row],[RESPONSABLE DEL CONTROL (CARGO)]]="","No","Si"))</f>
        <v/>
      </c>
      <c r="O298" s="134" t="str">
        <f>IF(Tabla46[[#This Row],[FRECUENCIA DE EJECUCION DEL CONTROL]]="","",IF(Tabla46[[#This Row],[FRECUENCIA DE EJECUCION DEL CONTROL]]=DATOS!$AS$32,DATOS!$AS$32,DATOS!$AS$31))</f>
        <v/>
      </c>
      <c r="P29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8" s="134" t="str">
        <f>IF(ISTEXT(Tabla46[[#This Row],[VALOR EVALUACION DISENO]]),"",IF(Tabla46[[#This Row],[VALOR EVALUACION DISENO]]&gt;4.6,DATOS!$AV$21,IF(Tabla46[[#This Row],[VALOR EVALUACION DISENO]]&gt;=3,DATOS!$AV$22,DATOS!$AV$23)))</f>
        <v/>
      </c>
      <c r="R298" s="296"/>
      <c r="S298" s="134" t="str">
        <f>IFERROR(VLOOKUP(Tabla46[[#This Row],[% DE CUMPLIMIENTO DE LA EJECUCION DEL CONTROL]],DATOS!$AS$38:$AT$40,2,0),"")</f>
        <v/>
      </c>
      <c r="T298" s="296"/>
      <c r="U298" s="134" t="str">
        <f>IFERROR(VLOOKUP(Tabla46[[#This Row],[CRITERIOS DE EVALUACION DE LA EFECTIVIDAD]],DATOS!$AS$43:$AT$45,2,0),"")</f>
        <v/>
      </c>
      <c r="V298"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9" spans="1:22" ht="15" customHeight="1" x14ac:dyDescent="0.25">
      <c r="A299" s="7"/>
      <c r="B299" s="5"/>
      <c r="C299" s="5"/>
      <c r="D299" s="72"/>
      <c r="E299" s="10"/>
      <c r="F299" s="183"/>
      <c r="G299" s="134" t="str">
        <f>IFERROR(VLOOKUP(Tabla46[[#This Row],[ID RIESGO]],'1. IDENTIFICACION DEL RIESGO'!$AB$27:$AL$40,11,0),"")</f>
        <v/>
      </c>
      <c r="H299" s="183"/>
      <c r="I299" s="183"/>
      <c r="J299" s="183"/>
      <c r="K299" s="185"/>
      <c r="L299" s="185"/>
      <c r="M299" s="183"/>
      <c r="N299" s="176" t="str">
        <f>IF(Tabla46[[#This Row],[ID RIESGO]]="","",IF(Tabla46[[#This Row],[RESPONSABLE DEL CONTROL (CARGO)]]="","No","Si"))</f>
        <v/>
      </c>
      <c r="O299" s="134" t="str">
        <f>IF(Tabla46[[#This Row],[FRECUENCIA DE EJECUCION DEL CONTROL]]="","",IF(Tabla46[[#This Row],[FRECUENCIA DE EJECUCION DEL CONTROL]]=DATOS!$AS$32,DATOS!$AS$32,DATOS!$AS$31))</f>
        <v/>
      </c>
      <c r="P29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9" s="134" t="str">
        <f>IF(ISTEXT(Tabla46[[#This Row],[VALOR EVALUACION DISENO]]),"",IF(Tabla46[[#This Row],[VALOR EVALUACION DISENO]]&gt;4.6,DATOS!$AV$21,IF(Tabla46[[#This Row],[VALOR EVALUACION DISENO]]&gt;=3,DATOS!$AV$22,DATOS!$AV$23)))</f>
        <v/>
      </c>
      <c r="R299" s="296"/>
      <c r="S299" s="134" t="str">
        <f>IFERROR(VLOOKUP(Tabla46[[#This Row],[% DE CUMPLIMIENTO DE LA EJECUCION DEL CONTROL]],DATOS!$AS$38:$AT$40,2,0),"")</f>
        <v/>
      </c>
      <c r="T299" s="296"/>
      <c r="U299" s="134" t="str">
        <f>IFERROR(VLOOKUP(Tabla46[[#This Row],[CRITERIOS DE EVALUACION DE LA EFECTIVIDAD]],DATOS!$AS$43:$AT$45,2,0),"")</f>
        <v/>
      </c>
      <c r="V299"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0" spans="1:22" ht="15" customHeight="1" x14ac:dyDescent="0.25">
      <c r="A300" s="7"/>
      <c r="B300" s="5"/>
      <c r="C300" s="5"/>
      <c r="D300" s="72"/>
      <c r="E300" s="10"/>
      <c r="F300" s="183"/>
      <c r="G300" s="134" t="str">
        <f>IFERROR(VLOOKUP(Tabla46[[#This Row],[ID RIESGO]],'1. IDENTIFICACION DEL RIESGO'!$AB$27:$AL$40,11,0),"")</f>
        <v/>
      </c>
      <c r="H300" s="183"/>
      <c r="I300" s="183"/>
      <c r="J300" s="183"/>
      <c r="K300" s="185"/>
      <c r="L300" s="185"/>
      <c r="M300" s="183"/>
      <c r="N300" s="176" t="str">
        <f>IF(Tabla46[[#This Row],[ID RIESGO]]="","",IF(Tabla46[[#This Row],[RESPONSABLE DEL CONTROL (CARGO)]]="","No","Si"))</f>
        <v/>
      </c>
      <c r="O300" s="134" t="str">
        <f>IF(Tabla46[[#This Row],[FRECUENCIA DE EJECUCION DEL CONTROL]]="","",IF(Tabla46[[#This Row],[FRECUENCIA DE EJECUCION DEL CONTROL]]=DATOS!$AS$32,DATOS!$AS$32,DATOS!$AS$31))</f>
        <v/>
      </c>
      <c r="P30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0" s="134" t="str">
        <f>IF(ISTEXT(Tabla46[[#This Row],[VALOR EVALUACION DISENO]]),"",IF(Tabla46[[#This Row],[VALOR EVALUACION DISENO]]&gt;4.6,DATOS!$AV$21,IF(Tabla46[[#This Row],[VALOR EVALUACION DISENO]]&gt;=3,DATOS!$AV$22,DATOS!$AV$23)))</f>
        <v/>
      </c>
      <c r="R300" s="296"/>
      <c r="S300" s="134" t="str">
        <f>IFERROR(VLOOKUP(Tabla46[[#This Row],[% DE CUMPLIMIENTO DE LA EJECUCION DEL CONTROL]],DATOS!$AS$38:$AT$40,2,0),"")</f>
        <v/>
      </c>
      <c r="T300" s="296"/>
      <c r="U300" s="134" t="str">
        <f>IFERROR(VLOOKUP(Tabla46[[#This Row],[CRITERIOS DE EVALUACION DE LA EFECTIVIDAD]],DATOS!$AS$43:$AT$45,2,0),"")</f>
        <v/>
      </c>
      <c r="V300"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1" spans="1:22" ht="15" customHeight="1" x14ac:dyDescent="0.25">
      <c r="A301" s="7"/>
      <c r="B301" s="5"/>
      <c r="C301" s="5"/>
      <c r="D301" s="72"/>
      <c r="E301" s="10"/>
      <c r="F301" s="183"/>
      <c r="G301" s="134" t="str">
        <f>IFERROR(VLOOKUP(Tabla46[[#This Row],[ID RIESGO]],'1. IDENTIFICACION DEL RIESGO'!$AB$27:$AL$40,11,0),"")</f>
        <v/>
      </c>
      <c r="H301" s="183"/>
      <c r="I301" s="183"/>
      <c r="J301" s="183"/>
      <c r="K301" s="185"/>
      <c r="L301" s="185"/>
      <c r="M301" s="183"/>
      <c r="N301" s="176" t="str">
        <f>IF(Tabla46[[#This Row],[ID RIESGO]]="","",IF(Tabla46[[#This Row],[RESPONSABLE DEL CONTROL (CARGO)]]="","No","Si"))</f>
        <v/>
      </c>
      <c r="O301" s="134" t="str">
        <f>IF(Tabla46[[#This Row],[FRECUENCIA DE EJECUCION DEL CONTROL]]="","",IF(Tabla46[[#This Row],[FRECUENCIA DE EJECUCION DEL CONTROL]]=DATOS!$AS$32,DATOS!$AS$32,DATOS!$AS$31))</f>
        <v/>
      </c>
      <c r="P30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1" s="134" t="str">
        <f>IF(ISTEXT(Tabla46[[#This Row],[VALOR EVALUACION DISENO]]),"",IF(Tabla46[[#This Row],[VALOR EVALUACION DISENO]]&gt;4.6,DATOS!$AV$21,IF(Tabla46[[#This Row],[VALOR EVALUACION DISENO]]&gt;=3,DATOS!$AV$22,DATOS!$AV$23)))</f>
        <v/>
      </c>
      <c r="R301" s="296"/>
      <c r="S301" s="134" t="str">
        <f>IFERROR(VLOOKUP(Tabla46[[#This Row],[% DE CUMPLIMIENTO DE LA EJECUCION DEL CONTROL]],DATOS!$AS$38:$AT$40,2,0),"")</f>
        <v/>
      </c>
      <c r="T301" s="296"/>
      <c r="U301" s="134" t="str">
        <f>IFERROR(VLOOKUP(Tabla46[[#This Row],[CRITERIOS DE EVALUACION DE LA EFECTIVIDAD]],DATOS!$AS$43:$AT$45,2,0),"")</f>
        <v/>
      </c>
      <c r="V301"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2" spans="1:22" ht="15" customHeight="1" x14ac:dyDescent="0.25">
      <c r="A302" s="7"/>
      <c r="B302" s="5"/>
      <c r="C302" s="5"/>
      <c r="D302" s="72"/>
      <c r="E302" s="10"/>
      <c r="F302" s="183"/>
      <c r="G302" s="134" t="str">
        <f>IFERROR(VLOOKUP(Tabla46[[#This Row],[ID RIESGO]],'1. IDENTIFICACION DEL RIESGO'!$AB$27:$AL$40,11,0),"")</f>
        <v/>
      </c>
      <c r="H302" s="183"/>
      <c r="I302" s="183"/>
      <c r="J302" s="183"/>
      <c r="K302" s="185"/>
      <c r="L302" s="185"/>
      <c r="M302" s="183"/>
      <c r="N302" s="176" t="str">
        <f>IF(Tabla46[[#This Row],[ID RIESGO]]="","",IF(Tabla46[[#This Row],[RESPONSABLE DEL CONTROL (CARGO)]]="","No","Si"))</f>
        <v/>
      </c>
      <c r="O302" s="134" t="str">
        <f>IF(Tabla46[[#This Row],[FRECUENCIA DE EJECUCION DEL CONTROL]]="","",IF(Tabla46[[#This Row],[FRECUENCIA DE EJECUCION DEL CONTROL]]=DATOS!$AS$32,DATOS!$AS$32,DATOS!$AS$31))</f>
        <v/>
      </c>
      <c r="P30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2" s="134" t="str">
        <f>IF(ISTEXT(Tabla46[[#This Row],[VALOR EVALUACION DISENO]]),"",IF(Tabla46[[#This Row],[VALOR EVALUACION DISENO]]&gt;4.6,DATOS!$AV$21,IF(Tabla46[[#This Row],[VALOR EVALUACION DISENO]]&gt;=3,DATOS!$AV$22,DATOS!$AV$23)))</f>
        <v/>
      </c>
      <c r="R302" s="296"/>
      <c r="S302" s="134" t="str">
        <f>IFERROR(VLOOKUP(Tabla46[[#This Row],[% DE CUMPLIMIENTO DE LA EJECUCION DEL CONTROL]],DATOS!$AS$38:$AT$40,2,0),"")</f>
        <v/>
      </c>
      <c r="T302" s="296"/>
      <c r="U302" s="134" t="str">
        <f>IFERROR(VLOOKUP(Tabla46[[#This Row],[CRITERIOS DE EVALUACION DE LA EFECTIVIDAD]],DATOS!$AS$43:$AT$45,2,0),"")</f>
        <v/>
      </c>
      <c r="V302"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3" spans="1:22" ht="15" customHeight="1" x14ac:dyDescent="0.25">
      <c r="A303" s="7"/>
      <c r="B303" s="5"/>
      <c r="C303" s="5"/>
      <c r="D303" s="72"/>
      <c r="E303" s="10"/>
      <c r="F303" s="183"/>
      <c r="G303" s="134" t="str">
        <f>IFERROR(VLOOKUP(Tabla46[[#This Row],[ID RIESGO]],'1. IDENTIFICACION DEL RIESGO'!$AB$27:$AL$40,11,0),"")</f>
        <v/>
      </c>
      <c r="H303" s="183"/>
      <c r="I303" s="183"/>
      <c r="J303" s="183"/>
      <c r="K303" s="185"/>
      <c r="L303" s="185"/>
      <c r="M303" s="183"/>
      <c r="N303" s="176" t="str">
        <f>IF(Tabla46[[#This Row],[ID RIESGO]]="","",IF(Tabla46[[#This Row],[RESPONSABLE DEL CONTROL (CARGO)]]="","No","Si"))</f>
        <v/>
      </c>
      <c r="O303" s="134" t="str">
        <f>IF(Tabla46[[#This Row],[FRECUENCIA DE EJECUCION DEL CONTROL]]="","",IF(Tabla46[[#This Row],[FRECUENCIA DE EJECUCION DEL CONTROL]]=DATOS!$AS$32,DATOS!$AS$32,DATOS!$AS$31))</f>
        <v/>
      </c>
      <c r="P30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3" s="134" t="str">
        <f>IF(ISTEXT(Tabla46[[#This Row],[VALOR EVALUACION DISENO]]),"",IF(Tabla46[[#This Row],[VALOR EVALUACION DISENO]]&gt;4.6,DATOS!$AV$21,IF(Tabla46[[#This Row],[VALOR EVALUACION DISENO]]&gt;=3,DATOS!$AV$22,DATOS!$AV$23)))</f>
        <v/>
      </c>
      <c r="R303" s="296"/>
      <c r="S303" s="134" t="str">
        <f>IFERROR(VLOOKUP(Tabla46[[#This Row],[% DE CUMPLIMIENTO DE LA EJECUCION DEL CONTROL]],DATOS!$AS$38:$AT$40,2,0),"")</f>
        <v/>
      </c>
      <c r="T303" s="296"/>
      <c r="U303" s="134" t="str">
        <f>IFERROR(VLOOKUP(Tabla46[[#This Row],[CRITERIOS DE EVALUACION DE LA EFECTIVIDAD]],DATOS!$AS$43:$AT$45,2,0),"")</f>
        <v/>
      </c>
      <c r="V303"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4" spans="1:22" ht="15" customHeight="1" x14ac:dyDescent="0.25">
      <c r="A304" s="7"/>
      <c r="B304" s="5"/>
      <c r="C304" s="5"/>
      <c r="D304" s="72"/>
      <c r="E304" s="10"/>
      <c r="F304" s="183"/>
      <c r="G304" s="134" t="str">
        <f>IFERROR(VLOOKUP(Tabla46[[#This Row],[ID RIESGO]],'1. IDENTIFICACION DEL RIESGO'!$AB$27:$AL$40,11,0),"")</f>
        <v/>
      </c>
      <c r="H304" s="183"/>
      <c r="I304" s="183"/>
      <c r="J304" s="183"/>
      <c r="K304" s="185"/>
      <c r="L304" s="185"/>
      <c r="M304" s="183"/>
      <c r="N304" s="176" t="str">
        <f>IF(Tabla46[[#This Row],[ID RIESGO]]="","",IF(Tabla46[[#This Row],[RESPONSABLE DEL CONTROL (CARGO)]]="","No","Si"))</f>
        <v/>
      </c>
      <c r="O304" s="134" t="str">
        <f>IF(Tabla46[[#This Row],[FRECUENCIA DE EJECUCION DEL CONTROL]]="","",IF(Tabla46[[#This Row],[FRECUENCIA DE EJECUCION DEL CONTROL]]=DATOS!$AS$32,DATOS!$AS$32,DATOS!$AS$31))</f>
        <v/>
      </c>
      <c r="P30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4" s="134" t="str">
        <f>IF(ISTEXT(Tabla46[[#This Row],[VALOR EVALUACION DISENO]]),"",IF(Tabla46[[#This Row],[VALOR EVALUACION DISENO]]&gt;4.6,DATOS!$AV$21,IF(Tabla46[[#This Row],[VALOR EVALUACION DISENO]]&gt;=3,DATOS!$AV$22,DATOS!$AV$23)))</f>
        <v/>
      </c>
      <c r="R304" s="296"/>
      <c r="S304" s="134" t="str">
        <f>IFERROR(VLOOKUP(Tabla46[[#This Row],[% DE CUMPLIMIENTO DE LA EJECUCION DEL CONTROL]],DATOS!$AS$38:$AT$40,2,0),"")</f>
        <v/>
      </c>
      <c r="T304" s="296"/>
      <c r="U304" s="134" t="str">
        <f>IFERROR(VLOOKUP(Tabla46[[#This Row],[CRITERIOS DE EVALUACION DE LA EFECTIVIDAD]],DATOS!$AS$43:$AT$45,2,0),"")</f>
        <v/>
      </c>
      <c r="V304"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5" spans="1:22" ht="15" customHeight="1" x14ac:dyDescent="0.25">
      <c r="A305" s="7"/>
      <c r="B305" s="5"/>
      <c r="C305" s="5"/>
      <c r="D305" s="72"/>
      <c r="E305" s="10"/>
      <c r="F305" s="183"/>
      <c r="G305" s="134" t="str">
        <f>IFERROR(VLOOKUP(Tabla46[[#This Row],[ID RIESGO]],'1. IDENTIFICACION DEL RIESGO'!$AB$27:$AL$40,11,0),"")</f>
        <v/>
      </c>
      <c r="H305" s="183"/>
      <c r="I305" s="183"/>
      <c r="J305" s="183"/>
      <c r="K305" s="185"/>
      <c r="L305" s="185"/>
      <c r="M305" s="183"/>
      <c r="N305" s="176" t="str">
        <f>IF(Tabla46[[#This Row],[ID RIESGO]]="","",IF(Tabla46[[#This Row],[RESPONSABLE DEL CONTROL (CARGO)]]="","No","Si"))</f>
        <v/>
      </c>
      <c r="O305" s="134" t="str">
        <f>IF(Tabla46[[#This Row],[FRECUENCIA DE EJECUCION DEL CONTROL]]="","",IF(Tabla46[[#This Row],[FRECUENCIA DE EJECUCION DEL CONTROL]]=DATOS!$AS$32,DATOS!$AS$32,DATOS!$AS$31))</f>
        <v/>
      </c>
      <c r="P30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5" s="134" t="str">
        <f>IF(ISTEXT(Tabla46[[#This Row],[VALOR EVALUACION DISENO]]),"",IF(Tabla46[[#This Row],[VALOR EVALUACION DISENO]]&gt;4.6,DATOS!$AV$21,IF(Tabla46[[#This Row],[VALOR EVALUACION DISENO]]&gt;=3,DATOS!$AV$22,DATOS!$AV$23)))</f>
        <v/>
      </c>
      <c r="R305" s="296"/>
      <c r="S305" s="134" t="str">
        <f>IFERROR(VLOOKUP(Tabla46[[#This Row],[% DE CUMPLIMIENTO DE LA EJECUCION DEL CONTROL]],DATOS!$AS$38:$AT$40,2,0),"")</f>
        <v/>
      </c>
      <c r="T305" s="296"/>
      <c r="U305" s="134" t="str">
        <f>IFERROR(VLOOKUP(Tabla46[[#This Row],[CRITERIOS DE EVALUACION DE LA EFECTIVIDAD]],DATOS!$AS$43:$AT$45,2,0),"")</f>
        <v/>
      </c>
      <c r="V305"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6" spans="1:22" ht="15" customHeight="1" x14ac:dyDescent="0.25">
      <c r="A306" s="7"/>
      <c r="B306" s="5"/>
      <c r="C306" s="5"/>
      <c r="D306" s="72"/>
      <c r="E306" s="10"/>
      <c r="F306" s="183"/>
      <c r="G306" s="134" t="str">
        <f>IFERROR(VLOOKUP(Tabla46[[#This Row],[ID RIESGO]],'1. IDENTIFICACION DEL RIESGO'!$AB$27:$AL$40,11,0),"")</f>
        <v/>
      </c>
      <c r="H306" s="183"/>
      <c r="I306" s="183"/>
      <c r="J306" s="183"/>
      <c r="K306" s="185"/>
      <c r="L306" s="185"/>
      <c r="M306" s="183"/>
      <c r="N306" s="176" t="str">
        <f>IF(Tabla46[[#This Row],[ID RIESGO]]="","",IF(Tabla46[[#This Row],[RESPONSABLE DEL CONTROL (CARGO)]]="","No","Si"))</f>
        <v/>
      </c>
      <c r="O306" s="134" t="str">
        <f>IF(Tabla46[[#This Row],[FRECUENCIA DE EJECUCION DEL CONTROL]]="","",IF(Tabla46[[#This Row],[FRECUENCIA DE EJECUCION DEL CONTROL]]=DATOS!$AS$32,DATOS!$AS$32,DATOS!$AS$31))</f>
        <v/>
      </c>
      <c r="P30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6" s="134" t="str">
        <f>IF(ISTEXT(Tabla46[[#This Row],[VALOR EVALUACION DISENO]]),"",IF(Tabla46[[#This Row],[VALOR EVALUACION DISENO]]&gt;4.6,DATOS!$AV$21,IF(Tabla46[[#This Row],[VALOR EVALUACION DISENO]]&gt;=3,DATOS!$AV$22,DATOS!$AV$23)))</f>
        <v/>
      </c>
      <c r="R306" s="296"/>
      <c r="S306" s="134" t="str">
        <f>IFERROR(VLOOKUP(Tabla46[[#This Row],[% DE CUMPLIMIENTO DE LA EJECUCION DEL CONTROL]],DATOS!$AS$38:$AT$40,2,0),"")</f>
        <v/>
      </c>
      <c r="T306" s="296"/>
      <c r="U306" s="134" t="str">
        <f>IFERROR(VLOOKUP(Tabla46[[#This Row],[CRITERIOS DE EVALUACION DE LA EFECTIVIDAD]],DATOS!$AS$43:$AT$45,2,0),"")</f>
        <v/>
      </c>
      <c r="V306"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7" spans="1:22" ht="15" customHeight="1" x14ac:dyDescent="0.25">
      <c r="A307" s="7"/>
      <c r="B307" s="5"/>
      <c r="C307" s="5"/>
      <c r="D307" s="72"/>
      <c r="E307" s="10"/>
      <c r="F307" s="183"/>
      <c r="G307" s="134" t="str">
        <f>IFERROR(VLOOKUP(Tabla46[[#This Row],[ID RIESGO]],'1. IDENTIFICACION DEL RIESGO'!$AB$27:$AL$40,11,0),"")</f>
        <v/>
      </c>
      <c r="H307" s="183"/>
      <c r="I307" s="183"/>
      <c r="J307" s="183"/>
      <c r="K307" s="185"/>
      <c r="L307" s="185"/>
      <c r="M307" s="183"/>
      <c r="N307" s="176" t="str">
        <f>IF(Tabla46[[#This Row],[ID RIESGO]]="","",IF(Tabla46[[#This Row],[RESPONSABLE DEL CONTROL (CARGO)]]="","No","Si"))</f>
        <v/>
      </c>
      <c r="O307" s="134" t="str">
        <f>IF(Tabla46[[#This Row],[FRECUENCIA DE EJECUCION DEL CONTROL]]="","",IF(Tabla46[[#This Row],[FRECUENCIA DE EJECUCION DEL CONTROL]]=DATOS!$AS$32,DATOS!$AS$32,DATOS!$AS$31))</f>
        <v/>
      </c>
      <c r="P30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7" s="134" t="str">
        <f>IF(ISTEXT(Tabla46[[#This Row],[VALOR EVALUACION DISENO]]),"",IF(Tabla46[[#This Row],[VALOR EVALUACION DISENO]]&gt;4.6,DATOS!$AV$21,IF(Tabla46[[#This Row],[VALOR EVALUACION DISENO]]&gt;=3,DATOS!$AV$22,DATOS!$AV$23)))</f>
        <v/>
      </c>
      <c r="R307" s="296"/>
      <c r="S307" s="134" t="str">
        <f>IFERROR(VLOOKUP(Tabla46[[#This Row],[% DE CUMPLIMIENTO DE LA EJECUCION DEL CONTROL]],DATOS!$AS$38:$AT$40,2,0),"")</f>
        <v/>
      </c>
      <c r="T307" s="296"/>
      <c r="U307" s="134" t="str">
        <f>IFERROR(VLOOKUP(Tabla46[[#This Row],[CRITERIOS DE EVALUACION DE LA EFECTIVIDAD]],DATOS!$AS$43:$AT$45,2,0),"")</f>
        <v/>
      </c>
      <c r="V307"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8" spans="1:22" ht="15" customHeight="1" x14ac:dyDescent="0.25">
      <c r="A308" s="7"/>
      <c r="B308" s="5"/>
      <c r="C308" s="5"/>
      <c r="D308" s="72"/>
      <c r="E308" s="10"/>
      <c r="F308" s="183"/>
      <c r="G308" s="134" t="str">
        <f>IFERROR(VLOOKUP(Tabla46[[#This Row],[ID RIESGO]],'1. IDENTIFICACION DEL RIESGO'!$AB$27:$AL$40,11,0),"")</f>
        <v/>
      </c>
      <c r="H308" s="183"/>
      <c r="I308" s="183"/>
      <c r="J308" s="183"/>
      <c r="K308" s="185"/>
      <c r="L308" s="185"/>
      <c r="M308" s="183"/>
      <c r="N308" s="176" t="str">
        <f>IF(Tabla46[[#This Row],[ID RIESGO]]="","",IF(Tabla46[[#This Row],[RESPONSABLE DEL CONTROL (CARGO)]]="","No","Si"))</f>
        <v/>
      </c>
      <c r="O308" s="134" t="str">
        <f>IF(Tabla46[[#This Row],[FRECUENCIA DE EJECUCION DEL CONTROL]]="","",IF(Tabla46[[#This Row],[FRECUENCIA DE EJECUCION DEL CONTROL]]=DATOS!$AS$32,DATOS!$AS$32,DATOS!$AS$31))</f>
        <v/>
      </c>
      <c r="P30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8" s="134" t="str">
        <f>IF(ISTEXT(Tabla46[[#This Row],[VALOR EVALUACION DISENO]]),"",IF(Tabla46[[#This Row],[VALOR EVALUACION DISENO]]&gt;4.6,DATOS!$AV$21,IF(Tabla46[[#This Row],[VALOR EVALUACION DISENO]]&gt;=3,DATOS!$AV$22,DATOS!$AV$23)))</f>
        <v/>
      </c>
      <c r="R308" s="296"/>
      <c r="S308" s="134" t="str">
        <f>IFERROR(VLOOKUP(Tabla46[[#This Row],[% DE CUMPLIMIENTO DE LA EJECUCION DEL CONTROL]],DATOS!$AS$38:$AT$40,2,0),"")</f>
        <v/>
      </c>
      <c r="T308" s="296"/>
      <c r="U308" s="134" t="str">
        <f>IFERROR(VLOOKUP(Tabla46[[#This Row],[CRITERIOS DE EVALUACION DE LA EFECTIVIDAD]],DATOS!$AS$43:$AT$45,2,0),"")</f>
        <v/>
      </c>
      <c r="V308"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9" spans="1:22" ht="15" customHeight="1" x14ac:dyDescent="0.25">
      <c r="A309" s="7"/>
      <c r="B309" s="5"/>
      <c r="C309" s="5"/>
      <c r="D309" s="72"/>
      <c r="E309" s="10"/>
      <c r="F309" s="183"/>
      <c r="G309" s="134" t="str">
        <f>IFERROR(VLOOKUP(Tabla46[[#This Row],[ID RIESGO]],'1. IDENTIFICACION DEL RIESGO'!$AB$27:$AL$40,11,0),"")</f>
        <v/>
      </c>
      <c r="H309" s="183"/>
      <c r="I309" s="183"/>
      <c r="J309" s="183"/>
      <c r="K309" s="185"/>
      <c r="L309" s="185"/>
      <c r="M309" s="183"/>
      <c r="N309" s="176" t="str">
        <f>IF(Tabla46[[#This Row],[ID RIESGO]]="","",IF(Tabla46[[#This Row],[RESPONSABLE DEL CONTROL (CARGO)]]="","No","Si"))</f>
        <v/>
      </c>
      <c r="O309" s="134" t="str">
        <f>IF(Tabla46[[#This Row],[FRECUENCIA DE EJECUCION DEL CONTROL]]="","",IF(Tabla46[[#This Row],[FRECUENCIA DE EJECUCION DEL CONTROL]]=DATOS!$AS$32,DATOS!$AS$32,DATOS!$AS$31))</f>
        <v/>
      </c>
      <c r="P30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9" s="134" t="str">
        <f>IF(ISTEXT(Tabla46[[#This Row],[VALOR EVALUACION DISENO]]),"",IF(Tabla46[[#This Row],[VALOR EVALUACION DISENO]]&gt;4.6,DATOS!$AV$21,IF(Tabla46[[#This Row],[VALOR EVALUACION DISENO]]&gt;=3,DATOS!$AV$22,DATOS!$AV$23)))</f>
        <v/>
      </c>
      <c r="R309" s="296"/>
      <c r="S309" s="134" t="str">
        <f>IFERROR(VLOOKUP(Tabla46[[#This Row],[% DE CUMPLIMIENTO DE LA EJECUCION DEL CONTROL]],DATOS!$AS$38:$AT$40,2,0),"")</f>
        <v/>
      </c>
      <c r="T309" s="296"/>
      <c r="U309" s="134" t="str">
        <f>IFERROR(VLOOKUP(Tabla46[[#This Row],[CRITERIOS DE EVALUACION DE LA EFECTIVIDAD]],DATOS!$AS$43:$AT$45,2,0),"")</f>
        <v/>
      </c>
      <c r="V309"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0" spans="1:22" ht="15" customHeight="1" x14ac:dyDescent="0.25">
      <c r="A310" s="7"/>
      <c r="B310" s="5"/>
      <c r="C310" s="5"/>
      <c r="D310" s="72"/>
      <c r="E310" s="10"/>
      <c r="F310" s="183"/>
      <c r="G310" s="134" t="str">
        <f>IFERROR(VLOOKUP(Tabla46[[#This Row],[ID RIESGO]],'1. IDENTIFICACION DEL RIESGO'!$AB$27:$AL$40,11,0),"")</f>
        <v/>
      </c>
      <c r="H310" s="183"/>
      <c r="I310" s="183"/>
      <c r="J310" s="183"/>
      <c r="K310" s="185"/>
      <c r="L310" s="185"/>
      <c r="M310" s="183"/>
      <c r="N310" s="176" t="str">
        <f>IF(Tabla46[[#This Row],[ID RIESGO]]="","",IF(Tabla46[[#This Row],[RESPONSABLE DEL CONTROL (CARGO)]]="","No","Si"))</f>
        <v/>
      </c>
      <c r="O310" s="134" t="str">
        <f>IF(Tabla46[[#This Row],[FRECUENCIA DE EJECUCION DEL CONTROL]]="","",IF(Tabla46[[#This Row],[FRECUENCIA DE EJECUCION DEL CONTROL]]=DATOS!$AS$32,DATOS!$AS$32,DATOS!$AS$31))</f>
        <v/>
      </c>
      <c r="P31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0" s="134" t="str">
        <f>IF(ISTEXT(Tabla46[[#This Row],[VALOR EVALUACION DISENO]]),"",IF(Tabla46[[#This Row],[VALOR EVALUACION DISENO]]&gt;4.6,DATOS!$AV$21,IF(Tabla46[[#This Row],[VALOR EVALUACION DISENO]]&gt;=3,DATOS!$AV$22,DATOS!$AV$23)))</f>
        <v/>
      </c>
      <c r="R310" s="296"/>
      <c r="S310" s="134" t="str">
        <f>IFERROR(VLOOKUP(Tabla46[[#This Row],[% DE CUMPLIMIENTO DE LA EJECUCION DEL CONTROL]],DATOS!$AS$38:$AT$40,2,0),"")</f>
        <v/>
      </c>
      <c r="T310" s="296"/>
      <c r="U310" s="134" t="str">
        <f>IFERROR(VLOOKUP(Tabla46[[#This Row],[CRITERIOS DE EVALUACION DE LA EFECTIVIDAD]],DATOS!$AS$43:$AT$45,2,0),"")</f>
        <v/>
      </c>
      <c r="V310"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1" spans="1:22" ht="15" customHeight="1" x14ac:dyDescent="0.25">
      <c r="A311" s="7"/>
      <c r="B311" s="5"/>
      <c r="C311" s="5"/>
      <c r="D311" s="72"/>
      <c r="E311" s="10"/>
      <c r="F311" s="183"/>
      <c r="G311" s="134" t="str">
        <f>IFERROR(VLOOKUP(Tabla46[[#This Row],[ID RIESGO]],'1. IDENTIFICACION DEL RIESGO'!$AB$27:$AL$40,11,0),"")</f>
        <v/>
      </c>
      <c r="H311" s="183"/>
      <c r="I311" s="183"/>
      <c r="J311" s="183"/>
      <c r="K311" s="185"/>
      <c r="L311" s="185"/>
      <c r="M311" s="183"/>
      <c r="N311" s="176" t="str">
        <f>IF(Tabla46[[#This Row],[ID RIESGO]]="","",IF(Tabla46[[#This Row],[RESPONSABLE DEL CONTROL (CARGO)]]="","No","Si"))</f>
        <v/>
      </c>
      <c r="O311" s="134" t="str">
        <f>IF(Tabla46[[#This Row],[FRECUENCIA DE EJECUCION DEL CONTROL]]="","",IF(Tabla46[[#This Row],[FRECUENCIA DE EJECUCION DEL CONTROL]]=DATOS!$AS$32,DATOS!$AS$32,DATOS!$AS$31))</f>
        <v/>
      </c>
      <c r="P31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1" s="134" t="str">
        <f>IF(ISTEXT(Tabla46[[#This Row],[VALOR EVALUACION DISENO]]),"",IF(Tabla46[[#This Row],[VALOR EVALUACION DISENO]]&gt;4.6,DATOS!$AV$21,IF(Tabla46[[#This Row],[VALOR EVALUACION DISENO]]&gt;=3,DATOS!$AV$22,DATOS!$AV$23)))</f>
        <v/>
      </c>
      <c r="R311" s="296"/>
      <c r="S311" s="134" t="str">
        <f>IFERROR(VLOOKUP(Tabla46[[#This Row],[% DE CUMPLIMIENTO DE LA EJECUCION DEL CONTROL]],DATOS!$AS$38:$AT$40,2,0),"")</f>
        <v/>
      </c>
      <c r="T311" s="296"/>
      <c r="U311" s="134" t="str">
        <f>IFERROR(VLOOKUP(Tabla46[[#This Row],[CRITERIOS DE EVALUACION DE LA EFECTIVIDAD]],DATOS!$AS$43:$AT$45,2,0),"")</f>
        <v/>
      </c>
      <c r="V311"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2" spans="1:22" ht="15" customHeight="1" x14ac:dyDescent="0.25">
      <c r="A312" s="7"/>
      <c r="B312" s="5"/>
      <c r="C312" s="5"/>
      <c r="D312" s="72"/>
      <c r="E312" s="10"/>
      <c r="F312" s="183"/>
      <c r="G312" s="134" t="str">
        <f>IFERROR(VLOOKUP(Tabla46[[#This Row],[ID RIESGO]],'1. IDENTIFICACION DEL RIESGO'!$AB$27:$AL$40,11,0),"")</f>
        <v/>
      </c>
      <c r="H312" s="183"/>
      <c r="I312" s="183"/>
      <c r="J312" s="183"/>
      <c r="K312" s="185"/>
      <c r="L312" s="185"/>
      <c r="M312" s="183"/>
      <c r="N312" s="176" t="str">
        <f>IF(Tabla46[[#This Row],[ID RIESGO]]="","",IF(Tabla46[[#This Row],[RESPONSABLE DEL CONTROL (CARGO)]]="","No","Si"))</f>
        <v/>
      </c>
      <c r="O312" s="134" t="str">
        <f>IF(Tabla46[[#This Row],[FRECUENCIA DE EJECUCION DEL CONTROL]]="","",IF(Tabla46[[#This Row],[FRECUENCIA DE EJECUCION DEL CONTROL]]=DATOS!$AS$32,DATOS!$AS$32,DATOS!$AS$31))</f>
        <v/>
      </c>
      <c r="P31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2" s="134" t="str">
        <f>IF(ISTEXT(Tabla46[[#This Row],[VALOR EVALUACION DISENO]]),"",IF(Tabla46[[#This Row],[VALOR EVALUACION DISENO]]&gt;4.6,DATOS!$AV$21,IF(Tabla46[[#This Row],[VALOR EVALUACION DISENO]]&gt;=3,DATOS!$AV$22,DATOS!$AV$23)))</f>
        <v/>
      </c>
      <c r="R312" s="296"/>
      <c r="S312" s="134" t="str">
        <f>IFERROR(VLOOKUP(Tabla46[[#This Row],[% DE CUMPLIMIENTO DE LA EJECUCION DEL CONTROL]],DATOS!$AS$38:$AT$40,2,0),"")</f>
        <v/>
      </c>
      <c r="T312" s="296"/>
      <c r="U312" s="134" t="str">
        <f>IFERROR(VLOOKUP(Tabla46[[#This Row],[CRITERIOS DE EVALUACION DE LA EFECTIVIDAD]],DATOS!$AS$43:$AT$45,2,0),"")</f>
        <v/>
      </c>
      <c r="V312"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3" spans="1:22" ht="15" customHeight="1" x14ac:dyDescent="0.25">
      <c r="A313" s="7"/>
      <c r="B313" s="5"/>
      <c r="C313" s="5"/>
      <c r="D313" s="72"/>
      <c r="E313" s="10"/>
      <c r="F313" s="183"/>
      <c r="G313" s="134" t="str">
        <f>IFERROR(VLOOKUP(Tabla46[[#This Row],[ID RIESGO]],'1. IDENTIFICACION DEL RIESGO'!$AB$27:$AL$40,11,0),"")</f>
        <v/>
      </c>
      <c r="H313" s="183"/>
      <c r="I313" s="183"/>
      <c r="J313" s="183"/>
      <c r="K313" s="185"/>
      <c r="L313" s="185"/>
      <c r="M313" s="183"/>
      <c r="N313" s="176" t="str">
        <f>IF(Tabla46[[#This Row],[ID RIESGO]]="","",IF(Tabla46[[#This Row],[RESPONSABLE DEL CONTROL (CARGO)]]="","No","Si"))</f>
        <v/>
      </c>
      <c r="O313" s="134" t="str">
        <f>IF(Tabla46[[#This Row],[FRECUENCIA DE EJECUCION DEL CONTROL]]="","",IF(Tabla46[[#This Row],[FRECUENCIA DE EJECUCION DEL CONTROL]]=DATOS!$AS$32,DATOS!$AS$32,DATOS!$AS$31))</f>
        <v/>
      </c>
      <c r="P31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3" s="134" t="str">
        <f>IF(ISTEXT(Tabla46[[#This Row],[VALOR EVALUACION DISENO]]),"",IF(Tabla46[[#This Row],[VALOR EVALUACION DISENO]]&gt;4.6,DATOS!$AV$21,IF(Tabla46[[#This Row],[VALOR EVALUACION DISENO]]&gt;=3,DATOS!$AV$22,DATOS!$AV$23)))</f>
        <v/>
      </c>
      <c r="R313" s="296"/>
      <c r="S313" s="134" t="str">
        <f>IFERROR(VLOOKUP(Tabla46[[#This Row],[% DE CUMPLIMIENTO DE LA EJECUCION DEL CONTROL]],DATOS!$AS$38:$AT$40,2,0),"")</f>
        <v/>
      </c>
      <c r="T313" s="296"/>
      <c r="U313" s="134" t="str">
        <f>IFERROR(VLOOKUP(Tabla46[[#This Row],[CRITERIOS DE EVALUACION DE LA EFECTIVIDAD]],DATOS!$AS$43:$AT$45,2,0),"")</f>
        <v/>
      </c>
      <c r="V313"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4" spans="1:22" ht="15" customHeight="1" x14ac:dyDescent="0.25">
      <c r="A314" s="7"/>
      <c r="B314" s="5"/>
      <c r="C314" s="5"/>
      <c r="D314" s="72"/>
      <c r="E314" s="10"/>
      <c r="F314" s="183"/>
      <c r="G314" s="134" t="str">
        <f>IFERROR(VLOOKUP(Tabla46[[#This Row],[ID RIESGO]],'1. IDENTIFICACION DEL RIESGO'!$AB$27:$AL$40,11,0),"")</f>
        <v/>
      </c>
      <c r="H314" s="183"/>
      <c r="I314" s="183"/>
      <c r="J314" s="183"/>
      <c r="K314" s="185"/>
      <c r="L314" s="185"/>
      <c r="M314" s="183"/>
      <c r="N314" s="176" t="str">
        <f>IF(Tabla46[[#This Row],[ID RIESGO]]="","",IF(Tabla46[[#This Row],[RESPONSABLE DEL CONTROL (CARGO)]]="","No","Si"))</f>
        <v/>
      </c>
      <c r="O314" s="134" t="str">
        <f>IF(Tabla46[[#This Row],[FRECUENCIA DE EJECUCION DEL CONTROL]]="","",IF(Tabla46[[#This Row],[FRECUENCIA DE EJECUCION DEL CONTROL]]=DATOS!$AS$32,DATOS!$AS$32,DATOS!$AS$31))</f>
        <v/>
      </c>
      <c r="P31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4" s="134" t="str">
        <f>IF(ISTEXT(Tabla46[[#This Row],[VALOR EVALUACION DISENO]]),"",IF(Tabla46[[#This Row],[VALOR EVALUACION DISENO]]&gt;4.6,DATOS!$AV$21,IF(Tabla46[[#This Row],[VALOR EVALUACION DISENO]]&gt;=3,DATOS!$AV$22,DATOS!$AV$23)))</f>
        <v/>
      </c>
      <c r="R314" s="296"/>
      <c r="S314" s="134" t="str">
        <f>IFERROR(VLOOKUP(Tabla46[[#This Row],[% DE CUMPLIMIENTO DE LA EJECUCION DEL CONTROL]],DATOS!$AS$38:$AT$40,2,0),"")</f>
        <v/>
      </c>
      <c r="T314" s="296"/>
      <c r="U314" s="134" t="str">
        <f>IFERROR(VLOOKUP(Tabla46[[#This Row],[CRITERIOS DE EVALUACION DE LA EFECTIVIDAD]],DATOS!$AS$43:$AT$45,2,0),"")</f>
        <v/>
      </c>
      <c r="V314"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5" spans="1:22" ht="15" customHeight="1" x14ac:dyDescent="0.25">
      <c r="A315" s="7"/>
      <c r="B315" s="5"/>
      <c r="C315" s="5"/>
      <c r="D315" s="72"/>
      <c r="E315" s="10"/>
      <c r="F315" s="183"/>
      <c r="G315" s="134" t="str">
        <f>IFERROR(VLOOKUP(Tabla46[[#This Row],[ID RIESGO]],'1. IDENTIFICACION DEL RIESGO'!$AB$27:$AL$40,11,0),"")</f>
        <v/>
      </c>
      <c r="H315" s="183"/>
      <c r="I315" s="183"/>
      <c r="J315" s="183"/>
      <c r="K315" s="185"/>
      <c r="L315" s="185"/>
      <c r="M315" s="183"/>
      <c r="N315" s="176" t="str">
        <f>IF(Tabla46[[#This Row],[ID RIESGO]]="","",IF(Tabla46[[#This Row],[RESPONSABLE DEL CONTROL (CARGO)]]="","No","Si"))</f>
        <v/>
      </c>
      <c r="O315" s="134" t="str">
        <f>IF(Tabla46[[#This Row],[FRECUENCIA DE EJECUCION DEL CONTROL]]="","",IF(Tabla46[[#This Row],[FRECUENCIA DE EJECUCION DEL CONTROL]]=DATOS!$AS$32,DATOS!$AS$32,DATOS!$AS$31))</f>
        <v/>
      </c>
      <c r="P31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5" s="134" t="str">
        <f>IF(ISTEXT(Tabla46[[#This Row],[VALOR EVALUACION DISENO]]),"",IF(Tabla46[[#This Row],[VALOR EVALUACION DISENO]]&gt;4.6,DATOS!$AV$21,IF(Tabla46[[#This Row],[VALOR EVALUACION DISENO]]&gt;=3,DATOS!$AV$22,DATOS!$AV$23)))</f>
        <v/>
      </c>
      <c r="R315" s="296"/>
      <c r="S315" s="134" t="str">
        <f>IFERROR(VLOOKUP(Tabla46[[#This Row],[% DE CUMPLIMIENTO DE LA EJECUCION DEL CONTROL]],DATOS!$AS$38:$AT$40,2,0),"")</f>
        <v/>
      </c>
      <c r="T315" s="296"/>
      <c r="U315" s="134" t="str">
        <f>IFERROR(VLOOKUP(Tabla46[[#This Row],[CRITERIOS DE EVALUACION DE LA EFECTIVIDAD]],DATOS!$AS$43:$AT$45,2,0),"")</f>
        <v/>
      </c>
      <c r="V315"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6" spans="1:22" ht="15" customHeight="1" x14ac:dyDescent="0.25">
      <c r="A316" s="7"/>
      <c r="B316" s="5"/>
      <c r="C316" s="5"/>
      <c r="D316" s="72"/>
      <c r="E316" s="10"/>
      <c r="F316" s="183"/>
      <c r="G316" s="134" t="str">
        <f>IFERROR(VLOOKUP(Tabla46[[#This Row],[ID RIESGO]],'1. IDENTIFICACION DEL RIESGO'!$AB$27:$AL$40,11,0),"")</f>
        <v/>
      </c>
      <c r="H316" s="183"/>
      <c r="I316" s="183"/>
      <c r="J316" s="183"/>
      <c r="K316" s="185"/>
      <c r="L316" s="185"/>
      <c r="M316" s="183"/>
      <c r="N316" s="176" t="str">
        <f>IF(Tabla46[[#This Row],[ID RIESGO]]="","",IF(Tabla46[[#This Row],[RESPONSABLE DEL CONTROL (CARGO)]]="","No","Si"))</f>
        <v/>
      </c>
      <c r="O316" s="134" t="str">
        <f>IF(Tabla46[[#This Row],[FRECUENCIA DE EJECUCION DEL CONTROL]]="","",IF(Tabla46[[#This Row],[FRECUENCIA DE EJECUCION DEL CONTROL]]=DATOS!$AS$32,DATOS!$AS$32,DATOS!$AS$31))</f>
        <v/>
      </c>
      <c r="P31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6" s="134" t="str">
        <f>IF(ISTEXT(Tabla46[[#This Row],[VALOR EVALUACION DISENO]]),"",IF(Tabla46[[#This Row],[VALOR EVALUACION DISENO]]&gt;4.6,DATOS!$AV$21,IF(Tabla46[[#This Row],[VALOR EVALUACION DISENO]]&gt;=3,DATOS!$AV$22,DATOS!$AV$23)))</f>
        <v/>
      </c>
      <c r="R316" s="296"/>
      <c r="S316" s="134" t="str">
        <f>IFERROR(VLOOKUP(Tabla46[[#This Row],[% DE CUMPLIMIENTO DE LA EJECUCION DEL CONTROL]],DATOS!$AS$38:$AT$40,2,0),"")</f>
        <v/>
      </c>
      <c r="T316" s="296"/>
      <c r="U316" s="134" t="str">
        <f>IFERROR(VLOOKUP(Tabla46[[#This Row],[CRITERIOS DE EVALUACION DE LA EFECTIVIDAD]],DATOS!$AS$43:$AT$45,2,0),"")</f>
        <v/>
      </c>
      <c r="V316"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7" spans="1:22" ht="15" customHeight="1" x14ac:dyDescent="0.25">
      <c r="A317" s="7"/>
      <c r="B317" s="5"/>
      <c r="C317" s="5"/>
      <c r="D317" s="72"/>
      <c r="E317" s="10"/>
      <c r="F317" s="183"/>
      <c r="G317" s="134" t="str">
        <f>IFERROR(VLOOKUP(Tabla46[[#This Row],[ID RIESGO]],'1. IDENTIFICACION DEL RIESGO'!$AB$27:$AL$40,11,0),"")</f>
        <v/>
      </c>
      <c r="H317" s="183"/>
      <c r="I317" s="183"/>
      <c r="J317" s="183"/>
      <c r="K317" s="185"/>
      <c r="L317" s="185"/>
      <c r="M317" s="183"/>
      <c r="N317" s="176" t="str">
        <f>IF(Tabla46[[#This Row],[ID RIESGO]]="","",IF(Tabla46[[#This Row],[RESPONSABLE DEL CONTROL (CARGO)]]="","No","Si"))</f>
        <v/>
      </c>
      <c r="O317" s="134" t="str">
        <f>IF(Tabla46[[#This Row],[FRECUENCIA DE EJECUCION DEL CONTROL]]="","",IF(Tabla46[[#This Row],[FRECUENCIA DE EJECUCION DEL CONTROL]]=DATOS!$AS$32,DATOS!$AS$32,DATOS!$AS$31))</f>
        <v/>
      </c>
      <c r="P31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7" s="134" t="str">
        <f>IF(ISTEXT(Tabla46[[#This Row],[VALOR EVALUACION DISENO]]),"",IF(Tabla46[[#This Row],[VALOR EVALUACION DISENO]]&gt;4.6,DATOS!$AV$21,IF(Tabla46[[#This Row],[VALOR EVALUACION DISENO]]&gt;=3,DATOS!$AV$22,DATOS!$AV$23)))</f>
        <v/>
      </c>
      <c r="R317" s="296"/>
      <c r="S317" s="134" t="str">
        <f>IFERROR(VLOOKUP(Tabla46[[#This Row],[% DE CUMPLIMIENTO DE LA EJECUCION DEL CONTROL]],DATOS!$AS$38:$AT$40,2,0),"")</f>
        <v/>
      </c>
      <c r="T317" s="296"/>
      <c r="U317" s="134" t="str">
        <f>IFERROR(VLOOKUP(Tabla46[[#This Row],[CRITERIOS DE EVALUACION DE LA EFECTIVIDAD]],DATOS!$AS$43:$AT$45,2,0),"")</f>
        <v/>
      </c>
      <c r="V317"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8" spans="1:22" ht="15" customHeight="1" x14ac:dyDescent="0.25">
      <c r="A318" s="7"/>
      <c r="B318" s="5"/>
      <c r="C318" s="5"/>
      <c r="D318" s="72"/>
      <c r="E318" s="10"/>
      <c r="F318" s="183"/>
      <c r="G318" s="134" t="str">
        <f>IFERROR(VLOOKUP(Tabla46[[#This Row],[ID RIESGO]],'1. IDENTIFICACION DEL RIESGO'!$AB$27:$AL$40,11,0),"")</f>
        <v/>
      </c>
      <c r="H318" s="183"/>
      <c r="I318" s="183"/>
      <c r="J318" s="183"/>
      <c r="K318" s="185"/>
      <c r="L318" s="185"/>
      <c r="M318" s="183"/>
      <c r="N318" s="176" t="str">
        <f>IF(Tabla46[[#This Row],[ID RIESGO]]="","",IF(Tabla46[[#This Row],[RESPONSABLE DEL CONTROL (CARGO)]]="","No","Si"))</f>
        <v/>
      </c>
      <c r="O318" s="134" t="str">
        <f>IF(Tabla46[[#This Row],[FRECUENCIA DE EJECUCION DEL CONTROL]]="","",IF(Tabla46[[#This Row],[FRECUENCIA DE EJECUCION DEL CONTROL]]=DATOS!$AS$32,DATOS!$AS$32,DATOS!$AS$31))</f>
        <v/>
      </c>
      <c r="P31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8" s="134" t="str">
        <f>IF(ISTEXT(Tabla46[[#This Row],[VALOR EVALUACION DISENO]]),"",IF(Tabla46[[#This Row],[VALOR EVALUACION DISENO]]&gt;4.6,DATOS!$AV$21,IF(Tabla46[[#This Row],[VALOR EVALUACION DISENO]]&gt;=3,DATOS!$AV$22,DATOS!$AV$23)))</f>
        <v/>
      </c>
      <c r="R318" s="296"/>
      <c r="S318" s="134" t="str">
        <f>IFERROR(VLOOKUP(Tabla46[[#This Row],[% DE CUMPLIMIENTO DE LA EJECUCION DEL CONTROL]],DATOS!$AS$38:$AT$40,2,0),"")</f>
        <v/>
      </c>
      <c r="T318" s="296"/>
      <c r="U318" s="134" t="str">
        <f>IFERROR(VLOOKUP(Tabla46[[#This Row],[CRITERIOS DE EVALUACION DE LA EFECTIVIDAD]],DATOS!$AS$43:$AT$45,2,0),"")</f>
        <v/>
      </c>
      <c r="V318"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9" spans="1:22" ht="15" customHeight="1" x14ac:dyDescent="0.25">
      <c r="A319" s="7"/>
      <c r="B319" s="5"/>
      <c r="C319" s="5"/>
      <c r="D319" s="72"/>
      <c r="E319" s="10"/>
      <c r="F319" s="183"/>
      <c r="G319" s="134" t="str">
        <f>IFERROR(VLOOKUP(Tabla46[[#This Row],[ID RIESGO]],'1. IDENTIFICACION DEL RIESGO'!$AB$27:$AL$40,11,0),"")</f>
        <v/>
      </c>
      <c r="H319" s="183"/>
      <c r="I319" s="183"/>
      <c r="J319" s="183"/>
      <c r="K319" s="185"/>
      <c r="L319" s="185"/>
      <c r="M319" s="183"/>
      <c r="N319" s="176" t="str">
        <f>IF(Tabla46[[#This Row],[ID RIESGO]]="","",IF(Tabla46[[#This Row],[RESPONSABLE DEL CONTROL (CARGO)]]="","No","Si"))</f>
        <v/>
      </c>
      <c r="O319" s="134" t="str">
        <f>IF(Tabla46[[#This Row],[FRECUENCIA DE EJECUCION DEL CONTROL]]="","",IF(Tabla46[[#This Row],[FRECUENCIA DE EJECUCION DEL CONTROL]]=DATOS!$AS$32,DATOS!$AS$32,DATOS!$AS$31))</f>
        <v/>
      </c>
      <c r="P31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9" s="134" t="str">
        <f>IF(ISTEXT(Tabla46[[#This Row],[VALOR EVALUACION DISENO]]),"",IF(Tabla46[[#This Row],[VALOR EVALUACION DISENO]]&gt;4.6,DATOS!$AV$21,IF(Tabla46[[#This Row],[VALOR EVALUACION DISENO]]&gt;=3,DATOS!$AV$22,DATOS!$AV$23)))</f>
        <v/>
      </c>
      <c r="R319" s="296"/>
      <c r="S319" s="134" t="str">
        <f>IFERROR(VLOOKUP(Tabla46[[#This Row],[% DE CUMPLIMIENTO DE LA EJECUCION DEL CONTROL]],DATOS!$AS$38:$AT$40,2,0),"")</f>
        <v/>
      </c>
      <c r="T319" s="296"/>
      <c r="U319" s="134" t="str">
        <f>IFERROR(VLOOKUP(Tabla46[[#This Row],[CRITERIOS DE EVALUACION DE LA EFECTIVIDAD]],DATOS!$AS$43:$AT$45,2,0),"")</f>
        <v/>
      </c>
      <c r="V319"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0" spans="1:22" ht="15" customHeight="1" x14ac:dyDescent="0.25">
      <c r="A320" s="7"/>
      <c r="B320" s="5"/>
      <c r="C320" s="5"/>
      <c r="D320" s="72"/>
      <c r="E320" s="10"/>
      <c r="F320" s="183"/>
      <c r="G320" s="134" t="str">
        <f>IFERROR(VLOOKUP(Tabla46[[#This Row],[ID RIESGO]],'1. IDENTIFICACION DEL RIESGO'!$AB$27:$AL$40,11,0),"")</f>
        <v/>
      </c>
      <c r="H320" s="183"/>
      <c r="I320" s="183"/>
      <c r="J320" s="183"/>
      <c r="K320" s="185"/>
      <c r="L320" s="185"/>
      <c r="M320" s="183"/>
      <c r="N320" s="176" t="str">
        <f>IF(Tabla46[[#This Row],[ID RIESGO]]="","",IF(Tabla46[[#This Row],[RESPONSABLE DEL CONTROL (CARGO)]]="","No","Si"))</f>
        <v/>
      </c>
      <c r="O320" s="134" t="str">
        <f>IF(Tabla46[[#This Row],[FRECUENCIA DE EJECUCION DEL CONTROL]]="","",IF(Tabla46[[#This Row],[FRECUENCIA DE EJECUCION DEL CONTROL]]=DATOS!$AS$32,DATOS!$AS$32,DATOS!$AS$31))</f>
        <v/>
      </c>
      <c r="P32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0" s="134" t="str">
        <f>IF(ISTEXT(Tabla46[[#This Row],[VALOR EVALUACION DISENO]]),"",IF(Tabla46[[#This Row],[VALOR EVALUACION DISENO]]&gt;4.6,DATOS!$AV$21,IF(Tabla46[[#This Row],[VALOR EVALUACION DISENO]]&gt;=3,DATOS!$AV$22,DATOS!$AV$23)))</f>
        <v/>
      </c>
      <c r="R320" s="296"/>
      <c r="S320" s="134" t="str">
        <f>IFERROR(VLOOKUP(Tabla46[[#This Row],[% DE CUMPLIMIENTO DE LA EJECUCION DEL CONTROL]],DATOS!$AS$38:$AT$40,2,0),"")</f>
        <v/>
      </c>
      <c r="T320" s="296"/>
      <c r="U320" s="134" t="str">
        <f>IFERROR(VLOOKUP(Tabla46[[#This Row],[CRITERIOS DE EVALUACION DE LA EFECTIVIDAD]],DATOS!$AS$43:$AT$45,2,0),"")</f>
        <v/>
      </c>
      <c r="V320"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1" spans="1:22" ht="15" customHeight="1" x14ac:dyDescent="0.25">
      <c r="A321" s="7"/>
      <c r="B321" s="5"/>
      <c r="C321" s="5"/>
      <c r="D321" s="72"/>
      <c r="E321" s="10"/>
      <c r="F321" s="183"/>
      <c r="G321" s="134" t="str">
        <f>IFERROR(VLOOKUP(Tabla46[[#This Row],[ID RIESGO]],'1. IDENTIFICACION DEL RIESGO'!$AB$27:$AL$40,11,0),"")</f>
        <v/>
      </c>
      <c r="H321" s="183"/>
      <c r="I321" s="183"/>
      <c r="J321" s="183"/>
      <c r="K321" s="185"/>
      <c r="L321" s="185"/>
      <c r="M321" s="183"/>
      <c r="N321" s="176" t="str">
        <f>IF(Tabla46[[#This Row],[ID RIESGO]]="","",IF(Tabla46[[#This Row],[RESPONSABLE DEL CONTROL (CARGO)]]="","No","Si"))</f>
        <v/>
      </c>
      <c r="O321" s="134" t="str">
        <f>IF(Tabla46[[#This Row],[FRECUENCIA DE EJECUCION DEL CONTROL]]="","",IF(Tabla46[[#This Row],[FRECUENCIA DE EJECUCION DEL CONTROL]]=DATOS!$AS$32,DATOS!$AS$32,DATOS!$AS$31))</f>
        <v/>
      </c>
      <c r="P32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1" s="134" t="str">
        <f>IF(ISTEXT(Tabla46[[#This Row],[VALOR EVALUACION DISENO]]),"",IF(Tabla46[[#This Row],[VALOR EVALUACION DISENO]]&gt;4.6,DATOS!$AV$21,IF(Tabla46[[#This Row],[VALOR EVALUACION DISENO]]&gt;=3,DATOS!$AV$22,DATOS!$AV$23)))</f>
        <v/>
      </c>
      <c r="R321" s="296"/>
      <c r="S321" s="134" t="str">
        <f>IFERROR(VLOOKUP(Tabla46[[#This Row],[% DE CUMPLIMIENTO DE LA EJECUCION DEL CONTROL]],DATOS!$AS$38:$AT$40,2,0),"")</f>
        <v/>
      </c>
      <c r="T321" s="296"/>
      <c r="U321" s="134" t="str">
        <f>IFERROR(VLOOKUP(Tabla46[[#This Row],[CRITERIOS DE EVALUACION DE LA EFECTIVIDAD]],DATOS!$AS$43:$AT$45,2,0),"")</f>
        <v/>
      </c>
      <c r="V321"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2" spans="1:22" ht="15" customHeight="1" x14ac:dyDescent="0.25">
      <c r="A322" s="7"/>
      <c r="B322" s="5"/>
      <c r="C322" s="5"/>
      <c r="D322" s="72"/>
      <c r="E322" s="10"/>
      <c r="F322" s="183"/>
      <c r="G322" s="134" t="str">
        <f>IFERROR(VLOOKUP(Tabla46[[#This Row],[ID RIESGO]],'1. IDENTIFICACION DEL RIESGO'!$AB$27:$AL$40,11,0),"")</f>
        <v/>
      </c>
      <c r="H322" s="183"/>
      <c r="I322" s="183"/>
      <c r="J322" s="183"/>
      <c r="K322" s="185"/>
      <c r="L322" s="185"/>
      <c r="M322" s="183"/>
      <c r="N322" s="176" t="str">
        <f>IF(Tabla46[[#This Row],[ID RIESGO]]="","",IF(Tabla46[[#This Row],[RESPONSABLE DEL CONTROL (CARGO)]]="","No","Si"))</f>
        <v/>
      </c>
      <c r="O322" s="134" t="str">
        <f>IF(Tabla46[[#This Row],[FRECUENCIA DE EJECUCION DEL CONTROL]]="","",IF(Tabla46[[#This Row],[FRECUENCIA DE EJECUCION DEL CONTROL]]=DATOS!$AS$32,DATOS!$AS$32,DATOS!$AS$31))</f>
        <v/>
      </c>
      <c r="P32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2" s="134" t="str">
        <f>IF(ISTEXT(Tabla46[[#This Row],[VALOR EVALUACION DISENO]]),"",IF(Tabla46[[#This Row],[VALOR EVALUACION DISENO]]&gt;4.6,DATOS!$AV$21,IF(Tabla46[[#This Row],[VALOR EVALUACION DISENO]]&gt;=3,DATOS!$AV$22,DATOS!$AV$23)))</f>
        <v/>
      </c>
      <c r="R322" s="296"/>
      <c r="S322" s="134" t="str">
        <f>IFERROR(VLOOKUP(Tabla46[[#This Row],[% DE CUMPLIMIENTO DE LA EJECUCION DEL CONTROL]],DATOS!$AS$38:$AT$40,2,0),"")</f>
        <v/>
      </c>
      <c r="T322" s="296"/>
      <c r="U322" s="134" t="str">
        <f>IFERROR(VLOOKUP(Tabla46[[#This Row],[CRITERIOS DE EVALUACION DE LA EFECTIVIDAD]],DATOS!$AS$43:$AT$45,2,0),"")</f>
        <v/>
      </c>
      <c r="V322"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3" spans="1:22" ht="15" customHeight="1" x14ac:dyDescent="0.25">
      <c r="A323" s="7"/>
      <c r="B323" s="5"/>
      <c r="C323" s="5"/>
      <c r="D323" s="72"/>
      <c r="E323" s="10"/>
      <c r="F323" s="183"/>
      <c r="G323" s="134" t="str">
        <f>IFERROR(VLOOKUP(Tabla46[[#This Row],[ID RIESGO]],'1. IDENTIFICACION DEL RIESGO'!$AB$27:$AL$40,11,0),"")</f>
        <v/>
      </c>
      <c r="H323" s="183"/>
      <c r="I323" s="183"/>
      <c r="J323" s="183"/>
      <c r="K323" s="185"/>
      <c r="L323" s="185"/>
      <c r="M323" s="183"/>
      <c r="N323" s="176" t="str">
        <f>IF(Tabla46[[#This Row],[ID RIESGO]]="","",IF(Tabla46[[#This Row],[RESPONSABLE DEL CONTROL (CARGO)]]="","No","Si"))</f>
        <v/>
      </c>
      <c r="O323" s="134" t="str">
        <f>IF(Tabla46[[#This Row],[FRECUENCIA DE EJECUCION DEL CONTROL]]="","",IF(Tabla46[[#This Row],[FRECUENCIA DE EJECUCION DEL CONTROL]]=DATOS!$AS$32,DATOS!$AS$32,DATOS!$AS$31))</f>
        <v/>
      </c>
      <c r="P32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3" s="134" t="str">
        <f>IF(ISTEXT(Tabla46[[#This Row],[VALOR EVALUACION DISENO]]),"",IF(Tabla46[[#This Row],[VALOR EVALUACION DISENO]]&gt;4.6,DATOS!$AV$21,IF(Tabla46[[#This Row],[VALOR EVALUACION DISENO]]&gt;=3,DATOS!$AV$22,DATOS!$AV$23)))</f>
        <v/>
      </c>
      <c r="R323" s="296"/>
      <c r="S323" s="134" t="str">
        <f>IFERROR(VLOOKUP(Tabla46[[#This Row],[% DE CUMPLIMIENTO DE LA EJECUCION DEL CONTROL]],DATOS!$AS$38:$AT$40,2,0),"")</f>
        <v/>
      </c>
      <c r="T323" s="296"/>
      <c r="U323" s="134" t="str">
        <f>IFERROR(VLOOKUP(Tabla46[[#This Row],[CRITERIOS DE EVALUACION DE LA EFECTIVIDAD]],DATOS!$AS$43:$AT$45,2,0),"")</f>
        <v/>
      </c>
      <c r="V323"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4" spans="1:22" ht="15" customHeight="1" x14ac:dyDescent="0.25">
      <c r="A324" s="7"/>
      <c r="B324" s="5"/>
      <c r="C324" s="5"/>
      <c r="D324" s="72"/>
      <c r="E324" s="10"/>
      <c r="F324" s="183"/>
      <c r="G324" s="134" t="str">
        <f>IFERROR(VLOOKUP(Tabla46[[#This Row],[ID RIESGO]],'1. IDENTIFICACION DEL RIESGO'!$AB$27:$AL$40,11,0),"")</f>
        <v/>
      </c>
      <c r="H324" s="183"/>
      <c r="I324" s="183"/>
      <c r="J324" s="183"/>
      <c r="K324" s="185"/>
      <c r="L324" s="185"/>
      <c r="M324" s="183"/>
      <c r="N324" s="176" t="str">
        <f>IF(Tabla46[[#This Row],[ID RIESGO]]="","",IF(Tabla46[[#This Row],[RESPONSABLE DEL CONTROL (CARGO)]]="","No","Si"))</f>
        <v/>
      </c>
      <c r="O324" s="134" t="str">
        <f>IF(Tabla46[[#This Row],[FRECUENCIA DE EJECUCION DEL CONTROL]]="","",IF(Tabla46[[#This Row],[FRECUENCIA DE EJECUCION DEL CONTROL]]=DATOS!$AS$32,DATOS!$AS$32,DATOS!$AS$31))</f>
        <v/>
      </c>
      <c r="P32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4" s="134" t="str">
        <f>IF(ISTEXT(Tabla46[[#This Row],[VALOR EVALUACION DISENO]]),"",IF(Tabla46[[#This Row],[VALOR EVALUACION DISENO]]&gt;4.6,DATOS!$AV$21,IF(Tabla46[[#This Row],[VALOR EVALUACION DISENO]]&gt;=3,DATOS!$AV$22,DATOS!$AV$23)))</f>
        <v/>
      </c>
      <c r="R324" s="296"/>
      <c r="S324" s="134" t="str">
        <f>IFERROR(VLOOKUP(Tabla46[[#This Row],[% DE CUMPLIMIENTO DE LA EJECUCION DEL CONTROL]],DATOS!$AS$38:$AT$40,2,0),"")</f>
        <v/>
      </c>
      <c r="T324" s="296"/>
      <c r="U324" s="134" t="str">
        <f>IFERROR(VLOOKUP(Tabla46[[#This Row],[CRITERIOS DE EVALUACION DE LA EFECTIVIDAD]],DATOS!$AS$43:$AT$45,2,0),"")</f>
        <v/>
      </c>
      <c r="V324"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5" spans="1:22" ht="15" customHeight="1" x14ac:dyDescent="0.25">
      <c r="A325" s="7"/>
      <c r="B325" s="5"/>
      <c r="C325" s="5"/>
      <c r="D325" s="72"/>
      <c r="E325" s="10"/>
      <c r="F325" s="183"/>
      <c r="G325" s="134" t="str">
        <f>IFERROR(VLOOKUP(Tabla46[[#This Row],[ID RIESGO]],'1. IDENTIFICACION DEL RIESGO'!$AB$27:$AL$40,11,0),"")</f>
        <v/>
      </c>
      <c r="H325" s="183"/>
      <c r="I325" s="183"/>
      <c r="J325" s="183"/>
      <c r="K325" s="185"/>
      <c r="L325" s="185"/>
      <c r="M325" s="183"/>
      <c r="N325" s="176" t="str">
        <f>IF(Tabla46[[#This Row],[ID RIESGO]]="","",IF(Tabla46[[#This Row],[RESPONSABLE DEL CONTROL (CARGO)]]="","No","Si"))</f>
        <v/>
      </c>
      <c r="O325" s="134" t="str">
        <f>IF(Tabla46[[#This Row],[FRECUENCIA DE EJECUCION DEL CONTROL]]="","",IF(Tabla46[[#This Row],[FRECUENCIA DE EJECUCION DEL CONTROL]]=DATOS!$AS$32,DATOS!$AS$32,DATOS!$AS$31))</f>
        <v/>
      </c>
      <c r="P32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5" s="134" t="str">
        <f>IF(ISTEXT(Tabla46[[#This Row],[VALOR EVALUACION DISENO]]),"",IF(Tabla46[[#This Row],[VALOR EVALUACION DISENO]]&gt;4.6,DATOS!$AV$21,IF(Tabla46[[#This Row],[VALOR EVALUACION DISENO]]&gt;=3,DATOS!$AV$22,DATOS!$AV$23)))</f>
        <v/>
      </c>
      <c r="R325" s="296"/>
      <c r="S325" s="134" t="str">
        <f>IFERROR(VLOOKUP(Tabla46[[#This Row],[% DE CUMPLIMIENTO DE LA EJECUCION DEL CONTROL]],DATOS!$AS$38:$AT$40,2,0),"")</f>
        <v/>
      </c>
      <c r="T325" s="296"/>
      <c r="U325" s="134" t="str">
        <f>IFERROR(VLOOKUP(Tabla46[[#This Row],[CRITERIOS DE EVALUACION DE LA EFECTIVIDAD]],DATOS!$AS$43:$AT$45,2,0),"")</f>
        <v/>
      </c>
      <c r="V325"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6" spans="1:22" ht="15" customHeight="1" x14ac:dyDescent="0.25">
      <c r="A326" s="7"/>
      <c r="B326" s="5"/>
      <c r="C326" s="5"/>
      <c r="D326" s="72"/>
      <c r="E326" s="10"/>
      <c r="F326" s="183"/>
      <c r="G326" s="134" t="str">
        <f>IFERROR(VLOOKUP(Tabla46[[#This Row],[ID RIESGO]],'1. IDENTIFICACION DEL RIESGO'!$AB$27:$AL$40,11,0),"")</f>
        <v/>
      </c>
      <c r="H326" s="183"/>
      <c r="I326" s="183"/>
      <c r="J326" s="183"/>
      <c r="K326" s="185"/>
      <c r="L326" s="185"/>
      <c r="M326" s="183"/>
      <c r="N326" s="176" t="str">
        <f>IF(Tabla46[[#This Row],[ID RIESGO]]="","",IF(Tabla46[[#This Row],[RESPONSABLE DEL CONTROL (CARGO)]]="","No","Si"))</f>
        <v/>
      </c>
      <c r="O326" s="134" t="str">
        <f>IF(Tabla46[[#This Row],[FRECUENCIA DE EJECUCION DEL CONTROL]]="","",IF(Tabla46[[#This Row],[FRECUENCIA DE EJECUCION DEL CONTROL]]=DATOS!$AS$32,DATOS!$AS$32,DATOS!$AS$31))</f>
        <v/>
      </c>
      <c r="P32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6" s="134" t="str">
        <f>IF(ISTEXT(Tabla46[[#This Row],[VALOR EVALUACION DISENO]]),"",IF(Tabla46[[#This Row],[VALOR EVALUACION DISENO]]&gt;4.6,DATOS!$AV$21,IF(Tabla46[[#This Row],[VALOR EVALUACION DISENO]]&gt;=3,DATOS!$AV$22,DATOS!$AV$23)))</f>
        <v/>
      </c>
      <c r="R326" s="296"/>
      <c r="S326" s="134" t="str">
        <f>IFERROR(VLOOKUP(Tabla46[[#This Row],[% DE CUMPLIMIENTO DE LA EJECUCION DEL CONTROL]],DATOS!$AS$38:$AT$40,2,0),"")</f>
        <v/>
      </c>
      <c r="T326" s="296"/>
      <c r="U326" s="134" t="str">
        <f>IFERROR(VLOOKUP(Tabla46[[#This Row],[CRITERIOS DE EVALUACION DE LA EFECTIVIDAD]],DATOS!$AS$43:$AT$45,2,0),"")</f>
        <v/>
      </c>
      <c r="V326"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7" spans="1:22" ht="15" customHeight="1" x14ac:dyDescent="0.25">
      <c r="A327" s="7"/>
      <c r="B327" s="5"/>
      <c r="C327" s="5"/>
      <c r="D327" s="72"/>
      <c r="E327" s="10"/>
      <c r="F327" s="183"/>
      <c r="G327" s="134" t="str">
        <f>IFERROR(VLOOKUP(Tabla46[[#This Row],[ID RIESGO]],'1. IDENTIFICACION DEL RIESGO'!$AB$27:$AL$40,11,0),"")</f>
        <v/>
      </c>
      <c r="H327" s="183"/>
      <c r="I327" s="183"/>
      <c r="J327" s="183"/>
      <c r="K327" s="185"/>
      <c r="L327" s="185"/>
      <c r="M327" s="183"/>
      <c r="N327" s="176" t="str">
        <f>IF(Tabla46[[#This Row],[ID RIESGO]]="","",IF(Tabla46[[#This Row],[RESPONSABLE DEL CONTROL (CARGO)]]="","No","Si"))</f>
        <v/>
      </c>
      <c r="O327" s="134" t="str">
        <f>IF(Tabla46[[#This Row],[FRECUENCIA DE EJECUCION DEL CONTROL]]="","",IF(Tabla46[[#This Row],[FRECUENCIA DE EJECUCION DEL CONTROL]]=DATOS!$AS$32,DATOS!$AS$32,DATOS!$AS$31))</f>
        <v/>
      </c>
      <c r="P32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7" s="134" t="str">
        <f>IF(ISTEXT(Tabla46[[#This Row],[VALOR EVALUACION DISENO]]),"",IF(Tabla46[[#This Row],[VALOR EVALUACION DISENO]]&gt;4.6,DATOS!$AV$21,IF(Tabla46[[#This Row],[VALOR EVALUACION DISENO]]&gt;=3,DATOS!$AV$22,DATOS!$AV$23)))</f>
        <v/>
      </c>
      <c r="R327" s="296"/>
      <c r="S327" s="134" t="str">
        <f>IFERROR(VLOOKUP(Tabla46[[#This Row],[% DE CUMPLIMIENTO DE LA EJECUCION DEL CONTROL]],DATOS!$AS$38:$AT$40,2,0),"")</f>
        <v/>
      </c>
      <c r="T327" s="296"/>
      <c r="U327" s="134" t="str">
        <f>IFERROR(VLOOKUP(Tabla46[[#This Row],[CRITERIOS DE EVALUACION DE LA EFECTIVIDAD]],DATOS!$AS$43:$AT$45,2,0),"")</f>
        <v/>
      </c>
      <c r="V327"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8" spans="1:22" ht="15" customHeight="1" x14ac:dyDescent="0.25">
      <c r="A328" s="7"/>
      <c r="B328" s="5"/>
      <c r="C328" s="5"/>
      <c r="D328" s="72"/>
      <c r="E328" s="10"/>
      <c r="F328" s="183"/>
      <c r="G328" s="134" t="str">
        <f>IFERROR(VLOOKUP(Tabla46[[#This Row],[ID RIESGO]],'1. IDENTIFICACION DEL RIESGO'!$AB$27:$AL$40,11,0),"")</f>
        <v/>
      </c>
      <c r="H328" s="183"/>
      <c r="I328" s="183"/>
      <c r="J328" s="183"/>
      <c r="K328" s="185"/>
      <c r="L328" s="185"/>
      <c r="M328" s="183"/>
      <c r="N328" s="176" t="str">
        <f>IF(Tabla46[[#This Row],[ID RIESGO]]="","",IF(Tabla46[[#This Row],[RESPONSABLE DEL CONTROL (CARGO)]]="","No","Si"))</f>
        <v/>
      </c>
      <c r="O328" s="134" t="str">
        <f>IF(Tabla46[[#This Row],[FRECUENCIA DE EJECUCION DEL CONTROL]]="","",IF(Tabla46[[#This Row],[FRECUENCIA DE EJECUCION DEL CONTROL]]=DATOS!$AS$32,DATOS!$AS$32,DATOS!$AS$31))</f>
        <v/>
      </c>
      <c r="P32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8" s="134" t="str">
        <f>IF(ISTEXT(Tabla46[[#This Row],[VALOR EVALUACION DISENO]]),"",IF(Tabla46[[#This Row],[VALOR EVALUACION DISENO]]&gt;4.6,DATOS!$AV$21,IF(Tabla46[[#This Row],[VALOR EVALUACION DISENO]]&gt;=3,DATOS!$AV$22,DATOS!$AV$23)))</f>
        <v/>
      </c>
      <c r="R328" s="296"/>
      <c r="S328" s="134" t="str">
        <f>IFERROR(VLOOKUP(Tabla46[[#This Row],[% DE CUMPLIMIENTO DE LA EJECUCION DEL CONTROL]],DATOS!$AS$38:$AT$40,2,0),"")</f>
        <v/>
      </c>
      <c r="T328" s="296"/>
      <c r="U328" s="134" t="str">
        <f>IFERROR(VLOOKUP(Tabla46[[#This Row],[CRITERIOS DE EVALUACION DE LA EFECTIVIDAD]],DATOS!$AS$43:$AT$45,2,0),"")</f>
        <v/>
      </c>
      <c r="V328"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9" spans="1:22" ht="15" customHeight="1" x14ac:dyDescent="0.25">
      <c r="A329" s="7"/>
      <c r="B329" s="5"/>
      <c r="C329" s="5"/>
      <c r="D329" s="72"/>
      <c r="E329" s="10"/>
      <c r="F329" s="183"/>
      <c r="G329" s="134" t="str">
        <f>IFERROR(VLOOKUP(Tabla46[[#This Row],[ID RIESGO]],'1. IDENTIFICACION DEL RIESGO'!$AB$27:$AL$40,11,0),"")</f>
        <v/>
      </c>
      <c r="H329" s="183"/>
      <c r="I329" s="183"/>
      <c r="J329" s="183"/>
      <c r="K329" s="185"/>
      <c r="L329" s="185"/>
      <c r="M329" s="183"/>
      <c r="N329" s="176" t="str">
        <f>IF(Tabla46[[#This Row],[ID RIESGO]]="","",IF(Tabla46[[#This Row],[RESPONSABLE DEL CONTROL (CARGO)]]="","No","Si"))</f>
        <v/>
      </c>
      <c r="O329" s="134" t="str">
        <f>IF(Tabla46[[#This Row],[FRECUENCIA DE EJECUCION DEL CONTROL]]="","",IF(Tabla46[[#This Row],[FRECUENCIA DE EJECUCION DEL CONTROL]]=DATOS!$AS$32,DATOS!$AS$32,DATOS!$AS$31))</f>
        <v/>
      </c>
      <c r="P32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9" s="134" t="str">
        <f>IF(ISTEXT(Tabla46[[#This Row],[VALOR EVALUACION DISENO]]),"",IF(Tabla46[[#This Row],[VALOR EVALUACION DISENO]]&gt;4.6,DATOS!$AV$21,IF(Tabla46[[#This Row],[VALOR EVALUACION DISENO]]&gt;=3,DATOS!$AV$22,DATOS!$AV$23)))</f>
        <v/>
      </c>
      <c r="R329" s="296"/>
      <c r="S329" s="134" t="str">
        <f>IFERROR(VLOOKUP(Tabla46[[#This Row],[% DE CUMPLIMIENTO DE LA EJECUCION DEL CONTROL]],DATOS!$AS$38:$AT$40,2,0),"")</f>
        <v/>
      </c>
      <c r="T329" s="296"/>
      <c r="U329" s="134" t="str">
        <f>IFERROR(VLOOKUP(Tabla46[[#This Row],[CRITERIOS DE EVALUACION DE LA EFECTIVIDAD]],DATOS!$AS$43:$AT$45,2,0),"")</f>
        <v/>
      </c>
      <c r="V329"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0" spans="1:22" ht="15" customHeight="1" x14ac:dyDescent="0.25">
      <c r="A330" s="7"/>
      <c r="B330" s="5"/>
      <c r="C330" s="5"/>
      <c r="D330" s="72"/>
      <c r="E330" s="10"/>
      <c r="F330" s="183"/>
      <c r="G330" s="134" t="str">
        <f>IFERROR(VLOOKUP(Tabla46[[#This Row],[ID RIESGO]],'1. IDENTIFICACION DEL RIESGO'!$AB$27:$AL$40,11,0),"")</f>
        <v/>
      </c>
      <c r="H330" s="183"/>
      <c r="I330" s="183"/>
      <c r="J330" s="183"/>
      <c r="K330" s="185"/>
      <c r="L330" s="185"/>
      <c r="M330" s="183"/>
      <c r="N330" s="176" t="str">
        <f>IF(Tabla46[[#This Row],[ID RIESGO]]="","",IF(Tabla46[[#This Row],[RESPONSABLE DEL CONTROL (CARGO)]]="","No","Si"))</f>
        <v/>
      </c>
      <c r="O330" s="134" t="str">
        <f>IF(Tabla46[[#This Row],[FRECUENCIA DE EJECUCION DEL CONTROL]]="","",IF(Tabla46[[#This Row],[FRECUENCIA DE EJECUCION DEL CONTROL]]=DATOS!$AS$32,DATOS!$AS$32,DATOS!$AS$31))</f>
        <v/>
      </c>
      <c r="P33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0" s="134" t="str">
        <f>IF(ISTEXT(Tabla46[[#This Row],[VALOR EVALUACION DISENO]]),"",IF(Tabla46[[#This Row],[VALOR EVALUACION DISENO]]&gt;4.6,DATOS!$AV$21,IF(Tabla46[[#This Row],[VALOR EVALUACION DISENO]]&gt;=3,DATOS!$AV$22,DATOS!$AV$23)))</f>
        <v/>
      </c>
      <c r="R330" s="296"/>
      <c r="S330" s="134" t="str">
        <f>IFERROR(VLOOKUP(Tabla46[[#This Row],[% DE CUMPLIMIENTO DE LA EJECUCION DEL CONTROL]],DATOS!$AS$38:$AT$40,2,0),"")</f>
        <v/>
      </c>
      <c r="T330" s="296"/>
      <c r="U330" s="134" t="str">
        <f>IFERROR(VLOOKUP(Tabla46[[#This Row],[CRITERIOS DE EVALUACION DE LA EFECTIVIDAD]],DATOS!$AS$43:$AT$45,2,0),"")</f>
        <v/>
      </c>
      <c r="V330"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1" spans="1:22" ht="15" customHeight="1" x14ac:dyDescent="0.25">
      <c r="A331" s="7"/>
      <c r="B331" s="5"/>
      <c r="C331" s="5"/>
      <c r="D331" s="72"/>
      <c r="E331" s="10"/>
      <c r="F331" s="183"/>
      <c r="G331" s="134" t="str">
        <f>IFERROR(VLOOKUP(Tabla46[[#This Row],[ID RIESGO]],'1. IDENTIFICACION DEL RIESGO'!$AB$27:$AL$40,11,0),"")</f>
        <v/>
      </c>
      <c r="H331" s="183"/>
      <c r="I331" s="183"/>
      <c r="J331" s="183"/>
      <c r="K331" s="185"/>
      <c r="L331" s="185"/>
      <c r="M331" s="183"/>
      <c r="N331" s="176" t="str">
        <f>IF(Tabla46[[#This Row],[ID RIESGO]]="","",IF(Tabla46[[#This Row],[RESPONSABLE DEL CONTROL (CARGO)]]="","No","Si"))</f>
        <v/>
      </c>
      <c r="O331" s="134" t="str">
        <f>IF(Tabla46[[#This Row],[FRECUENCIA DE EJECUCION DEL CONTROL]]="","",IF(Tabla46[[#This Row],[FRECUENCIA DE EJECUCION DEL CONTROL]]=DATOS!$AS$32,DATOS!$AS$32,DATOS!$AS$31))</f>
        <v/>
      </c>
      <c r="P33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1" s="134" t="str">
        <f>IF(ISTEXT(Tabla46[[#This Row],[VALOR EVALUACION DISENO]]),"",IF(Tabla46[[#This Row],[VALOR EVALUACION DISENO]]&gt;4.6,DATOS!$AV$21,IF(Tabla46[[#This Row],[VALOR EVALUACION DISENO]]&gt;=3,DATOS!$AV$22,DATOS!$AV$23)))</f>
        <v/>
      </c>
      <c r="R331" s="296"/>
      <c r="S331" s="134" t="str">
        <f>IFERROR(VLOOKUP(Tabla46[[#This Row],[% DE CUMPLIMIENTO DE LA EJECUCION DEL CONTROL]],DATOS!$AS$38:$AT$40,2,0),"")</f>
        <v/>
      </c>
      <c r="T331" s="296"/>
      <c r="U331" s="134" t="str">
        <f>IFERROR(VLOOKUP(Tabla46[[#This Row],[CRITERIOS DE EVALUACION DE LA EFECTIVIDAD]],DATOS!$AS$43:$AT$45,2,0),"")</f>
        <v/>
      </c>
      <c r="V331"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2" spans="1:22" ht="15" customHeight="1" x14ac:dyDescent="0.25">
      <c r="A332" s="7"/>
      <c r="B332" s="5"/>
      <c r="C332" s="5"/>
      <c r="D332" s="72"/>
      <c r="E332" s="10"/>
      <c r="F332" s="183"/>
      <c r="G332" s="134" t="str">
        <f>IFERROR(VLOOKUP(Tabla46[[#This Row],[ID RIESGO]],'1. IDENTIFICACION DEL RIESGO'!$AB$27:$AL$40,11,0),"")</f>
        <v/>
      </c>
      <c r="H332" s="183"/>
      <c r="I332" s="183"/>
      <c r="J332" s="183"/>
      <c r="K332" s="185"/>
      <c r="L332" s="185"/>
      <c r="M332" s="183"/>
      <c r="N332" s="176" t="str">
        <f>IF(Tabla46[[#This Row],[ID RIESGO]]="","",IF(Tabla46[[#This Row],[RESPONSABLE DEL CONTROL (CARGO)]]="","No","Si"))</f>
        <v/>
      </c>
      <c r="O332" s="134" t="str">
        <f>IF(Tabla46[[#This Row],[FRECUENCIA DE EJECUCION DEL CONTROL]]="","",IF(Tabla46[[#This Row],[FRECUENCIA DE EJECUCION DEL CONTROL]]=DATOS!$AS$32,DATOS!$AS$32,DATOS!$AS$31))</f>
        <v/>
      </c>
      <c r="P33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2" s="134" t="str">
        <f>IF(ISTEXT(Tabla46[[#This Row],[VALOR EVALUACION DISENO]]),"",IF(Tabla46[[#This Row],[VALOR EVALUACION DISENO]]&gt;4.6,DATOS!$AV$21,IF(Tabla46[[#This Row],[VALOR EVALUACION DISENO]]&gt;=3,DATOS!$AV$22,DATOS!$AV$23)))</f>
        <v/>
      </c>
      <c r="R332" s="296"/>
      <c r="S332" s="134" t="str">
        <f>IFERROR(VLOOKUP(Tabla46[[#This Row],[% DE CUMPLIMIENTO DE LA EJECUCION DEL CONTROL]],DATOS!$AS$38:$AT$40,2,0),"")</f>
        <v/>
      </c>
      <c r="T332" s="296"/>
      <c r="U332" s="134" t="str">
        <f>IFERROR(VLOOKUP(Tabla46[[#This Row],[CRITERIOS DE EVALUACION DE LA EFECTIVIDAD]],DATOS!$AS$43:$AT$45,2,0),"")</f>
        <v/>
      </c>
      <c r="V332"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3" spans="1:22" ht="15" customHeight="1" x14ac:dyDescent="0.25">
      <c r="A333" s="7"/>
      <c r="B333" s="5"/>
      <c r="C333" s="5"/>
      <c r="D333" s="72"/>
      <c r="E333" s="10"/>
      <c r="F333" s="183"/>
      <c r="G333" s="134" t="str">
        <f>IFERROR(VLOOKUP(Tabla46[[#This Row],[ID RIESGO]],'1. IDENTIFICACION DEL RIESGO'!$AB$27:$AL$40,11,0),"")</f>
        <v/>
      </c>
      <c r="H333" s="183"/>
      <c r="I333" s="183"/>
      <c r="J333" s="183"/>
      <c r="K333" s="185"/>
      <c r="L333" s="185"/>
      <c r="M333" s="183"/>
      <c r="N333" s="176" t="str">
        <f>IF(Tabla46[[#This Row],[ID RIESGO]]="","",IF(Tabla46[[#This Row],[RESPONSABLE DEL CONTROL (CARGO)]]="","No","Si"))</f>
        <v/>
      </c>
      <c r="O333" s="134" t="str">
        <f>IF(Tabla46[[#This Row],[FRECUENCIA DE EJECUCION DEL CONTROL]]="","",IF(Tabla46[[#This Row],[FRECUENCIA DE EJECUCION DEL CONTROL]]=DATOS!$AS$32,DATOS!$AS$32,DATOS!$AS$31))</f>
        <v/>
      </c>
      <c r="P33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3" s="134" t="str">
        <f>IF(ISTEXT(Tabla46[[#This Row],[VALOR EVALUACION DISENO]]),"",IF(Tabla46[[#This Row],[VALOR EVALUACION DISENO]]&gt;4.6,DATOS!$AV$21,IF(Tabla46[[#This Row],[VALOR EVALUACION DISENO]]&gt;=3,DATOS!$AV$22,DATOS!$AV$23)))</f>
        <v/>
      </c>
      <c r="R333" s="296"/>
      <c r="S333" s="134" t="str">
        <f>IFERROR(VLOOKUP(Tabla46[[#This Row],[% DE CUMPLIMIENTO DE LA EJECUCION DEL CONTROL]],DATOS!$AS$38:$AT$40,2,0),"")</f>
        <v/>
      </c>
      <c r="T333" s="296"/>
      <c r="U333" s="134" t="str">
        <f>IFERROR(VLOOKUP(Tabla46[[#This Row],[CRITERIOS DE EVALUACION DE LA EFECTIVIDAD]],DATOS!$AS$43:$AT$45,2,0),"")</f>
        <v/>
      </c>
      <c r="V333"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4" spans="1:22" ht="15" customHeight="1" x14ac:dyDescent="0.25">
      <c r="A334" s="7"/>
      <c r="B334" s="5"/>
      <c r="C334" s="5"/>
      <c r="D334" s="72"/>
      <c r="E334" s="10"/>
      <c r="F334" s="183"/>
      <c r="G334" s="134" t="str">
        <f>IFERROR(VLOOKUP(Tabla46[[#This Row],[ID RIESGO]],'1. IDENTIFICACION DEL RIESGO'!$AB$27:$AL$40,11,0),"")</f>
        <v/>
      </c>
      <c r="H334" s="183"/>
      <c r="I334" s="183"/>
      <c r="J334" s="183"/>
      <c r="K334" s="185"/>
      <c r="L334" s="185"/>
      <c r="M334" s="183"/>
      <c r="N334" s="176" t="str">
        <f>IF(Tabla46[[#This Row],[ID RIESGO]]="","",IF(Tabla46[[#This Row],[RESPONSABLE DEL CONTROL (CARGO)]]="","No","Si"))</f>
        <v/>
      </c>
      <c r="O334" s="134" t="str">
        <f>IF(Tabla46[[#This Row],[FRECUENCIA DE EJECUCION DEL CONTROL]]="","",IF(Tabla46[[#This Row],[FRECUENCIA DE EJECUCION DEL CONTROL]]=DATOS!$AS$32,DATOS!$AS$32,DATOS!$AS$31))</f>
        <v/>
      </c>
      <c r="P33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4" s="134" t="str">
        <f>IF(ISTEXT(Tabla46[[#This Row],[VALOR EVALUACION DISENO]]),"",IF(Tabla46[[#This Row],[VALOR EVALUACION DISENO]]&gt;4.6,DATOS!$AV$21,IF(Tabla46[[#This Row],[VALOR EVALUACION DISENO]]&gt;=3,DATOS!$AV$22,DATOS!$AV$23)))</f>
        <v/>
      </c>
      <c r="R334" s="296"/>
      <c r="S334" s="134" t="str">
        <f>IFERROR(VLOOKUP(Tabla46[[#This Row],[% DE CUMPLIMIENTO DE LA EJECUCION DEL CONTROL]],DATOS!$AS$38:$AT$40,2,0),"")</f>
        <v/>
      </c>
      <c r="T334" s="296"/>
      <c r="U334" s="134" t="str">
        <f>IFERROR(VLOOKUP(Tabla46[[#This Row],[CRITERIOS DE EVALUACION DE LA EFECTIVIDAD]],DATOS!$AS$43:$AT$45,2,0),"")</f>
        <v/>
      </c>
      <c r="V334"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5" spans="1:22" ht="15" customHeight="1" x14ac:dyDescent="0.25">
      <c r="A335" s="7"/>
      <c r="B335" s="5"/>
      <c r="C335" s="5"/>
      <c r="D335" s="72"/>
      <c r="E335" s="10"/>
      <c r="F335" s="183"/>
      <c r="G335" s="134" t="str">
        <f>IFERROR(VLOOKUP(Tabla46[[#This Row],[ID RIESGO]],'1. IDENTIFICACION DEL RIESGO'!$AB$27:$AL$40,11,0),"")</f>
        <v/>
      </c>
      <c r="H335" s="183"/>
      <c r="I335" s="183"/>
      <c r="J335" s="183"/>
      <c r="K335" s="185"/>
      <c r="L335" s="185"/>
      <c r="M335" s="183"/>
      <c r="N335" s="176" t="str">
        <f>IF(Tabla46[[#This Row],[ID RIESGO]]="","",IF(Tabla46[[#This Row],[RESPONSABLE DEL CONTROL (CARGO)]]="","No","Si"))</f>
        <v/>
      </c>
      <c r="O335" s="134" t="str">
        <f>IF(Tabla46[[#This Row],[FRECUENCIA DE EJECUCION DEL CONTROL]]="","",IF(Tabla46[[#This Row],[FRECUENCIA DE EJECUCION DEL CONTROL]]=DATOS!$AS$32,DATOS!$AS$32,DATOS!$AS$31))</f>
        <v/>
      </c>
      <c r="P33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5" s="134" t="str">
        <f>IF(ISTEXT(Tabla46[[#This Row],[VALOR EVALUACION DISENO]]),"",IF(Tabla46[[#This Row],[VALOR EVALUACION DISENO]]&gt;4.6,DATOS!$AV$21,IF(Tabla46[[#This Row],[VALOR EVALUACION DISENO]]&gt;=3,DATOS!$AV$22,DATOS!$AV$23)))</f>
        <v/>
      </c>
      <c r="R335" s="296"/>
      <c r="S335" s="134" t="str">
        <f>IFERROR(VLOOKUP(Tabla46[[#This Row],[% DE CUMPLIMIENTO DE LA EJECUCION DEL CONTROL]],DATOS!$AS$38:$AT$40,2,0),"")</f>
        <v/>
      </c>
      <c r="T335" s="296"/>
      <c r="U335" s="134" t="str">
        <f>IFERROR(VLOOKUP(Tabla46[[#This Row],[CRITERIOS DE EVALUACION DE LA EFECTIVIDAD]],DATOS!$AS$43:$AT$45,2,0),"")</f>
        <v/>
      </c>
      <c r="V335"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6" spans="1:22" ht="15" customHeight="1" x14ac:dyDescent="0.25">
      <c r="A336" s="7"/>
      <c r="B336" s="5"/>
      <c r="C336" s="5"/>
      <c r="D336" s="72"/>
      <c r="E336" s="10"/>
      <c r="F336" s="183"/>
      <c r="G336" s="134" t="str">
        <f>IFERROR(VLOOKUP(Tabla46[[#This Row],[ID RIESGO]],'1. IDENTIFICACION DEL RIESGO'!$AB$27:$AL$40,11,0),"")</f>
        <v/>
      </c>
      <c r="H336" s="183"/>
      <c r="I336" s="183"/>
      <c r="J336" s="183"/>
      <c r="K336" s="185"/>
      <c r="L336" s="185"/>
      <c r="M336" s="183"/>
      <c r="N336" s="176" t="str">
        <f>IF(Tabla46[[#This Row],[ID RIESGO]]="","",IF(Tabla46[[#This Row],[RESPONSABLE DEL CONTROL (CARGO)]]="","No","Si"))</f>
        <v/>
      </c>
      <c r="O336" s="134" t="str">
        <f>IF(Tabla46[[#This Row],[FRECUENCIA DE EJECUCION DEL CONTROL]]="","",IF(Tabla46[[#This Row],[FRECUENCIA DE EJECUCION DEL CONTROL]]=DATOS!$AS$32,DATOS!$AS$32,DATOS!$AS$31))</f>
        <v/>
      </c>
      <c r="P33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6" s="134" t="str">
        <f>IF(ISTEXT(Tabla46[[#This Row],[VALOR EVALUACION DISENO]]),"",IF(Tabla46[[#This Row],[VALOR EVALUACION DISENO]]&gt;4.6,DATOS!$AV$21,IF(Tabla46[[#This Row],[VALOR EVALUACION DISENO]]&gt;=3,DATOS!$AV$22,DATOS!$AV$23)))</f>
        <v/>
      </c>
      <c r="R336" s="296"/>
      <c r="S336" s="134" t="str">
        <f>IFERROR(VLOOKUP(Tabla46[[#This Row],[% DE CUMPLIMIENTO DE LA EJECUCION DEL CONTROL]],DATOS!$AS$38:$AT$40,2,0),"")</f>
        <v/>
      </c>
      <c r="T336" s="296"/>
      <c r="U336" s="134" t="str">
        <f>IFERROR(VLOOKUP(Tabla46[[#This Row],[CRITERIOS DE EVALUACION DE LA EFECTIVIDAD]],DATOS!$AS$43:$AT$45,2,0),"")</f>
        <v/>
      </c>
      <c r="V336"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7" spans="1:22" ht="15" customHeight="1" x14ac:dyDescent="0.25">
      <c r="A337" s="7"/>
      <c r="B337" s="5"/>
      <c r="C337" s="5"/>
      <c r="D337" s="72"/>
      <c r="E337" s="10"/>
      <c r="F337" s="183"/>
      <c r="G337" s="134" t="str">
        <f>IFERROR(VLOOKUP(Tabla46[[#This Row],[ID RIESGO]],'1. IDENTIFICACION DEL RIESGO'!$AB$27:$AL$40,11,0),"")</f>
        <v/>
      </c>
      <c r="H337" s="183"/>
      <c r="I337" s="183"/>
      <c r="J337" s="183"/>
      <c r="K337" s="185"/>
      <c r="L337" s="185"/>
      <c r="M337" s="183"/>
      <c r="N337" s="176" t="str">
        <f>IF(Tabla46[[#This Row],[ID RIESGO]]="","",IF(Tabla46[[#This Row],[RESPONSABLE DEL CONTROL (CARGO)]]="","No","Si"))</f>
        <v/>
      </c>
      <c r="O337" s="134" t="str">
        <f>IF(Tabla46[[#This Row],[FRECUENCIA DE EJECUCION DEL CONTROL]]="","",IF(Tabla46[[#This Row],[FRECUENCIA DE EJECUCION DEL CONTROL]]=DATOS!$AS$32,DATOS!$AS$32,DATOS!$AS$31))</f>
        <v/>
      </c>
      <c r="P33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7" s="134" t="str">
        <f>IF(ISTEXT(Tabla46[[#This Row],[VALOR EVALUACION DISENO]]),"",IF(Tabla46[[#This Row],[VALOR EVALUACION DISENO]]&gt;4.6,DATOS!$AV$21,IF(Tabla46[[#This Row],[VALOR EVALUACION DISENO]]&gt;=3,DATOS!$AV$22,DATOS!$AV$23)))</f>
        <v/>
      </c>
      <c r="R337" s="296"/>
      <c r="S337" s="134" t="str">
        <f>IFERROR(VLOOKUP(Tabla46[[#This Row],[% DE CUMPLIMIENTO DE LA EJECUCION DEL CONTROL]],DATOS!$AS$38:$AT$40,2,0),"")</f>
        <v/>
      </c>
      <c r="T337" s="296"/>
      <c r="U337" s="134" t="str">
        <f>IFERROR(VLOOKUP(Tabla46[[#This Row],[CRITERIOS DE EVALUACION DE LA EFECTIVIDAD]],DATOS!$AS$43:$AT$45,2,0),"")</f>
        <v/>
      </c>
      <c r="V337"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8" spans="1:22" ht="15" customHeight="1" x14ac:dyDescent="0.25">
      <c r="A338" s="7"/>
      <c r="B338" s="5"/>
      <c r="C338" s="5"/>
      <c r="D338" s="72"/>
      <c r="E338" s="10"/>
      <c r="F338" s="183"/>
      <c r="G338" s="134" t="str">
        <f>IFERROR(VLOOKUP(Tabla46[[#This Row],[ID RIESGO]],'1. IDENTIFICACION DEL RIESGO'!$AB$27:$AL$40,11,0),"")</f>
        <v/>
      </c>
      <c r="H338" s="183"/>
      <c r="I338" s="183"/>
      <c r="J338" s="183"/>
      <c r="K338" s="185"/>
      <c r="L338" s="185"/>
      <c r="M338" s="183"/>
      <c r="N338" s="176" t="str">
        <f>IF(Tabla46[[#This Row],[ID RIESGO]]="","",IF(Tabla46[[#This Row],[RESPONSABLE DEL CONTROL (CARGO)]]="","No","Si"))</f>
        <v/>
      </c>
      <c r="O338" s="134" t="str">
        <f>IF(Tabla46[[#This Row],[FRECUENCIA DE EJECUCION DEL CONTROL]]="","",IF(Tabla46[[#This Row],[FRECUENCIA DE EJECUCION DEL CONTROL]]=DATOS!$AS$32,DATOS!$AS$32,DATOS!$AS$31))</f>
        <v/>
      </c>
      <c r="P33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8" s="134" t="str">
        <f>IF(ISTEXT(Tabla46[[#This Row],[VALOR EVALUACION DISENO]]),"",IF(Tabla46[[#This Row],[VALOR EVALUACION DISENO]]&gt;4.6,DATOS!$AV$21,IF(Tabla46[[#This Row],[VALOR EVALUACION DISENO]]&gt;=3,DATOS!$AV$22,DATOS!$AV$23)))</f>
        <v/>
      </c>
      <c r="R338" s="296"/>
      <c r="S338" s="134" t="str">
        <f>IFERROR(VLOOKUP(Tabla46[[#This Row],[% DE CUMPLIMIENTO DE LA EJECUCION DEL CONTROL]],DATOS!$AS$38:$AT$40,2,0),"")</f>
        <v/>
      </c>
      <c r="T338" s="296"/>
      <c r="U338" s="134" t="str">
        <f>IFERROR(VLOOKUP(Tabla46[[#This Row],[CRITERIOS DE EVALUACION DE LA EFECTIVIDAD]],DATOS!$AS$43:$AT$45,2,0),"")</f>
        <v/>
      </c>
      <c r="V338"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9" spans="1:22" ht="15" customHeight="1" x14ac:dyDescent="0.25">
      <c r="A339" s="7"/>
      <c r="B339" s="5"/>
      <c r="C339" s="5"/>
      <c r="D339" s="72"/>
      <c r="E339" s="10"/>
      <c r="F339" s="183"/>
      <c r="G339" s="134" t="str">
        <f>IFERROR(VLOOKUP(Tabla46[[#This Row],[ID RIESGO]],'1. IDENTIFICACION DEL RIESGO'!$AB$27:$AL$40,11,0),"")</f>
        <v/>
      </c>
      <c r="H339" s="183"/>
      <c r="I339" s="183"/>
      <c r="J339" s="183"/>
      <c r="K339" s="185"/>
      <c r="L339" s="185"/>
      <c r="M339" s="183"/>
      <c r="N339" s="176" t="str">
        <f>IF(Tabla46[[#This Row],[ID RIESGO]]="","",IF(Tabla46[[#This Row],[RESPONSABLE DEL CONTROL (CARGO)]]="","No","Si"))</f>
        <v/>
      </c>
      <c r="O339" s="134" t="str">
        <f>IF(Tabla46[[#This Row],[FRECUENCIA DE EJECUCION DEL CONTROL]]="","",IF(Tabla46[[#This Row],[FRECUENCIA DE EJECUCION DEL CONTROL]]=DATOS!$AS$32,DATOS!$AS$32,DATOS!$AS$31))</f>
        <v/>
      </c>
      <c r="P33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9" s="134" t="str">
        <f>IF(ISTEXT(Tabla46[[#This Row],[VALOR EVALUACION DISENO]]),"",IF(Tabla46[[#This Row],[VALOR EVALUACION DISENO]]&gt;4.6,DATOS!$AV$21,IF(Tabla46[[#This Row],[VALOR EVALUACION DISENO]]&gt;=3,DATOS!$AV$22,DATOS!$AV$23)))</f>
        <v/>
      </c>
      <c r="R339" s="296"/>
      <c r="S339" s="134" t="str">
        <f>IFERROR(VLOOKUP(Tabla46[[#This Row],[% DE CUMPLIMIENTO DE LA EJECUCION DEL CONTROL]],DATOS!$AS$38:$AT$40,2,0),"")</f>
        <v/>
      </c>
      <c r="T339" s="296"/>
      <c r="U339" s="134" t="str">
        <f>IFERROR(VLOOKUP(Tabla46[[#This Row],[CRITERIOS DE EVALUACION DE LA EFECTIVIDAD]],DATOS!$AS$43:$AT$45,2,0),"")</f>
        <v/>
      </c>
      <c r="V339"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0" spans="1:22" ht="15" customHeight="1" x14ac:dyDescent="0.25">
      <c r="A340" s="7"/>
      <c r="B340" s="5"/>
      <c r="C340" s="5"/>
      <c r="D340" s="72"/>
      <c r="E340" s="10"/>
      <c r="F340" s="183"/>
      <c r="G340" s="134" t="str">
        <f>IFERROR(VLOOKUP(Tabla46[[#This Row],[ID RIESGO]],'1. IDENTIFICACION DEL RIESGO'!$AB$27:$AL$40,11,0),"")</f>
        <v/>
      </c>
      <c r="H340" s="183"/>
      <c r="I340" s="183"/>
      <c r="J340" s="183"/>
      <c r="K340" s="185"/>
      <c r="L340" s="185"/>
      <c r="M340" s="183"/>
      <c r="N340" s="176" t="str">
        <f>IF(Tabla46[[#This Row],[ID RIESGO]]="","",IF(Tabla46[[#This Row],[RESPONSABLE DEL CONTROL (CARGO)]]="","No","Si"))</f>
        <v/>
      </c>
      <c r="O340" s="134" t="str">
        <f>IF(Tabla46[[#This Row],[FRECUENCIA DE EJECUCION DEL CONTROL]]="","",IF(Tabla46[[#This Row],[FRECUENCIA DE EJECUCION DEL CONTROL]]=DATOS!$AS$32,DATOS!$AS$32,DATOS!$AS$31))</f>
        <v/>
      </c>
      <c r="P34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0" s="134" t="str">
        <f>IF(ISTEXT(Tabla46[[#This Row],[VALOR EVALUACION DISENO]]),"",IF(Tabla46[[#This Row],[VALOR EVALUACION DISENO]]&gt;4.6,DATOS!$AV$21,IF(Tabla46[[#This Row],[VALOR EVALUACION DISENO]]&gt;=3,DATOS!$AV$22,DATOS!$AV$23)))</f>
        <v/>
      </c>
      <c r="R340" s="296"/>
      <c r="S340" s="134" t="str">
        <f>IFERROR(VLOOKUP(Tabla46[[#This Row],[% DE CUMPLIMIENTO DE LA EJECUCION DEL CONTROL]],DATOS!$AS$38:$AT$40,2,0),"")</f>
        <v/>
      </c>
      <c r="T340" s="296"/>
      <c r="U340" s="134" t="str">
        <f>IFERROR(VLOOKUP(Tabla46[[#This Row],[CRITERIOS DE EVALUACION DE LA EFECTIVIDAD]],DATOS!$AS$43:$AT$45,2,0),"")</f>
        <v/>
      </c>
      <c r="V340"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1" spans="1:22" ht="15" customHeight="1" x14ac:dyDescent="0.25">
      <c r="A341" s="7"/>
      <c r="B341" s="5"/>
      <c r="C341" s="5"/>
      <c r="D341" s="72"/>
      <c r="E341" s="10"/>
      <c r="F341" s="183"/>
      <c r="G341" s="134" t="str">
        <f>IFERROR(VLOOKUP(Tabla46[[#This Row],[ID RIESGO]],'1. IDENTIFICACION DEL RIESGO'!$AB$27:$AL$40,11,0),"")</f>
        <v/>
      </c>
      <c r="H341" s="183"/>
      <c r="I341" s="183"/>
      <c r="J341" s="183"/>
      <c r="K341" s="185"/>
      <c r="L341" s="185"/>
      <c r="M341" s="183"/>
      <c r="N341" s="176" t="str">
        <f>IF(Tabla46[[#This Row],[ID RIESGO]]="","",IF(Tabla46[[#This Row],[RESPONSABLE DEL CONTROL (CARGO)]]="","No","Si"))</f>
        <v/>
      </c>
      <c r="O341" s="134" t="str">
        <f>IF(Tabla46[[#This Row],[FRECUENCIA DE EJECUCION DEL CONTROL]]="","",IF(Tabla46[[#This Row],[FRECUENCIA DE EJECUCION DEL CONTROL]]=DATOS!$AS$32,DATOS!$AS$32,DATOS!$AS$31))</f>
        <v/>
      </c>
      <c r="P34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1" s="134" t="str">
        <f>IF(ISTEXT(Tabla46[[#This Row],[VALOR EVALUACION DISENO]]),"",IF(Tabla46[[#This Row],[VALOR EVALUACION DISENO]]&gt;4.6,DATOS!$AV$21,IF(Tabla46[[#This Row],[VALOR EVALUACION DISENO]]&gt;=3,DATOS!$AV$22,DATOS!$AV$23)))</f>
        <v/>
      </c>
      <c r="R341" s="296"/>
      <c r="S341" s="134" t="str">
        <f>IFERROR(VLOOKUP(Tabla46[[#This Row],[% DE CUMPLIMIENTO DE LA EJECUCION DEL CONTROL]],DATOS!$AS$38:$AT$40,2,0),"")</f>
        <v/>
      </c>
      <c r="T341" s="296"/>
      <c r="U341" s="134" t="str">
        <f>IFERROR(VLOOKUP(Tabla46[[#This Row],[CRITERIOS DE EVALUACION DE LA EFECTIVIDAD]],DATOS!$AS$43:$AT$45,2,0),"")</f>
        <v/>
      </c>
      <c r="V341"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2" spans="1:22" ht="15" customHeight="1" x14ac:dyDescent="0.25">
      <c r="A342" s="7"/>
      <c r="B342" s="5"/>
      <c r="C342" s="5"/>
      <c r="D342" s="72"/>
      <c r="E342" s="10"/>
      <c r="F342" s="183"/>
      <c r="G342" s="134" t="str">
        <f>IFERROR(VLOOKUP(Tabla46[[#This Row],[ID RIESGO]],'1. IDENTIFICACION DEL RIESGO'!$AB$27:$AL$40,11,0),"")</f>
        <v/>
      </c>
      <c r="H342" s="183"/>
      <c r="I342" s="183"/>
      <c r="J342" s="183"/>
      <c r="K342" s="185"/>
      <c r="L342" s="185"/>
      <c r="M342" s="183"/>
      <c r="N342" s="176" t="str">
        <f>IF(Tabla46[[#This Row],[ID RIESGO]]="","",IF(Tabla46[[#This Row],[RESPONSABLE DEL CONTROL (CARGO)]]="","No","Si"))</f>
        <v/>
      </c>
      <c r="O342" s="134" t="str">
        <f>IF(Tabla46[[#This Row],[FRECUENCIA DE EJECUCION DEL CONTROL]]="","",IF(Tabla46[[#This Row],[FRECUENCIA DE EJECUCION DEL CONTROL]]=DATOS!$AS$32,DATOS!$AS$32,DATOS!$AS$31))</f>
        <v/>
      </c>
      <c r="P34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2" s="134" t="str">
        <f>IF(ISTEXT(Tabla46[[#This Row],[VALOR EVALUACION DISENO]]),"",IF(Tabla46[[#This Row],[VALOR EVALUACION DISENO]]&gt;4.6,DATOS!$AV$21,IF(Tabla46[[#This Row],[VALOR EVALUACION DISENO]]&gt;=3,DATOS!$AV$22,DATOS!$AV$23)))</f>
        <v/>
      </c>
      <c r="R342" s="296"/>
      <c r="S342" s="134" t="str">
        <f>IFERROR(VLOOKUP(Tabla46[[#This Row],[% DE CUMPLIMIENTO DE LA EJECUCION DEL CONTROL]],DATOS!$AS$38:$AT$40,2,0),"")</f>
        <v/>
      </c>
      <c r="T342" s="296"/>
      <c r="U342" s="134" t="str">
        <f>IFERROR(VLOOKUP(Tabla46[[#This Row],[CRITERIOS DE EVALUACION DE LA EFECTIVIDAD]],DATOS!$AS$43:$AT$45,2,0),"")</f>
        <v/>
      </c>
      <c r="V342"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3" spans="1:22" ht="15" customHeight="1" x14ac:dyDescent="0.25">
      <c r="A343" s="7"/>
      <c r="B343" s="5"/>
      <c r="C343" s="5"/>
      <c r="D343" s="72"/>
      <c r="E343" s="10"/>
      <c r="F343" s="183"/>
      <c r="G343" s="134" t="str">
        <f>IFERROR(VLOOKUP(Tabla46[[#This Row],[ID RIESGO]],'1. IDENTIFICACION DEL RIESGO'!$AB$27:$AL$40,11,0),"")</f>
        <v/>
      </c>
      <c r="H343" s="183"/>
      <c r="I343" s="183"/>
      <c r="J343" s="183"/>
      <c r="K343" s="185"/>
      <c r="L343" s="185"/>
      <c r="M343" s="183"/>
      <c r="N343" s="176" t="str">
        <f>IF(Tabla46[[#This Row],[ID RIESGO]]="","",IF(Tabla46[[#This Row],[RESPONSABLE DEL CONTROL (CARGO)]]="","No","Si"))</f>
        <v/>
      </c>
      <c r="O343" s="134" t="str">
        <f>IF(Tabla46[[#This Row],[FRECUENCIA DE EJECUCION DEL CONTROL]]="","",IF(Tabla46[[#This Row],[FRECUENCIA DE EJECUCION DEL CONTROL]]=DATOS!$AS$32,DATOS!$AS$32,DATOS!$AS$31))</f>
        <v/>
      </c>
      <c r="P34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3" s="134" t="str">
        <f>IF(ISTEXT(Tabla46[[#This Row],[VALOR EVALUACION DISENO]]),"",IF(Tabla46[[#This Row],[VALOR EVALUACION DISENO]]&gt;4.6,DATOS!$AV$21,IF(Tabla46[[#This Row],[VALOR EVALUACION DISENO]]&gt;=3,DATOS!$AV$22,DATOS!$AV$23)))</f>
        <v/>
      </c>
      <c r="R343" s="296"/>
      <c r="S343" s="134" t="str">
        <f>IFERROR(VLOOKUP(Tabla46[[#This Row],[% DE CUMPLIMIENTO DE LA EJECUCION DEL CONTROL]],DATOS!$AS$38:$AT$40,2,0),"")</f>
        <v/>
      </c>
      <c r="T343" s="296"/>
      <c r="U343" s="134" t="str">
        <f>IFERROR(VLOOKUP(Tabla46[[#This Row],[CRITERIOS DE EVALUACION DE LA EFECTIVIDAD]],DATOS!$AS$43:$AT$45,2,0),"")</f>
        <v/>
      </c>
      <c r="V343"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4" spans="1:22" ht="15" customHeight="1" x14ac:dyDescent="0.25">
      <c r="A344" s="7"/>
      <c r="B344" s="5"/>
      <c r="C344" s="5"/>
      <c r="D344" s="72"/>
      <c r="E344" s="10"/>
      <c r="F344" s="183"/>
      <c r="G344" s="134" t="str">
        <f>IFERROR(VLOOKUP(Tabla46[[#This Row],[ID RIESGO]],'1. IDENTIFICACION DEL RIESGO'!$AB$27:$AL$40,11,0),"")</f>
        <v/>
      </c>
      <c r="H344" s="183"/>
      <c r="I344" s="183"/>
      <c r="J344" s="183"/>
      <c r="K344" s="185"/>
      <c r="L344" s="185"/>
      <c r="M344" s="183"/>
      <c r="N344" s="176" t="str">
        <f>IF(Tabla46[[#This Row],[ID RIESGO]]="","",IF(Tabla46[[#This Row],[RESPONSABLE DEL CONTROL (CARGO)]]="","No","Si"))</f>
        <v/>
      </c>
      <c r="O344" s="134" t="str">
        <f>IF(Tabla46[[#This Row],[FRECUENCIA DE EJECUCION DEL CONTROL]]="","",IF(Tabla46[[#This Row],[FRECUENCIA DE EJECUCION DEL CONTROL]]=DATOS!$AS$32,DATOS!$AS$32,DATOS!$AS$31))</f>
        <v/>
      </c>
      <c r="P34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4" s="134" t="str">
        <f>IF(ISTEXT(Tabla46[[#This Row],[VALOR EVALUACION DISENO]]),"",IF(Tabla46[[#This Row],[VALOR EVALUACION DISENO]]&gt;4.6,DATOS!$AV$21,IF(Tabla46[[#This Row],[VALOR EVALUACION DISENO]]&gt;=3,DATOS!$AV$22,DATOS!$AV$23)))</f>
        <v/>
      </c>
      <c r="R344" s="296"/>
      <c r="S344" s="134" t="str">
        <f>IFERROR(VLOOKUP(Tabla46[[#This Row],[% DE CUMPLIMIENTO DE LA EJECUCION DEL CONTROL]],DATOS!$AS$38:$AT$40,2,0),"")</f>
        <v/>
      </c>
      <c r="T344" s="296"/>
      <c r="U344" s="134" t="str">
        <f>IFERROR(VLOOKUP(Tabla46[[#This Row],[CRITERIOS DE EVALUACION DE LA EFECTIVIDAD]],DATOS!$AS$43:$AT$45,2,0),"")</f>
        <v/>
      </c>
      <c r="V344"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5" spans="1:22" ht="15" customHeight="1" x14ac:dyDescent="0.25">
      <c r="A345" s="7"/>
      <c r="B345" s="5"/>
      <c r="C345" s="5"/>
      <c r="D345" s="72"/>
      <c r="E345" s="10"/>
      <c r="F345" s="183"/>
      <c r="G345" s="134" t="str">
        <f>IFERROR(VLOOKUP(Tabla46[[#This Row],[ID RIESGO]],'1. IDENTIFICACION DEL RIESGO'!$AB$27:$AL$40,11,0),"")</f>
        <v/>
      </c>
      <c r="H345" s="183"/>
      <c r="I345" s="183"/>
      <c r="J345" s="183"/>
      <c r="K345" s="185"/>
      <c r="L345" s="185"/>
      <c r="M345" s="183"/>
      <c r="N345" s="176" t="str">
        <f>IF(Tabla46[[#This Row],[ID RIESGO]]="","",IF(Tabla46[[#This Row],[RESPONSABLE DEL CONTROL (CARGO)]]="","No","Si"))</f>
        <v/>
      </c>
      <c r="O345" s="134" t="str">
        <f>IF(Tabla46[[#This Row],[FRECUENCIA DE EJECUCION DEL CONTROL]]="","",IF(Tabla46[[#This Row],[FRECUENCIA DE EJECUCION DEL CONTROL]]=DATOS!$AS$32,DATOS!$AS$32,DATOS!$AS$31))</f>
        <v/>
      </c>
      <c r="P34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5" s="134" t="str">
        <f>IF(ISTEXT(Tabla46[[#This Row],[VALOR EVALUACION DISENO]]),"",IF(Tabla46[[#This Row],[VALOR EVALUACION DISENO]]&gt;4.6,DATOS!$AV$21,IF(Tabla46[[#This Row],[VALOR EVALUACION DISENO]]&gt;=3,DATOS!$AV$22,DATOS!$AV$23)))</f>
        <v/>
      </c>
      <c r="R345" s="296"/>
      <c r="S345" s="134" t="str">
        <f>IFERROR(VLOOKUP(Tabla46[[#This Row],[% DE CUMPLIMIENTO DE LA EJECUCION DEL CONTROL]],DATOS!$AS$38:$AT$40,2,0),"")</f>
        <v/>
      </c>
      <c r="T345" s="296"/>
      <c r="U345" s="134" t="str">
        <f>IFERROR(VLOOKUP(Tabla46[[#This Row],[CRITERIOS DE EVALUACION DE LA EFECTIVIDAD]],DATOS!$AS$43:$AT$45,2,0),"")</f>
        <v/>
      </c>
      <c r="V345"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6" spans="1:22" ht="15" customHeight="1" x14ac:dyDescent="0.25">
      <c r="A346" s="7"/>
      <c r="B346" s="5"/>
      <c r="C346" s="5"/>
      <c r="D346" s="72"/>
      <c r="E346" s="10"/>
      <c r="F346" s="183"/>
      <c r="G346" s="134" t="str">
        <f>IFERROR(VLOOKUP(Tabla46[[#This Row],[ID RIESGO]],'1. IDENTIFICACION DEL RIESGO'!$AB$27:$AL$40,11,0),"")</f>
        <v/>
      </c>
      <c r="H346" s="183"/>
      <c r="I346" s="183"/>
      <c r="J346" s="183"/>
      <c r="K346" s="185"/>
      <c r="L346" s="185"/>
      <c r="M346" s="183"/>
      <c r="N346" s="176" t="str">
        <f>IF(Tabla46[[#This Row],[ID RIESGO]]="","",IF(Tabla46[[#This Row],[RESPONSABLE DEL CONTROL (CARGO)]]="","No","Si"))</f>
        <v/>
      </c>
      <c r="O346" s="134" t="str">
        <f>IF(Tabla46[[#This Row],[FRECUENCIA DE EJECUCION DEL CONTROL]]="","",IF(Tabla46[[#This Row],[FRECUENCIA DE EJECUCION DEL CONTROL]]=DATOS!$AS$32,DATOS!$AS$32,DATOS!$AS$31))</f>
        <v/>
      </c>
      <c r="P34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6" s="134" t="str">
        <f>IF(ISTEXT(Tabla46[[#This Row],[VALOR EVALUACION DISENO]]),"",IF(Tabla46[[#This Row],[VALOR EVALUACION DISENO]]&gt;4.6,DATOS!$AV$21,IF(Tabla46[[#This Row],[VALOR EVALUACION DISENO]]&gt;=3,DATOS!$AV$22,DATOS!$AV$23)))</f>
        <v/>
      </c>
      <c r="R346" s="296"/>
      <c r="S346" s="134" t="str">
        <f>IFERROR(VLOOKUP(Tabla46[[#This Row],[% DE CUMPLIMIENTO DE LA EJECUCION DEL CONTROL]],DATOS!$AS$38:$AT$40,2,0),"")</f>
        <v/>
      </c>
      <c r="T346" s="296"/>
      <c r="U346" s="134" t="str">
        <f>IFERROR(VLOOKUP(Tabla46[[#This Row],[CRITERIOS DE EVALUACION DE LA EFECTIVIDAD]],DATOS!$AS$43:$AT$45,2,0),"")</f>
        <v/>
      </c>
      <c r="V346"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7" spans="1:22" ht="15" customHeight="1" x14ac:dyDescent="0.25">
      <c r="A347" s="7"/>
      <c r="B347" s="5"/>
      <c r="C347" s="5"/>
      <c r="D347" s="72"/>
      <c r="E347" s="10"/>
      <c r="F347" s="183"/>
      <c r="G347" s="134" t="str">
        <f>IFERROR(VLOOKUP(Tabla46[[#This Row],[ID RIESGO]],'1. IDENTIFICACION DEL RIESGO'!$AB$27:$AL$40,11,0),"")</f>
        <v/>
      </c>
      <c r="H347" s="183"/>
      <c r="I347" s="183"/>
      <c r="J347" s="183"/>
      <c r="K347" s="185"/>
      <c r="L347" s="185"/>
      <c r="M347" s="183"/>
      <c r="N347" s="176" t="str">
        <f>IF(Tabla46[[#This Row],[ID RIESGO]]="","",IF(Tabla46[[#This Row],[RESPONSABLE DEL CONTROL (CARGO)]]="","No","Si"))</f>
        <v/>
      </c>
      <c r="O347" s="134" t="str">
        <f>IF(Tabla46[[#This Row],[FRECUENCIA DE EJECUCION DEL CONTROL]]="","",IF(Tabla46[[#This Row],[FRECUENCIA DE EJECUCION DEL CONTROL]]=DATOS!$AS$32,DATOS!$AS$32,DATOS!$AS$31))</f>
        <v/>
      </c>
      <c r="P34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7" s="134" t="str">
        <f>IF(ISTEXT(Tabla46[[#This Row],[VALOR EVALUACION DISENO]]),"",IF(Tabla46[[#This Row],[VALOR EVALUACION DISENO]]&gt;4.6,DATOS!$AV$21,IF(Tabla46[[#This Row],[VALOR EVALUACION DISENO]]&gt;=3,DATOS!$AV$22,DATOS!$AV$23)))</f>
        <v/>
      </c>
      <c r="R347" s="296"/>
      <c r="S347" s="134" t="str">
        <f>IFERROR(VLOOKUP(Tabla46[[#This Row],[% DE CUMPLIMIENTO DE LA EJECUCION DEL CONTROL]],DATOS!$AS$38:$AT$40,2,0),"")</f>
        <v/>
      </c>
      <c r="T347" s="296"/>
      <c r="U347" s="134" t="str">
        <f>IFERROR(VLOOKUP(Tabla46[[#This Row],[CRITERIOS DE EVALUACION DE LA EFECTIVIDAD]],DATOS!$AS$43:$AT$45,2,0),"")</f>
        <v/>
      </c>
      <c r="V347"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8" spans="1:22" ht="15" customHeight="1" x14ac:dyDescent="0.25">
      <c r="A348" s="7"/>
      <c r="B348" s="5"/>
      <c r="C348" s="5"/>
      <c r="D348" s="72"/>
      <c r="E348" s="10"/>
      <c r="F348" s="183"/>
      <c r="G348" s="134" t="str">
        <f>IFERROR(VLOOKUP(Tabla46[[#This Row],[ID RIESGO]],'1. IDENTIFICACION DEL RIESGO'!$AB$27:$AL$40,11,0),"")</f>
        <v/>
      </c>
      <c r="H348" s="183"/>
      <c r="I348" s="183"/>
      <c r="J348" s="183"/>
      <c r="K348" s="185"/>
      <c r="L348" s="185"/>
      <c r="M348" s="183"/>
      <c r="N348" s="176" t="str">
        <f>IF(Tabla46[[#This Row],[ID RIESGO]]="","",IF(Tabla46[[#This Row],[RESPONSABLE DEL CONTROL (CARGO)]]="","No","Si"))</f>
        <v/>
      </c>
      <c r="O348" s="134" t="str">
        <f>IF(Tabla46[[#This Row],[FRECUENCIA DE EJECUCION DEL CONTROL]]="","",IF(Tabla46[[#This Row],[FRECUENCIA DE EJECUCION DEL CONTROL]]=DATOS!$AS$32,DATOS!$AS$32,DATOS!$AS$31))</f>
        <v/>
      </c>
      <c r="P34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8" s="134" t="str">
        <f>IF(ISTEXT(Tabla46[[#This Row],[VALOR EVALUACION DISENO]]),"",IF(Tabla46[[#This Row],[VALOR EVALUACION DISENO]]&gt;4.6,DATOS!$AV$21,IF(Tabla46[[#This Row],[VALOR EVALUACION DISENO]]&gt;=3,DATOS!$AV$22,DATOS!$AV$23)))</f>
        <v/>
      </c>
      <c r="R348" s="296"/>
      <c r="S348" s="134" t="str">
        <f>IFERROR(VLOOKUP(Tabla46[[#This Row],[% DE CUMPLIMIENTO DE LA EJECUCION DEL CONTROL]],DATOS!$AS$38:$AT$40,2,0),"")</f>
        <v/>
      </c>
      <c r="T348" s="296"/>
      <c r="U348" s="134" t="str">
        <f>IFERROR(VLOOKUP(Tabla46[[#This Row],[CRITERIOS DE EVALUACION DE LA EFECTIVIDAD]],DATOS!$AS$43:$AT$45,2,0),"")</f>
        <v/>
      </c>
      <c r="V348"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9" spans="1:22" ht="15" customHeight="1" x14ac:dyDescent="0.25">
      <c r="A349" s="7"/>
      <c r="B349" s="5"/>
      <c r="C349" s="5"/>
      <c r="D349" s="72"/>
      <c r="E349" s="10"/>
      <c r="F349" s="183"/>
      <c r="G349" s="134" t="str">
        <f>IFERROR(VLOOKUP(Tabla46[[#This Row],[ID RIESGO]],'1. IDENTIFICACION DEL RIESGO'!$AB$27:$AL$40,11,0),"")</f>
        <v/>
      </c>
      <c r="H349" s="183"/>
      <c r="I349" s="183"/>
      <c r="J349" s="183"/>
      <c r="K349" s="185"/>
      <c r="L349" s="185"/>
      <c r="M349" s="183"/>
      <c r="N349" s="176" t="str">
        <f>IF(Tabla46[[#This Row],[ID RIESGO]]="","",IF(Tabla46[[#This Row],[RESPONSABLE DEL CONTROL (CARGO)]]="","No","Si"))</f>
        <v/>
      </c>
      <c r="O349" s="134" t="str">
        <f>IF(Tabla46[[#This Row],[FRECUENCIA DE EJECUCION DEL CONTROL]]="","",IF(Tabla46[[#This Row],[FRECUENCIA DE EJECUCION DEL CONTROL]]=DATOS!$AS$32,DATOS!$AS$32,DATOS!$AS$31))</f>
        <v/>
      </c>
      <c r="P34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9" s="134" t="str">
        <f>IF(ISTEXT(Tabla46[[#This Row],[VALOR EVALUACION DISENO]]),"",IF(Tabla46[[#This Row],[VALOR EVALUACION DISENO]]&gt;4.6,DATOS!$AV$21,IF(Tabla46[[#This Row],[VALOR EVALUACION DISENO]]&gt;=3,DATOS!$AV$22,DATOS!$AV$23)))</f>
        <v/>
      </c>
      <c r="R349" s="296"/>
      <c r="S349" s="134" t="str">
        <f>IFERROR(VLOOKUP(Tabla46[[#This Row],[% DE CUMPLIMIENTO DE LA EJECUCION DEL CONTROL]],DATOS!$AS$38:$AT$40,2,0),"")</f>
        <v/>
      </c>
      <c r="T349" s="296"/>
      <c r="U349" s="134" t="str">
        <f>IFERROR(VLOOKUP(Tabla46[[#This Row],[CRITERIOS DE EVALUACION DE LA EFECTIVIDAD]],DATOS!$AS$43:$AT$45,2,0),"")</f>
        <v/>
      </c>
      <c r="V349"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0" spans="1:22" ht="15" customHeight="1" x14ac:dyDescent="0.25">
      <c r="A350" s="7"/>
      <c r="B350" s="5"/>
      <c r="C350" s="5"/>
      <c r="D350" s="72"/>
      <c r="E350" s="10"/>
      <c r="F350" s="183"/>
      <c r="G350" s="134" t="str">
        <f>IFERROR(VLOOKUP(Tabla46[[#This Row],[ID RIESGO]],'1. IDENTIFICACION DEL RIESGO'!$AB$27:$AL$40,11,0),"")</f>
        <v/>
      </c>
      <c r="H350" s="183"/>
      <c r="I350" s="183"/>
      <c r="J350" s="183"/>
      <c r="K350" s="185"/>
      <c r="L350" s="185"/>
      <c r="M350" s="183"/>
      <c r="N350" s="176" t="str">
        <f>IF(Tabla46[[#This Row],[ID RIESGO]]="","",IF(Tabla46[[#This Row],[RESPONSABLE DEL CONTROL (CARGO)]]="","No","Si"))</f>
        <v/>
      </c>
      <c r="O350" s="134" t="str">
        <f>IF(Tabla46[[#This Row],[FRECUENCIA DE EJECUCION DEL CONTROL]]="","",IF(Tabla46[[#This Row],[FRECUENCIA DE EJECUCION DEL CONTROL]]=DATOS!$AS$32,DATOS!$AS$32,DATOS!$AS$31))</f>
        <v/>
      </c>
      <c r="P35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0" s="134" t="str">
        <f>IF(ISTEXT(Tabla46[[#This Row],[VALOR EVALUACION DISENO]]),"",IF(Tabla46[[#This Row],[VALOR EVALUACION DISENO]]&gt;4.6,DATOS!$AV$21,IF(Tabla46[[#This Row],[VALOR EVALUACION DISENO]]&gt;=3,DATOS!$AV$22,DATOS!$AV$23)))</f>
        <v/>
      </c>
      <c r="R350" s="296"/>
      <c r="S350" s="134" t="str">
        <f>IFERROR(VLOOKUP(Tabla46[[#This Row],[% DE CUMPLIMIENTO DE LA EJECUCION DEL CONTROL]],DATOS!$AS$38:$AT$40,2,0),"")</f>
        <v/>
      </c>
      <c r="T350" s="296"/>
      <c r="U350" s="134" t="str">
        <f>IFERROR(VLOOKUP(Tabla46[[#This Row],[CRITERIOS DE EVALUACION DE LA EFECTIVIDAD]],DATOS!$AS$43:$AT$45,2,0),"")</f>
        <v/>
      </c>
      <c r="V350"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1" spans="1:22" ht="15" customHeight="1" x14ac:dyDescent="0.25">
      <c r="A351" s="7"/>
      <c r="B351" s="5"/>
      <c r="C351" s="5"/>
      <c r="D351" s="72"/>
      <c r="E351" s="10"/>
      <c r="F351" s="183"/>
      <c r="G351" s="134" t="str">
        <f>IFERROR(VLOOKUP(Tabla46[[#This Row],[ID RIESGO]],'1. IDENTIFICACION DEL RIESGO'!$AB$27:$AL$40,11,0),"")</f>
        <v/>
      </c>
      <c r="H351" s="183"/>
      <c r="I351" s="183"/>
      <c r="J351" s="183"/>
      <c r="K351" s="185"/>
      <c r="L351" s="185"/>
      <c r="M351" s="183"/>
      <c r="N351" s="176" t="str">
        <f>IF(Tabla46[[#This Row],[ID RIESGO]]="","",IF(Tabla46[[#This Row],[RESPONSABLE DEL CONTROL (CARGO)]]="","No","Si"))</f>
        <v/>
      </c>
      <c r="O351" s="134" t="str">
        <f>IF(Tabla46[[#This Row],[FRECUENCIA DE EJECUCION DEL CONTROL]]="","",IF(Tabla46[[#This Row],[FRECUENCIA DE EJECUCION DEL CONTROL]]=DATOS!$AS$32,DATOS!$AS$32,DATOS!$AS$31))</f>
        <v/>
      </c>
      <c r="P35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1" s="134" t="str">
        <f>IF(ISTEXT(Tabla46[[#This Row],[VALOR EVALUACION DISENO]]),"",IF(Tabla46[[#This Row],[VALOR EVALUACION DISENO]]&gt;4.6,DATOS!$AV$21,IF(Tabla46[[#This Row],[VALOR EVALUACION DISENO]]&gt;=3,DATOS!$AV$22,DATOS!$AV$23)))</f>
        <v/>
      </c>
      <c r="R351" s="296"/>
      <c r="S351" s="134" t="str">
        <f>IFERROR(VLOOKUP(Tabla46[[#This Row],[% DE CUMPLIMIENTO DE LA EJECUCION DEL CONTROL]],DATOS!$AS$38:$AT$40,2,0),"")</f>
        <v/>
      </c>
      <c r="T351" s="296"/>
      <c r="U351" s="134" t="str">
        <f>IFERROR(VLOOKUP(Tabla46[[#This Row],[CRITERIOS DE EVALUACION DE LA EFECTIVIDAD]],DATOS!$AS$43:$AT$45,2,0),"")</f>
        <v/>
      </c>
      <c r="V351"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2" spans="1:22" ht="15" customHeight="1" x14ac:dyDescent="0.25">
      <c r="A352" s="7"/>
      <c r="B352" s="5"/>
      <c r="C352" s="5"/>
      <c r="D352" s="72"/>
      <c r="E352" s="10"/>
      <c r="F352" s="183"/>
      <c r="G352" s="134" t="str">
        <f>IFERROR(VLOOKUP(Tabla46[[#This Row],[ID RIESGO]],'1. IDENTIFICACION DEL RIESGO'!$AB$27:$AL$40,11,0),"")</f>
        <v/>
      </c>
      <c r="H352" s="183"/>
      <c r="I352" s="183"/>
      <c r="J352" s="183"/>
      <c r="K352" s="185"/>
      <c r="L352" s="185"/>
      <c r="M352" s="183"/>
      <c r="N352" s="176" t="str">
        <f>IF(Tabla46[[#This Row],[ID RIESGO]]="","",IF(Tabla46[[#This Row],[RESPONSABLE DEL CONTROL (CARGO)]]="","No","Si"))</f>
        <v/>
      </c>
      <c r="O352" s="134" t="str">
        <f>IF(Tabla46[[#This Row],[FRECUENCIA DE EJECUCION DEL CONTROL]]="","",IF(Tabla46[[#This Row],[FRECUENCIA DE EJECUCION DEL CONTROL]]=DATOS!$AS$32,DATOS!$AS$32,DATOS!$AS$31))</f>
        <v/>
      </c>
      <c r="P35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2" s="134" t="str">
        <f>IF(ISTEXT(Tabla46[[#This Row],[VALOR EVALUACION DISENO]]),"",IF(Tabla46[[#This Row],[VALOR EVALUACION DISENO]]&gt;4.6,DATOS!$AV$21,IF(Tabla46[[#This Row],[VALOR EVALUACION DISENO]]&gt;=3,DATOS!$AV$22,DATOS!$AV$23)))</f>
        <v/>
      </c>
      <c r="R352" s="296"/>
      <c r="S352" s="134" t="str">
        <f>IFERROR(VLOOKUP(Tabla46[[#This Row],[% DE CUMPLIMIENTO DE LA EJECUCION DEL CONTROL]],DATOS!$AS$38:$AT$40,2,0),"")</f>
        <v/>
      </c>
      <c r="T352" s="296"/>
      <c r="U352" s="134" t="str">
        <f>IFERROR(VLOOKUP(Tabla46[[#This Row],[CRITERIOS DE EVALUACION DE LA EFECTIVIDAD]],DATOS!$AS$43:$AT$45,2,0),"")</f>
        <v/>
      </c>
      <c r="V352"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3" spans="1:22" ht="15" customHeight="1" x14ac:dyDescent="0.25">
      <c r="A353" s="7"/>
      <c r="B353" s="5"/>
      <c r="C353" s="5"/>
      <c r="D353" s="72"/>
      <c r="E353" s="10"/>
      <c r="F353" s="183"/>
      <c r="G353" s="134" t="str">
        <f>IFERROR(VLOOKUP(Tabla46[[#This Row],[ID RIESGO]],'1. IDENTIFICACION DEL RIESGO'!$AB$27:$AL$40,11,0),"")</f>
        <v/>
      </c>
      <c r="H353" s="183"/>
      <c r="I353" s="183"/>
      <c r="J353" s="183"/>
      <c r="K353" s="185"/>
      <c r="L353" s="185"/>
      <c r="M353" s="183"/>
      <c r="N353" s="176" t="str">
        <f>IF(Tabla46[[#This Row],[ID RIESGO]]="","",IF(Tabla46[[#This Row],[RESPONSABLE DEL CONTROL (CARGO)]]="","No","Si"))</f>
        <v/>
      </c>
      <c r="O353" s="134" t="str">
        <f>IF(Tabla46[[#This Row],[FRECUENCIA DE EJECUCION DEL CONTROL]]="","",IF(Tabla46[[#This Row],[FRECUENCIA DE EJECUCION DEL CONTROL]]=DATOS!$AS$32,DATOS!$AS$32,DATOS!$AS$31))</f>
        <v/>
      </c>
      <c r="P35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3" s="134" t="str">
        <f>IF(ISTEXT(Tabla46[[#This Row],[VALOR EVALUACION DISENO]]),"",IF(Tabla46[[#This Row],[VALOR EVALUACION DISENO]]&gt;4.6,DATOS!$AV$21,IF(Tabla46[[#This Row],[VALOR EVALUACION DISENO]]&gt;=3,DATOS!$AV$22,DATOS!$AV$23)))</f>
        <v/>
      </c>
      <c r="R353" s="296"/>
      <c r="S353" s="134" t="str">
        <f>IFERROR(VLOOKUP(Tabla46[[#This Row],[% DE CUMPLIMIENTO DE LA EJECUCION DEL CONTROL]],DATOS!$AS$38:$AT$40,2,0),"")</f>
        <v/>
      </c>
      <c r="T353" s="296"/>
      <c r="U353" s="134" t="str">
        <f>IFERROR(VLOOKUP(Tabla46[[#This Row],[CRITERIOS DE EVALUACION DE LA EFECTIVIDAD]],DATOS!$AS$43:$AT$45,2,0),"")</f>
        <v/>
      </c>
      <c r="V353"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4" spans="1:22" ht="15" customHeight="1" x14ac:dyDescent="0.25">
      <c r="A354" s="7"/>
      <c r="B354" s="5"/>
      <c r="C354" s="5"/>
      <c r="D354" s="72"/>
      <c r="E354" s="10"/>
      <c r="F354" s="183"/>
      <c r="G354" s="134" t="str">
        <f>IFERROR(VLOOKUP(Tabla46[[#This Row],[ID RIESGO]],'1. IDENTIFICACION DEL RIESGO'!$AB$27:$AL$40,11,0),"")</f>
        <v/>
      </c>
      <c r="H354" s="183"/>
      <c r="I354" s="183"/>
      <c r="J354" s="183"/>
      <c r="K354" s="185"/>
      <c r="L354" s="185"/>
      <c r="M354" s="183"/>
      <c r="N354" s="176" t="str">
        <f>IF(Tabla46[[#This Row],[ID RIESGO]]="","",IF(Tabla46[[#This Row],[RESPONSABLE DEL CONTROL (CARGO)]]="","No","Si"))</f>
        <v/>
      </c>
      <c r="O354" s="134" t="str">
        <f>IF(Tabla46[[#This Row],[FRECUENCIA DE EJECUCION DEL CONTROL]]="","",IF(Tabla46[[#This Row],[FRECUENCIA DE EJECUCION DEL CONTROL]]=DATOS!$AS$32,DATOS!$AS$32,DATOS!$AS$31))</f>
        <v/>
      </c>
      <c r="P35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4" s="134" t="str">
        <f>IF(ISTEXT(Tabla46[[#This Row],[VALOR EVALUACION DISENO]]),"",IF(Tabla46[[#This Row],[VALOR EVALUACION DISENO]]&gt;4.6,DATOS!$AV$21,IF(Tabla46[[#This Row],[VALOR EVALUACION DISENO]]&gt;=3,DATOS!$AV$22,DATOS!$AV$23)))</f>
        <v/>
      </c>
      <c r="R354" s="296"/>
      <c r="S354" s="134" t="str">
        <f>IFERROR(VLOOKUP(Tabla46[[#This Row],[% DE CUMPLIMIENTO DE LA EJECUCION DEL CONTROL]],DATOS!$AS$38:$AT$40,2,0),"")</f>
        <v/>
      </c>
      <c r="T354" s="296"/>
      <c r="U354" s="134" t="str">
        <f>IFERROR(VLOOKUP(Tabla46[[#This Row],[CRITERIOS DE EVALUACION DE LA EFECTIVIDAD]],DATOS!$AS$43:$AT$45,2,0),"")</f>
        <v/>
      </c>
      <c r="V354"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5" spans="1:22" ht="15" customHeight="1" x14ac:dyDescent="0.25">
      <c r="A355" s="7"/>
      <c r="B355" s="5"/>
      <c r="C355" s="5"/>
      <c r="D355" s="72"/>
      <c r="E355" s="10"/>
      <c r="F355" s="183"/>
      <c r="G355" s="134" t="str">
        <f>IFERROR(VLOOKUP(Tabla46[[#This Row],[ID RIESGO]],'1. IDENTIFICACION DEL RIESGO'!$AB$27:$AL$40,11,0),"")</f>
        <v/>
      </c>
      <c r="H355" s="183"/>
      <c r="I355" s="183"/>
      <c r="J355" s="183"/>
      <c r="K355" s="185"/>
      <c r="L355" s="185"/>
      <c r="M355" s="183"/>
      <c r="N355" s="176" t="str">
        <f>IF(Tabla46[[#This Row],[ID RIESGO]]="","",IF(Tabla46[[#This Row],[RESPONSABLE DEL CONTROL (CARGO)]]="","No","Si"))</f>
        <v/>
      </c>
      <c r="O355" s="134" t="str">
        <f>IF(Tabla46[[#This Row],[FRECUENCIA DE EJECUCION DEL CONTROL]]="","",IF(Tabla46[[#This Row],[FRECUENCIA DE EJECUCION DEL CONTROL]]=DATOS!$AS$32,DATOS!$AS$32,DATOS!$AS$31))</f>
        <v/>
      </c>
      <c r="P35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5" s="134" t="str">
        <f>IF(ISTEXT(Tabla46[[#This Row],[VALOR EVALUACION DISENO]]),"",IF(Tabla46[[#This Row],[VALOR EVALUACION DISENO]]&gt;4.6,DATOS!$AV$21,IF(Tabla46[[#This Row],[VALOR EVALUACION DISENO]]&gt;=3,DATOS!$AV$22,DATOS!$AV$23)))</f>
        <v/>
      </c>
      <c r="R355" s="296"/>
      <c r="S355" s="134" t="str">
        <f>IFERROR(VLOOKUP(Tabla46[[#This Row],[% DE CUMPLIMIENTO DE LA EJECUCION DEL CONTROL]],DATOS!$AS$38:$AT$40,2,0),"")</f>
        <v/>
      </c>
      <c r="T355" s="296"/>
      <c r="U355" s="134" t="str">
        <f>IFERROR(VLOOKUP(Tabla46[[#This Row],[CRITERIOS DE EVALUACION DE LA EFECTIVIDAD]],DATOS!$AS$43:$AT$45,2,0),"")</f>
        <v/>
      </c>
      <c r="V355"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6" spans="1:22" ht="15" customHeight="1" x14ac:dyDescent="0.25">
      <c r="A356" s="7"/>
      <c r="B356" s="5"/>
      <c r="C356" s="5"/>
      <c r="D356" s="72"/>
      <c r="E356" s="10"/>
      <c r="F356" s="183"/>
      <c r="G356" s="134" t="str">
        <f>IFERROR(VLOOKUP(Tabla46[[#This Row],[ID RIESGO]],'1. IDENTIFICACION DEL RIESGO'!$AB$27:$AL$40,11,0),"")</f>
        <v/>
      </c>
      <c r="H356" s="183"/>
      <c r="I356" s="183"/>
      <c r="J356" s="183"/>
      <c r="K356" s="185"/>
      <c r="L356" s="185"/>
      <c r="M356" s="183"/>
      <c r="N356" s="176" t="str">
        <f>IF(Tabla46[[#This Row],[ID RIESGO]]="","",IF(Tabla46[[#This Row],[RESPONSABLE DEL CONTROL (CARGO)]]="","No","Si"))</f>
        <v/>
      </c>
      <c r="O356" s="134" t="str">
        <f>IF(Tabla46[[#This Row],[FRECUENCIA DE EJECUCION DEL CONTROL]]="","",IF(Tabla46[[#This Row],[FRECUENCIA DE EJECUCION DEL CONTROL]]=DATOS!$AS$32,DATOS!$AS$32,DATOS!$AS$31))</f>
        <v/>
      </c>
      <c r="P35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6" s="134" t="str">
        <f>IF(ISTEXT(Tabla46[[#This Row],[VALOR EVALUACION DISENO]]),"",IF(Tabla46[[#This Row],[VALOR EVALUACION DISENO]]&gt;4.6,DATOS!$AV$21,IF(Tabla46[[#This Row],[VALOR EVALUACION DISENO]]&gt;=3,DATOS!$AV$22,DATOS!$AV$23)))</f>
        <v/>
      </c>
      <c r="R356" s="296"/>
      <c r="S356" s="134" t="str">
        <f>IFERROR(VLOOKUP(Tabla46[[#This Row],[% DE CUMPLIMIENTO DE LA EJECUCION DEL CONTROL]],DATOS!$AS$38:$AT$40,2,0),"")</f>
        <v/>
      </c>
      <c r="T356" s="296"/>
      <c r="U356" s="134" t="str">
        <f>IFERROR(VLOOKUP(Tabla46[[#This Row],[CRITERIOS DE EVALUACION DE LA EFECTIVIDAD]],DATOS!$AS$43:$AT$45,2,0),"")</f>
        <v/>
      </c>
      <c r="V356"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7" spans="1:22" ht="15" customHeight="1" x14ac:dyDescent="0.25">
      <c r="A357" s="7"/>
      <c r="B357" s="5"/>
      <c r="C357" s="5"/>
      <c r="D357" s="72"/>
      <c r="E357" s="10"/>
      <c r="F357" s="183"/>
      <c r="G357" s="134" t="str">
        <f>IFERROR(VLOOKUP(Tabla46[[#This Row],[ID RIESGO]],'1. IDENTIFICACION DEL RIESGO'!$AB$27:$AL$40,11,0),"")</f>
        <v/>
      </c>
      <c r="H357" s="183"/>
      <c r="I357" s="183"/>
      <c r="J357" s="183"/>
      <c r="K357" s="185"/>
      <c r="L357" s="185"/>
      <c r="M357" s="183"/>
      <c r="N357" s="176" t="str">
        <f>IF(Tabla46[[#This Row],[ID RIESGO]]="","",IF(Tabla46[[#This Row],[RESPONSABLE DEL CONTROL (CARGO)]]="","No","Si"))</f>
        <v/>
      </c>
      <c r="O357" s="134" t="str">
        <f>IF(Tabla46[[#This Row],[FRECUENCIA DE EJECUCION DEL CONTROL]]="","",IF(Tabla46[[#This Row],[FRECUENCIA DE EJECUCION DEL CONTROL]]=DATOS!$AS$32,DATOS!$AS$32,DATOS!$AS$31))</f>
        <v/>
      </c>
      <c r="P35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7" s="134" t="str">
        <f>IF(ISTEXT(Tabla46[[#This Row],[VALOR EVALUACION DISENO]]),"",IF(Tabla46[[#This Row],[VALOR EVALUACION DISENO]]&gt;4.6,DATOS!$AV$21,IF(Tabla46[[#This Row],[VALOR EVALUACION DISENO]]&gt;=3,DATOS!$AV$22,DATOS!$AV$23)))</f>
        <v/>
      </c>
      <c r="R357" s="296"/>
      <c r="S357" s="134" t="str">
        <f>IFERROR(VLOOKUP(Tabla46[[#This Row],[% DE CUMPLIMIENTO DE LA EJECUCION DEL CONTROL]],DATOS!$AS$38:$AT$40,2,0),"")</f>
        <v/>
      </c>
      <c r="T357" s="296"/>
      <c r="U357" s="134" t="str">
        <f>IFERROR(VLOOKUP(Tabla46[[#This Row],[CRITERIOS DE EVALUACION DE LA EFECTIVIDAD]],DATOS!$AS$43:$AT$45,2,0),"")</f>
        <v/>
      </c>
      <c r="V357"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8" spans="1:22" ht="15" customHeight="1" x14ac:dyDescent="0.25">
      <c r="A358" s="7"/>
      <c r="B358" s="5"/>
      <c r="C358" s="5"/>
      <c r="D358" s="72"/>
      <c r="E358" s="10"/>
      <c r="F358" s="183"/>
      <c r="G358" s="134" t="str">
        <f>IFERROR(VLOOKUP(Tabla46[[#This Row],[ID RIESGO]],'1. IDENTIFICACION DEL RIESGO'!$AB$27:$AL$40,11,0),"")</f>
        <v/>
      </c>
      <c r="H358" s="183"/>
      <c r="I358" s="183"/>
      <c r="J358" s="183"/>
      <c r="K358" s="185"/>
      <c r="L358" s="185"/>
      <c r="M358" s="183"/>
      <c r="N358" s="176" t="str">
        <f>IF(Tabla46[[#This Row],[ID RIESGO]]="","",IF(Tabla46[[#This Row],[RESPONSABLE DEL CONTROL (CARGO)]]="","No","Si"))</f>
        <v/>
      </c>
      <c r="O358" s="134" t="str">
        <f>IF(Tabla46[[#This Row],[FRECUENCIA DE EJECUCION DEL CONTROL]]="","",IF(Tabla46[[#This Row],[FRECUENCIA DE EJECUCION DEL CONTROL]]=DATOS!$AS$32,DATOS!$AS$32,DATOS!$AS$31))</f>
        <v/>
      </c>
      <c r="P35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8" s="134" t="str">
        <f>IF(ISTEXT(Tabla46[[#This Row],[VALOR EVALUACION DISENO]]),"",IF(Tabla46[[#This Row],[VALOR EVALUACION DISENO]]&gt;4.6,DATOS!$AV$21,IF(Tabla46[[#This Row],[VALOR EVALUACION DISENO]]&gt;=3,DATOS!$AV$22,DATOS!$AV$23)))</f>
        <v/>
      </c>
      <c r="R358" s="296"/>
      <c r="S358" s="134" t="str">
        <f>IFERROR(VLOOKUP(Tabla46[[#This Row],[% DE CUMPLIMIENTO DE LA EJECUCION DEL CONTROL]],DATOS!$AS$38:$AT$40,2,0),"")</f>
        <v/>
      </c>
      <c r="T358" s="296"/>
      <c r="U358" s="134" t="str">
        <f>IFERROR(VLOOKUP(Tabla46[[#This Row],[CRITERIOS DE EVALUACION DE LA EFECTIVIDAD]],DATOS!$AS$43:$AT$45,2,0),"")</f>
        <v/>
      </c>
      <c r="V358"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9" spans="1:22" ht="15" customHeight="1" x14ac:dyDescent="0.25">
      <c r="A359" s="7"/>
      <c r="B359" s="5"/>
      <c r="C359" s="5"/>
      <c r="D359" s="72"/>
      <c r="E359" s="10"/>
      <c r="F359" s="183"/>
      <c r="G359" s="134" t="str">
        <f>IFERROR(VLOOKUP(Tabla46[[#This Row],[ID RIESGO]],'1. IDENTIFICACION DEL RIESGO'!$AB$27:$AL$40,11,0),"")</f>
        <v/>
      </c>
      <c r="H359" s="183"/>
      <c r="I359" s="183"/>
      <c r="J359" s="183"/>
      <c r="K359" s="185"/>
      <c r="L359" s="185"/>
      <c r="M359" s="183"/>
      <c r="N359" s="176" t="str">
        <f>IF(Tabla46[[#This Row],[ID RIESGO]]="","",IF(Tabla46[[#This Row],[RESPONSABLE DEL CONTROL (CARGO)]]="","No","Si"))</f>
        <v/>
      </c>
      <c r="O359" s="134" t="str">
        <f>IF(Tabla46[[#This Row],[FRECUENCIA DE EJECUCION DEL CONTROL]]="","",IF(Tabla46[[#This Row],[FRECUENCIA DE EJECUCION DEL CONTROL]]=DATOS!$AS$32,DATOS!$AS$32,DATOS!$AS$31))</f>
        <v/>
      </c>
      <c r="P35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9" s="134" t="str">
        <f>IF(ISTEXT(Tabla46[[#This Row],[VALOR EVALUACION DISENO]]),"",IF(Tabla46[[#This Row],[VALOR EVALUACION DISENO]]&gt;4.6,DATOS!$AV$21,IF(Tabla46[[#This Row],[VALOR EVALUACION DISENO]]&gt;=3,DATOS!$AV$22,DATOS!$AV$23)))</f>
        <v/>
      </c>
      <c r="R359" s="296"/>
      <c r="S359" s="134" t="str">
        <f>IFERROR(VLOOKUP(Tabla46[[#This Row],[% DE CUMPLIMIENTO DE LA EJECUCION DEL CONTROL]],DATOS!$AS$38:$AT$40,2,0),"")</f>
        <v/>
      </c>
      <c r="T359" s="296"/>
      <c r="U359" s="134" t="str">
        <f>IFERROR(VLOOKUP(Tabla46[[#This Row],[CRITERIOS DE EVALUACION DE LA EFECTIVIDAD]],DATOS!$AS$43:$AT$45,2,0),"")</f>
        <v/>
      </c>
      <c r="V359"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0" spans="1:22" ht="15" customHeight="1" x14ac:dyDescent="0.25">
      <c r="A360" s="7"/>
      <c r="B360" s="5"/>
      <c r="C360" s="5"/>
      <c r="D360" s="72"/>
      <c r="E360" s="10"/>
      <c r="F360" s="183"/>
      <c r="G360" s="134" t="str">
        <f>IFERROR(VLOOKUP(Tabla46[[#This Row],[ID RIESGO]],'1. IDENTIFICACION DEL RIESGO'!$AB$27:$AL$40,11,0),"")</f>
        <v/>
      </c>
      <c r="H360" s="183"/>
      <c r="I360" s="183"/>
      <c r="J360" s="183"/>
      <c r="K360" s="185"/>
      <c r="L360" s="185"/>
      <c r="M360" s="183"/>
      <c r="N360" s="176" t="str">
        <f>IF(Tabla46[[#This Row],[ID RIESGO]]="","",IF(Tabla46[[#This Row],[RESPONSABLE DEL CONTROL (CARGO)]]="","No","Si"))</f>
        <v/>
      </c>
      <c r="O360" s="134" t="str">
        <f>IF(Tabla46[[#This Row],[FRECUENCIA DE EJECUCION DEL CONTROL]]="","",IF(Tabla46[[#This Row],[FRECUENCIA DE EJECUCION DEL CONTROL]]=DATOS!$AS$32,DATOS!$AS$32,DATOS!$AS$31))</f>
        <v/>
      </c>
      <c r="P36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0" s="134" t="str">
        <f>IF(ISTEXT(Tabla46[[#This Row],[VALOR EVALUACION DISENO]]),"",IF(Tabla46[[#This Row],[VALOR EVALUACION DISENO]]&gt;4.6,DATOS!$AV$21,IF(Tabla46[[#This Row],[VALOR EVALUACION DISENO]]&gt;=3,DATOS!$AV$22,DATOS!$AV$23)))</f>
        <v/>
      </c>
      <c r="R360" s="296"/>
      <c r="S360" s="134" t="str">
        <f>IFERROR(VLOOKUP(Tabla46[[#This Row],[% DE CUMPLIMIENTO DE LA EJECUCION DEL CONTROL]],DATOS!$AS$38:$AT$40,2,0),"")</f>
        <v/>
      </c>
      <c r="T360" s="296"/>
      <c r="U360" s="134" t="str">
        <f>IFERROR(VLOOKUP(Tabla46[[#This Row],[CRITERIOS DE EVALUACION DE LA EFECTIVIDAD]],DATOS!$AS$43:$AT$45,2,0),"")</f>
        <v/>
      </c>
      <c r="V360"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1" spans="1:22" ht="15" customHeight="1" x14ac:dyDescent="0.25">
      <c r="A361" s="7"/>
      <c r="B361" s="5"/>
      <c r="C361" s="5"/>
      <c r="D361" s="72"/>
      <c r="E361" s="10"/>
      <c r="F361" s="183"/>
      <c r="G361" s="134" t="str">
        <f>IFERROR(VLOOKUP(Tabla46[[#This Row],[ID RIESGO]],'1. IDENTIFICACION DEL RIESGO'!$AB$27:$AL$40,11,0),"")</f>
        <v/>
      </c>
      <c r="H361" s="183"/>
      <c r="I361" s="183"/>
      <c r="J361" s="183"/>
      <c r="K361" s="185"/>
      <c r="L361" s="185"/>
      <c r="M361" s="183"/>
      <c r="N361" s="176" t="str">
        <f>IF(Tabla46[[#This Row],[ID RIESGO]]="","",IF(Tabla46[[#This Row],[RESPONSABLE DEL CONTROL (CARGO)]]="","No","Si"))</f>
        <v/>
      </c>
      <c r="O361" s="134" t="str">
        <f>IF(Tabla46[[#This Row],[FRECUENCIA DE EJECUCION DEL CONTROL]]="","",IF(Tabla46[[#This Row],[FRECUENCIA DE EJECUCION DEL CONTROL]]=DATOS!$AS$32,DATOS!$AS$32,DATOS!$AS$31))</f>
        <v/>
      </c>
      <c r="P36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1" s="134" t="str">
        <f>IF(ISTEXT(Tabla46[[#This Row],[VALOR EVALUACION DISENO]]),"",IF(Tabla46[[#This Row],[VALOR EVALUACION DISENO]]&gt;4.6,DATOS!$AV$21,IF(Tabla46[[#This Row],[VALOR EVALUACION DISENO]]&gt;=3,DATOS!$AV$22,DATOS!$AV$23)))</f>
        <v/>
      </c>
      <c r="R361" s="296"/>
      <c r="S361" s="134" t="str">
        <f>IFERROR(VLOOKUP(Tabla46[[#This Row],[% DE CUMPLIMIENTO DE LA EJECUCION DEL CONTROL]],DATOS!$AS$38:$AT$40,2,0),"")</f>
        <v/>
      </c>
      <c r="T361" s="296"/>
      <c r="U361" s="134" t="str">
        <f>IFERROR(VLOOKUP(Tabla46[[#This Row],[CRITERIOS DE EVALUACION DE LA EFECTIVIDAD]],DATOS!$AS$43:$AT$45,2,0),"")</f>
        <v/>
      </c>
      <c r="V361"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2" spans="1:22" ht="15" customHeight="1" x14ac:dyDescent="0.25">
      <c r="A362" s="7"/>
      <c r="B362" s="5"/>
      <c r="C362" s="5"/>
      <c r="D362" s="72"/>
      <c r="E362" s="10"/>
      <c r="F362" s="183"/>
      <c r="G362" s="134" t="str">
        <f>IFERROR(VLOOKUP(Tabla46[[#This Row],[ID RIESGO]],'1. IDENTIFICACION DEL RIESGO'!$AB$27:$AL$40,11,0),"")</f>
        <v/>
      </c>
      <c r="H362" s="183"/>
      <c r="I362" s="183"/>
      <c r="J362" s="183"/>
      <c r="K362" s="185"/>
      <c r="L362" s="185"/>
      <c r="M362" s="183"/>
      <c r="N362" s="176" t="str">
        <f>IF(Tabla46[[#This Row],[ID RIESGO]]="","",IF(Tabla46[[#This Row],[RESPONSABLE DEL CONTROL (CARGO)]]="","No","Si"))</f>
        <v/>
      </c>
      <c r="O362" s="134" t="str">
        <f>IF(Tabla46[[#This Row],[FRECUENCIA DE EJECUCION DEL CONTROL]]="","",IF(Tabla46[[#This Row],[FRECUENCIA DE EJECUCION DEL CONTROL]]=DATOS!$AS$32,DATOS!$AS$32,DATOS!$AS$31))</f>
        <v/>
      </c>
      <c r="P36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2" s="134" t="str">
        <f>IF(ISTEXT(Tabla46[[#This Row],[VALOR EVALUACION DISENO]]),"",IF(Tabla46[[#This Row],[VALOR EVALUACION DISENO]]&gt;4.6,DATOS!$AV$21,IF(Tabla46[[#This Row],[VALOR EVALUACION DISENO]]&gt;=3,DATOS!$AV$22,DATOS!$AV$23)))</f>
        <v/>
      </c>
      <c r="R362" s="296"/>
      <c r="S362" s="134" t="str">
        <f>IFERROR(VLOOKUP(Tabla46[[#This Row],[% DE CUMPLIMIENTO DE LA EJECUCION DEL CONTROL]],DATOS!$AS$38:$AT$40,2,0),"")</f>
        <v/>
      </c>
      <c r="T362" s="296"/>
      <c r="U362" s="134" t="str">
        <f>IFERROR(VLOOKUP(Tabla46[[#This Row],[CRITERIOS DE EVALUACION DE LA EFECTIVIDAD]],DATOS!$AS$43:$AT$45,2,0),"")</f>
        <v/>
      </c>
      <c r="V362"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3" spans="1:22" ht="15" customHeight="1" x14ac:dyDescent="0.25">
      <c r="A363" s="7"/>
      <c r="B363" s="5"/>
      <c r="C363" s="5"/>
      <c r="D363" s="72"/>
      <c r="E363" s="10"/>
      <c r="F363" s="183"/>
      <c r="G363" s="134" t="str">
        <f>IFERROR(VLOOKUP(Tabla46[[#This Row],[ID RIESGO]],'1. IDENTIFICACION DEL RIESGO'!$AB$27:$AL$40,11,0),"")</f>
        <v/>
      </c>
      <c r="H363" s="183"/>
      <c r="I363" s="183"/>
      <c r="J363" s="183"/>
      <c r="K363" s="185"/>
      <c r="L363" s="185"/>
      <c r="M363" s="183"/>
      <c r="N363" s="176" t="str">
        <f>IF(Tabla46[[#This Row],[ID RIESGO]]="","",IF(Tabla46[[#This Row],[RESPONSABLE DEL CONTROL (CARGO)]]="","No","Si"))</f>
        <v/>
      </c>
      <c r="O363" s="134" t="str">
        <f>IF(Tabla46[[#This Row],[FRECUENCIA DE EJECUCION DEL CONTROL]]="","",IF(Tabla46[[#This Row],[FRECUENCIA DE EJECUCION DEL CONTROL]]=DATOS!$AS$32,DATOS!$AS$32,DATOS!$AS$31))</f>
        <v/>
      </c>
      <c r="P36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3" s="134" t="str">
        <f>IF(ISTEXT(Tabla46[[#This Row],[VALOR EVALUACION DISENO]]),"",IF(Tabla46[[#This Row],[VALOR EVALUACION DISENO]]&gt;4.6,DATOS!$AV$21,IF(Tabla46[[#This Row],[VALOR EVALUACION DISENO]]&gt;=3,DATOS!$AV$22,DATOS!$AV$23)))</f>
        <v/>
      </c>
      <c r="R363" s="296"/>
      <c r="S363" s="134" t="str">
        <f>IFERROR(VLOOKUP(Tabla46[[#This Row],[% DE CUMPLIMIENTO DE LA EJECUCION DEL CONTROL]],DATOS!$AS$38:$AT$40,2,0),"")</f>
        <v/>
      </c>
      <c r="T363" s="296"/>
      <c r="U363" s="134" t="str">
        <f>IFERROR(VLOOKUP(Tabla46[[#This Row],[CRITERIOS DE EVALUACION DE LA EFECTIVIDAD]],DATOS!$AS$43:$AT$45,2,0),"")</f>
        <v/>
      </c>
      <c r="V363"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4" spans="1:22" ht="15" customHeight="1" x14ac:dyDescent="0.25">
      <c r="A364" s="7"/>
      <c r="B364" s="5"/>
      <c r="C364" s="5"/>
      <c r="D364" s="72"/>
      <c r="E364" s="10"/>
      <c r="F364" s="183"/>
      <c r="G364" s="134" t="str">
        <f>IFERROR(VLOOKUP(Tabla46[[#This Row],[ID RIESGO]],'1. IDENTIFICACION DEL RIESGO'!$AB$27:$AL$40,11,0),"")</f>
        <v/>
      </c>
      <c r="H364" s="183"/>
      <c r="I364" s="183"/>
      <c r="J364" s="183"/>
      <c r="K364" s="185"/>
      <c r="L364" s="185"/>
      <c r="M364" s="183"/>
      <c r="N364" s="176" t="str">
        <f>IF(Tabla46[[#This Row],[ID RIESGO]]="","",IF(Tabla46[[#This Row],[RESPONSABLE DEL CONTROL (CARGO)]]="","No","Si"))</f>
        <v/>
      </c>
      <c r="O364" s="134" t="str">
        <f>IF(Tabla46[[#This Row],[FRECUENCIA DE EJECUCION DEL CONTROL]]="","",IF(Tabla46[[#This Row],[FRECUENCIA DE EJECUCION DEL CONTROL]]=DATOS!$AS$32,DATOS!$AS$32,DATOS!$AS$31))</f>
        <v/>
      </c>
      <c r="P36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4" s="134" t="str">
        <f>IF(ISTEXT(Tabla46[[#This Row],[VALOR EVALUACION DISENO]]),"",IF(Tabla46[[#This Row],[VALOR EVALUACION DISENO]]&gt;4.6,DATOS!$AV$21,IF(Tabla46[[#This Row],[VALOR EVALUACION DISENO]]&gt;=3,DATOS!$AV$22,DATOS!$AV$23)))</f>
        <v/>
      </c>
      <c r="R364" s="296"/>
      <c r="S364" s="134" t="str">
        <f>IFERROR(VLOOKUP(Tabla46[[#This Row],[% DE CUMPLIMIENTO DE LA EJECUCION DEL CONTROL]],DATOS!$AS$38:$AT$40,2,0),"")</f>
        <v/>
      </c>
      <c r="T364" s="296"/>
      <c r="U364" s="134" t="str">
        <f>IFERROR(VLOOKUP(Tabla46[[#This Row],[CRITERIOS DE EVALUACION DE LA EFECTIVIDAD]],DATOS!$AS$43:$AT$45,2,0),"")</f>
        <v/>
      </c>
      <c r="V364"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5" spans="1:22" ht="15" customHeight="1" x14ac:dyDescent="0.25">
      <c r="A365" s="7"/>
      <c r="B365" s="5"/>
      <c r="C365" s="5"/>
      <c r="D365" s="72"/>
      <c r="E365" s="10"/>
      <c r="F365" s="183"/>
      <c r="G365" s="134" t="str">
        <f>IFERROR(VLOOKUP(Tabla46[[#This Row],[ID RIESGO]],'1. IDENTIFICACION DEL RIESGO'!$AB$27:$AL$40,11,0),"")</f>
        <v/>
      </c>
      <c r="H365" s="183"/>
      <c r="I365" s="183"/>
      <c r="J365" s="183"/>
      <c r="K365" s="185"/>
      <c r="L365" s="185"/>
      <c r="M365" s="183"/>
      <c r="N365" s="176" t="str">
        <f>IF(Tabla46[[#This Row],[ID RIESGO]]="","",IF(Tabla46[[#This Row],[RESPONSABLE DEL CONTROL (CARGO)]]="","No","Si"))</f>
        <v/>
      </c>
      <c r="O365" s="134" t="str">
        <f>IF(Tabla46[[#This Row],[FRECUENCIA DE EJECUCION DEL CONTROL]]="","",IF(Tabla46[[#This Row],[FRECUENCIA DE EJECUCION DEL CONTROL]]=DATOS!$AS$32,DATOS!$AS$32,DATOS!$AS$31))</f>
        <v/>
      </c>
      <c r="P36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5" s="134" t="str">
        <f>IF(ISTEXT(Tabla46[[#This Row],[VALOR EVALUACION DISENO]]),"",IF(Tabla46[[#This Row],[VALOR EVALUACION DISENO]]&gt;4.6,DATOS!$AV$21,IF(Tabla46[[#This Row],[VALOR EVALUACION DISENO]]&gt;=3,DATOS!$AV$22,DATOS!$AV$23)))</f>
        <v/>
      </c>
      <c r="R365" s="296"/>
      <c r="S365" s="134" t="str">
        <f>IFERROR(VLOOKUP(Tabla46[[#This Row],[% DE CUMPLIMIENTO DE LA EJECUCION DEL CONTROL]],DATOS!$AS$38:$AT$40,2,0),"")</f>
        <v/>
      </c>
      <c r="T365" s="296"/>
      <c r="U365" s="134" t="str">
        <f>IFERROR(VLOOKUP(Tabla46[[#This Row],[CRITERIOS DE EVALUACION DE LA EFECTIVIDAD]],DATOS!$AS$43:$AT$45,2,0),"")</f>
        <v/>
      </c>
      <c r="V365"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6" spans="1:22" ht="15" customHeight="1" x14ac:dyDescent="0.25">
      <c r="A366" s="7"/>
      <c r="B366" s="5"/>
      <c r="C366" s="5"/>
      <c r="D366" s="72"/>
      <c r="E366" s="10"/>
      <c r="F366" s="183"/>
      <c r="G366" s="134" t="str">
        <f>IFERROR(VLOOKUP(Tabla46[[#This Row],[ID RIESGO]],'1. IDENTIFICACION DEL RIESGO'!$AB$27:$AL$40,11,0),"")</f>
        <v/>
      </c>
      <c r="H366" s="183"/>
      <c r="I366" s="183"/>
      <c r="J366" s="183"/>
      <c r="K366" s="185"/>
      <c r="L366" s="185"/>
      <c r="M366" s="183"/>
      <c r="N366" s="176" t="str">
        <f>IF(Tabla46[[#This Row],[ID RIESGO]]="","",IF(Tabla46[[#This Row],[RESPONSABLE DEL CONTROL (CARGO)]]="","No","Si"))</f>
        <v/>
      </c>
      <c r="O366" s="134" t="str">
        <f>IF(Tabla46[[#This Row],[FRECUENCIA DE EJECUCION DEL CONTROL]]="","",IF(Tabla46[[#This Row],[FRECUENCIA DE EJECUCION DEL CONTROL]]=DATOS!$AS$32,DATOS!$AS$32,DATOS!$AS$31))</f>
        <v/>
      </c>
      <c r="P36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6" s="134" t="str">
        <f>IF(ISTEXT(Tabla46[[#This Row],[VALOR EVALUACION DISENO]]),"",IF(Tabla46[[#This Row],[VALOR EVALUACION DISENO]]&gt;4.6,DATOS!$AV$21,IF(Tabla46[[#This Row],[VALOR EVALUACION DISENO]]&gt;=3,DATOS!$AV$22,DATOS!$AV$23)))</f>
        <v/>
      </c>
      <c r="R366" s="296"/>
      <c r="S366" s="134" t="str">
        <f>IFERROR(VLOOKUP(Tabla46[[#This Row],[% DE CUMPLIMIENTO DE LA EJECUCION DEL CONTROL]],DATOS!$AS$38:$AT$40,2,0),"")</f>
        <v/>
      </c>
      <c r="T366" s="296"/>
      <c r="U366" s="134" t="str">
        <f>IFERROR(VLOOKUP(Tabla46[[#This Row],[CRITERIOS DE EVALUACION DE LA EFECTIVIDAD]],DATOS!$AS$43:$AT$45,2,0),"")</f>
        <v/>
      </c>
      <c r="V366"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7" spans="1:22" ht="15" customHeight="1" x14ac:dyDescent="0.25">
      <c r="A367" s="7"/>
      <c r="B367" s="5"/>
      <c r="C367" s="5"/>
      <c r="D367" s="72"/>
      <c r="E367" s="10"/>
      <c r="F367" s="183"/>
      <c r="G367" s="134" t="str">
        <f>IFERROR(VLOOKUP(Tabla46[[#This Row],[ID RIESGO]],'1. IDENTIFICACION DEL RIESGO'!$AB$27:$AL$40,11,0),"")</f>
        <v/>
      </c>
      <c r="H367" s="183"/>
      <c r="I367" s="183"/>
      <c r="J367" s="183"/>
      <c r="K367" s="185"/>
      <c r="L367" s="185"/>
      <c r="M367" s="183"/>
      <c r="N367" s="176" t="str">
        <f>IF(Tabla46[[#This Row],[ID RIESGO]]="","",IF(Tabla46[[#This Row],[RESPONSABLE DEL CONTROL (CARGO)]]="","No","Si"))</f>
        <v/>
      </c>
      <c r="O367" s="134" t="str">
        <f>IF(Tabla46[[#This Row],[FRECUENCIA DE EJECUCION DEL CONTROL]]="","",IF(Tabla46[[#This Row],[FRECUENCIA DE EJECUCION DEL CONTROL]]=DATOS!$AS$32,DATOS!$AS$32,DATOS!$AS$31))</f>
        <v/>
      </c>
      <c r="P36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7" s="134" t="str">
        <f>IF(ISTEXT(Tabla46[[#This Row],[VALOR EVALUACION DISENO]]),"",IF(Tabla46[[#This Row],[VALOR EVALUACION DISENO]]&gt;4.6,DATOS!$AV$21,IF(Tabla46[[#This Row],[VALOR EVALUACION DISENO]]&gt;=3,DATOS!$AV$22,DATOS!$AV$23)))</f>
        <v/>
      </c>
      <c r="R367" s="296"/>
      <c r="S367" s="134" t="str">
        <f>IFERROR(VLOOKUP(Tabla46[[#This Row],[% DE CUMPLIMIENTO DE LA EJECUCION DEL CONTROL]],DATOS!$AS$38:$AT$40,2,0),"")</f>
        <v/>
      </c>
      <c r="T367" s="296"/>
      <c r="U367" s="134" t="str">
        <f>IFERROR(VLOOKUP(Tabla46[[#This Row],[CRITERIOS DE EVALUACION DE LA EFECTIVIDAD]],DATOS!$AS$43:$AT$45,2,0),"")</f>
        <v/>
      </c>
      <c r="V367"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8" spans="1:22" ht="15" customHeight="1" x14ac:dyDescent="0.25">
      <c r="A368" s="7"/>
      <c r="B368" s="5"/>
      <c r="C368" s="5"/>
      <c r="D368" s="72"/>
      <c r="E368" s="10"/>
      <c r="F368" s="183"/>
      <c r="G368" s="134" t="str">
        <f>IFERROR(VLOOKUP(Tabla46[[#This Row],[ID RIESGO]],'1. IDENTIFICACION DEL RIESGO'!$AB$27:$AL$40,11,0),"")</f>
        <v/>
      </c>
      <c r="H368" s="183"/>
      <c r="I368" s="183"/>
      <c r="J368" s="183"/>
      <c r="K368" s="185"/>
      <c r="L368" s="185"/>
      <c r="M368" s="183"/>
      <c r="N368" s="176" t="str">
        <f>IF(Tabla46[[#This Row],[ID RIESGO]]="","",IF(Tabla46[[#This Row],[RESPONSABLE DEL CONTROL (CARGO)]]="","No","Si"))</f>
        <v/>
      </c>
      <c r="O368" s="134" t="str">
        <f>IF(Tabla46[[#This Row],[FRECUENCIA DE EJECUCION DEL CONTROL]]="","",IF(Tabla46[[#This Row],[FRECUENCIA DE EJECUCION DEL CONTROL]]=DATOS!$AS$32,DATOS!$AS$32,DATOS!$AS$31))</f>
        <v/>
      </c>
      <c r="P36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8" s="134" t="str">
        <f>IF(ISTEXT(Tabla46[[#This Row],[VALOR EVALUACION DISENO]]),"",IF(Tabla46[[#This Row],[VALOR EVALUACION DISENO]]&gt;4.6,DATOS!$AV$21,IF(Tabla46[[#This Row],[VALOR EVALUACION DISENO]]&gt;=3,DATOS!$AV$22,DATOS!$AV$23)))</f>
        <v/>
      </c>
      <c r="R368" s="296"/>
      <c r="S368" s="134" t="str">
        <f>IFERROR(VLOOKUP(Tabla46[[#This Row],[% DE CUMPLIMIENTO DE LA EJECUCION DEL CONTROL]],DATOS!$AS$38:$AT$40,2,0),"")</f>
        <v/>
      </c>
      <c r="T368" s="296"/>
      <c r="U368" s="134" t="str">
        <f>IFERROR(VLOOKUP(Tabla46[[#This Row],[CRITERIOS DE EVALUACION DE LA EFECTIVIDAD]],DATOS!$AS$43:$AT$45,2,0),"")</f>
        <v/>
      </c>
      <c r="V368"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9" spans="1:22" ht="15" customHeight="1" x14ac:dyDescent="0.25">
      <c r="A369" s="7"/>
      <c r="B369" s="5"/>
      <c r="C369" s="5"/>
      <c r="D369" s="72"/>
      <c r="E369" s="10"/>
      <c r="F369" s="183"/>
      <c r="G369" s="134" t="str">
        <f>IFERROR(VLOOKUP(Tabla46[[#This Row],[ID RIESGO]],'1. IDENTIFICACION DEL RIESGO'!$AB$27:$AL$40,11,0),"")</f>
        <v/>
      </c>
      <c r="H369" s="183"/>
      <c r="I369" s="183"/>
      <c r="J369" s="183"/>
      <c r="K369" s="185"/>
      <c r="L369" s="185"/>
      <c r="M369" s="183"/>
      <c r="N369" s="176" t="str">
        <f>IF(Tabla46[[#This Row],[ID RIESGO]]="","",IF(Tabla46[[#This Row],[RESPONSABLE DEL CONTROL (CARGO)]]="","No","Si"))</f>
        <v/>
      </c>
      <c r="O369" s="134" t="str">
        <f>IF(Tabla46[[#This Row],[FRECUENCIA DE EJECUCION DEL CONTROL]]="","",IF(Tabla46[[#This Row],[FRECUENCIA DE EJECUCION DEL CONTROL]]=DATOS!$AS$32,DATOS!$AS$32,DATOS!$AS$31))</f>
        <v/>
      </c>
      <c r="P36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9" s="134" t="str">
        <f>IF(ISTEXT(Tabla46[[#This Row],[VALOR EVALUACION DISENO]]),"",IF(Tabla46[[#This Row],[VALOR EVALUACION DISENO]]&gt;4.6,DATOS!$AV$21,IF(Tabla46[[#This Row],[VALOR EVALUACION DISENO]]&gt;=3,DATOS!$AV$22,DATOS!$AV$23)))</f>
        <v/>
      </c>
      <c r="R369" s="296"/>
      <c r="S369" s="134" t="str">
        <f>IFERROR(VLOOKUP(Tabla46[[#This Row],[% DE CUMPLIMIENTO DE LA EJECUCION DEL CONTROL]],DATOS!$AS$38:$AT$40,2,0),"")</f>
        <v/>
      </c>
      <c r="T369" s="296"/>
      <c r="U369" s="134" t="str">
        <f>IFERROR(VLOOKUP(Tabla46[[#This Row],[CRITERIOS DE EVALUACION DE LA EFECTIVIDAD]],DATOS!$AS$43:$AT$45,2,0),"")</f>
        <v/>
      </c>
      <c r="V369"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0" spans="1:22" ht="15" customHeight="1" x14ac:dyDescent="0.25">
      <c r="A370" s="7"/>
      <c r="B370" s="5"/>
      <c r="C370" s="5"/>
      <c r="D370" s="72"/>
      <c r="E370" s="10"/>
      <c r="F370" s="183"/>
      <c r="G370" s="134" t="str">
        <f>IFERROR(VLOOKUP(Tabla46[[#This Row],[ID RIESGO]],'1. IDENTIFICACION DEL RIESGO'!$AB$27:$AL$40,11,0),"")</f>
        <v/>
      </c>
      <c r="H370" s="183"/>
      <c r="I370" s="183"/>
      <c r="J370" s="183"/>
      <c r="K370" s="185"/>
      <c r="L370" s="185"/>
      <c r="M370" s="183"/>
      <c r="N370" s="176" t="str">
        <f>IF(Tabla46[[#This Row],[ID RIESGO]]="","",IF(Tabla46[[#This Row],[RESPONSABLE DEL CONTROL (CARGO)]]="","No","Si"))</f>
        <v/>
      </c>
      <c r="O370" s="134" t="str">
        <f>IF(Tabla46[[#This Row],[FRECUENCIA DE EJECUCION DEL CONTROL]]="","",IF(Tabla46[[#This Row],[FRECUENCIA DE EJECUCION DEL CONTROL]]=DATOS!$AS$32,DATOS!$AS$32,DATOS!$AS$31))</f>
        <v/>
      </c>
      <c r="P37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0" s="134" t="str">
        <f>IF(ISTEXT(Tabla46[[#This Row],[VALOR EVALUACION DISENO]]),"",IF(Tabla46[[#This Row],[VALOR EVALUACION DISENO]]&gt;4.6,DATOS!$AV$21,IF(Tabla46[[#This Row],[VALOR EVALUACION DISENO]]&gt;=3,DATOS!$AV$22,DATOS!$AV$23)))</f>
        <v/>
      </c>
      <c r="R370" s="296"/>
      <c r="S370" s="134" t="str">
        <f>IFERROR(VLOOKUP(Tabla46[[#This Row],[% DE CUMPLIMIENTO DE LA EJECUCION DEL CONTROL]],DATOS!$AS$38:$AT$40,2,0),"")</f>
        <v/>
      </c>
      <c r="T370" s="296"/>
      <c r="U370" s="134" t="str">
        <f>IFERROR(VLOOKUP(Tabla46[[#This Row],[CRITERIOS DE EVALUACION DE LA EFECTIVIDAD]],DATOS!$AS$43:$AT$45,2,0),"")</f>
        <v/>
      </c>
      <c r="V370"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1" spans="1:22" ht="15" customHeight="1" x14ac:dyDescent="0.25">
      <c r="A371" s="7"/>
      <c r="B371" s="5"/>
      <c r="C371" s="5"/>
      <c r="D371" s="72"/>
      <c r="E371" s="10"/>
      <c r="F371" s="183"/>
      <c r="G371" s="134" t="str">
        <f>IFERROR(VLOOKUP(Tabla46[[#This Row],[ID RIESGO]],'1. IDENTIFICACION DEL RIESGO'!$AB$27:$AL$40,11,0),"")</f>
        <v/>
      </c>
      <c r="H371" s="183"/>
      <c r="I371" s="183"/>
      <c r="J371" s="183"/>
      <c r="K371" s="185"/>
      <c r="L371" s="185"/>
      <c r="M371" s="183"/>
      <c r="N371" s="176" t="str">
        <f>IF(Tabla46[[#This Row],[ID RIESGO]]="","",IF(Tabla46[[#This Row],[RESPONSABLE DEL CONTROL (CARGO)]]="","No","Si"))</f>
        <v/>
      </c>
      <c r="O371" s="134" t="str">
        <f>IF(Tabla46[[#This Row],[FRECUENCIA DE EJECUCION DEL CONTROL]]="","",IF(Tabla46[[#This Row],[FRECUENCIA DE EJECUCION DEL CONTROL]]=DATOS!$AS$32,DATOS!$AS$32,DATOS!$AS$31))</f>
        <v/>
      </c>
      <c r="P37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1" s="134" t="str">
        <f>IF(ISTEXT(Tabla46[[#This Row],[VALOR EVALUACION DISENO]]),"",IF(Tabla46[[#This Row],[VALOR EVALUACION DISENO]]&gt;4.6,DATOS!$AV$21,IF(Tabla46[[#This Row],[VALOR EVALUACION DISENO]]&gt;=3,DATOS!$AV$22,DATOS!$AV$23)))</f>
        <v/>
      </c>
      <c r="R371" s="296"/>
      <c r="S371" s="134" t="str">
        <f>IFERROR(VLOOKUP(Tabla46[[#This Row],[% DE CUMPLIMIENTO DE LA EJECUCION DEL CONTROL]],DATOS!$AS$38:$AT$40,2,0),"")</f>
        <v/>
      </c>
      <c r="T371" s="296"/>
      <c r="U371" s="134" t="str">
        <f>IFERROR(VLOOKUP(Tabla46[[#This Row],[CRITERIOS DE EVALUACION DE LA EFECTIVIDAD]],DATOS!$AS$43:$AT$45,2,0),"")</f>
        <v/>
      </c>
      <c r="V371"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2" spans="1:22" ht="15" customHeight="1" x14ac:dyDescent="0.25">
      <c r="A372" s="7"/>
      <c r="B372" s="5"/>
      <c r="C372" s="5"/>
      <c r="D372" s="72"/>
      <c r="E372" s="10"/>
      <c r="F372" s="183"/>
      <c r="G372" s="134" t="str">
        <f>IFERROR(VLOOKUP(Tabla46[[#This Row],[ID RIESGO]],'1. IDENTIFICACION DEL RIESGO'!$AB$27:$AL$40,11,0),"")</f>
        <v/>
      </c>
      <c r="H372" s="183"/>
      <c r="I372" s="183"/>
      <c r="J372" s="183"/>
      <c r="K372" s="185"/>
      <c r="L372" s="185"/>
      <c r="M372" s="183"/>
      <c r="N372" s="176" t="str">
        <f>IF(Tabla46[[#This Row],[ID RIESGO]]="","",IF(Tabla46[[#This Row],[RESPONSABLE DEL CONTROL (CARGO)]]="","No","Si"))</f>
        <v/>
      </c>
      <c r="O372" s="134" t="str">
        <f>IF(Tabla46[[#This Row],[FRECUENCIA DE EJECUCION DEL CONTROL]]="","",IF(Tabla46[[#This Row],[FRECUENCIA DE EJECUCION DEL CONTROL]]=DATOS!$AS$32,DATOS!$AS$32,DATOS!$AS$31))</f>
        <v/>
      </c>
      <c r="P37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2" s="134" t="str">
        <f>IF(ISTEXT(Tabla46[[#This Row],[VALOR EVALUACION DISENO]]),"",IF(Tabla46[[#This Row],[VALOR EVALUACION DISENO]]&gt;4.6,DATOS!$AV$21,IF(Tabla46[[#This Row],[VALOR EVALUACION DISENO]]&gt;=3,DATOS!$AV$22,DATOS!$AV$23)))</f>
        <v/>
      </c>
      <c r="R372" s="296"/>
      <c r="S372" s="134" t="str">
        <f>IFERROR(VLOOKUP(Tabla46[[#This Row],[% DE CUMPLIMIENTO DE LA EJECUCION DEL CONTROL]],DATOS!$AS$38:$AT$40,2,0),"")</f>
        <v/>
      </c>
      <c r="T372" s="296"/>
      <c r="U372" s="134" t="str">
        <f>IFERROR(VLOOKUP(Tabla46[[#This Row],[CRITERIOS DE EVALUACION DE LA EFECTIVIDAD]],DATOS!$AS$43:$AT$45,2,0),"")</f>
        <v/>
      </c>
      <c r="V372"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3" spans="1:22" ht="15" customHeight="1" x14ac:dyDescent="0.25">
      <c r="A373" s="7"/>
      <c r="B373" s="5"/>
      <c r="C373" s="5"/>
      <c r="D373" s="72"/>
      <c r="E373" s="10"/>
      <c r="F373" s="183"/>
      <c r="G373" s="134" t="str">
        <f>IFERROR(VLOOKUP(Tabla46[[#This Row],[ID RIESGO]],'1. IDENTIFICACION DEL RIESGO'!$AB$27:$AL$40,11,0),"")</f>
        <v/>
      </c>
      <c r="H373" s="183"/>
      <c r="I373" s="183"/>
      <c r="J373" s="183"/>
      <c r="K373" s="185"/>
      <c r="L373" s="185"/>
      <c r="M373" s="183"/>
      <c r="N373" s="176" t="str">
        <f>IF(Tabla46[[#This Row],[ID RIESGO]]="","",IF(Tabla46[[#This Row],[RESPONSABLE DEL CONTROL (CARGO)]]="","No","Si"))</f>
        <v/>
      </c>
      <c r="O373" s="134" t="str">
        <f>IF(Tabla46[[#This Row],[FRECUENCIA DE EJECUCION DEL CONTROL]]="","",IF(Tabla46[[#This Row],[FRECUENCIA DE EJECUCION DEL CONTROL]]=DATOS!$AS$32,DATOS!$AS$32,DATOS!$AS$31))</f>
        <v/>
      </c>
      <c r="P37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3" s="134" t="str">
        <f>IF(ISTEXT(Tabla46[[#This Row],[VALOR EVALUACION DISENO]]),"",IF(Tabla46[[#This Row],[VALOR EVALUACION DISENO]]&gt;4.6,DATOS!$AV$21,IF(Tabla46[[#This Row],[VALOR EVALUACION DISENO]]&gt;=3,DATOS!$AV$22,DATOS!$AV$23)))</f>
        <v/>
      </c>
      <c r="R373" s="296"/>
      <c r="S373" s="134" t="str">
        <f>IFERROR(VLOOKUP(Tabla46[[#This Row],[% DE CUMPLIMIENTO DE LA EJECUCION DEL CONTROL]],DATOS!$AS$38:$AT$40,2,0),"")</f>
        <v/>
      </c>
      <c r="T373" s="296"/>
      <c r="U373" s="134" t="str">
        <f>IFERROR(VLOOKUP(Tabla46[[#This Row],[CRITERIOS DE EVALUACION DE LA EFECTIVIDAD]],DATOS!$AS$43:$AT$45,2,0),"")</f>
        <v/>
      </c>
      <c r="V373"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4" spans="1:22" ht="15" customHeight="1" x14ac:dyDescent="0.25">
      <c r="A374" s="7"/>
      <c r="B374" s="5"/>
      <c r="C374" s="5"/>
      <c r="D374" s="72"/>
      <c r="E374" s="10"/>
      <c r="F374" s="183"/>
      <c r="G374" s="134" t="str">
        <f>IFERROR(VLOOKUP(Tabla46[[#This Row],[ID RIESGO]],'1. IDENTIFICACION DEL RIESGO'!$AB$27:$AL$40,11,0),"")</f>
        <v/>
      </c>
      <c r="H374" s="183"/>
      <c r="I374" s="183"/>
      <c r="J374" s="183"/>
      <c r="K374" s="185"/>
      <c r="L374" s="185"/>
      <c r="M374" s="183"/>
      <c r="N374" s="176" t="str">
        <f>IF(Tabla46[[#This Row],[ID RIESGO]]="","",IF(Tabla46[[#This Row],[RESPONSABLE DEL CONTROL (CARGO)]]="","No","Si"))</f>
        <v/>
      </c>
      <c r="O374" s="134" t="str">
        <f>IF(Tabla46[[#This Row],[FRECUENCIA DE EJECUCION DEL CONTROL]]="","",IF(Tabla46[[#This Row],[FRECUENCIA DE EJECUCION DEL CONTROL]]=DATOS!$AS$32,DATOS!$AS$32,DATOS!$AS$31))</f>
        <v/>
      </c>
      <c r="P37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4" s="134" t="str">
        <f>IF(ISTEXT(Tabla46[[#This Row],[VALOR EVALUACION DISENO]]),"",IF(Tabla46[[#This Row],[VALOR EVALUACION DISENO]]&gt;4.6,DATOS!$AV$21,IF(Tabla46[[#This Row],[VALOR EVALUACION DISENO]]&gt;=3,DATOS!$AV$22,DATOS!$AV$23)))</f>
        <v/>
      </c>
      <c r="R374" s="296"/>
      <c r="S374" s="134" t="str">
        <f>IFERROR(VLOOKUP(Tabla46[[#This Row],[% DE CUMPLIMIENTO DE LA EJECUCION DEL CONTROL]],DATOS!$AS$38:$AT$40,2,0),"")</f>
        <v/>
      </c>
      <c r="T374" s="296"/>
      <c r="U374" s="134" t="str">
        <f>IFERROR(VLOOKUP(Tabla46[[#This Row],[CRITERIOS DE EVALUACION DE LA EFECTIVIDAD]],DATOS!$AS$43:$AT$45,2,0),"")</f>
        <v/>
      </c>
      <c r="V374"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5" spans="1:22" ht="15" customHeight="1" x14ac:dyDescent="0.25">
      <c r="A375" s="7"/>
      <c r="B375" s="5"/>
      <c r="C375" s="5"/>
      <c r="D375" s="72"/>
      <c r="E375" s="10"/>
      <c r="F375" s="183"/>
      <c r="G375" s="134" t="str">
        <f>IFERROR(VLOOKUP(Tabla46[[#This Row],[ID RIESGO]],'1. IDENTIFICACION DEL RIESGO'!$AB$27:$AL$40,11,0),"")</f>
        <v/>
      </c>
      <c r="H375" s="183"/>
      <c r="I375" s="183"/>
      <c r="J375" s="183"/>
      <c r="K375" s="185"/>
      <c r="L375" s="185"/>
      <c r="M375" s="183"/>
      <c r="N375" s="176" t="str">
        <f>IF(Tabla46[[#This Row],[ID RIESGO]]="","",IF(Tabla46[[#This Row],[RESPONSABLE DEL CONTROL (CARGO)]]="","No","Si"))</f>
        <v/>
      </c>
      <c r="O375" s="134" t="str">
        <f>IF(Tabla46[[#This Row],[FRECUENCIA DE EJECUCION DEL CONTROL]]="","",IF(Tabla46[[#This Row],[FRECUENCIA DE EJECUCION DEL CONTROL]]=DATOS!$AS$32,DATOS!$AS$32,DATOS!$AS$31))</f>
        <v/>
      </c>
      <c r="P37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5" s="134" t="str">
        <f>IF(ISTEXT(Tabla46[[#This Row],[VALOR EVALUACION DISENO]]),"",IF(Tabla46[[#This Row],[VALOR EVALUACION DISENO]]&gt;4.6,DATOS!$AV$21,IF(Tabla46[[#This Row],[VALOR EVALUACION DISENO]]&gt;=3,DATOS!$AV$22,DATOS!$AV$23)))</f>
        <v/>
      </c>
      <c r="R375" s="296"/>
      <c r="S375" s="134" t="str">
        <f>IFERROR(VLOOKUP(Tabla46[[#This Row],[% DE CUMPLIMIENTO DE LA EJECUCION DEL CONTROL]],DATOS!$AS$38:$AT$40,2,0),"")</f>
        <v/>
      </c>
      <c r="T375" s="296"/>
      <c r="U375" s="134" t="str">
        <f>IFERROR(VLOOKUP(Tabla46[[#This Row],[CRITERIOS DE EVALUACION DE LA EFECTIVIDAD]],DATOS!$AS$43:$AT$45,2,0),"")</f>
        <v/>
      </c>
      <c r="V375"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6" spans="1:22" ht="15" customHeight="1" x14ac:dyDescent="0.25">
      <c r="A376" s="7"/>
      <c r="B376" s="5"/>
      <c r="C376" s="5"/>
      <c r="D376" s="72"/>
      <c r="E376" s="10"/>
      <c r="F376" s="183"/>
      <c r="G376" s="134" t="str">
        <f>IFERROR(VLOOKUP(Tabla46[[#This Row],[ID RIESGO]],'1. IDENTIFICACION DEL RIESGO'!$AB$27:$AL$40,11,0),"")</f>
        <v/>
      </c>
      <c r="H376" s="183"/>
      <c r="I376" s="183"/>
      <c r="J376" s="183"/>
      <c r="K376" s="185"/>
      <c r="L376" s="185"/>
      <c r="M376" s="183"/>
      <c r="N376" s="176" t="str">
        <f>IF(Tabla46[[#This Row],[ID RIESGO]]="","",IF(Tabla46[[#This Row],[RESPONSABLE DEL CONTROL (CARGO)]]="","No","Si"))</f>
        <v/>
      </c>
      <c r="O376" s="134" t="str">
        <f>IF(Tabla46[[#This Row],[FRECUENCIA DE EJECUCION DEL CONTROL]]="","",IF(Tabla46[[#This Row],[FRECUENCIA DE EJECUCION DEL CONTROL]]=DATOS!$AS$32,DATOS!$AS$32,DATOS!$AS$31))</f>
        <v/>
      </c>
      <c r="P37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6" s="134" t="str">
        <f>IF(ISTEXT(Tabla46[[#This Row],[VALOR EVALUACION DISENO]]),"",IF(Tabla46[[#This Row],[VALOR EVALUACION DISENO]]&gt;4.6,DATOS!$AV$21,IF(Tabla46[[#This Row],[VALOR EVALUACION DISENO]]&gt;=3,DATOS!$AV$22,DATOS!$AV$23)))</f>
        <v/>
      </c>
      <c r="R376" s="296"/>
      <c r="S376" s="134" t="str">
        <f>IFERROR(VLOOKUP(Tabla46[[#This Row],[% DE CUMPLIMIENTO DE LA EJECUCION DEL CONTROL]],DATOS!$AS$38:$AT$40,2,0),"")</f>
        <v/>
      </c>
      <c r="T376" s="296"/>
      <c r="U376" s="134" t="str">
        <f>IFERROR(VLOOKUP(Tabla46[[#This Row],[CRITERIOS DE EVALUACION DE LA EFECTIVIDAD]],DATOS!$AS$43:$AT$45,2,0),"")</f>
        <v/>
      </c>
      <c r="V376"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7" spans="1:22" ht="15" customHeight="1" x14ac:dyDescent="0.25">
      <c r="A377" s="7"/>
      <c r="B377" s="5"/>
      <c r="C377" s="5"/>
      <c r="D377" s="72"/>
      <c r="E377" s="10"/>
      <c r="F377" s="183"/>
      <c r="G377" s="134" t="str">
        <f>IFERROR(VLOOKUP(Tabla46[[#This Row],[ID RIESGO]],'1. IDENTIFICACION DEL RIESGO'!$AB$27:$AL$40,11,0),"")</f>
        <v/>
      </c>
      <c r="H377" s="183"/>
      <c r="I377" s="183"/>
      <c r="J377" s="183"/>
      <c r="K377" s="185"/>
      <c r="L377" s="185"/>
      <c r="M377" s="183"/>
      <c r="N377" s="176" t="str">
        <f>IF(Tabla46[[#This Row],[ID RIESGO]]="","",IF(Tabla46[[#This Row],[RESPONSABLE DEL CONTROL (CARGO)]]="","No","Si"))</f>
        <v/>
      </c>
      <c r="O377" s="134" t="str">
        <f>IF(Tabla46[[#This Row],[FRECUENCIA DE EJECUCION DEL CONTROL]]="","",IF(Tabla46[[#This Row],[FRECUENCIA DE EJECUCION DEL CONTROL]]=DATOS!$AS$32,DATOS!$AS$32,DATOS!$AS$31))</f>
        <v/>
      </c>
      <c r="P37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7" s="134" t="str">
        <f>IF(ISTEXT(Tabla46[[#This Row],[VALOR EVALUACION DISENO]]),"",IF(Tabla46[[#This Row],[VALOR EVALUACION DISENO]]&gt;4.6,DATOS!$AV$21,IF(Tabla46[[#This Row],[VALOR EVALUACION DISENO]]&gt;=3,DATOS!$AV$22,DATOS!$AV$23)))</f>
        <v/>
      </c>
      <c r="R377" s="296"/>
      <c r="S377" s="134" t="str">
        <f>IFERROR(VLOOKUP(Tabla46[[#This Row],[% DE CUMPLIMIENTO DE LA EJECUCION DEL CONTROL]],DATOS!$AS$38:$AT$40,2,0),"")</f>
        <v/>
      </c>
      <c r="T377" s="296"/>
      <c r="U377" s="134" t="str">
        <f>IFERROR(VLOOKUP(Tabla46[[#This Row],[CRITERIOS DE EVALUACION DE LA EFECTIVIDAD]],DATOS!$AS$43:$AT$45,2,0),"")</f>
        <v/>
      </c>
      <c r="V377"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8" spans="1:22" ht="15" customHeight="1" x14ac:dyDescent="0.25">
      <c r="A378" s="7"/>
      <c r="B378" s="5"/>
      <c r="C378" s="5"/>
      <c r="D378" s="72"/>
      <c r="E378" s="10"/>
      <c r="F378" s="183"/>
      <c r="G378" s="134" t="str">
        <f>IFERROR(VLOOKUP(Tabla46[[#This Row],[ID RIESGO]],'1. IDENTIFICACION DEL RIESGO'!$AB$27:$AL$40,11,0),"")</f>
        <v/>
      </c>
      <c r="H378" s="183"/>
      <c r="I378" s="183"/>
      <c r="J378" s="183"/>
      <c r="K378" s="185"/>
      <c r="L378" s="185"/>
      <c r="M378" s="183"/>
      <c r="N378" s="176" t="str">
        <f>IF(Tabla46[[#This Row],[ID RIESGO]]="","",IF(Tabla46[[#This Row],[RESPONSABLE DEL CONTROL (CARGO)]]="","No","Si"))</f>
        <v/>
      </c>
      <c r="O378" s="134" t="str">
        <f>IF(Tabla46[[#This Row],[FRECUENCIA DE EJECUCION DEL CONTROL]]="","",IF(Tabla46[[#This Row],[FRECUENCIA DE EJECUCION DEL CONTROL]]=DATOS!$AS$32,DATOS!$AS$32,DATOS!$AS$31))</f>
        <v/>
      </c>
      <c r="P37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8" s="134" t="str">
        <f>IF(ISTEXT(Tabla46[[#This Row],[VALOR EVALUACION DISENO]]),"",IF(Tabla46[[#This Row],[VALOR EVALUACION DISENO]]&gt;4.6,DATOS!$AV$21,IF(Tabla46[[#This Row],[VALOR EVALUACION DISENO]]&gt;=3,DATOS!$AV$22,DATOS!$AV$23)))</f>
        <v/>
      </c>
      <c r="R378" s="296"/>
      <c r="S378" s="134" t="str">
        <f>IFERROR(VLOOKUP(Tabla46[[#This Row],[% DE CUMPLIMIENTO DE LA EJECUCION DEL CONTROL]],DATOS!$AS$38:$AT$40,2,0),"")</f>
        <v/>
      </c>
      <c r="T378" s="296"/>
      <c r="U378" s="134" t="str">
        <f>IFERROR(VLOOKUP(Tabla46[[#This Row],[CRITERIOS DE EVALUACION DE LA EFECTIVIDAD]],DATOS!$AS$43:$AT$45,2,0),"")</f>
        <v/>
      </c>
      <c r="V378"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9" spans="1:22" ht="15" customHeight="1" x14ac:dyDescent="0.25">
      <c r="A379" s="7"/>
      <c r="B379" s="5"/>
      <c r="C379" s="5"/>
      <c r="D379" s="72"/>
      <c r="E379" s="10"/>
      <c r="F379" s="183"/>
      <c r="G379" s="134" t="str">
        <f>IFERROR(VLOOKUP(Tabla46[[#This Row],[ID RIESGO]],'1. IDENTIFICACION DEL RIESGO'!$AB$27:$AL$40,11,0),"")</f>
        <v/>
      </c>
      <c r="H379" s="183"/>
      <c r="I379" s="183"/>
      <c r="J379" s="183"/>
      <c r="K379" s="185"/>
      <c r="L379" s="185"/>
      <c r="M379" s="183"/>
      <c r="N379" s="176" t="str">
        <f>IF(Tabla46[[#This Row],[ID RIESGO]]="","",IF(Tabla46[[#This Row],[RESPONSABLE DEL CONTROL (CARGO)]]="","No","Si"))</f>
        <v/>
      </c>
      <c r="O379" s="134" t="str">
        <f>IF(Tabla46[[#This Row],[FRECUENCIA DE EJECUCION DEL CONTROL]]="","",IF(Tabla46[[#This Row],[FRECUENCIA DE EJECUCION DEL CONTROL]]=DATOS!$AS$32,DATOS!$AS$32,DATOS!$AS$31))</f>
        <v/>
      </c>
      <c r="P37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9" s="134" t="str">
        <f>IF(ISTEXT(Tabla46[[#This Row],[VALOR EVALUACION DISENO]]),"",IF(Tabla46[[#This Row],[VALOR EVALUACION DISENO]]&gt;4.6,DATOS!$AV$21,IF(Tabla46[[#This Row],[VALOR EVALUACION DISENO]]&gt;=3,DATOS!$AV$22,DATOS!$AV$23)))</f>
        <v/>
      </c>
      <c r="R379" s="296"/>
      <c r="S379" s="134" t="str">
        <f>IFERROR(VLOOKUP(Tabla46[[#This Row],[% DE CUMPLIMIENTO DE LA EJECUCION DEL CONTROL]],DATOS!$AS$38:$AT$40,2,0),"")</f>
        <v/>
      </c>
      <c r="T379" s="296"/>
      <c r="U379" s="134" t="str">
        <f>IFERROR(VLOOKUP(Tabla46[[#This Row],[CRITERIOS DE EVALUACION DE LA EFECTIVIDAD]],DATOS!$AS$43:$AT$45,2,0),"")</f>
        <v/>
      </c>
      <c r="V379"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0" spans="1:22" ht="15" customHeight="1" x14ac:dyDescent="0.25">
      <c r="A380" s="7"/>
      <c r="B380" s="5"/>
      <c r="C380" s="5"/>
      <c r="D380" s="72"/>
      <c r="E380" s="10"/>
      <c r="F380" s="183"/>
      <c r="G380" s="134" t="str">
        <f>IFERROR(VLOOKUP(Tabla46[[#This Row],[ID RIESGO]],'1. IDENTIFICACION DEL RIESGO'!$AB$27:$AL$40,11,0),"")</f>
        <v/>
      </c>
      <c r="H380" s="183"/>
      <c r="I380" s="183"/>
      <c r="J380" s="183"/>
      <c r="K380" s="185"/>
      <c r="L380" s="185"/>
      <c r="M380" s="183"/>
      <c r="N380" s="176" t="str">
        <f>IF(Tabla46[[#This Row],[ID RIESGO]]="","",IF(Tabla46[[#This Row],[RESPONSABLE DEL CONTROL (CARGO)]]="","No","Si"))</f>
        <v/>
      </c>
      <c r="O380" s="134" t="str">
        <f>IF(Tabla46[[#This Row],[FRECUENCIA DE EJECUCION DEL CONTROL]]="","",IF(Tabla46[[#This Row],[FRECUENCIA DE EJECUCION DEL CONTROL]]=DATOS!$AS$32,DATOS!$AS$32,DATOS!$AS$31))</f>
        <v/>
      </c>
      <c r="P38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0" s="134" t="str">
        <f>IF(ISTEXT(Tabla46[[#This Row],[VALOR EVALUACION DISENO]]),"",IF(Tabla46[[#This Row],[VALOR EVALUACION DISENO]]&gt;4.6,DATOS!$AV$21,IF(Tabla46[[#This Row],[VALOR EVALUACION DISENO]]&gt;=3,DATOS!$AV$22,DATOS!$AV$23)))</f>
        <v/>
      </c>
      <c r="R380" s="296"/>
      <c r="S380" s="134" t="str">
        <f>IFERROR(VLOOKUP(Tabla46[[#This Row],[% DE CUMPLIMIENTO DE LA EJECUCION DEL CONTROL]],DATOS!$AS$38:$AT$40,2,0),"")</f>
        <v/>
      </c>
      <c r="T380" s="296"/>
      <c r="U380" s="134" t="str">
        <f>IFERROR(VLOOKUP(Tabla46[[#This Row],[CRITERIOS DE EVALUACION DE LA EFECTIVIDAD]],DATOS!$AS$43:$AT$45,2,0),"")</f>
        <v/>
      </c>
      <c r="V380"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1" spans="1:22" ht="15" customHeight="1" x14ac:dyDescent="0.25">
      <c r="A381" s="7"/>
      <c r="B381" s="5"/>
      <c r="C381" s="5"/>
      <c r="D381" s="72"/>
      <c r="E381" s="10"/>
      <c r="F381" s="183"/>
      <c r="G381" s="134" t="str">
        <f>IFERROR(VLOOKUP(Tabla46[[#This Row],[ID RIESGO]],'1. IDENTIFICACION DEL RIESGO'!$AB$27:$AL$40,11,0),"")</f>
        <v/>
      </c>
      <c r="H381" s="183"/>
      <c r="I381" s="183"/>
      <c r="J381" s="183"/>
      <c r="K381" s="185"/>
      <c r="L381" s="185"/>
      <c r="M381" s="183"/>
      <c r="N381" s="176" t="str">
        <f>IF(Tabla46[[#This Row],[ID RIESGO]]="","",IF(Tabla46[[#This Row],[RESPONSABLE DEL CONTROL (CARGO)]]="","No","Si"))</f>
        <v/>
      </c>
      <c r="O381" s="134" t="str">
        <f>IF(Tabla46[[#This Row],[FRECUENCIA DE EJECUCION DEL CONTROL]]="","",IF(Tabla46[[#This Row],[FRECUENCIA DE EJECUCION DEL CONTROL]]=DATOS!$AS$32,DATOS!$AS$32,DATOS!$AS$31))</f>
        <v/>
      </c>
      <c r="P38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1" s="134" t="str">
        <f>IF(ISTEXT(Tabla46[[#This Row],[VALOR EVALUACION DISENO]]),"",IF(Tabla46[[#This Row],[VALOR EVALUACION DISENO]]&gt;4.6,DATOS!$AV$21,IF(Tabla46[[#This Row],[VALOR EVALUACION DISENO]]&gt;=3,DATOS!$AV$22,DATOS!$AV$23)))</f>
        <v/>
      </c>
      <c r="R381" s="296"/>
      <c r="S381" s="134" t="str">
        <f>IFERROR(VLOOKUP(Tabla46[[#This Row],[% DE CUMPLIMIENTO DE LA EJECUCION DEL CONTROL]],DATOS!$AS$38:$AT$40,2,0),"")</f>
        <v/>
      </c>
      <c r="T381" s="296"/>
      <c r="U381" s="134" t="str">
        <f>IFERROR(VLOOKUP(Tabla46[[#This Row],[CRITERIOS DE EVALUACION DE LA EFECTIVIDAD]],DATOS!$AS$43:$AT$45,2,0),"")</f>
        <v/>
      </c>
      <c r="V381"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2" spans="1:22" ht="15" customHeight="1" x14ac:dyDescent="0.25">
      <c r="A382" s="7"/>
      <c r="B382" s="5"/>
      <c r="C382" s="5"/>
      <c r="D382" s="72"/>
      <c r="E382" s="10"/>
      <c r="F382" s="183"/>
      <c r="G382" s="134" t="str">
        <f>IFERROR(VLOOKUP(Tabla46[[#This Row],[ID RIESGO]],'1. IDENTIFICACION DEL RIESGO'!$AB$27:$AL$40,11,0),"")</f>
        <v/>
      </c>
      <c r="H382" s="183"/>
      <c r="I382" s="183"/>
      <c r="J382" s="183"/>
      <c r="K382" s="185"/>
      <c r="L382" s="185"/>
      <c r="M382" s="183"/>
      <c r="N382" s="176" t="str">
        <f>IF(Tabla46[[#This Row],[ID RIESGO]]="","",IF(Tabla46[[#This Row],[RESPONSABLE DEL CONTROL (CARGO)]]="","No","Si"))</f>
        <v/>
      </c>
      <c r="O382" s="134" t="str">
        <f>IF(Tabla46[[#This Row],[FRECUENCIA DE EJECUCION DEL CONTROL]]="","",IF(Tabla46[[#This Row],[FRECUENCIA DE EJECUCION DEL CONTROL]]=DATOS!$AS$32,DATOS!$AS$32,DATOS!$AS$31))</f>
        <v/>
      </c>
      <c r="P38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2" s="134" t="str">
        <f>IF(ISTEXT(Tabla46[[#This Row],[VALOR EVALUACION DISENO]]),"",IF(Tabla46[[#This Row],[VALOR EVALUACION DISENO]]&gt;4.6,DATOS!$AV$21,IF(Tabla46[[#This Row],[VALOR EVALUACION DISENO]]&gt;=3,DATOS!$AV$22,DATOS!$AV$23)))</f>
        <v/>
      </c>
      <c r="R382" s="296"/>
      <c r="S382" s="134" t="str">
        <f>IFERROR(VLOOKUP(Tabla46[[#This Row],[% DE CUMPLIMIENTO DE LA EJECUCION DEL CONTROL]],DATOS!$AS$38:$AT$40,2,0),"")</f>
        <v/>
      </c>
      <c r="T382" s="296"/>
      <c r="U382" s="134" t="str">
        <f>IFERROR(VLOOKUP(Tabla46[[#This Row],[CRITERIOS DE EVALUACION DE LA EFECTIVIDAD]],DATOS!$AS$43:$AT$45,2,0),"")</f>
        <v/>
      </c>
      <c r="V382"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3" spans="1:22" ht="15" customHeight="1" x14ac:dyDescent="0.25">
      <c r="A383" s="7"/>
      <c r="B383" s="5"/>
      <c r="C383" s="5"/>
      <c r="D383" s="72"/>
      <c r="E383" s="10"/>
      <c r="F383" s="183"/>
      <c r="G383" s="134" t="str">
        <f>IFERROR(VLOOKUP(Tabla46[[#This Row],[ID RIESGO]],'1. IDENTIFICACION DEL RIESGO'!$AB$27:$AL$40,11,0),"")</f>
        <v/>
      </c>
      <c r="H383" s="183"/>
      <c r="I383" s="183"/>
      <c r="J383" s="183"/>
      <c r="K383" s="185"/>
      <c r="L383" s="185"/>
      <c r="M383" s="183"/>
      <c r="N383" s="176" t="str">
        <f>IF(Tabla46[[#This Row],[ID RIESGO]]="","",IF(Tabla46[[#This Row],[RESPONSABLE DEL CONTROL (CARGO)]]="","No","Si"))</f>
        <v/>
      </c>
      <c r="O383" s="134" t="str">
        <f>IF(Tabla46[[#This Row],[FRECUENCIA DE EJECUCION DEL CONTROL]]="","",IF(Tabla46[[#This Row],[FRECUENCIA DE EJECUCION DEL CONTROL]]=DATOS!$AS$32,DATOS!$AS$32,DATOS!$AS$31))</f>
        <v/>
      </c>
      <c r="P38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3" s="134" t="str">
        <f>IF(ISTEXT(Tabla46[[#This Row],[VALOR EVALUACION DISENO]]),"",IF(Tabla46[[#This Row],[VALOR EVALUACION DISENO]]&gt;4.6,DATOS!$AV$21,IF(Tabla46[[#This Row],[VALOR EVALUACION DISENO]]&gt;=3,DATOS!$AV$22,DATOS!$AV$23)))</f>
        <v/>
      </c>
      <c r="R383" s="296"/>
      <c r="S383" s="134" t="str">
        <f>IFERROR(VLOOKUP(Tabla46[[#This Row],[% DE CUMPLIMIENTO DE LA EJECUCION DEL CONTROL]],DATOS!$AS$38:$AT$40,2,0),"")</f>
        <v/>
      </c>
      <c r="T383" s="296"/>
      <c r="U383" s="134" t="str">
        <f>IFERROR(VLOOKUP(Tabla46[[#This Row],[CRITERIOS DE EVALUACION DE LA EFECTIVIDAD]],DATOS!$AS$43:$AT$45,2,0),"")</f>
        <v/>
      </c>
      <c r="V383"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4" spans="1:22" ht="15" customHeight="1" x14ac:dyDescent="0.25">
      <c r="A384" s="7"/>
      <c r="B384" s="5"/>
      <c r="C384" s="5"/>
      <c r="D384" s="72"/>
      <c r="E384" s="10"/>
      <c r="F384" s="183"/>
      <c r="G384" s="134" t="str">
        <f>IFERROR(VLOOKUP(Tabla46[[#This Row],[ID RIESGO]],'1. IDENTIFICACION DEL RIESGO'!$AB$27:$AL$40,11,0),"")</f>
        <v/>
      </c>
      <c r="H384" s="183"/>
      <c r="I384" s="183"/>
      <c r="J384" s="183"/>
      <c r="K384" s="185"/>
      <c r="L384" s="185"/>
      <c r="M384" s="183"/>
      <c r="N384" s="176" t="str">
        <f>IF(Tabla46[[#This Row],[ID RIESGO]]="","",IF(Tabla46[[#This Row],[RESPONSABLE DEL CONTROL (CARGO)]]="","No","Si"))</f>
        <v/>
      </c>
      <c r="O384" s="134" t="str">
        <f>IF(Tabla46[[#This Row],[FRECUENCIA DE EJECUCION DEL CONTROL]]="","",IF(Tabla46[[#This Row],[FRECUENCIA DE EJECUCION DEL CONTROL]]=DATOS!$AS$32,DATOS!$AS$32,DATOS!$AS$31))</f>
        <v/>
      </c>
      <c r="P38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4" s="134" t="str">
        <f>IF(ISTEXT(Tabla46[[#This Row],[VALOR EVALUACION DISENO]]),"",IF(Tabla46[[#This Row],[VALOR EVALUACION DISENO]]&gt;4.6,DATOS!$AV$21,IF(Tabla46[[#This Row],[VALOR EVALUACION DISENO]]&gt;=3,DATOS!$AV$22,DATOS!$AV$23)))</f>
        <v/>
      </c>
      <c r="R384" s="296"/>
      <c r="S384" s="134" t="str">
        <f>IFERROR(VLOOKUP(Tabla46[[#This Row],[% DE CUMPLIMIENTO DE LA EJECUCION DEL CONTROL]],DATOS!$AS$38:$AT$40,2,0),"")</f>
        <v/>
      </c>
      <c r="T384" s="296"/>
      <c r="U384" s="134" t="str">
        <f>IFERROR(VLOOKUP(Tabla46[[#This Row],[CRITERIOS DE EVALUACION DE LA EFECTIVIDAD]],DATOS!$AS$43:$AT$45,2,0),"")</f>
        <v/>
      </c>
      <c r="V384"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5" spans="1:22" ht="15" customHeight="1" x14ac:dyDescent="0.25">
      <c r="A385" s="7"/>
      <c r="B385" s="5"/>
      <c r="C385" s="5"/>
      <c r="D385" s="72"/>
      <c r="E385" s="10"/>
      <c r="F385" s="183"/>
      <c r="G385" s="134" t="str">
        <f>IFERROR(VLOOKUP(Tabla46[[#This Row],[ID RIESGO]],'1. IDENTIFICACION DEL RIESGO'!$AB$27:$AL$40,11,0),"")</f>
        <v/>
      </c>
      <c r="H385" s="183"/>
      <c r="I385" s="183"/>
      <c r="J385" s="183"/>
      <c r="K385" s="185"/>
      <c r="L385" s="185"/>
      <c r="M385" s="183"/>
      <c r="N385" s="176" t="str">
        <f>IF(Tabla46[[#This Row],[ID RIESGO]]="","",IF(Tabla46[[#This Row],[RESPONSABLE DEL CONTROL (CARGO)]]="","No","Si"))</f>
        <v/>
      </c>
      <c r="O385" s="134" t="str">
        <f>IF(Tabla46[[#This Row],[FRECUENCIA DE EJECUCION DEL CONTROL]]="","",IF(Tabla46[[#This Row],[FRECUENCIA DE EJECUCION DEL CONTROL]]=DATOS!$AS$32,DATOS!$AS$32,DATOS!$AS$31))</f>
        <v/>
      </c>
      <c r="P38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5" s="134" t="str">
        <f>IF(ISTEXT(Tabla46[[#This Row],[VALOR EVALUACION DISENO]]),"",IF(Tabla46[[#This Row],[VALOR EVALUACION DISENO]]&gt;4.6,DATOS!$AV$21,IF(Tabla46[[#This Row],[VALOR EVALUACION DISENO]]&gt;=3,DATOS!$AV$22,DATOS!$AV$23)))</f>
        <v/>
      </c>
      <c r="R385" s="296"/>
      <c r="S385" s="134" t="str">
        <f>IFERROR(VLOOKUP(Tabla46[[#This Row],[% DE CUMPLIMIENTO DE LA EJECUCION DEL CONTROL]],DATOS!$AS$38:$AT$40,2,0),"")</f>
        <v/>
      </c>
      <c r="T385" s="296"/>
      <c r="U385" s="134" t="str">
        <f>IFERROR(VLOOKUP(Tabla46[[#This Row],[CRITERIOS DE EVALUACION DE LA EFECTIVIDAD]],DATOS!$AS$43:$AT$45,2,0),"")</f>
        <v/>
      </c>
      <c r="V385"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6" spans="1:22" ht="15" customHeight="1" x14ac:dyDescent="0.25">
      <c r="A386" s="7"/>
      <c r="B386" s="5"/>
      <c r="C386" s="5"/>
      <c r="D386" s="72"/>
      <c r="E386" s="10"/>
      <c r="F386" s="183"/>
      <c r="G386" s="134" t="str">
        <f>IFERROR(VLOOKUP(Tabla46[[#This Row],[ID RIESGO]],'1. IDENTIFICACION DEL RIESGO'!$AB$27:$AL$40,11,0),"")</f>
        <v/>
      </c>
      <c r="H386" s="183"/>
      <c r="I386" s="183"/>
      <c r="J386" s="183"/>
      <c r="K386" s="185"/>
      <c r="L386" s="185"/>
      <c r="M386" s="183"/>
      <c r="N386" s="176" t="str">
        <f>IF(Tabla46[[#This Row],[ID RIESGO]]="","",IF(Tabla46[[#This Row],[RESPONSABLE DEL CONTROL (CARGO)]]="","No","Si"))</f>
        <v/>
      </c>
      <c r="O386" s="134" t="str">
        <f>IF(Tabla46[[#This Row],[FRECUENCIA DE EJECUCION DEL CONTROL]]="","",IF(Tabla46[[#This Row],[FRECUENCIA DE EJECUCION DEL CONTROL]]=DATOS!$AS$32,DATOS!$AS$32,DATOS!$AS$31))</f>
        <v/>
      </c>
      <c r="P38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6" s="134" t="str">
        <f>IF(ISTEXT(Tabla46[[#This Row],[VALOR EVALUACION DISENO]]),"",IF(Tabla46[[#This Row],[VALOR EVALUACION DISENO]]&gt;4.6,DATOS!$AV$21,IF(Tabla46[[#This Row],[VALOR EVALUACION DISENO]]&gt;=3,DATOS!$AV$22,DATOS!$AV$23)))</f>
        <v/>
      </c>
      <c r="R386" s="296"/>
      <c r="S386" s="134" t="str">
        <f>IFERROR(VLOOKUP(Tabla46[[#This Row],[% DE CUMPLIMIENTO DE LA EJECUCION DEL CONTROL]],DATOS!$AS$38:$AT$40,2,0),"")</f>
        <v/>
      </c>
      <c r="T386" s="296"/>
      <c r="U386" s="134" t="str">
        <f>IFERROR(VLOOKUP(Tabla46[[#This Row],[CRITERIOS DE EVALUACION DE LA EFECTIVIDAD]],DATOS!$AS$43:$AT$45,2,0),"")</f>
        <v/>
      </c>
      <c r="V386"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7" spans="1:22" ht="15" customHeight="1" x14ac:dyDescent="0.25">
      <c r="A387" s="7"/>
      <c r="B387" s="5"/>
      <c r="C387" s="5"/>
      <c r="D387" s="72"/>
      <c r="E387" s="10"/>
      <c r="F387" s="183"/>
      <c r="G387" s="134" t="str">
        <f>IFERROR(VLOOKUP(Tabla46[[#This Row],[ID RIESGO]],'1. IDENTIFICACION DEL RIESGO'!$AB$27:$AL$40,11,0),"")</f>
        <v/>
      </c>
      <c r="H387" s="183"/>
      <c r="I387" s="183"/>
      <c r="J387" s="183"/>
      <c r="K387" s="185"/>
      <c r="L387" s="185"/>
      <c r="M387" s="183"/>
      <c r="N387" s="176" t="str">
        <f>IF(Tabla46[[#This Row],[ID RIESGO]]="","",IF(Tabla46[[#This Row],[RESPONSABLE DEL CONTROL (CARGO)]]="","No","Si"))</f>
        <v/>
      </c>
      <c r="O387" s="134" t="str">
        <f>IF(Tabla46[[#This Row],[FRECUENCIA DE EJECUCION DEL CONTROL]]="","",IF(Tabla46[[#This Row],[FRECUENCIA DE EJECUCION DEL CONTROL]]=DATOS!$AS$32,DATOS!$AS$32,DATOS!$AS$31))</f>
        <v/>
      </c>
      <c r="P38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7" s="134" t="str">
        <f>IF(ISTEXT(Tabla46[[#This Row],[VALOR EVALUACION DISENO]]),"",IF(Tabla46[[#This Row],[VALOR EVALUACION DISENO]]&gt;4.6,DATOS!$AV$21,IF(Tabla46[[#This Row],[VALOR EVALUACION DISENO]]&gt;=3,DATOS!$AV$22,DATOS!$AV$23)))</f>
        <v/>
      </c>
      <c r="R387" s="296"/>
      <c r="S387" s="134" t="str">
        <f>IFERROR(VLOOKUP(Tabla46[[#This Row],[% DE CUMPLIMIENTO DE LA EJECUCION DEL CONTROL]],DATOS!$AS$38:$AT$40,2,0),"")</f>
        <v/>
      </c>
      <c r="T387" s="296"/>
      <c r="U387" s="134" t="str">
        <f>IFERROR(VLOOKUP(Tabla46[[#This Row],[CRITERIOS DE EVALUACION DE LA EFECTIVIDAD]],DATOS!$AS$43:$AT$45,2,0),"")</f>
        <v/>
      </c>
      <c r="V387"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8" spans="1:22" ht="15" customHeight="1" x14ac:dyDescent="0.25">
      <c r="A388" s="7"/>
      <c r="B388" s="5"/>
      <c r="C388" s="5"/>
      <c r="D388" s="72"/>
      <c r="E388" s="10"/>
      <c r="F388" s="183"/>
      <c r="G388" s="134" t="str">
        <f>IFERROR(VLOOKUP(Tabla46[[#This Row],[ID RIESGO]],'1. IDENTIFICACION DEL RIESGO'!$AB$27:$AL$40,11,0),"")</f>
        <v/>
      </c>
      <c r="H388" s="183"/>
      <c r="I388" s="183"/>
      <c r="J388" s="183"/>
      <c r="K388" s="185"/>
      <c r="L388" s="185"/>
      <c r="M388" s="183"/>
      <c r="N388" s="176" t="str">
        <f>IF(Tabla46[[#This Row],[ID RIESGO]]="","",IF(Tabla46[[#This Row],[RESPONSABLE DEL CONTROL (CARGO)]]="","No","Si"))</f>
        <v/>
      </c>
      <c r="O388" s="134" t="str">
        <f>IF(Tabla46[[#This Row],[FRECUENCIA DE EJECUCION DEL CONTROL]]="","",IF(Tabla46[[#This Row],[FRECUENCIA DE EJECUCION DEL CONTROL]]=DATOS!$AS$32,DATOS!$AS$32,DATOS!$AS$31))</f>
        <v/>
      </c>
      <c r="P38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8" s="134" t="str">
        <f>IF(ISTEXT(Tabla46[[#This Row],[VALOR EVALUACION DISENO]]),"",IF(Tabla46[[#This Row],[VALOR EVALUACION DISENO]]&gt;4.6,DATOS!$AV$21,IF(Tabla46[[#This Row],[VALOR EVALUACION DISENO]]&gt;=3,DATOS!$AV$22,DATOS!$AV$23)))</f>
        <v/>
      </c>
      <c r="R388" s="296"/>
      <c r="S388" s="134" t="str">
        <f>IFERROR(VLOOKUP(Tabla46[[#This Row],[% DE CUMPLIMIENTO DE LA EJECUCION DEL CONTROL]],DATOS!$AS$38:$AT$40,2,0),"")</f>
        <v/>
      </c>
      <c r="T388" s="296"/>
      <c r="U388" s="134" t="str">
        <f>IFERROR(VLOOKUP(Tabla46[[#This Row],[CRITERIOS DE EVALUACION DE LA EFECTIVIDAD]],DATOS!$AS$43:$AT$45,2,0),"")</f>
        <v/>
      </c>
      <c r="V388"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9" spans="1:22" ht="15" customHeight="1" x14ac:dyDescent="0.25">
      <c r="A389" s="7"/>
      <c r="B389" s="5"/>
      <c r="C389" s="5"/>
      <c r="D389" s="72"/>
      <c r="E389" s="10"/>
      <c r="F389" s="183"/>
      <c r="G389" s="134" t="str">
        <f>IFERROR(VLOOKUP(Tabla46[[#This Row],[ID RIESGO]],'1. IDENTIFICACION DEL RIESGO'!$AB$27:$AL$40,11,0),"")</f>
        <v/>
      </c>
      <c r="H389" s="183"/>
      <c r="I389" s="183"/>
      <c r="J389" s="183"/>
      <c r="K389" s="185"/>
      <c r="L389" s="185"/>
      <c r="M389" s="183"/>
      <c r="N389" s="176" t="str">
        <f>IF(Tabla46[[#This Row],[ID RIESGO]]="","",IF(Tabla46[[#This Row],[RESPONSABLE DEL CONTROL (CARGO)]]="","No","Si"))</f>
        <v/>
      </c>
      <c r="O389" s="134" t="str">
        <f>IF(Tabla46[[#This Row],[FRECUENCIA DE EJECUCION DEL CONTROL]]="","",IF(Tabla46[[#This Row],[FRECUENCIA DE EJECUCION DEL CONTROL]]=DATOS!$AS$32,DATOS!$AS$32,DATOS!$AS$31))</f>
        <v/>
      </c>
      <c r="P38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9" s="134" t="str">
        <f>IF(ISTEXT(Tabla46[[#This Row],[VALOR EVALUACION DISENO]]),"",IF(Tabla46[[#This Row],[VALOR EVALUACION DISENO]]&gt;4.6,DATOS!$AV$21,IF(Tabla46[[#This Row],[VALOR EVALUACION DISENO]]&gt;=3,DATOS!$AV$22,DATOS!$AV$23)))</f>
        <v/>
      </c>
      <c r="R389" s="296"/>
      <c r="S389" s="134" t="str">
        <f>IFERROR(VLOOKUP(Tabla46[[#This Row],[% DE CUMPLIMIENTO DE LA EJECUCION DEL CONTROL]],DATOS!$AS$38:$AT$40,2,0),"")</f>
        <v/>
      </c>
      <c r="T389" s="296"/>
      <c r="U389" s="134" t="str">
        <f>IFERROR(VLOOKUP(Tabla46[[#This Row],[CRITERIOS DE EVALUACION DE LA EFECTIVIDAD]],DATOS!$AS$43:$AT$45,2,0),"")</f>
        <v/>
      </c>
      <c r="V389"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0" spans="1:22" ht="15" customHeight="1" x14ac:dyDescent="0.25">
      <c r="A390" s="7"/>
      <c r="B390" s="5"/>
      <c r="C390" s="5"/>
      <c r="D390" s="72"/>
      <c r="E390" s="10"/>
      <c r="F390" s="183"/>
      <c r="G390" s="134" t="str">
        <f>IFERROR(VLOOKUP(Tabla46[[#This Row],[ID RIESGO]],'1. IDENTIFICACION DEL RIESGO'!$AB$27:$AL$40,11,0),"")</f>
        <v/>
      </c>
      <c r="H390" s="183"/>
      <c r="I390" s="183"/>
      <c r="J390" s="183"/>
      <c r="K390" s="185"/>
      <c r="L390" s="185"/>
      <c r="M390" s="183"/>
      <c r="N390" s="176" t="str">
        <f>IF(Tabla46[[#This Row],[ID RIESGO]]="","",IF(Tabla46[[#This Row],[RESPONSABLE DEL CONTROL (CARGO)]]="","No","Si"))</f>
        <v/>
      </c>
      <c r="O390" s="134" t="str">
        <f>IF(Tabla46[[#This Row],[FRECUENCIA DE EJECUCION DEL CONTROL]]="","",IF(Tabla46[[#This Row],[FRECUENCIA DE EJECUCION DEL CONTROL]]=DATOS!$AS$32,DATOS!$AS$32,DATOS!$AS$31))</f>
        <v/>
      </c>
      <c r="P39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0" s="134" t="str">
        <f>IF(ISTEXT(Tabla46[[#This Row],[VALOR EVALUACION DISENO]]),"",IF(Tabla46[[#This Row],[VALOR EVALUACION DISENO]]&gt;4.6,DATOS!$AV$21,IF(Tabla46[[#This Row],[VALOR EVALUACION DISENO]]&gt;=3,DATOS!$AV$22,DATOS!$AV$23)))</f>
        <v/>
      </c>
      <c r="R390" s="296"/>
      <c r="S390" s="134" t="str">
        <f>IFERROR(VLOOKUP(Tabla46[[#This Row],[% DE CUMPLIMIENTO DE LA EJECUCION DEL CONTROL]],DATOS!$AS$38:$AT$40,2,0),"")</f>
        <v/>
      </c>
      <c r="T390" s="296"/>
      <c r="U390" s="134" t="str">
        <f>IFERROR(VLOOKUP(Tabla46[[#This Row],[CRITERIOS DE EVALUACION DE LA EFECTIVIDAD]],DATOS!$AS$43:$AT$45,2,0),"")</f>
        <v/>
      </c>
      <c r="V390"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1" spans="1:22" ht="15" customHeight="1" x14ac:dyDescent="0.25">
      <c r="A391" s="7"/>
      <c r="B391" s="5"/>
      <c r="C391" s="5"/>
      <c r="D391" s="72"/>
      <c r="E391" s="10"/>
      <c r="F391" s="183"/>
      <c r="G391" s="134" t="str">
        <f>IFERROR(VLOOKUP(Tabla46[[#This Row],[ID RIESGO]],'1. IDENTIFICACION DEL RIESGO'!$AB$27:$AL$40,11,0),"")</f>
        <v/>
      </c>
      <c r="H391" s="183"/>
      <c r="I391" s="183"/>
      <c r="J391" s="183"/>
      <c r="K391" s="185"/>
      <c r="L391" s="185"/>
      <c r="M391" s="183"/>
      <c r="N391" s="176" t="str">
        <f>IF(Tabla46[[#This Row],[ID RIESGO]]="","",IF(Tabla46[[#This Row],[RESPONSABLE DEL CONTROL (CARGO)]]="","No","Si"))</f>
        <v/>
      </c>
      <c r="O391" s="134" t="str">
        <f>IF(Tabla46[[#This Row],[FRECUENCIA DE EJECUCION DEL CONTROL]]="","",IF(Tabla46[[#This Row],[FRECUENCIA DE EJECUCION DEL CONTROL]]=DATOS!$AS$32,DATOS!$AS$32,DATOS!$AS$31))</f>
        <v/>
      </c>
      <c r="P39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1" s="134" t="str">
        <f>IF(ISTEXT(Tabla46[[#This Row],[VALOR EVALUACION DISENO]]),"",IF(Tabla46[[#This Row],[VALOR EVALUACION DISENO]]&gt;4.6,DATOS!$AV$21,IF(Tabla46[[#This Row],[VALOR EVALUACION DISENO]]&gt;=3,DATOS!$AV$22,DATOS!$AV$23)))</f>
        <v/>
      </c>
      <c r="R391" s="296"/>
      <c r="S391" s="134" t="str">
        <f>IFERROR(VLOOKUP(Tabla46[[#This Row],[% DE CUMPLIMIENTO DE LA EJECUCION DEL CONTROL]],DATOS!$AS$38:$AT$40,2,0),"")</f>
        <v/>
      </c>
      <c r="T391" s="296"/>
      <c r="U391" s="134" t="str">
        <f>IFERROR(VLOOKUP(Tabla46[[#This Row],[CRITERIOS DE EVALUACION DE LA EFECTIVIDAD]],DATOS!$AS$43:$AT$45,2,0),"")</f>
        <v/>
      </c>
      <c r="V391"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2" spans="1:22" ht="15" customHeight="1" x14ac:dyDescent="0.25">
      <c r="A392" s="7"/>
      <c r="B392" s="5"/>
      <c r="C392" s="5"/>
      <c r="D392" s="72"/>
      <c r="E392" s="10"/>
      <c r="F392" s="183"/>
      <c r="G392" s="134" t="str">
        <f>IFERROR(VLOOKUP(Tabla46[[#This Row],[ID RIESGO]],'1. IDENTIFICACION DEL RIESGO'!$AB$27:$AL$40,11,0),"")</f>
        <v/>
      </c>
      <c r="H392" s="183"/>
      <c r="I392" s="183"/>
      <c r="J392" s="183"/>
      <c r="K392" s="185"/>
      <c r="L392" s="185"/>
      <c r="M392" s="183"/>
      <c r="N392" s="176" t="str">
        <f>IF(Tabla46[[#This Row],[ID RIESGO]]="","",IF(Tabla46[[#This Row],[RESPONSABLE DEL CONTROL (CARGO)]]="","No","Si"))</f>
        <v/>
      </c>
      <c r="O392" s="134" t="str">
        <f>IF(Tabla46[[#This Row],[FRECUENCIA DE EJECUCION DEL CONTROL]]="","",IF(Tabla46[[#This Row],[FRECUENCIA DE EJECUCION DEL CONTROL]]=DATOS!$AS$32,DATOS!$AS$32,DATOS!$AS$31))</f>
        <v/>
      </c>
      <c r="P39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2" s="134" t="str">
        <f>IF(ISTEXT(Tabla46[[#This Row],[VALOR EVALUACION DISENO]]),"",IF(Tabla46[[#This Row],[VALOR EVALUACION DISENO]]&gt;4.6,DATOS!$AV$21,IF(Tabla46[[#This Row],[VALOR EVALUACION DISENO]]&gt;=3,DATOS!$AV$22,DATOS!$AV$23)))</f>
        <v/>
      </c>
      <c r="R392" s="296"/>
      <c r="S392" s="134" t="str">
        <f>IFERROR(VLOOKUP(Tabla46[[#This Row],[% DE CUMPLIMIENTO DE LA EJECUCION DEL CONTROL]],DATOS!$AS$38:$AT$40,2,0),"")</f>
        <v/>
      </c>
      <c r="T392" s="296"/>
      <c r="U392" s="134" t="str">
        <f>IFERROR(VLOOKUP(Tabla46[[#This Row],[CRITERIOS DE EVALUACION DE LA EFECTIVIDAD]],DATOS!$AS$43:$AT$45,2,0),"")</f>
        <v/>
      </c>
      <c r="V392"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3" spans="1:22" ht="15" customHeight="1" x14ac:dyDescent="0.25">
      <c r="A393" s="7"/>
      <c r="B393" s="5"/>
      <c r="C393" s="5"/>
      <c r="D393" s="72"/>
      <c r="E393" s="10"/>
      <c r="F393" s="183"/>
      <c r="G393" s="134" t="str">
        <f>IFERROR(VLOOKUP(Tabla46[[#This Row],[ID RIESGO]],'1. IDENTIFICACION DEL RIESGO'!$AB$27:$AL$40,11,0),"")</f>
        <v/>
      </c>
      <c r="H393" s="183"/>
      <c r="I393" s="183"/>
      <c r="J393" s="183"/>
      <c r="K393" s="185"/>
      <c r="L393" s="185"/>
      <c r="M393" s="183"/>
      <c r="N393" s="176" t="str">
        <f>IF(Tabla46[[#This Row],[ID RIESGO]]="","",IF(Tabla46[[#This Row],[RESPONSABLE DEL CONTROL (CARGO)]]="","No","Si"))</f>
        <v/>
      </c>
      <c r="O393" s="134" t="str">
        <f>IF(Tabla46[[#This Row],[FRECUENCIA DE EJECUCION DEL CONTROL]]="","",IF(Tabla46[[#This Row],[FRECUENCIA DE EJECUCION DEL CONTROL]]=DATOS!$AS$32,DATOS!$AS$32,DATOS!$AS$31))</f>
        <v/>
      </c>
      <c r="P39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3" s="134" t="str">
        <f>IF(ISTEXT(Tabla46[[#This Row],[VALOR EVALUACION DISENO]]),"",IF(Tabla46[[#This Row],[VALOR EVALUACION DISENO]]&gt;4.6,DATOS!$AV$21,IF(Tabla46[[#This Row],[VALOR EVALUACION DISENO]]&gt;=3,DATOS!$AV$22,DATOS!$AV$23)))</f>
        <v/>
      </c>
      <c r="R393" s="296"/>
      <c r="S393" s="134" t="str">
        <f>IFERROR(VLOOKUP(Tabla46[[#This Row],[% DE CUMPLIMIENTO DE LA EJECUCION DEL CONTROL]],DATOS!$AS$38:$AT$40,2,0),"")</f>
        <v/>
      </c>
      <c r="T393" s="296"/>
      <c r="U393" s="134" t="str">
        <f>IFERROR(VLOOKUP(Tabla46[[#This Row],[CRITERIOS DE EVALUACION DE LA EFECTIVIDAD]],DATOS!$AS$43:$AT$45,2,0),"")</f>
        <v/>
      </c>
      <c r="V393"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4" spans="1:22" ht="15" customHeight="1" x14ac:dyDescent="0.25">
      <c r="A394" s="7"/>
      <c r="B394" s="5"/>
      <c r="C394" s="5"/>
      <c r="D394" s="72"/>
      <c r="E394" s="10"/>
      <c r="F394" s="183"/>
      <c r="G394" s="134" t="str">
        <f>IFERROR(VLOOKUP(Tabla46[[#This Row],[ID RIESGO]],'1. IDENTIFICACION DEL RIESGO'!$AB$27:$AL$40,11,0),"")</f>
        <v/>
      </c>
      <c r="H394" s="183"/>
      <c r="I394" s="183"/>
      <c r="J394" s="183"/>
      <c r="K394" s="185"/>
      <c r="L394" s="185"/>
      <c r="M394" s="183"/>
      <c r="N394" s="176" t="str">
        <f>IF(Tabla46[[#This Row],[ID RIESGO]]="","",IF(Tabla46[[#This Row],[RESPONSABLE DEL CONTROL (CARGO)]]="","No","Si"))</f>
        <v/>
      </c>
      <c r="O394" s="134" t="str">
        <f>IF(Tabla46[[#This Row],[FRECUENCIA DE EJECUCION DEL CONTROL]]="","",IF(Tabla46[[#This Row],[FRECUENCIA DE EJECUCION DEL CONTROL]]=DATOS!$AS$32,DATOS!$AS$32,DATOS!$AS$31))</f>
        <v/>
      </c>
      <c r="P39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4" s="134" t="str">
        <f>IF(ISTEXT(Tabla46[[#This Row],[VALOR EVALUACION DISENO]]),"",IF(Tabla46[[#This Row],[VALOR EVALUACION DISENO]]&gt;4.6,DATOS!$AV$21,IF(Tabla46[[#This Row],[VALOR EVALUACION DISENO]]&gt;=3,DATOS!$AV$22,DATOS!$AV$23)))</f>
        <v/>
      </c>
      <c r="R394" s="296"/>
      <c r="S394" s="134" t="str">
        <f>IFERROR(VLOOKUP(Tabla46[[#This Row],[% DE CUMPLIMIENTO DE LA EJECUCION DEL CONTROL]],DATOS!$AS$38:$AT$40,2,0),"")</f>
        <v/>
      </c>
      <c r="T394" s="296"/>
      <c r="U394" s="134" t="str">
        <f>IFERROR(VLOOKUP(Tabla46[[#This Row],[CRITERIOS DE EVALUACION DE LA EFECTIVIDAD]],DATOS!$AS$43:$AT$45,2,0),"")</f>
        <v/>
      </c>
      <c r="V394"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5" spans="1:22" ht="15" customHeight="1" x14ac:dyDescent="0.25">
      <c r="A395" s="7"/>
      <c r="B395" s="5"/>
      <c r="C395" s="5"/>
      <c r="D395" s="72"/>
      <c r="E395" s="10"/>
      <c r="F395" s="183"/>
      <c r="G395" s="134" t="str">
        <f>IFERROR(VLOOKUP(Tabla46[[#This Row],[ID RIESGO]],'1. IDENTIFICACION DEL RIESGO'!$AB$27:$AL$40,11,0),"")</f>
        <v/>
      </c>
      <c r="H395" s="183"/>
      <c r="I395" s="183"/>
      <c r="J395" s="183"/>
      <c r="K395" s="185"/>
      <c r="L395" s="185"/>
      <c r="M395" s="183"/>
      <c r="N395" s="176" t="str">
        <f>IF(Tabla46[[#This Row],[ID RIESGO]]="","",IF(Tabla46[[#This Row],[RESPONSABLE DEL CONTROL (CARGO)]]="","No","Si"))</f>
        <v/>
      </c>
      <c r="O395" s="134" t="str">
        <f>IF(Tabla46[[#This Row],[FRECUENCIA DE EJECUCION DEL CONTROL]]="","",IF(Tabla46[[#This Row],[FRECUENCIA DE EJECUCION DEL CONTROL]]=DATOS!$AS$32,DATOS!$AS$32,DATOS!$AS$31))</f>
        <v/>
      </c>
      <c r="P39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5" s="134" t="str">
        <f>IF(ISTEXT(Tabla46[[#This Row],[VALOR EVALUACION DISENO]]),"",IF(Tabla46[[#This Row],[VALOR EVALUACION DISENO]]&gt;4.6,DATOS!$AV$21,IF(Tabla46[[#This Row],[VALOR EVALUACION DISENO]]&gt;=3,DATOS!$AV$22,DATOS!$AV$23)))</f>
        <v/>
      </c>
      <c r="R395" s="296"/>
      <c r="S395" s="134" t="str">
        <f>IFERROR(VLOOKUP(Tabla46[[#This Row],[% DE CUMPLIMIENTO DE LA EJECUCION DEL CONTROL]],DATOS!$AS$38:$AT$40,2,0),"")</f>
        <v/>
      </c>
      <c r="T395" s="296"/>
      <c r="U395" s="134" t="str">
        <f>IFERROR(VLOOKUP(Tabla46[[#This Row],[CRITERIOS DE EVALUACION DE LA EFECTIVIDAD]],DATOS!$AS$43:$AT$45,2,0),"")</f>
        <v/>
      </c>
      <c r="V395"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6" spans="1:22" ht="15" customHeight="1" x14ac:dyDescent="0.25">
      <c r="A396" s="7"/>
      <c r="B396" s="5"/>
      <c r="C396" s="5"/>
      <c r="D396" s="72"/>
      <c r="E396" s="10"/>
      <c r="F396" s="183"/>
      <c r="G396" s="134" t="str">
        <f>IFERROR(VLOOKUP(Tabla46[[#This Row],[ID RIESGO]],'1. IDENTIFICACION DEL RIESGO'!$AB$27:$AL$40,11,0),"")</f>
        <v/>
      </c>
      <c r="H396" s="183"/>
      <c r="I396" s="183"/>
      <c r="J396" s="183"/>
      <c r="K396" s="185"/>
      <c r="L396" s="185"/>
      <c r="M396" s="183"/>
      <c r="N396" s="176" t="str">
        <f>IF(Tabla46[[#This Row],[ID RIESGO]]="","",IF(Tabla46[[#This Row],[RESPONSABLE DEL CONTROL (CARGO)]]="","No","Si"))</f>
        <v/>
      </c>
      <c r="O396" s="134" t="str">
        <f>IF(Tabla46[[#This Row],[FRECUENCIA DE EJECUCION DEL CONTROL]]="","",IF(Tabla46[[#This Row],[FRECUENCIA DE EJECUCION DEL CONTROL]]=DATOS!$AS$32,DATOS!$AS$32,DATOS!$AS$31))</f>
        <v/>
      </c>
      <c r="P39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6" s="134" t="str">
        <f>IF(ISTEXT(Tabla46[[#This Row],[VALOR EVALUACION DISENO]]),"",IF(Tabla46[[#This Row],[VALOR EVALUACION DISENO]]&gt;4.6,DATOS!$AV$21,IF(Tabla46[[#This Row],[VALOR EVALUACION DISENO]]&gt;=3,DATOS!$AV$22,DATOS!$AV$23)))</f>
        <v/>
      </c>
      <c r="R396" s="296"/>
      <c r="S396" s="134" t="str">
        <f>IFERROR(VLOOKUP(Tabla46[[#This Row],[% DE CUMPLIMIENTO DE LA EJECUCION DEL CONTROL]],DATOS!$AS$38:$AT$40,2,0),"")</f>
        <v/>
      </c>
      <c r="T396" s="296"/>
      <c r="U396" s="134" t="str">
        <f>IFERROR(VLOOKUP(Tabla46[[#This Row],[CRITERIOS DE EVALUACION DE LA EFECTIVIDAD]],DATOS!$AS$43:$AT$45,2,0),"")</f>
        <v/>
      </c>
      <c r="V396"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7" spans="1:22" ht="15" customHeight="1" x14ac:dyDescent="0.25">
      <c r="A397" s="7"/>
      <c r="B397" s="5"/>
      <c r="C397" s="5"/>
      <c r="D397" s="72"/>
      <c r="E397" s="10"/>
      <c r="F397" s="183"/>
      <c r="G397" s="134" t="str">
        <f>IFERROR(VLOOKUP(Tabla46[[#This Row],[ID RIESGO]],'1. IDENTIFICACION DEL RIESGO'!$AB$27:$AL$40,11,0),"")</f>
        <v/>
      </c>
      <c r="H397" s="183"/>
      <c r="I397" s="183"/>
      <c r="J397" s="183"/>
      <c r="K397" s="185"/>
      <c r="L397" s="185"/>
      <c r="M397" s="183"/>
      <c r="N397" s="176" t="str">
        <f>IF(Tabla46[[#This Row],[ID RIESGO]]="","",IF(Tabla46[[#This Row],[RESPONSABLE DEL CONTROL (CARGO)]]="","No","Si"))</f>
        <v/>
      </c>
      <c r="O397" s="134" t="str">
        <f>IF(Tabla46[[#This Row],[FRECUENCIA DE EJECUCION DEL CONTROL]]="","",IF(Tabla46[[#This Row],[FRECUENCIA DE EJECUCION DEL CONTROL]]=DATOS!$AS$32,DATOS!$AS$32,DATOS!$AS$31))</f>
        <v/>
      </c>
      <c r="P39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7" s="134" t="str">
        <f>IF(ISTEXT(Tabla46[[#This Row],[VALOR EVALUACION DISENO]]),"",IF(Tabla46[[#This Row],[VALOR EVALUACION DISENO]]&gt;4.6,DATOS!$AV$21,IF(Tabla46[[#This Row],[VALOR EVALUACION DISENO]]&gt;=3,DATOS!$AV$22,DATOS!$AV$23)))</f>
        <v/>
      </c>
      <c r="R397" s="296"/>
      <c r="S397" s="134" t="str">
        <f>IFERROR(VLOOKUP(Tabla46[[#This Row],[% DE CUMPLIMIENTO DE LA EJECUCION DEL CONTROL]],DATOS!$AS$38:$AT$40,2,0),"")</f>
        <v/>
      </c>
      <c r="T397" s="296"/>
      <c r="U397" s="134" t="str">
        <f>IFERROR(VLOOKUP(Tabla46[[#This Row],[CRITERIOS DE EVALUACION DE LA EFECTIVIDAD]],DATOS!$AS$43:$AT$45,2,0),"")</f>
        <v/>
      </c>
      <c r="V397"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8" spans="1:22" ht="15" customHeight="1" x14ac:dyDescent="0.25">
      <c r="A398" s="7"/>
      <c r="B398" s="5"/>
      <c r="C398" s="5"/>
      <c r="D398" s="72"/>
      <c r="E398" s="10"/>
      <c r="F398" s="183"/>
      <c r="G398" s="134" t="str">
        <f>IFERROR(VLOOKUP(Tabla46[[#This Row],[ID RIESGO]],'1. IDENTIFICACION DEL RIESGO'!$AB$27:$AL$40,11,0),"")</f>
        <v/>
      </c>
      <c r="H398" s="183"/>
      <c r="I398" s="183"/>
      <c r="J398" s="183"/>
      <c r="K398" s="185"/>
      <c r="L398" s="185"/>
      <c r="M398" s="183"/>
      <c r="N398" s="176" t="str">
        <f>IF(Tabla46[[#This Row],[ID RIESGO]]="","",IF(Tabla46[[#This Row],[RESPONSABLE DEL CONTROL (CARGO)]]="","No","Si"))</f>
        <v/>
      </c>
      <c r="O398" s="134" t="str">
        <f>IF(Tabla46[[#This Row],[FRECUENCIA DE EJECUCION DEL CONTROL]]="","",IF(Tabla46[[#This Row],[FRECUENCIA DE EJECUCION DEL CONTROL]]=DATOS!$AS$32,DATOS!$AS$32,DATOS!$AS$31))</f>
        <v/>
      </c>
      <c r="P39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8" s="134" t="str">
        <f>IF(ISTEXT(Tabla46[[#This Row],[VALOR EVALUACION DISENO]]),"",IF(Tabla46[[#This Row],[VALOR EVALUACION DISENO]]&gt;4.6,DATOS!$AV$21,IF(Tabla46[[#This Row],[VALOR EVALUACION DISENO]]&gt;=3,DATOS!$AV$22,DATOS!$AV$23)))</f>
        <v/>
      </c>
      <c r="R398" s="296"/>
      <c r="S398" s="134" t="str">
        <f>IFERROR(VLOOKUP(Tabla46[[#This Row],[% DE CUMPLIMIENTO DE LA EJECUCION DEL CONTROL]],DATOS!$AS$38:$AT$40,2,0),"")</f>
        <v/>
      </c>
      <c r="T398" s="296"/>
      <c r="U398" s="134" t="str">
        <f>IFERROR(VLOOKUP(Tabla46[[#This Row],[CRITERIOS DE EVALUACION DE LA EFECTIVIDAD]],DATOS!$AS$43:$AT$45,2,0),"")</f>
        <v/>
      </c>
      <c r="V398"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9" spans="1:22" ht="15" customHeight="1" x14ac:dyDescent="0.25">
      <c r="A399" s="7"/>
      <c r="B399" s="5"/>
      <c r="C399" s="5"/>
      <c r="D399" s="72"/>
      <c r="E399" s="10"/>
      <c r="F399" s="183"/>
      <c r="G399" s="134" t="str">
        <f>IFERROR(VLOOKUP(Tabla46[[#This Row],[ID RIESGO]],'1. IDENTIFICACION DEL RIESGO'!$AB$27:$AL$40,11,0),"")</f>
        <v/>
      </c>
      <c r="H399" s="183"/>
      <c r="I399" s="183"/>
      <c r="J399" s="183"/>
      <c r="K399" s="185"/>
      <c r="L399" s="185"/>
      <c r="M399" s="183"/>
      <c r="N399" s="176" t="str">
        <f>IF(Tabla46[[#This Row],[ID RIESGO]]="","",IF(Tabla46[[#This Row],[RESPONSABLE DEL CONTROL (CARGO)]]="","No","Si"))</f>
        <v/>
      </c>
      <c r="O399" s="134" t="str">
        <f>IF(Tabla46[[#This Row],[FRECUENCIA DE EJECUCION DEL CONTROL]]="","",IF(Tabla46[[#This Row],[FRECUENCIA DE EJECUCION DEL CONTROL]]=DATOS!$AS$32,DATOS!$AS$32,DATOS!$AS$31))</f>
        <v/>
      </c>
      <c r="P39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9" s="134" t="str">
        <f>IF(ISTEXT(Tabla46[[#This Row],[VALOR EVALUACION DISENO]]),"",IF(Tabla46[[#This Row],[VALOR EVALUACION DISENO]]&gt;4.6,DATOS!$AV$21,IF(Tabla46[[#This Row],[VALOR EVALUACION DISENO]]&gt;=3,DATOS!$AV$22,DATOS!$AV$23)))</f>
        <v/>
      </c>
      <c r="R399" s="296"/>
      <c r="S399" s="134" t="str">
        <f>IFERROR(VLOOKUP(Tabla46[[#This Row],[% DE CUMPLIMIENTO DE LA EJECUCION DEL CONTROL]],DATOS!$AS$38:$AT$40,2,0),"")</f>
        <v/>
      </c>
      <c r="T399" s="296"/>
      <c r="U399" s="134" t="str">
        <f>IFERROR(VLOOKUP(Tabla46[[#This Row],[CRITERIOS DE EVALUACION DE LA EFECTIVIDAD]],DATOS!$AS$43:$AT$45,2,0),"")</f>
        <v/>
      </c>
      <c r="V399"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0" spans="1:22" ht="15" customHeight="1" x14ac:dyDescent="0.25">
      <c r="A400" s="7"/>
      <c r="B400" s="5"/>
      <c r="C400" s="5"/>
      <c r="D400" s="72"/>
      <c r="E400" s="10"/>
      <c r="F400" s="183"/>
      <c r="G400" s="134" t="str">
        <f>IFERROR(VLOOKUP(Tabla46[[#This Row],[ID RIESGO]],'1. IDENTIFICACION DEL RIESGO'!$AB$27:$AL$40,11,0),"")</f>
        <v/>
      </c>
      <c r="H400" s="183"/>
      <c r="I400" s="183"/>
      <c r="J400" s="183"/>
      <c r="K400" s="185"/>
      <c r="L400" s="185"/>
      <c r="M400" s="183"/>
      <c r="N400" s="176" t="str">
        <f>IF(Tabla46[[#This Row],[ID RIESGO]]="","",IF(Tabla46[[#This Row],[RESPONSABLE DEL CONTROL (CARGO)]]="","No","Si"))</f>
        <v/>
      </c>
      <c r="O400" s="134" t="str">
        <f>IF(Tabla46[[#This Row],[FRECUENCIA DE EJECUCION DEL CONTROL]]="","",IF(Tabla46[[#This Row],[FRECUENCIA DE EJECUCION DEL CONTROL]]=DATOS!$AS$32,DATOS!$AS$32,DATOS!$AS$31))</f>
        <v/>
      </c>
      <c r="P40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0" s="134" t="str">
        <f>IF(ISTEXT(Tabla46[[#This Row],[VALOR EVALUACION DISENO]]),"",IF(Tabla46[[#This Row],[VALOR EVALUACION DISENO]]&gt;4.6,DATOS!$AV$21,IF(Tabla46[[#This Row],[VALOR EVALUACION DISENO]]&gt;=3,DATOS!$AV$22,DATOS!$AV$23)))</f>
        <v/>
      </c>
      <c r="R400" s="296"/>
      <c r="S400" s="134" t="str">
        <f>IFERROR(VLOOKUP(Tabla46[[#This Row],[% DE CUMPLIMIENTO DE LA EJECUCION DEL CONTROL]],DATOS!$AS$38:$AT$40,2,0),"")</f>
        <v/>
      </c>
      <c r="T400" s="296"/>
      <c r="U400" s="134" t="str">
        <f>IFERROR(VLOOKUP(Tabla46[[#This Row],[CRITERIOS DE EVALUACION DE LA EFECTIVIDAD]],DATOS!$AS$43:$AT$45,2,0),"")</f>
        <v/>
      </c>
      <c r="V400"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1" spans="1:22" ht="15" customHeight="1" x14ac:dyDescent="0.25">
      <c r="A401" s="7"/>
      <c r="B401" s="5"/>
      <c r="C401" s="5"/>
      <c r="D401" s="72"/>
      <c r="E401" s="10"/>
      <c r="F401" s="183"/>
      <c r="G401" s="134" t="str">
        <f>IFERROR(VLOOKUP(Tabla46[[#This Row],[ID RIESGO]],'1. IDENTIFICACION DEL RIESGO'!$AB$27:$AL$40,11,0),"")</f>
        <v/>
      </c>
      <c r="H401" s="183"/>
      <c r="I401" s="183"/>
      <c r="J401" s="183"/>
      <c r="K401" s="185"/>
      <c r="L401" s="185"/>
      <c r="M401" s="183"/>
      <c r="N401" s="176" t="str">
        <f>IF(Tabla46[[#This Row],[ID RIESGO]]="","",IF(Tabla46[[#This Row],[RESPONSABLE DEL CONTROL (CARGO)]]="","No","Si"))</f>
        <v/>
      </c>
      <c r="O401" s="134" t="str">
        <f>IF(Tabla46[[#This Row],[FRECUENCIA DE EJECUCION DEL CONTROL]]="","",IF(Tabla46[[#This Row],[FRECUENCIA DE EJECUCION DEL CONTROL]]=DATOS!$AS$32,DATOS!$AS$32,DATOS!$AS$31))</f>
        <v/>
      </c>
      <c r="P40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1" s="134" t="str">
        <f>IF(ISTEXT(Tabla46[[#This Row],[VALOR EVALUACION DISENO]]),"",IF(Tabla46[[#This Row],[VALOR EVALUACION DISENO]]&gt;4.6,DATOS!$AV$21,IF(Tabla46[[#This Row],[VALOR EVALUACION DISENO]]&gt;=3,DATOS!$AV$22,DATOS!$AV$23)))</f>
        <v/>
      </c>
      <c r="R401" s="296"/>
      <c r="S401" s="134" t="str">
        <f>IFERROR(VLOOKUP(Tabla46[[#This Row],[% DE CUMPLIMIENTO DE LA EJECUCION DEL CONTROL]],DATOS!$AS$38:$AT$40,2,0),"")</f>
        <v/>
      </c>
      <c r="T401" s="296"/>
      <c r="U401" s="134" t="str">
        <f>IFERROR(VLOOKUP(Tabla46[[#This Row],[CRITERIOS DE EVALUACION DE LA EFECTIVIDAD]],DATOS!$AS$43:$AT$45,2,0),"")</f>
        <v/>
      </c>
      <c r="V401"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2" spans="1:22" ht="15" customHeight="1" x14ac:dyDescent="0.25">
      <c r="A402" s="7"/>
      <c r="B402" s="5"/>
      <c r="C402" s="5"/>
      <c r="D402" s="72"/>
      <c r="E402" s="10"/>
      <c r="F402" s="183"/>
      <c r="G402" s="134" t="str">
        <f>IFERROR(VLOOKUP(Tabla46[[#This Row],[ID RIESGO]],'1. IDENTIFICACION DEL RIESGO'!$AB$27:$AL$40,11,0),"")</f>
        <v/>
      </c>
      <c r="H402" s="183"/>
      <c r="I402" s="183"/>
      <c r="J402" s="183"/>
      <c r="K402" s="185"/>
      <c r="L402" s="185"/>
      <c r="M402" s="183"/>
      <c r="N402" s="176" t="str">
        <f>IF(Tabla46[[#This Row],[ID RIESGO]]="","",IF(Tabla46[[#This Row],[RESPONSABLE DEL CONTROL (CARGO)]]="","No","Si"))</f>
        <v/>
      </c>
      <c r="O402" s="134" t="str">
        <f>IF(Tabla46[[#This Row],[FRECUENCIA DE EJECUCION DEL CONTROL]]="","",IF(Tabla46[[#This Row],[FRECUENCIA DE EJECUCION DEL CONTROL]]=DATOS!$AS$32,DATOS!$AS$32,DATOS!$AS$31))</f>
        <v/>
      </c>
      <c r="P40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2" s="134" t="str">
        <f>IF(ISTEXT(Tabla46[[#This Row],[VALOR EVALUACION DISENO]]),"",IF(Tabla46[[#This Row],[VALOR EVALUACION DISENO]]&gt;4.6,DATOS!$AV$21,IF(Tabla46[[#This Row],[VALOR EVALUACION DISENO]]&gt;=3,DATOS!$AV$22,DATOS!$AV$23)))</f>
        <v/>
      </c>
      <c r="R402" s="296"/>
      <c r="S402" s="134" t="str">
        <f>IFERROR(VLOOKUP(Tabla46[[#This Row],[% DE CUMPLIMIENTO DE LA EJECUCION DEL CONTROL]],DATOS!$AS$38:$AT$40,2,0),"")</f>
        <v/>
      </c>
      <c r="T402" s="296"/>
      <c r="U402" s="134" t="str">
        <f>IFERROR(VLOOKUP(Tabla46[[#This Row],[CRITERIOS DE EVALUACION DE LA EFECTIVIDAD]],DATOS!$AS$43:$AT$45,2,0),"")</f>
        <v/>
      </c>
      <c r="V402"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3" spans="1:22" ht="15" customHeight="1" x14ac:dyDescent="0.25">
      <c r="A403" s="7"/>
      <c r="B403" s="5"/>
      <c r="C403" s="5"/>
      <c r="D403" s="72"/>
      <c r="E403" s="10"/>
      <c r="F403" s="183"/>
      <c r="G403" s="134" t="str">
        <f>IFERROR(VLOOKUP(Tabla46[[#This Row],[ID RIESGO]],'1. IDENTIFICACION DEL RIESGO'!$AB$27:$AL$40,11,0),"")</f>
        <v/>
      </c>
      <c r="H403" s="183"/>
      <c r="I403" s="183"/>
      <c r="J403" s="183"/>
      <c r="K403" s="185"/>
      <c r="L403" s="185"/>
      <c r="M403" s="183"/>
      <c r="N403" s="176" t="str">
        <f>IF(Tabla46[[#This Row],[ID RIESGO]]="","",IF(Tabla46[[#This Row],[RESPONSABLE DEL CONTROL (CARGO)]]="","No","Si"))</f>
        <v/>
      </c>
      <c r="O403" s="134" t="str">
        <f>IF(Tabla46[[#This Row],[FRECUENCIA DE EJECUCION DEL CONTROL]]="","",IF(Tabla46[[#This Row],[FRECUENCIA DE EJECUCION DEL CONTROL]]=DATOS!$AS$32,DATOS!$AS$32,DATOS!$AS$31))</f>
        <v/>
      </c>
      <c r="P40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3" s="134" t="str">
        <f>IF(ISTEXT(Tabla46[[#This Row],[VALOR EVALUACION DISENO]]),"",IF(Tabla46[[#This Row],[VALOR EVALUACION DISENO]]&gt;4.6,DATOS!$AV$21,IF(Tabla46[[#This Row],[VALOR EVALUACION DISENO]]&gt;=3,DATOS!$AV$22,DATOS!$AV$23)))</f>
        <v/>
      </c>
      <c r="R403" s="296"/>
      <c r="S403" s="134" t="str">
        <f>IFERROR(VLOOKUP(Tabla46[[#This Row],[% DE CUMPLIMIENTO DE LA EJECUCION DEL CONTROL]],DATOS!$AS$38:$AT$40,2,0),"")</f>
        <v/>
      </c>
      <c r="T403" s="296"/>
      <c r="U403" s="134" t="str">
        <f>IFERROR(VLOOKUP(Tabla46[[#This Row],[CRITERIOS DE EVALUACION DE LA EFECTIVIDAD]],DATOS!$AS$43:$AT$45,2,0),"")</f>
        <v/>
      </c>
      <c r="V403"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4" spans="1:22" ht="15" customHeight="1" x14ac:dyDescent="0.25">
      <c r="A404" s="7"/>
      <c r="B404" s="5"/>
      <c r="C404" s="5"/>
      <c r="D404" s="72"/>
      <c r="E404" s="10"/>
      <c r="F404" s="183"/>
      <c r="G404" s="134" t="str">
        <f>IFERROR(VLOOKUP(Tabla46[[#This Row],[ID RIESGO]],'1. IDENTIFICACION DEL RIESGO'!$AB$27:$AL$40,11,0),"")</f>
        <v/>
      </c>
      <c r="H404" s="183"/>
      <c r="I404" s="183"/>
      <c r="J404" s="183"/>
      <c r="K404" s="185"/>
      <c r="L404" s="185"/>
      <c r="M404" s="183"/>
      <c r="N404" s="176" t="str">
        <f>IF(Tabla46[[#This Row],[ID RIESGO]]="","",IF(Tabla46[[#This Row],[RESPONSABLE DEL CONTROL (CARGO)]]="","No","Si"))</f>
        <v/>
      </c>
      <c r="O404" s="134" t="str">
        <f>IF(Tabla46[[#This Row],[FRECUENCIA DE EJECUCION DEL CONTROL]]="","",IF(Tabla46[[#This Row],[FRECUENCIA DE EJECUCION DEL CONTROL]]=DATOS!$AS$32,DATOS!$AS$32,DATOS!$AS$31))</f>
        <v/>
      </c>
      <c r="P40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4" s="134" t="str">
        <f>IF(ISTEXT(Tabla46[[#This Row],[VALOR EVALUACION DISENO]]),"",IF(Tabla46[[#This Row],[VALOR EVALUACION DISENO]]&gt;4.6,DATOS!$AV$21,IF(Tabla46[[#This Row],[VALOR EVALUACION DISENO]]&gt;=3,DATOS!$AV$22,DATOS!$AV$23)))</f>
        <v/>
      </c>
      <c r="R404" s="296"/>
      <c r="S404" s="134" t="str">
        <f>IFERROR(VLOOKUP(Tabla46[[#This Row],[% DE CUMPLIMIENTO DE LA EJECUCION DEL CONTROL]],DATOS!$AS$38:$AT$40,2,0),"")</f>
        <v/>
      </c>
      <c r="T404" s="296"/>
      <c r="U404" s="134" t="str">
        <f>IFERROR(VLOOKUP(Tabla46[[#This Row],[CRITERIOS DE EVALUACION DE LA EFECTIVIDAD]],DATOS!$AS$43:$AT$45,2,0),"")</f>
        <v/>
      </c>
      <c r="V404"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5" spans="1:22" ht="15" customHeight="1" x14ac:dyDescent="0.25">
      <c r="A405" s="7"/>
      <c r="B405" s="5"/>
      <c r="C405" s="5"/>
      <c r="D405" s="72"/>
      <c r="E405" s="10"/>
      <c r="F405" s="183"/>
      <c r="G405" s="134" t="str">
        <f>IFERROR(VLOOKUP(Tabla46[[#This Row],[ID RIESGO]],'1. IDENTIFICACION DEL RIESGO'!$AB$27:$AL$40,11,0),"")</f>
        <v/>
      </c>
      <c r="H405" s="183"/>
      <c r="I405" s="183"/>
      <c r="J405" s="183"/>
      <c r="K405" s="185"/>
      <c r="L405" s="185"/>
      <c r="M405" s="183"/>
      <c r="N405" s="176" t="str">
        <f>IF(Tabla46[[#This Row],[ID RIESGO]]="","",IF(Tabla46[[#This Row],[RESPONSABLE DEL CONTROL (CARGO)]]="","No","Si"))</f>
        <v/>
      </c>
      <c r="O405" s="134" t="str">
        <f>IF(Tabla46[[#This Row],[FRECUENCIA DE EJECUCION DEL CONTROL]]="","",IF(Tabla46[[#This Row],[FRECUENCIA DE EJECUCION DEL CONTROL]]=DATOS!$AS$32,DATOS!$AS$32,DATOS!$AS$31))</f>
        <v/>
      </c>
      <c r="P40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5" s="134" t="str">
        <f>IF(ISTEXT(Tabla46[[#This Row],[VALOR EVALUACION DISENO]]),"",IF(Tabla46[[#This Row],[VALOR EVALUACION DISENO]]&gt;4.6,DATOS!$AV$21,IF(Tabla46[[#This Row],[VALOR EVALUACION DISENO]]&gt;=3,DATOS!$AV$22,DATOS!$AV$23)))</f>
        <v/>
      </c>
      <c r="R405" s="296"/>
      <c r="S405" s="134" t="str">
        <f>IFERROR(VLOOKUP(Tabla46[[#This Row],[% DE CUMPLIMIENTO DE LA EJECUCION DEL CONTROL]],DATOS!$AS$38:$AT$40,2,0),"")</f>
        <v/>
      </c>
      <c r="T405" s="296"/>
      <c r="U405" s="134" t="str">
        <f>IFERROR(VLOOKUP(Tabla46[[#This Row],[CRITERIOS DE EVALUACION DE LA EFECTIVIDAD]],DATOS!$AS$43:$AT$45,2,0),"")</f>
        <v/>
      </c>
      <c r="V405"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6" spans="1:22" ht="15" customHeight="1" x14ac:dyDescent="0.25">
      <c r="A406" s="7"/>
      <c r="B406" s="5"/>
      <c r="C406" s="5"/>
      <c r="D406" s="72"/>
      <c r="E406" s="10"/>
      <c r="F406" s="183"/>
      <c r="G406" s="134" t="str">
        <f>IFERROR(VLOOKUP(Tabla46[[#This Row],[ID RIESGO]],'1. IDENTIFICACION DEL RIESGO'!$AB$27:$AL$40,11,0),"")</f>
        <v/>
      </c>
      <c r="H406" s="183"/>
      <c r="I406" s="183"/>
      <c r="J406" s="183"/>
      <c r="K406" s="185"/>
      <c r="L406" s="185"/>
      <c r="M406" s="183"/>
      <c r="N406" s="176" t="str">
        <f>IF(Tabla46[[#This Row],[ID RIESGO]]="","",IF(Tabla46[[#This Row],[RESPONSABLE DEL CONTROL (CARGO)]]="","No","Si"))</f>
        <v/>
      </c>
      <c r="O406" s="134" t="str">
        <f>IF(Tabla46[[#This Row],[FRECUENCIA DE EJECUCION DEL CONTROL]]="","",IF(Tabla46[[#This Row],[FRECUENCIA DE EJECUCION DEL CONTROL]]=DATOS!$AS$32,DATOS!$AS$32,DATOS!$AS$31))</f>
        <v/>
      </c>
      <c r="P40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6" s="134" t="str">
        <f>IF(ISTEXT(Tabla46[[#This Row],[VALOR EVALUACION DISENO]]),"",IF(Tabla46[[#This Row],[VALOR EVALUACION DISENO]]&gt;4.6,DATOS!$AV$21,IF(Tabla46[[#This Row],[VALOR EVALUACION DISENO]]&gt;=3,DATOS!$AV$22,DATOS!$AV$23)))</f>
        <v/>
      </c>
      <c r="R406" s="296"/>
      <c r="S406" s="134" t="str">
        <f>IFERROR(VLOOKUP(Tabla46[[#This Row],[% DE CUMPLIMIENTO DE LA EJECUCION DEL CONTROL]],DATOS!$AS$38:$AT$40,2,0),"")</f>
        <v/>
      </c>
      <c r="T406" s="296"/>
      <c r="U406" s="134" t="str">
        <f>IFERROR(VLOOKUP(Tabla46[[#This Row],[CRITERIOS DE EVALUACION DE LA EFECTIVIDAD]],DATOS!$AS$43:$AT$45,2,0),"")</f>
        <v/>
      </c>
      <c r="V406"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7" spans="1:22" ht="15" customHeight="1" x14ac:dyDescent="0.25">
      <c r="A407" s="7"/>
      <c r="B407" s="5"/>
      <c r="C407" s="5"/>
      <c r="D407" s="72"/>
      <c r="E407" s="10"/>
      <c r="F407" s="183"/>
      <c r="G407" s="134" t="str">
        <f>IFERROR(VLOOKUP(Tabla46[[#This Row],[ID RIESGO]],'1. IDENTIFICACION DEL RIESGO'!$AB$27:$AL$40,11,0),"")</f>
        <v/>
      </c>
      <c r="H407" s="183"/>
      <c r="I407" s="183"/>
      <c r="J407" s="183"/>
      <c r="K407" s="185"/>
      <c r="L407" s="185"/>
      <c r="M407" s="183"/>
      <c r="N407" s="176" t="str">
        <f>IF(Tabla46[[#This Row],[ID RIESGO]]="","",IF(Tabla46[[#This Row],[RESPONSABLE DEL CONTROL (CARGO)]]="","No","Si"))</f>
        <v/>
      </c>
      <c r="O407" s="134" t="str">
        <f>IF(Tabla46[[#This Row],[FRECUENCIA DE EJECUCION DEL CONTROL]]="","",IF(Tabla46[[#This Row],[FRECUENCIA DE EJECUCION DEL CONTROL]]=DATOS!$AS$32,DATOS!$AS$32,DATOS!$AS$31))</f>
        <v/>
      </c>
      <c r="P40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7" s="134" t="str">
        <f>IF(ISTEXT(Tabla46[[#This Row],[VALOR EVALUACION DISENO]]),"",IF(Tabla46[[#This Row],[VALOR EVALUACION DISENO]]&gt;4.6,DATOS!$AV$21,IF(Tabla46[[#This Row],[VALOR EVALUACION DISENO]]&gt;=3,DATOS!$AV$22,DATOS!$AV$23)))</f>
        <v/>
      </c>
      <c r="R407" s="296"/>
      <c r="S407" s="134" t="str">
        <f>IFERROR(VLOOKUP(Tabla46[[#This Row],[% DE CUMPLIMIENTO DE LA EJECUCION DEL CONTROL]],DATOS!$AS$38:$AT$40,2,0),"")</f>
        <v/>
      </c>
      <c r="T407" s="296"/>
      <c r="U407" s="134" t="str">
        <f>IFERROR(VLOOKUP(Tabla46[[#This Row],[CRITERIOS DE EVALUACION DE LA EFECTIVIDAD]],DATOS!$AS$43:$AT$45,2,0),"")</f>
        <v/>
      </c>
      <c r="V407"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8" spans="1:22" ht="15" customHeight="1" x14ac:dyDescent="0.25">
      <c r="A408" s="7"/>
      <c r="B408" s="5"/>
      <c r="C408" s="5"/>
      <c r="D408" s="72"/>
      <c r="E408" s="10"/>
      <c r="F408" s="183"/>
      <c r="G408" s="134" t="str">
        <f>IFERROR(VLOOKUP(Tabla46[[#This Row],[ID RIESGO]],'1. IDENTIFICACION DEL RIESGO'!$AB$27:$AL$40,11,0),"")</f>
        <v/>
      </c>
      <c r="H408" s="183"/>
      <c r="I408" s="183"/>
      <c r="J408" s="183"/>
      <c r="K408" s="185"/>
      <c r="L408" s="185"/>
      <c r="M408" s="183"/>
      <c r="N408" s="176" t="str">
        <f>IF(Tabla46[[#This Row],[ID RIESGO]]="","",IF(Tabla46[[#This Row],[RESPONSABLE DEL CONTROL (CARGO)]]="","No","Si"))</f>
        <v/>
      </c>
      <c r="O408" s="134" t="str">
        <f>IF(Tabla46[[#This Row],[FRECUENCIA DE EJECUCION DEL CONTROL]]="","",IF(Tabla46[[#This Row],[FRECUENCIA DE EJECUCION DEL CONTROL]]=DATOS!$AS$32,DATOS!$AS$32,DATOS!$AS$31))</f>
        <v/>
      </c>
      <c r="P40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8" s="134" t="str">
        <f>IF(ISTEXT(Tabla46[[#This Row],[VALOR EVALUACION DISENO]]),"",IF(Tabla46[[#This Row],[VALOR EVALUACION DISENO]]&gt;4.6,DATOS!$AV$21,IF(Tabla46[[#This Row],[VALOR EVALUACION DISENO]]&gt;=3,DATOS!$AV$22,DATOS!$AV$23)))</f>
        <v/>
      </c>
      <c r="R408" s="296"/>
      <c r="S408" s="134" t="str">
        <f>IFERROR(VLOOKUP(Tabla46[[#This Row],[% DE CUMPLIMIENTO DE LA EJECUCION DEL CONTROL]],DATOS!$AS$38:$AT$40,2,0),"")</f>
        <v/>
      </c>
      <c r="T408" s="296"/>
      <c r="U408" s="134" t="str">
        <f>IFERROR(VLOOKUP(Tabla46[[#This Row],[CRITERIOS DE EVALUACION DE LA EFECTIVIDAD]],DATOS!$AS$43:$AT$45,2,0),"")</f>
        <v/>
      </c>
      <c r="V408"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9" spans="1:22" ht="15" customHeight="1" x14ac:dyDescent="0.25">
      <c r="A409" s="7"/>
      <c r="B409" s="5"/>
      <c r="C409" s="5"/>
      <c r="D409" s="72"/>
      <c r="E409" s="10"/>
      <c r="F409" s="183"/>
      <c r="G409" s="134" t="str">
        <f>IFERROR(VLOOKUP(Tabla46[[#This Row],[ID RIESGO]],'1. IDENTIFICACION DEL RIESGO'!$AB$27:$AL$40,11,0),"")</f>
        <v/>
      </c>
      <c r="H409" s="183"/>
      <c r="I409" s="183"/>
      <c r="J409" s="183"/>
      <c r="K409" s="185"/>
      <c r="L409" s="185"/>
      <c r="M409" s="183"/>
      <c r="N409" s="176" t="str">
        <f>IF(Tabla46[[#This Row],[ID RIESGO]]="","",IF(Tabla46[[#This Row],[RESPONSABLE DEL CONTROL (CARGO)]]="","No","Si"))</f>
        <v/>
      </c>
      <c r="O409" s="134" t="str">
        <f>IF(Tabla46[[#This Row],[FRECUENCIA DE EJECUCION DEL CONTROL]]="","",IF(Tabla46[[#This Row],[FRECUENCIA DE EJECUCION DEL CONTROL]]=DATOS!$AS$32,DATOS!$AS$32,DATOS!$AS$31))</f>
        <v/>
      </c>
      <c r="P40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9" s="134" t="str">
        <f>IF(ISTEXT(Tabla46[[#This Row],[VALOR EVALUACION DISENO]]),"",IF(Tabla46[[#This Row],[VALOR EVALUACION DISENO]]&gt;4.6,DATOS!$AV$21,IF(Tabla46[[#This Row],[VALOR EVALUACION DISENO]]&gt;=3,DATOS!$AV$22,DATOS!$AV$23)))</f>
        <v/>
      </c>
      <c r="R409" s="296"/>
      <c r="S409" s="134" t="str">
        <f>IFERROR(VLOOKUP(Tabla46[[#This Row],[% DE CUMPLIMIENTO DE LA EJECUCION DEL CONTROL]],DATOS!$AS$38:$AT$40,2,0),"")</f>
        <v/>
      </c>
      <c r="T409" s="296"/>
      <c r="U409" s="134" t="str">
        <f>IFERROR(VLOOKUP(Tabla46[[#This Row],[CRITERIOS DE EVALUACION DE LA EFECTIVIDAD]],DATOS!$AS$43:$AT$45,2,0),"")</f>
        <v/>
      </c>
      <c r="V409"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0" spans="1:22" ht="15" customHeight="1" x14ac:dyDescent="0.25">
      <c r="A410" s="7"/>
      <c r="B410" s="5"/>
      <c r="C410" s="5"/>
      <c r="D410" s="72"/>
      <c r="E410" s="10"/>
      <c r="F410" s="183"/>
      <c r="G410" s="134" t="str">
        <f>IFERROR(VLOOKUP(Tabla46[[#This Row],[ID RIESGO]],'1. IDENTIFICACION DEL RIESGO'!$AB$27:$AL$40,11,0),"")</f>
        <v/>
      </c>
      <c r="H410" s="183"/>
      <c r="I410" s="183"/>
      <c r="J410" s="183"/>
      <c r="K410" s="185"/>
      <c r="L410" s="185"/>
      <c r="M410" s="183"/>
      <c r="N410" s="176" t="str">
        <f>IF(Tabla46[[#This Row],[ID RIESGO]]="","",IF(Tabla46[[#This Row],[RESPONSABLE DEL CONTROL (CARGO)]]="","No","Si"))</f>
        <v/>
      </c>
      <c r="O410" s="134" t="str">
        <f>IF(Tabla46[[#This Row],[FRECUENCIA DE EJECUCION DEL CONTROL]]="","",IF(Tabla46[[#This Row],[FRECUENCIA DE EJECUCION DEL CONTROL]]=DATOS!$AS$32,DATOS!$AS$32,DATOS!$AS$31))</f>
        <v/>
      </c>
      <c r="P41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0" s="134" t="str">
        <f>IF(ISTEXT(Tabla46[[#This Row],[VALOR EVALUACION DISENO]]),"",IF(Tabla46[[#This Row],[VALOR EVALUACION DISENO]]&gt;4.6,DATOS!$AV$21,IF(Tabla46[[#This Row],[VALOR EVALUACION DISENO]]&gt;=3,DATOS!$AV$22,DATOS!$AV$23)))</f>
        <v/>
      </c>
      <c r="R410" s="296"/>
      <c r="S410" s="134" t="str">
        <f>IFERROR(VLOOKUP(Tabla46[[#This Row],[% DE CUMPLIMIENTO DE LA EJECUCION DEL CONTROL]],DATOS!$AS$38:$AT$40,2,0),"")</f>
        <v/>
      </c>
      <c r="T410" s="296"/>
      <c r="U410" s="134" t="str">
        <f>IFERROR(VLOOKUP(Tabla46[[#This Row],[CRITERIOS DE EVALUACION DE LA EFECTIVIDAD]],DATOS!$AS$43:$AT$45,2,0),"")</f>
        <v/>
      </c>
      <c r="V410"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1" spans="1:22" ht="15" customHeight="1" x14ac:dyDescent="0.25">
      <c r="A411" s="7"/>
      <c r="B411" s="5"/>
      <c r="C411" s="5"/>
      <c r="D411" s="72"/>
      <c r="E411" s="10"/>
      <c r="F411" s="183"/>
      <c r="G411" s="134" t="str">
        <f>IFERROR(VLOOKUP(Tabla46[[#This Row],[ID RIESGO]],'1. IDENTIFICACION DEL RIESGO'!$AB$27:$AL$40,11,0),"")</f>
        <v/>
      </c>
      <c r="H411" s="183"/>
      <c r="I411" s="183"/>
      <c r="J411" s="183"/>
      <c r="K411" s="185"/>
      <c r="L411" s="185"/>
      <c r="M411" s="183"/>
      <c r="N411" s="176" t="str">
        <f>IF(Tabla46[[#This Row],[ID RIESGO]]="","",IF(Tabla46[[#This Row],[RESPONSABLE DEL CONTROL (CARGO)]]="","No","Si"))</f>
        <v/>
      </c>
      <c r="O411" s="134" t="str">
        <f>IF(Tabla46[[#This Row],[FRECUENCIA DE EJECUCION DEL CONTROL]]="","",IF(Tabla46[[#This Row],[FRECUENCIA DE EJECUCION DEL CONTROL]]=DATOS!$AS$32,DATOS!$AS$32,DATOS!$AS$31))</f>
        <v/>
      </c>
      <c r="P41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1" s="134" t="str">
        <f>IF(ISTEXT(Tabla46[[#This Row],[VALOR EVALUACION DISENO]]),"",IF(Tabla46[[#This Row],[VALOR EVALUACION DISENO]]&gt;4.6,DATOS!$AV$21,IF(Tabla46[[#This Row],[VALOR EVALUACION DISENO]]&gt;=3,DATOS!$AV$22,DATOS!$AV$23)))</f>
        <v/>
      </c>
      <c r="R411" s="296"/>
      <c r="S411" s="134" t="str">
        <f>IFERROR(VLOOKUP(Tabla46[[#This Row],[% DE CUMPLIMIENTO DE LA EJECUCION DEL CONTROL]],DATOS!$AS$38:$AT$40,2,0),"")</f>
        <v/>
      </c>
      <c r="T411" s="296"/>
      <c r="U411" s="134" t="str">
        <f>IFERROR(VLOOKUP(Tabla46[[#This Row],[CRITERIOS DE EVALUACION DE LA EFECTIVIDAD]],DATOS!$AS$43:$AT$45,2,0),"")</f>
        <v/>
      </c>
      <c r="V411"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2" spans="1:22" ht="15" customHeight="1" x14ac:dyDescent="0.25">
      <c r="A412" s="7"/>
      <c r="B412" s="5"/>
      <c r="C412" s="5"/>
      <c r="D412" s="72"/>
      <c r="E412" s="10"/>
      <c r="F412" s="183"/>
      <c r="G412" s="134" t="str">
        <f>IFERROR(VLOOKUP(Tabla46[[#This Row],[ID RIESGO]],'1. IDENTIFICACION DEL RIESGO'!$AB$27:$AL$40,11,0),"")</f>
        <v/>
      </c>
      <c r="H412" s="183"/>
      <c r="I412" s="183"/>
      <c r="J412" s="183"/>
      <c r="K412" s="185"/>
      <c r="L412" s="185"/>
      <c r="M412" s="183"/>
      <c r="N412" s="176" t="str">
        <f>IF(Tabla46[[#This Row],[ID RIESGO]]="","",IF(Tabla46[[#This Row],[RESPONSABLE DEL CONTROL (CARGO)]]="","No","Si"))</f>
        <v/>
      </c>
      <c r="O412" s="134" t="str">
        <f>IF(Tabla46[[#This Row],[FRECUENCIA DE EJECUCION DEL CONTROL]]="","",IF(Tabla46[[#This Row],[FRECUENCIA DE EJECUCION DEL CONTROL]]=DATOS!$AS$32,DATOS!$AS$32,DATOS!$AS$31))</f>
        <v/>
      </c>
      <c r="P41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2" s="134" t="str">
        <f>IF(ISTEXT(Tabla46[[#This Row],[VALOR EVALUACION DISENO]]),"",IF(Tabla46[[#This Row],[VALOR EVALUACION DISENO]]&gt;4.6,DATOS!$AV$21,IF(Tabla46[[#This Row],[VALOR EVALUACION DISENO]]&gt;=3,DATOS!$AV$22,DATOS!$AV$23)))</f>
        <v/>
      </c>
      <c r="R412" s="296"/>
      <c r="S412" s="134" t="str">
        <f>IFERROR(VLOOKUP(Tabla46[[#This Row],[% DE CUMPLIMIENTO DE LA EJECUCION DEL CONTROL]],DATOS!$AS$38:$AT$40,2,0),"")</f>
        <v/>
      </c>
      <c r="T412" s="296"/>
      <c r="U412" s="134" t="str">
        <f>IFERROR(VLOOKUP(Tabla46[[#This Row],[CRITERIOS DE EVALUACION DE LA EFECTIVIDAD]],DATOS!$AS$43:$AT$45,2,0),"")</f>
        <v/>
      </c>
      <c r="V412"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3" spans="1:22" ht="15" customHeight="1" x14ac:dyDescent="0.25">
      <c r="A413" s="7"/>
      <c r="B413" s="5"/>
      <c r="C413" s="5"/>
      <c r="D413" s="72"/>
      <c r="E413" s="10"/>
      <c r="F413" s="183"/>
      <c r="G413" s="134" t="str">
        <f>IFERROR(VLOOKUP(Tabla46[[#This Row],[ID RIESGO]],'1. IDENTIFICACION DEL RIESGO'!$AB$27:$AL$40,11,0),"")</f>
        <v/>
      </c>
      <c r="H413" s="183"/>
      <c r="I413" s="183"/>
      <c r="J413" s="183"/>
      <c r="K413" s="185"/>
      <c r="L413" s="185"/>
      <c r="M413" s="183"/>
      <c r="N413" s="176" t="str">
        <f>IF(Tabla46[[#This Row],[ID RIESGO]]="","",IF(Tabla46[[#This Row],[RESPONSABLE DEL CONTROL (CARGO)]]="","No","Si"))</f>
        <v/>
      </c>
      <c r="O413" s="134" t="str">
        <f>IF(Tabla46[[#This Row],[FRECUENCIA DE EJECUCION DEL CONTROL]]="","",IF(Tabla46[[#This Row],[FRECUENCIA DE EJECUCION DEL CONTROL]]=DATOS!$AS$32,DATOS!$AS$32,DATOS!$AS$31))</f>
        <v/>
      </c>
      <c r="P41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3" s="134" t="str">
        <f>IF(ISTEXT(Tabla46[[#This Row],[VALOR EVALUACION DISENO]]),"",IF(Tabla46[[#This Row],[VALOR EVALUACION DISENO]]&gt;4.6,DATOS!$AV$21,IF(Tabla46[[#This Row],[VALOR EVALUACION DISENO]]&gt;=3,DATOS!$AV$22,DATOS!$AV$23)))</f>
        <v/>
      </c>
      <c r="R413" s="296"/>
      <c r="S413" s="134" t="str">
        <f>IFERROR(VLOOKUP(Tabla46[[#This Row],[% DE CUMPLIMIENTO DE LA EJECUCION DEL CONTROL]],DATOS!$AS$38:$AT$40,2,0),"")</f>
        <v/>
      </c>
      <c r="T413" s="296"/>
      <c r="U413" s="134" t="str">
        <f>IFERROR(VLOOKUP(Tabla46[[#This Row],[CRITERIOS DE EVALUACION DE LA EFECTIVIDAD]],DATOS!$AS$43:$AT$45,2,0),"")</f>
        <v/>
      </c>
      <c r="V413"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4" spans="1:22" ht="15" customHeight="1" x14ac:dyDescent="0.25">
      <c r="A414" s="7"/>
      <c r="B414" s="5"/>
      <c r="C414" s="5"/>
      <c r="D414" s="72"/>
      <c r="E414" s="10"/>
      <c r="F414" s="183"/>
      <c r="G414" s="134" t="str">
        <f>IFERROR(VLOOKUP(Tabla46[[#This Row],[ID RIESGO]],'1. IDENTIFICACION DEL RIESGO'!$AB$27:$AL$40,11,0),"")</f>
        <v/>
      </c>
      <c r="H414" s="183"/>
      <c r="I414" s="183"/>
      <c r="J414" s="183"/>
      <c r="K414" s="185"/>
      <c r="L414" s="185"/>
      <c r="M414" s="183"/>
      <c r="N414" s="176" t="str">
        <f>IF(Tabla46[[#This Row],[ID RIESGO]]="","",IF(Tabla46[[#This Row],[RESPONSABLE DEL CONTROL (CARGO)]]="","No","Si"))</f>
        <v/>
      </c>
      <c r="O414" s="134" t="str">
        <f>IF(Tabla46[[#This Row],[FRECUENCIA DE EJECUCION DEL CONTROL]]="","",IF(Tabla46[[#This Row],[FRECUENCIA DE EJECUCION DEL CONTROL]]=DATOS!$AS$32,DATOS!$AS$32,DATOS!$AS$31))</f>
        <v/>
      </c>
      <c r="P41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4" s="134" t="str">
        <f>IF(ISTEXT(Tabla46[[#This Row],[VALOR EVALUACION DISENO]]),"",IF(Tabla46[[#This Row],[VALOR EVALUACION DISENO]]&gt;4.6,DATOS!$AV$21,IF(Tabla46[[#This Row],[VALOR EVALUACION DISENO]]&gt;=3,DATOS!$AV$22,DATOS!$AV$23)))</f>
        <v/>
      </c>
      <c r="R414" s="296"/>
      <c r="S414" s="134" t="str">
        <f>IFERROR(VLOOKUP(Tabla46[[#This Row],[% DE CUMPLIMIENTO DE LA EJECUCION DEL CONTROL]],DATOS!$AS$38:$AT$40,2,0),"")</f>
        <v/>
      </c>
      <c r="T414" s="296"/>
      <c r="U414" s="134" t="str">
        <f>IFERROR(VLOOKUP(Tabla46[[#This Row],[CRITERIOS DE EVALUACION DE LA EFECTIVIDAD]],DATOS!$AS$43:$AT$45,2,0),"")</f>
        <v/>
      </c>
      <c r="V414"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5" spans="1:22" ht="15" customHeight="1" x14ac:dyDescent="0.25">
      <c r="A415" s="7"/>
      <c r="B415" s="5"/>
      <c r="C415" s="5"/>
      <c r="D415" s="72"/>
      <c r="E415" s="10"/>
      <c r="F415" s="183"/>
      <c r="G415" s="134" t="str">
        <f>IFERROR(VLOOKUP(Tabla46[[#This Row],[ID RIESGO]],'1. IDENTIFICACION DEL RIESGO'!$AB$27:$AL$40,11,0),"")</f>
        <v/>
      </c>
      <c r="H415" s="183"/>
      <c r="I415" s="183"/>
      <c r="J415" s="183"/>
      <c r="K415" s="185"/>
      <c r="L415" s="185"/>
      <c r="M415" s="183"/>
      <c r="N415" s="176" t="str">
        <f>IF(Tabla46[[#This Row],[ID RIESGO]]="","",IF(Tabla46[[#This Row],[RESPONSABLE DEL CONTROL (CARGO)]]="","No","Si"))</f>
        <v/>
      </c>
      <c r="O415" s="134" t="str">
        <f>IF(Tabla46[[#This Row],[FRECUENCIA DE EJECUCION DEL CONTROL]]="","",IF(Tabla46[[#This Row],[FRECUENCIA DE EJECUCION DEL CONTROL]]=DATOS!$AS$32,DATOS!$AS$32,DATOS!$AS$31))</f>
        <v/>
      </c>
      <c r="P41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5" s="134" t="str">
        <f>IF(ISTEXT(Tabla46[[#This Row],[VALOR EVALUACION DISENO]]),"",IF(Tabla46[[#This Row],[VALOR EVALUACION DISENO]]&gt;4.6,DATOS!$AV$21,IF(Tabla46[[#This Row],[VALOR EVALUACION DISENO]]&gt;=3,DATOS!$AV$22,DATOS!$AV$23)))</f>
        <v/>
      </c>
      <c r="R415" s="296"/>
      <c r="S415" s="134" t="str">
        <f>IFERROR(VLOOKUP(Tabla46[[#This Row],[% DE CUMPLIMIENTO DE LA EJECUCION DEL CONTROL]],DATOS!$AS$38:$AT$40,2,0),"")</f>
        <v/>
      </c>
      <c r="T415" s="296"/>
      <c r="U415" s="134" t="str">
        <f>IFERROR(VLOOKUP(Tabla46[[#This Row],[CRITERIOS DE EVALUACION DE LA EFECTIVIDAD]],DATOS!$AS$43:$AT$45,2,0),"")</f>
        <v/>
      </c>
      <c r="V415"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6" spans="1:22" ht="15" customHeight="1" x14ac:dyDescent="0.25">
      <c r="A416" s="7"/>
      <c r="B416" s="5"/>
      <c r="C416" s="5"/>
      <c r="D416" s="72"/>
      <c r="E416" s="10"/>
      <c r="F416" s="183"/>
      <c r="G416" s="134" t="str">
        <f>IFERROR(VLOOKUP(Tabla46[[#This Row],[ID RIESGO]],'1. IDENTIFICACION DEL RIESGO'!$AB$27:$AL$40,11,0),"")</f>
        <v/>
      </c>
      <c r="H416" s="183"/>
      <c r="I416" s="183"/>
      <c r="J416" s="183"/>
      <c r="K416" s="185"/>
      <c r="L416" s="185"/>
      <c r="M416" s="183"/>
      <c r="N416" s="176" t="str">
        <f>IF(Tabla46[[#This Row],[ID RIESGO]]="","",IF(Tabla46[[#This Row],[RESPONSABLE DEL CONTROL (CARGO)]]="","No","Si"))</f>
        <v/>
      </c>
      <c r="O416" s="134" t="str">
        <f>IF(Tabla46[[#This Row],[FRECUENCIA DE EJECUCION DEL CONTROL]]="","",IF(Tabla46[[#This Row],[FRECUENCIA DE EJECUCION DEL CONTROL]]=DATOS!$AS$32,DATOS!$AS$32,DATOS!$AS$31))</f>
        <v/>
      </c>
      <c r="P41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6" s="134" t="str">
        <f>IF(ISTEXT(Tabla46[[#This Row],[VALOR EVALUACION DISENO]]),"",IF(Tabla46[[#This Row],[VALOR EVALUACION DISENO]]&gt;4.6,DATOS!$AV$21,IF(Tabla46[[#This Row],[VALOR EVALUACION DISENO]]&gt;=3,DATOS!$AV$22,DATOS!$AV$23)))</f>
        <v/>
      </c>
      <c r="R416" s="296"/>
      <c r="S416" s="134" t="str">
        <f>IFERROR(VLOOKUP(Tabla46[[#This Row],[% DE CUMPLIMIENTO DE LA EJECUCION DEL CONTROL]],DATOS!$AS$38:$AT$40,2,0),"")</f>
        <v/>
      </c>
      <c r="T416" s="296"/>
      <c r="U416" s="134" t="str">
        <f>IFERROR(VLOOKUP(Tabla46[[#This Row],[CRITERIOS DE EVALUACION DE LA EFECTIVIDAD]],DATOS!$AS$43:$AT$45,2,0),"")</f>
        <v/>
      </c>
      <c r="V416"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7" spans="1:22" ht="15" customHeight="1" x14ac:dyDescent="0.25">
      <c r="A417" s="7"/>
      <c r="B417" s="5"/>
      <c r="C417" s="5"/>
      <c r="D417" s="72"/>
      <c r="E417" s="10"/>
      <c r="F417" s="183"/>
      <c r="G417" s="134" t="str">
        <f>IFERROR(VLOOKUP(Tabla46[[#This Row],[ID RIESGO]],'1. IDENTIFICACION DEL RIESGO'!$AB$27:$AL$40,11,0),"")</f>
        <v/>
      </c>
      <c r="H417" s="183"/>
      <c r="I417" s="183"/>
      <c r="J417" s="183"/>
      <c r="K417" s="185"/>
      <c r="L417" s="185"/>
      <c r="M417" s="183"/>
      <c r="N417" s="176" t="str">
        <f>IF(Tabla46[[#This Row],[ID RIESGO]]="","",IF(Tabla46[[#This Row],[RESPONSABLE DEL CONTROL (CARGO)]]="","No","Si"))</f>
        <v/>
      </c>
      <c r="O417" s="134" t="str">
        <f>IF(Tabla46[[#This Row],[FRECUENCIA DE EJECUCION DEL CONTROL]]="","",IF(Tabla46[[#This Row],[FRECUENCIA DE EJECUCION DEL CONTROL]]=DATOS!$AS$32,DATOS!$AS$32,DATOS!$AS$31))</f>
        <v/>
      </c>
      <c r="P41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7" s="134" t="str">
        <f>IF(ISTEXT(Tabla46[[#This Row],[VALOR EVALUACION DISENO]]),"",IF(Tabla46[[#This Row],[VALOR EVALUACION DISENO]]&gt;4.6,DATOS!$AV$21,IF(Tabla46[[#This Row],[VALOR EVALUACION DISENO]]&gt;=3,DATOS!$AV$22,DATOS!$AV$23)))</f>
        <v/>
      </c>
      <c r="R417" s="296"/>
      <c r="S417" s="134" t="str">
        <f>IFERROR(VLOOKUP(Tabla46[[#This Row],[% DE CUMPLIMIENTO DE LA EJECUCION DEL CONTROL]],DATOS!$AS$38:$AT$40,2,0),"")</f>
        <v/>
      </c>
      <c r="T417" s="296"/>
      <c r="U417" s="134" t="str">
        <f>IFERROR(VLOOKUP(Tabla46[[#This Row],[CRITERIOS DE EVALUACION DE LA EFECTIVIDAD]],DATOS!$AS$43:$AT$45,2,0),"")</f>
        <v/>
      </c>
      <c r="V417"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8" spans="1:22" ht="15" customHeight="1" x14ac:dyDescent="0.25">
      <c r="A418" s="7"/>
      <c r="B418" s="5"/>
      <c r="C418" s="5"/>
      <c r="D418" s="72"/>
      <c r="E418" s="10"/>
      <c r="F418" s="183"/>
      <c r="G418" s="134" t="str">
        <f>IFERROR(VLOOKUP(Tabla46[[#This Row],[ID RIESGO]],'1. IDENTIFICACION DEL RIESGO'!$AB$27:$AL$40,11,0),"")</f>
        <v/>
      </c>
      <c r="H418" s="183"/>
      <c r="I418" s="183"/>
      <c r="J418" s="183"/>
      <c r="K418" s="185"/>
      <c r="L418" s="185"/>
      <c r="M418" s="183"/>
      <c r="N418" s="176" t="str">
        <f>IF(Tabla46[[#This Row],[ID RIESGO]]="","",IF(Tabla46[[#This Row],[RESPONSABLE DEL CONTROL (CARGO)]]="","No","Si"))</f>
        <v/>
      </c>
      <c r="O418" s="134" t="str">
        <f>IF(Tabla46[[#This Row],[FRECUENCIA DE EJECUCION DEL CONTROL]]="","",IF(Tabla46[[#This Row],[FRECUENCIA DE EJECUCION DEL CONTROL]]=DATOS!$AS$32,DATOS!$AS$32,DATOS!$AS$31))</f>
        <v/>
      </c>
      <c r="P41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8" s="134" t="str">
        <f>IF(ISTEXT(Tabla46[[#This Row],[VALOR EVALUACION DISENO]]),"",IF(Tabla46[[#This Row],[VALOR EVALUACION DISENO]]&gt;4.6,DATOS!$AV$21,IF(Tabla46[[#This Row],[VALOR EVALUACION DISENO]]&gt;=3,DATOS!$AV$22,DATOS!$AV$23)))</f>
        <v/>
      </c>
      <c r="R418" s="296"/>
      <c r="S418" s="134" t="str">
        <f>IFERROR(VLOOKUP(Tabla46[[#This Row],[% DE CUMPLIMIENTO DE LA EJECUCION DEL CONTROL]],DATOS!$AS$38:$AT$40,2,0),"")</f>
        <v/>
      </c>
      <c r="T418" s="296"/>
      <c r="U418" s="134" t="str">
        <f>IFERROR(VLOOKUP(Tabla46[[#This Row],[CRITERIOS DE EVALUACION DE LA EFECTIVIDAD]],DATOS!$AS$43:$AT$45,2,0),"")</f>
        <v/>
      </c>
      <c r="V418"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9" spans="1:22" ht="15" customHeight="1" x14ac:dyDescent="0.25">
      <c r="A419" s="7"/>
      <c r="B419" s="5"/>
      <c r="C419" s="5"/>
      <c r="D419" s="72"/>
      <c r="E419" s="10"/>
      <c r="F419" s="183"/>
      <c r="G419" s="134" t="str">
        <f>IFERROR(VLOOKUP(Tabla46[[#This Row],[ID RIESGO]],'1. IDENTIFICACION DEL RIESGO'!$AB$27:$AL$40,11,0),"")</f>
        <v/>
      </c>
      <c r="H419" s="183"/>
      <c r="I419" s="183"/>
      <c r="J419" s="183"/>
      <c r="K419" s="185"/>
      <c r="L419" s="185"/>
      <c r="M419" s="183"/>
      <c r="N419" s="176" t="str">
        <f>IF(Tabla46[[#This Row],[ID RIESGO]]="","",IF(Tabla46[[#This Row],[RESPONSABLE DEL CONTROL (CARGO)]]="","No","Si"))</f>
        <v/>
      </c>
      <c r="O419" s="134" t="str">
        <f>IF(Tabla46[[#This Row],[FRECUENCIA DE EJECUCION DEL CONTROL]]="","",IF(Tabla46[[#This Row],[FRECUENCIA DE EJECUCION DEL CONTROL]]=DATOS!$AS$32,DATOS!$AS$32,DATOS!$AS$31))</f>
        <v/>
      </c>
      <c r="P41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9" s="134" t="str">
        <f>IF(ISTEXT(Tabla46[[#This Row],[VALOR EVALUACION DISENO]]),"",IF(Tabla46[[#This Row],[VALOR EVALUACION DISENO]]&gt;4.6,DATOS!$AV$21,IF(Tabla46[[#This Row],[VALOR EVALUACION DISENO]]&gt;=3,DATOS!$AV$22,DATOS!$AV$23)))</f>
        <v/>
      </c>
      <c r="R419" s="296"/>
      <c r="S419" s="134" t="str">
        <f>IFERROR(VLOOKUP(Tabla46[[#This Row],[% DE CUMPLIMIENTO DE LA EJECUCION DEL CONTROL]],DATOS!$AS$38:$AT$40,2,0),"")</f>
        <v/>
      </c>
      <c r="T419" s="296"/>
      <c r="U419" s="134" t="str">
        <f>IFERROR(VLOOKUP(Tabla46[[#This Row],[CRITERIOS DE EVALUACION DE LA EFECTIVIDAD]],DATOS!$AS$43:$AT$45,2,0),"")</f>
        <v/>
      </c>
      <c r="V419"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0" spans="1:22" ht="15" customHeight="1" x14ac:dyDescent="0.25">
      <c r="A420" s="7"/>
      <c r="B420" s="5"/>
      <c r="C420" s="5"/>
      <c r="D420" s="72"/>
      <c r="E420" s="10"/>
      <c r="F420" s="183"/>
      <c r="G420" s="134" t="str">
        <f>IFERROR(VLOOKUP(Tabla46[[#This Row],[ID RIESGO]],'1. IDENTIFICACION DEL RIESGO'!$AB$27:$AL$40,11,0),"")</f>
        <v/>
      </c>
      <c r="H420" s="183"/>
      <c r="I420" s="183"/>
      <c r="J420" s="183"/>
      <c r="K420" s="185"/>
      <c r="L420" s="185"/>
      <c r="M420" s="183"/>
      <c r="N420" s="176" t="str">
        <f>IF(Tabla46[[#This Row],[ID RIESGO]]="","",IF(Tabla46[[#This Row],[RESPONSABLE DEL CONTROL (CARGO)]]="","No","Si"))</f>
        <v/>
      </c>
      <c r="O420" s="134" t="str">
        <f>IF(Tabla46[[#This Row],[FRECUENCIA DE EJECUCION DEL CONTROL]]="","",IF(Tabla46[[#This Row],[FRECUENCIA DE EJECUCION DEL CONTROL]]=DATOS!$AS$32,DATOS!$AS$32,DATOS!$AS$31))</f>
        <v/>
      </c>
      <c r="P42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0" s="134" t="str">
        <f>IF(ISTEXT(Tabla46[[#This Row],[VALOR EVALUACION DISENO]]),"",IF(Tabla46[[#This Row],[VALOR EVALUACION DISENO]]&gt;4.6,DATOS!$AV$21,IF(Tabla46[[#This Row],[VALOR EVALUACION DISENO]]&gt;=3,DATOS!$AV$22,DATOS!$AV$23)))</f>
        <v/>
      </c>
      <c r="R420" s="296"/>
      <c r="S420" s="134" t="str">
        <f>IFERROR(VLOOKUP(Tabla46[[#This Row],[% DE CUMPLIMIENTO DE LA EJECUCION DEL CONTROL]],DATOS!$AS$38:$AT$40,2,0),"")</f>
        <v/>
      </c>
      <c r="T420" s="296"/>
      <c r="U420" s="134" t="str">
        <f>IFERROR(VLOOKUP(Tabla46[[#This Row],[CRITERIOS DE EVALUACION DE LA EFECTIVIDAD]],DATOS!$AS$43:$AT$45,2,0),"")</f>
        <v/>
      </c>
      <c r="V420"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1" spans="1:22" ht="15" customHeight="1" x14ac:dyDescent="0.25">
      <c r="A421" s="7"/>
      <c r="B421" s="5"/>
      <c r="C421" s="5"/>
      <c r="D421" s="72"/>
      <c r="E421" s="10"/>
      <c r="F421" s="183"/>
      <c r="G421" s="134" t="str">
        <f>IFERROR(VLOOKUP(Tabla46[[#This Row],[ID RIESGO]],'1. IDENTIFICACION DEL RIESGO'!$AB$27:$AL$40,11,0),"")</f>
        <v/>
      </c>
      <c r="H421" s="183"/>
      <c r="I421" s="183"/>
      <c r="J421" s="183"/>
      <c r="K421" s="185"/>
      <c r="L421" s="185"/>
      <c r="M421" s="183"/>
      <c r="N421" s="176" t="str">
        <f>IF(Tabla46[[#This Row],[ID RIESGO]]="","",IF(Tabla46[[#This Row],[RESPONSABLE DEL CONTROL (CARGO)]]="","No","Si"))</f>
        <v/>
      </c>
      <c r="O421" s="134" t="str">
        <f>IF(Tabla46[[#This Row],[FRECUENCIA DE EJECUCION DEL CONTROL]]="","",IF(Tabla46[[#This Row],[FRECUENCIA DE EJECUCION DEL CONTROL]]=DATOS!$AS$32,DATOS!$AS$32,DATOS!$AS$31))</f>
        <v/>
      </c>
      <c r="P42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1" s="134" t="str">
        <f>IF(ISTEXT(Tabla46[[#This Row],[VALOR EVALUACION DISENO]]),"",IF(Tabla46[[#This Row],[VALOR EVALUACION DISENO]]&gt;4.6,DATOS!$AV$21,IF(Tabla46[[#This Row],[VALOR EVALUACION DISENO]]&gt;=3,DATOS!$AV$22,DATOS!$AV$23)))</f>
        <v/>
      </c>
      <c r="R421" s="296"/>
      <c r="S421" s="134" t="str">
        <f>IFERROR(VLOOKUP(Tabla46[[#This Row],[% DE CUMPLIMIENTO DE LA EJECUCION DEL CONTROL]],DATOS!$AS$38:$AT$40,2,0),"")</f>
        <v/>
      </c>
      <c r="T421" s="296"/>
      <c r="U421" s="134" t="str">
        <f>IFERROR(VLOOKUP(Tabla46[[#This Row],[CRITERIOS DE EVALUACION DE LA EFECTIVIDAD]],DATOS!$AS$43:$AT$45,2,0),"")</f>
        <v/>
      </c>
      <c r="V421"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2" spans="1:22" ht="15" customHeight="1" x14ac:dyDescent="0.25">
      <c r="A422" s="7"/>
      <c r="B422" s="5"/>
      <c r="C422" s="5"/>
      <c r="D422" s="72"/>
      <c r="E422" s="10"/>
      <c r="F422" s="183"/>
      <c r="G422" s="134" t="str">
        <f>IFERROR(VLOOKUP(Tabla46[[#This Row],[ID RIESGO]],'1. IDENTIFICACION DEL RIESGO'!$AB$27:$AL$40,11,0),"")</f>
        <v/>
      </c>
      <c r="H422" s="183"/>
      <c r="I422" s="183"/>
      <c r="J422" s="183"/>
      <c r="K422" s="185"/>
      <c r="L422" s="185"/>
      <c r="M422" s="183"/>
      <c r="N422" s="176" t="str">
        <f>IF(Tabla46[[#This Row],[ID RIESGO]]="","",IF(Tabla46[[#This Row],[RESPONSABLE DEL CONTROL (CARGO)]]="","No","Si"))</f>
        <v/>
      </c>
      <c r="O422" s="134" t="str">
        <f>IF(Tabla46[[#This Row],[FRECUENCIA DE EJECUCION DEL CONTROL]]="","",IF(Tabla46[[#This Row],[FRECUENCIA DE EJECUCION DEL CONTROL]]=DATOS!$AS$32,DATOS!$AS$32,DATOS!$AS$31))</f>
        <v/>
      </c>
      <c r="P42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2" s="134" t="str">
        <f>IF(ISTEXT(Tabla46[[#This Row],[VALOR EVALUACION DISENO]]),"",IF(Tabla46[[#This Row],[VALOR EVALUACION DISENO]]&gt;4.6,DATOS!$AV$21,IF(Tabla46[[#This Row],[VALOR EVALUACION DISENO]]&gt;=3,DATOS!$AV$22,DATOS!$AV$23)))</f>
        <v/>
      </c>
      <c r="R422" s="296"/>
      <c r="S422" s="134" t="str">
        <f>IFERROR(VLOOKUP(Tabla46[[#This Row],[% DE CUMPLIMIENTO DE LA EJECUCION DEL CONTROL]],DATOS!$AS$38:$AT$40,2,0),"")</f>
        <v/>
      </c>
      <c r="T422" s="296"/>
      <c r="U422" s="134" t="str">
        <f>IFERROR(VLOOKUP(Tabla46[[#This Row],[CRITERIOS DE EVALUACION DE LA EFECTIVIDAD]],DATOS!$AS$43:$AT$45,2,0),"")</f>
        <v/>
      </c>
      <c r="V422"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3" spans="1:22" ht="15" customHeight="1" x14ac:dyDescent="0.25">
      <c r="A423" s="7"/>
      <c r="B423" s="5"/>
      <c r="C423" s="5"/>
      <c r="D423" s="72"/>
      <c r="E423" s="10"/>
      <c r="F423" s="183"/>
      <c r="G423" s="134" t="str">
        <f>IFERROR(VLOOKUP(Tabla46[[#This Row],[ID RIESGO]],'1. IDENTIFICACION DEL RIESGO'!$AB$27:$AL$40,11,0),"")</f>
        <v/>
      </c>
      <c r="H423" s="183"/>
      <c r="I423" s="183"/>
      <c r="J423" s="183"/>
      <c r="K423" s="185"/>
      <c r="L423" s="185"/>
      <c r="M423" s="183"/>
      <c r="N423" s="176" t="str">
        <f>IF(Tabla46[[#This Row],[ID RIESGO]]="","",IF(Tabla46[[#This Row],[RESPONSABLE DEL CONTROL (CARGO)]]="","No","Si"))</f>
        <v/>
      </c>
      <c r="O423" s="134" t="str">
        <f>IF(Tabla46[[#This Row],[FRECUENCIA DE EJECUCION DEL CONTROL]]="","",IF(Tabla46[[#This Row],[FRECUENCIA DE EJECUCION DEL CONTROL]]=DATOS!$AS$32,DATOS!$AS$32,DATOS!$AS$31))</f>
        <v/>
      </c>
      <c r="P42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3" s="134" t="str">
        <f>IF(ISTEXT(Tabla46[[#This Row],[VALOR EVALUACION DISENO]]),"",IF(Tabla46[[#This Row],[VALOR EVALUACION DISENO]]&gt;4.6,DATOS!$AV$21,IF(Tabla46[[#This Row],[VALOR EVALUACION DISENO]]&gt;=3,DATOS!$AV$22,DATOS!$AV$23)))</f>
        <v/>
      </c>
      <c r="R423" s="296"/>
      <c r="S423" s="134" t="str">
        <f>IFERROR(VLOOKUP(Tabla46[[#This Row],[% DE CUMPLIMIENTO DE LA EJECUCION DEL CONTROL]],DATOS!$AS$38:$AT$40,2,0),"")</f>
        <v/>
      </c>
      <c r="T423" s="296"/>
      <c r="U423" s="134" t="str">
        <f>IFERROR(VLOOKUP(Tabla46[[#This Row],[CRITERIOS DE EVALUACION DE LA EFECTIVIDAD]],DATOS!$AS$43:$AT$45,2,0),"")</f>
        <v/>
      </c>
      <c r="V423"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4" spans="1:22" ht="15" customHeight="1" x14ac:dyDescent="0.25">
      <c r="A424" s="7"/>
      <c r="B424" s="5"/>
      <c r="C424" s="5"/>
      <c r="D424" s="72"/>
      <c r="E424" s="10"/>
      <c r="F424" s="183"/>
      <c r="G424" s="134" t="str">
        <f>IFERROR(VLOOKUP(Tabla46[[#This Row],[ID RIESGO]],'1. IDENTIFICACION DEL RIESGO'!$AB$27:$AL$40,11,0),"")</f>
        <v/>
      </c>
      <c r="H424" s="183"/>
      <c r="I424" s="183"/>
      <c r="J424" s="183"/>
      <c r="K424" s="185"/>
      <c r="L424" s="185"/>
      <c r="M424" s="183"/>
      <c r="N424" s="176" t="str">
        <f>IF(Tabla46[[#This Row],[ID RIESGO]]="","",IF(Tabla46[[#This Row],[RESPONSABLE DEL CONTROL (CARGO)]]="","No","Si"))</f>
        <v/>
      </c>
      <c r="O424" s="134" t="str">
        <f>IF(Tabla46[[#This Row],[FRECUENCIA DE EJECUCION DEL CONTROL]]="","",IF(Tabla46[[#This Row],[FRECUENCIA DE EJECUCION DEL CONTROL]]=DATOS!$AS$32,DATOS!$AS$32,DATOS!$AS$31))</f>
        <v/>
      </c>
      <c r="P42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4" s="134" t="str">
        <f>IF(ISTEXT(Tabla46[[#This Row],[VALOR EVALUACION DISENO]]),"",IF(Tabla46[[#This Row],[VALOR EVALUACION DISENO]]&gt;4.6,DATOS!$AV$21,IF(Tabla46[[#This Row],[VALOR EVALUACION DISENO]]&gt;=3,DATOS!$AV$22,DATOS!$AV$23)))</f>
        <v/>
      </c>
      <c r="R424" s="296"/>
      <c r="S424" s="134" t="str">
        <f>IFERROR(VLOOKUP(Tabla46[[#This Row],[% DE CUMPLIMIENTO DE LA EJECUCION DEL CONTROL]],DATOS!$AS$38:$AT$40,2,0),"")</f>
        <v/>
      </c>
      <c r="T424" s="296"/>
      <c r="U424" s="134" t="str">
        <f>IFERROR(VLOOKUP(Tabla46[[#This Row],[CRITERIOS DE EVALUACION DE LA EFECTIVIDAD]],DATOS!$AS$43:$AT$45,2,0),"")</f>
        <v/>
      </c>
      <c r="V424"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5" spans="1:22" ht="15" customHeight="1" x14ac:dyDescent="0.25">
      <c r="A425" s="7"/>
      <c r="B425" s="5"/>
      <c r="C425" s="5"/>
      <c r="D425" s="72"/>
      <c r="E425" s="10"/>
      <c r="F425" s="183"/>
      <c r="G425" s="134" t="str">
        <f>IFERROR(VLOOKUP(Tabla46[[#This Row],[ID RIESGO]],'1. IDENTIFICACION DEL RIESGO'!$AB$27:$AL$40,11,0),"")</f>
        <v/>
      </c>
      <c r="H425" s="183"/>
      <c r="I425" s="183"/>
      <c r="J425" s="183"/>
      <c r="K425" s="185"/>
      <c r="L425" s="185"/>
      <c r="M425" s="183"/>
      <c r="N425" s="176" t="str">
        <f>IF(Tabla46[[#This Row],[ID RIESGO]]="","",IF(Tabla46[[#This Row],[RESPONSABLE DEL CONTROL (CARGO)]]="","No","Si"))</f>
        <v/>
      </c>
      <c r="O425" s="134" t="str">
        <f>IF(Tabla46[[#This Row],[FRECUENCIA DE EJECUCION DEL CONTROL]]="","",IF(Tabla46[[#This Row],[FRECUENCIA DE EJECUCION DEL CONTROL]]=DATOS!$AS$32,DATOS!$AS$32,DATOS!$AS$31))</f>
        <v/>
      </c>
      <c r="P42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5" s="134" t="str">
        <f>IF(ISTEXT(Tabla46[[#This Row],[VALOR EVALUACION DISENO]]),"",IF(Tabla46[[#This Row],[VALOR EVALUACION DISENO]]&gt;4.6,DATOS!$AV$21,IF(Tabla46[[#This Row],[VALOR EVALUACION DISENO]]&gt;=3,DATOS!$AV$22,DATOS!$AV$23)))</f>
        <v/>
      </c>
      <c r="R425" s="296"/>
      <c r="S425" s="134" t="str">
        <f>IFERROR(VLOOKUP(Tabla46[[#This Row],[% DE CUMPLIMIENTO DE LA EJECUCION DEL CONTROL]],DATOS!$AS$38:$AT$40,2,0),"")</f>
        <v/>
      </c>
      <c r="T425" s="296"/>
      <c r="U425" s="134" t="str">
        <f>IFERROR(VLOOKUP(Tabla46[[#This Row],[CRITERIOS DE EVALUACION DE LA EFECTIVIDAD]],DATOS!$AS$43:$AT$45,2,0),"")</f>
        <v/>
      </c>
      <c r="V425"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6" spans="1:22" ht="15" customHeight="1" x14ac:dyDescent="0.25">
      <c r="A426" s="7"/>
      <c r="B426" s="5"/>
      <c r="C426" s="5"/>
      <c r="D426" s="72"/>
      <c r="E426" s="10"/>
      <c r="F426" s="183"/>
      <c r="G426" s="134" t="str">
        <f>IFERROR(VLOOKUP(Tabla46[[#This Row],[ID RIESGO]],'1. IDENTIFICACION DEL RIESGO'!$AB$27:$AL$40,11,0),"")</f>
        <v/>
      </c>
      <c r="H426" s="183"/>
      <c r="I426" s="183"/>
      <c r="J426" s="183"/>
      <c r="K426" s="185"/>
      <c r="L426" s="185"/>
      <c r="M426" s="183"/>
      <c r="N426" s="176" t="str">
        <f>IF(Tabla46[[#This Row],[ID RIESGO]]="","",IF(Tabla46[[#This Row],[RESPONSABLE DEL CONTROL (CARGO)]]="","No","Si"))</f>
        <v/>
      </c>
      <c r="O426" s="134" t="str">
        <f>IF(Tabla46[[#This Row],[FRECUENCIA DE EJECUCION DEL CONTROL]]="","",IF(Tabla46[[#This Row],[FRECUENCIA DE EJECUCION DEL CONTROL]]=DATOS!$AS$32,DATOS!$AS$32,DATOS!$AS$31))</f>
        <v/>
      </c>
      <c r="P42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6" s="134" t="str">
        <f>IF(ISTEXT(Tabla46[[#This Row],[VALOR EVALUACION DISENO]]),"",IF(Tabla46[[#This Row],[VALOR EVALUACION DISENO]]&gt;4.6,DATOS!$AV$21,IF(Tabla46[[#This Row],[VALOR EVALUACION DISENO]]&gt;=3,DATOS!$AV$22,DATOS!$AV$23)))</f>
        <v/>
      </c>
      <c r="R426" s="296"/>
      <c r="S426" s="134" t="str">
        <f>IFERROR(VLOOKUP(Tabla46[[#This Row],[% DE CUMPLIMIENTO DE LA EJECUCION DEL CONTROL]],DATOS!$AS$38:$AT$40,2,0),"")</f>
        <v/>
      </c>
      <c r="T426" s="296"/>
      <c r="U426" s="134" t="str">
        <f>IFERROR(VLOOKUP(Tabla46[[#This Row],[CRITERIOS DE EVALUACION DE LA EFECTIVIDAD]],DATOS!$AS$43:$AT$45,2,0),"")</f>
        <v/>
      </c>
      <c r="V426"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7" spans="1:22" ht="15" customHeight="1" x14ac:dyDescent="0.25">
      <c r="A427" s="7"/>
      <c r="B427" s="5"/>
      <c r="C427" s="5"/>
      <c r="D427" s="72"/>
      <c r="E427" s="10"/>
      <c r="F427" s="183"/>
      <c r="G427" s="134" t="str">
        <f>IFERROR(VLOOKUP(Tabla46[[#This Row],[ID RIESGO]],'1. IDENTIFICACION DEL RIESGO'!$AB$27:$AL$40,11,0),"")</f>
        <v/>
      </c>
      <c r="H427" s="183"/>
      <c r="I427" s="183"/>
      <c r="J427" s="183"/>
      <c r="K427" s="185"/>
      <c r="L427" s="185"/>
      <c r="M427" s="183"/>
      <c r="N427" s="176" t="str">
        <f>IF(Tabla46[[#This Row],[ID RIESGO]]="","",IF(Tabla46[[#This Row],[RESPONSABLE DEL CONTROL (CARGO)]]="","No","Si"))</f>
        <v/>
      </c>
      <c r="O427" s="134" t="str">
        <f>IF(Tabla46[[#This Row],[FRECUENCIA DE EJECUCION DEL CONTROL]]="","",IF(Tabla46[[#This Row],[FRECUENCIA DE EJECUCION DEL CONTROL]]=DATOS!$AS$32,DATOS!$AS$32,DATOS!$AS$31))</f>
        <v/>
      </c>
      <c r="P42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7" s="134" t="str">
        <f>IF(ISTEXT(Tabla46[[#This Row],[VALOR EVALUACION DISENO]]),"",IF(Tabla46[[#This Row],[VALOR EVALUACION DISENO]]&gt;4.6,DATOS!$AV$21,IF(Tabla46[[#This Row],[VALOR EVALUACION DISENO]]&gt;=3,DATOS!$AV$22,DATOS!$AV$23)))</f>
        <v/>
      </c>
      <c r="R427" s="296"/>
      <c r="S427" s="134" t="str">
        <f>IFERROR(VLOOKUP(Tabla46[[#This Row],[% DE CUMPLIMIENTO DE LA EJECUCION DEL CONTROL]],DATOS!$AS$38:$AT$40,2,0),"")</f>
        <v/>
      </c>
      <c r="T427" s="296"/>
      <c r="U427" s="134" t="str">
        <f>IFERROR(VLOOKUP(Tabla46[[#This Row],[CRITERIOS DE EVALUACION DE LA EFECTIVIDAD]],DATOS!$AS$43:$AT$45,2,0),"")</f>
        <v/>
      </c>
      <c r="V427"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8" spans="1:22" ht="15" customHeight="1" x14ac:dyDescent="0.25">
      <c r="A428" s="7"/>
      <c r="B428" s="5"/>
      <c r="C428" s="5"/>
      <c r="D428" s="72"/>
      <c r="E428" s="10"/>
      <c r="F428" s="183"/>
      <c r="G428" s="134" t="str">
        <f>IFERROR(VLOOKUP(Tabla46[[#This Row],[ID RIESGO]],'1. IDENTIFICACION DEL RIESGO'!$AB$27:$AL$40,11,0),"")</f>
        <v/>
      </c>
      <c r="H428" s="183"/>
      <c r="I428" s="183"/>
      <c r="J428" s="183"/>
      <c r="K428" s="185"/>
      <c r="L428" s="185"/>
      <c r="M428" s="183"/>
      <c r="N428" s="176" t="str">
        <f>IF(Tabla46[[#This Row],[ID RIESGO]]="","",IF(Tabla46[[#This Row],[RESPONSABLE DEL CONTROL (CARGO)]]="","No","Si"))</f>
        <v/>
      </c>
      <c r="O428" s="134" t="str">
        <f>IF(Tabla46[[#This Row],[FRECUENCIA DE EJECUCION DEL CONTROL]]="","",IF(Tabla46[[#This Row],[FRECUENCIA DE EJECUCION DEL CONTROL]]=DATOS!$AS$32,DATOS!$AS$32,DATOS!$AS$31))</f>
        <v/>
      </c>
      <c r="P42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8" s="134" t="str">
        <f>IF(ISTEXT(Tabla46[[#This Row],[VALOR EVALUACION DISENO]]),"",IF(Tabla46[[#This Row],[VALOR EVALUACION DISENO]]&gt;4.6,DATOS!$AV$21,IF(Tabla46[[#This Row],[VALOR EVALUACION DISENO]]&gt;=3,DATOS!$AV$22,DATOS!$AV$23)))</f>
        <v/>
      </c>
      <c r="R428" s="296"/>
      <c r="S428" s="134" t="str">
        <f>IFERROR(VLOOKUP(Tabla46[[#This Row],[% DE CUMPLIMIENTO DE LA EJECUCION DEL CONTROL]],DATOS!$AS$38:$AT$40,2,0),"")</f>
        <v/>
      </c>
      <c r="T428" s="296"/>
      <c r="U428" s="134" t="str">
        <f>IFERROR(VLOOKUP(Tabla46[[#This Row],[CRITERIOS DE EVALUACION DE LA EFECTIVIDAD]],DATOS!$AS$43:$AT$45,2,0),"")</f>
        <v/>
      </c>
      <c r="V428"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9" spans="1:22" ht="15" customHeight="1" x14ac:dyDescent="0.25">
      <c r="A429" s="7"/>
      <c r="B429" s="5"/>
      <c r="C429" s="5"/>
      <c r="D429" s="72"/>
      <c r="E429" s="10"/>
      <c r="F429" s="183"/>
      <c r="G429" s="134" t="str">
        <f>IFERROR(VLOOKUP(Tabla46[[#This Row],[ID RIESGO]],'1. IDENTIFICACION DEL RIESGO'!$AB$27:$AL$40,11,0),"")</f>
        <v/>
      </c>
      <c r="H429" s="183"/>
      <c r="I429" s="183"/>
      <c r="J429" s="183"/>
      <c r="K429" s="185"/>
      <c r="L429" s="185"/>
      <c r="M429" s="183"/>
      <c r="N429" s="176" t="str">
        <f>IF(Tabla46[[#This Row],[ID RIESGO]]="","",IF(Tabla46[[#This Row],[RESPONSABLE DEL CONTROL (CARGO)]]="","No","Si"))</f>
        <v/>
      </c>
      <c r="O429" s="134" t="str">
        <f>IF(Tabla46[[#This Row],[FRECUENCIA DE EJECUCION DEL CONTROL]]="","",IF(Tabla46[[#This Row],[FRECUENCIA DE EJECUCION DEL CONTROL]]=DATOS!$AS$32,DATOS!$AS$32,DATOS!$AS$31))</f>
        <v/>
      </c>
      <c r="P42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9" s="134" t="str">
        <f>IF(ISTEXT(Tabla46[[#This Row],[VALOR EVALUACION DISENO]]),"",IF(Tabla46[[#This Row],[VALOR EVALUACION DISENO]]&gt;4.6,DATOS!$AV$21,IF(Tabla46[[#This Row],[VALOR EVALUACION DISENO]]&gt;=3,DATOS!$AV$22,DATOS!$AV$23)))</f>
        <v/>
      </c>
      <c r="R429" s="296"/>
      <c r="S429" s="134" t="str">
        <f>IFERROR(VLOOKUP(Tabla46[[#This Row],[% DE CUMPLIMIENTO DE LA EJECUCION DEL CONTROL]],DATOS!$AS$38:$AT$40,2,0),"")</f>
        <v/>
      </c>
      <c r="T429" s="296"/>
      <c r="U429" s="134" t="str">
        <f>IFERROR(VLOOKUP(Tabla46[[#This Row],[CRITERIOS DE EVALUACION DE LA EFECTIVIDAD]],DATOS!$AS$43:$AT$45,2,0),"")</f>
        <v/>
      </c>
      <c r="V429"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0" spans="1:22" ht="15" customHeight="1" x14ac:dyDescent="0.25">
      <c r="A430" s="7"/>
      <c r="B430" s="5"/>
      <c r="C430" s="5"/>
      <c r="D430" s="72"/>
      <c r="E430" s="10"/>
      <c r="F430" s="183"/>
      <c r="G430" s="134" t="str">
        <f>IFERROR(VLOOKUP(Tabla46[[#This Row],[ID RIESGO]],'1. IDENTIFICACION DEL RIESGO'!$AB$27:$AL$40,11,0),"")</f>
        <v/>
      </c>
      <c r="H430" s="183"/>
      <c r="I430" s="183"/>
      <c r="J430" s="183"/>
      <c r="K430" s="185"/>
      <c r="L430" s="185"/>
      <c r="M430" s="183"/>
      <c r="N430" s="176" t="str">
        <f>IF(Tabla46[[#This Row],[ID RIESGO]]="","",IF(Tabla46[[#This Row],[RESPONSABLE DEL CONTROL (CARGO)]]="","No","Si"))</f>
        <v/>
      </c>
      <c r="O430" s="134" t="str">
        <f>IF(Tabla46[[#This Row],[FRECUENCIA DE EJECUCION DEL CONTROL]]="","",IF(Tabla46[[#This Row],[FRECUENCIA DE EJECUCION DEL CONTROL]]=DATOS!$AS$32,DATOS!$AS$32,DATOS!$AS$31))</f>
        <v/>
      </c>
      <c r="P43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0" s="134" t="str">
        <f>IF(ISTEXT(Tabla46[[#This Row],[VALOR EVALUACION DISENO]]),"",IF(Tabla46[[#This Row],[VALOR EVALUACION DISENO]]&gt;4.6,DATOS!$AV$21,IF(Tabla46[[#This Row],[VALOR EVALUACION DISENO]]&gt;=3,DATOS!$AV$22,DATOS!$AV$23)))</f>
        <v/>
      </c>
      <c r="R430" s="296"/>
      <c r="S430" s="134" t="str">
        <f>IFERROR(VLOOKUP(Tabla46[[#This Row],[% DE CUMPLIMIENTO DE LA EJECUCION DEL CONTROL]],DATOS!$AS$38:$AT$40,2,0),"")</f>
        <v/>
      </c>
      <c r="T430" s="296"/>
      <c r="U430" s="134" t="str">
        <f>IFERROR(VLOOKUP(Tabla46[[#This Row],[CRITERIOS DE EVALUACION DE LA EFECTIVIDAD]],DATOS!$AS$43:$AT$45,2,0),"")</f>
        <v/>
      </c>
      <c r="V430"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1" spans="1:22" ht="15" customHeight="1" x14ac:dyDescent="0.25">
      <c r="A431" s="7"/>
      <c r="B431" s="5"/>
      <c r="C431" s="5"/>
      <c r="D431" s="72"/>
      <c r="E431" s="10"/>
      <c r="F431" s="183"/>
      <c r="G431" s="134" t="str">
        <f>IFERROR(VLOOKUP(Tabla46[[#This Row],[ID RIESGO]],'1. IDENTIFICACION DEL RIESGO'!$AB$27:$AL$40,11,0),"")</f>
        <v/>
      </c>
      <c r="H431" s="183"/>
      <c r="I431" s="183"/>
      <c r="J431" s="183"/>
      <c r="K431" s="185"/>
      <c r="L431" s="185"/>
      <c r="M431" s="183"/>
      <c r="N431" s="176" t="str">
        <f>IF(Tabla46[[#This Row],[ID RIESGO]]="","",IF(Tabla46[[#This Row],[RESPONSABLE DEL CONTROL (CARGO)]]="","No","Si"))</f>
        <v/>
      </c>
      <c r="O431" s="134" t="str">
        <f>IF(Tabla46[[#This Row],[FRECUENCIA DE EJECUCION DEL CONTROL]]="","",IF(Tabla46[[#This Row],[FRECUENCIA DE EJECUCION DEL CONTROL]]=DATOS!$AS$32,DATOS!$AS$32,DATOS!$AS$31))</f>
        <v/>
      </c>
      <c r="P43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1" s="134" t="str">
        <f>IF(ISTEXT(Tabla46[[#This Row],[VALOR EVALUACION DISENO]]),"",IF(Tabla46[[#This Row],[VALOR EVALUACION DISENO]]&gt;4.6,DATOS!$AV$21,IF(Tabla46[[#This Row],[VALOR EVALUACION DISENO]]&gt;=3,DATOS!$AV$22,DATOS!$AV$23)))</f>
        <v/>
      </c>
      <c r="R431" s="296"/>
      <c r="S431" s="134" t="str">
        <f>IFERROR(VLOOKUP(Tabla46[[#This Row],[% DE CUMPLIMIENTO DE LA EJECUCION DEL CONTROL]],DATOS!$AS$38:$AT$40,2,0),"")</f>
        <v/>
      </c>
      <c r="T431" s="296"/>
      <c r="U431" s="134" t="str">
        <f>IFERROR(VLOOKUP(Tabla46[[#This Row],[CRITERIOS DE EVALUACION DE LA EFECTIVIDAD]],DATOS!$AS$43:$AT$45,2,0),"")</f>
        <v/>
      </c>
      <c r="V431"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2" spans="1:22" ht="15" customHeight="1" x14ac:dyDescent="0.25">
      <c r="A432" s="7"/>
      <c r="B432" s="5"/>
      <c r="C432" s="5"/>
      <c r="D432" s="72"/>
      <c r="E432" s="10"/>
      <c r="F432" s="183"/>
      <c r="G432" s="134" t="str">
        <f>IFERROR(VLOOKUP(Tabla46[[#This Row],[ID RIESGO]],'1. IDENTIFICACION DEL RIESGO'!$AB$27:$AL$40,11,0),"")</f>
        <v/>
      </c>
      <c r="H432" s="183"/>
      <c r="I432" s="183"/>
      <c r="J432" s="183"/>
      <c r="K432" s="185"/>
      <c r="L432" s="185"/>
      <c r="M432" s="183"/>
      <c r="N432" s="176" t="str">
        <f>IF(Tabla46[[#This Row],[ID RIESGO]]="","",IF(Tabla46[[#This Row],[RESPONSABLE DEL CONTROL (CARGO)]]="","No","Si"))</f>
        <v/>
      </c>
      <c r="O432" s="134" t="str">
        <f>IF(Tabla46[[#This Row],[FRECUENCIA DE EJECUCION DEL CONTROL]]="","",IF(Tabla46[[#This Row],[FRECUENCIA DE EJECUCION DEL CONTROL]]=DATOS!$AS$32,DATOS!$AS$32,DATOS!$AS$31))</f>
        <v/>
      </c>
      <c r="P43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2" s="134" t="str">
        <f>IF(ISTEXT(Tabla46[[#This Row],[VALOR EVALUACION DISENO]]),"",IF(Tabla46[[#This Row],[VALOR EVALUACION DISENO]]&gt;4.6,DATOS!$AV$21,IF(Tabla46[[#This Row],[VALOR EVALUACION DISENO]]&gt;=3,DATOS!$AV$22,DATOS!$AV$23)))</f>
        <v/>
      </c>
      <c r="R432" s="296"/>
      <c r="S432" s="134" t="str">
        <f>IFERROR(VLOOKUP(Tabla46[[#This Row],[% DE CUMPLIMIENTO DE LA EJECUCION DEL CONTROL]],DATOS!$AS$38:$AT$40,2,0),"")</f>
        <v/>
      </c>
      <c r="T432" s="296"/>
      <c r="U432" s="134" t="str">
        <f>IFERROR(VLOOKUP(Tabla46[[#This Row],[CRITERIOS DE EVALUACION DE LA EFECTIVIDAD]],DATOS!$AS$43:$AT$45,2,0),"")</f>
        <v/>
      </c>
      <c r="V432"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3" spans="1:22" ht="15" customHeight="1" x14ac:dyDescent="0.25">
      <c r="A433" s="7"/>
      <c r="B433" s="5"/>
      <c r="C433" s="5"/>
      <c r="D433" s="72"/>
      <c r="E433" s="10"/>
      <c r="F433" s="183"/>
      <c r="G433" s="134" t="str">
        <f>IFERROR(VLOOKUP(Tabla46[[#This Row],[ID RIESGO]],'1. IDENTIFICACION DEL RIESGO'!$AB$27:$AL$40,11,0),"")</f>
        <v/>
      </c>
      <c r="H433" s="183"/>
      <c r="I433" s="183"/>
      <c r="J433" s="183"/>
      <c r="K433" s="185"/>
      <c r="L433" s="185"/>
      <c r="M433" s="183"/>
      <c r="N433" s="176" t="str">
        <f>IF(Tabla46[[#This Row],[ID RIESGO]]="","",IF(Tabla46[[#This Row],[RESPONSABLE DEL CONTROL (CARGO)]]="","No","Si"))</f>
        <v/>
      </c>
      <c r="O433" s="134" t="str">
        <f>IF(Tabla46[[#This Row],[FRECUENCIA DE EJECUCION DEL CONTROL]]="","",IF(Tabla46[[#This Row],[FRECUENCIA DE EJECUCION DEL CONTROL]]=DATOS!$AS$32,DATOS!$AS$32,DATOS!$AS$31))</f>
        <v/>
      </c>
      <c r="P43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3" s="134" t="str">
        <f>IF(ISTEXT(Tabla46[[#This Row],[VALOR EVALUACION DISENO]]),"",IF(Tabla46[[#This Row],[VALOR EVALUACION DISENO]]&gt;4.6,DATOS!$AV$21,IF(Tabla46[[#This Row],[VALOR EVALUACION DISENO]]&gt;=3,DATOS!$AV$22,DATOS!$AV$23)))</f>
        <v/>
      </c>
      <c r="R433" s="296"/>
      <c r="S433" s="134" t="str">
        <f>IFERROR(VLOOKUP(Tabla46[[#This Row],[% DE CUMPLIMIENTO DE LA EJECUCION DEL CONTROL]],DATOS!$AS$38:$AT$40,2,0),"")</f>
        <v/>
      </c>
      <c r="T433" s="296"/>
      <c r="U433" s="134" t="str">
        <f>IFERROR(VLOOKUP(Tabla46[[#This Row],[CRITERIOS DE EVALUACION DE LA EFECTIVIDAD]],DATOS!$AS$43:$AT$45,2,0),"")</f>
        <v/>
      </c>
      <c r="V433"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4" spans="1:22" ht="15" customHeight="1" x14ac:dyDescent="0.25">
      <c r="A434" s="7"/>
      <c r="B434" s="5"/>
      <c r="C434" s="5"/>
      <c r="D434" s="72"/>
      <c r="E434" s="10"/>
      <c r="F434" s="183"/>
      <c r="G434" s="134" t="str">
        <f>IFERROR(VLOOKUP(Tabla46[[#This Row],[ID RIESGO]],'1. IDENTIFICACION DEL RIESGO'!$AB$27:$AL$40,11,0),"")</f>
        <v/>
      </c>
      <c r="H434" s="183"/>
      <c r="I434" s="183"/>
      <c r="J434" s="183"/>
      <c r="K434" s="185"/>
      <c r="L434" s="185"/>
      <c r="M434" s="183"/>
      <c r="N434" s="176" t="str">
        <f>IF(Tabla46[[#This Row],[ID RIESGO]]="","",IF(Tabla46[[#This Row],[RESPONSABLE DEL CONTROL (CARGO)]]="","No","Si"))</f>
        <v/>
      </c>
      <c r="O434" s="134" t="str">
        <f>IF(Tabla46[[#This Row],[FRECUENCIA DE EJECUCION DEL CONTROL]]="","",IF(Tabla46[[#This Row],[FRECUENCIA DE EJECUCION DEL CONTROL]]=DATOS!$AS$32,DATOS!$AS$32,DATOS!$AS$31))</f>
        <v/>
      </c>
      <c r="P43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4" s="134" t="str">
        <f>IF(ISTEXT(Tabla46[[#This Row],[VALOR EVALUACION DISENO]]),"",IF(Tabla46[[#This Row],[VALOR EVALUACION DISENO]]&gt;4.6,DATOS!$AV$21,IF(Tabla46[[#This Row],[VALOR EVALUACION DISENO]]&gt;=3,DATOS!$AV$22,DATOS!$AV$23)))</f>
        <v/>
      </c>
      <c r="R434" s="296"/>
      <c r="S434" s="134" t="str">
        <f>IFERROR(VLOOKUP(Tabla46[[#This Row],[% DE CUMPLIMIENTO DE LA EJECUCION DEL CONTROL]],DATOS!$AS$38:$AT$40,2,0),"")</f>
        <v/>
      </c>
      <c r="T434" s="296"/>
      <c r="U434" s="134" t="str">
        <f>IFERROR(VLOOKUP(Tabla46[[#This Row],[CRITERIOS DE EVALUACION DE LA EFECTIVIDAD]],DATOS!$AS$43:$AT$45,2,0),"")</f>
        <v/>
      </c>
      <c r="V434"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5" spans="1:22" ht="15" customHeight="1" x14ac:dyDescent="0.25">
      <c r="A435" s="7"/>
      <c r="B435" s="5"/>
      <c r="C435" s="5"/>
      <c r="D435" s="72"/>
      <c r="E435" s="10"/>
      <c r="F435" s="183"/>
      <c r="G435" s="134" t="str">
        <f>IFERROR(VLOOKUP(Tabla46[[#This Row],[ID RIESGO]],'1. IDENTIFICACION DEL RIESGO'!$AB$27:$AL$40,11,0),"")</f>
        <v/>
      </c>
      <c r="H435" s="183"/>
      <c r="I435" s="183"/>
      <c r="J435" s="183"/>
      <c r="K435" s="185"/>
      <c r="L435" s="185"/>
      <c r="M435" s="183"/>
      <c r="N435" s="176" t="str">
        <f>IF(Tabla46[[#This Row],[ID RIESGO]]="","",IF(Tabla46[[#This Row],[RESPONSABLE DEL CONTROL (CARGO)]]="","No","Si"))</f>
        <v/>
      </c>
      <c r="O435" s="134" t="str">
        <f>IF(Tabla46[[#This Row],[FRECUENCIA DE EJECUCION DEL CONTROL]]="","",IF(Tabla46[[#This Row],[FRECUENCIA DE EJECUCION DEL CONTROL]]=DATOS!$AS$32,DATOS!$AS$32,DATOS!$AS$31))</f>
        <v/>
      </c>
      <c r="P43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5" s="134" t="str">
        <f>IF(ISTEXT(Tabla46[[#This Row],[VALOR EVALUACION DISENO]]),"",IF(Tabla46[[#This Row],[VALOR EVALUACION DISENO]]&gt;4.6,DATOS!$AV$21,IF(Tabla46[[#This Row],[VALOR EVALUACION DISENO]]&gt;=3,DATOS!$AV$22,DATOS!$AV$23)))</f>
        <v/>
      </c>
      <c r="R435" s="296"/>
      <c r="S435" s="134" t="str">
        <f>IFERROR(VLOOKUP(Tabla46[[#This Row],[% DE CUMPLIMIENTO DE LA EJECUCION DEL CONTROL]],DATOS!$AS$38:$AT$40,2,0),"")</f>
        <v/>
      </c>
      <c r="T435" s="296"/>
      <c r="U435" s="134" t="str">
        <f>IFERROR(VLOOKUP(Tabla46[[#This Row],[CRITERIOS DE EVALUACION DE LA EFECTIVIDAD]],DATOS!$AS$43:$AT$45,2,0),"")</f>
        <v/>
      </c>
      <c r="V435"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6" spans="1:22" ht="15" customHeight="1" x14ac:dyDescent="0.25">
      <c r="A436" s="7"/>
      <c r="B436" s="5"/>
      <c r="C436" s="5"/>
      <c r="D436" s="72"/>
      <c r="E436" s="10"/>
      <c r="F436" s="183"/>
      <c r="G436" s="134" t="str">
        <f>IFERROR(VLOOKUP(Tabla46[[#This Row],[ID RIESGO]],'1. IDENTIFICACION DEL RIESGO'!$AB$27:$AL$40,11,0),"")</f>
        <v/>
      </c>
      <c r="H436" s="183"/>
      <c r="I436" s="183"/>
      <c r="J436" s="183"/>
      <c r="K436" s="185"/>
      <c r="L436" s="185"/>
      <c r="M436" s="183"/>
      <c r="N436" s="176" t="str">
        <f>IF(Tabla46[[#This Row],[ID RIESGO]]="","",IF(Tabla46[[#This Row],[RESPONSABLE DEL CONTROL (CARGO)]]="","No","Si"))</f>
        <v/>
      </c>
      <c r="O436" s="134" t="str">
        <f>IF(Tabla46[[#This Row],[FRECUENCIA DE EJECUCION DEL CONTROL]]="","",IF(Tabla46[[#This Row],[FRECUENCIA DE EJECUCION DEL CONTROL]]=DATOS!$AS$32,DATOS!$AS$32,DATOS!$AS$31))</f>
        <v/>
      </c>
      <c r="P43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6" s="134" t="str">
        <f>IF(ISTEXT(Tabla46[[#This Row],[VALOR EVALUACION DISENO]]),"",IF(Tabla46[[#This Row],[VALOR EVALUACION DISENO]]&gt;4.6,DATOS!$AV$21,IF(Tabla46[[#This Row],[VALOR EVALUACION DISENO]]&gt;=3,DATOS!$AV$22,DATOS!$AV$23)))</f>
        <v/>
      </c>
      <c r="R436" s="296"/>
      <c r="S436" s="134" t="str">
        <f>IFERROR(VLOOKUP(Tabla46[[#This Row],[% DE CUMPLIMIENTO DE LA EJECUCION DEL CONTROL]],DATOS!$AS$38:$AT$40,2,0),"")</f>
        <v/>
      </c>
      <c r="T436" s="296"/>
      <c r="U436" s="134" t="str">
        <f>IFERROR(VLOOKUP(Tabla46[[#This Row],[CRITERIOS DE EVALUACION DE LA EFECTIVIDAD]],DATOS!$AS$43:$AT$45,2,0),"")</f>
        <v/>
      </c>
      <c r="V436"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7" spans="1:22" ht="15" customHeight="1" x14ac:dyDescent="0.25">
      <c r="A437" s="7"/>
      <c r="B437" s="5"/>
      <c r="C437" s="5"/>
      <c r="D437" s="72"/>
      <c r="E437" s="10"/>
      <c r="F437" s="183"/>
      <c r="G437" s="134" t="str">
        <f>IFERROR(VLOOKUP(Tabla46[[#This Row],[ID RIESGO]],'1. IDENTIFICACION DEL RIESGO'!$AB$27:$AL$40,11,0),"")</f>
        <v/>
      </c>
      <c r="H437" s="183"/>
      <c r="I437" s="183"/>
      <c r="J437" s="183"/>
      <c r="K437" s="185"/>
      <c r="L437" s="185"/>
      <c r="M437" s="183"/>
      <c r="N437" s="176" t="str">
        <f>IF(Tabla46[[#This Row],[ID RIESGO]]="","",IF(Tabla46[[#This Row],[RESPONSABLE DEL CONTROL (CARGO)]]="","No","Si"))</f>
        <v/>
      </c>
      <c r="O437" s="134" t="str">
        <f>IF(Tabla46[[#This Row],[FRECUENCIA DE EJECUCION DEL CONTROL]]="","",IF(Tabla46[[#This Row],[FRECUENCIA DE EJECUCION DEL CONTROL]]=DATOS!$AS$32,DATOS!$AS$32,DATOS!$AS$31))</f>
        <v/>
      </c>
      <c r="P43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7" s="134" t="str">
        <f>IF(ISTEXT(Tabla46[[#This Row],[VALOR EVALUACION DISENO]]),"",IF(Tabla46[[#This Row],[VALOR EVALUACION DISENO]]&gt;4.6,DATOS!$AV$21,IF(Tabla46[[#This Row],[VALOR EVALUACION DISENO]]&gt;=3,DATOS!$AV$22,DATOS!$AV$23)))</f>
        <v/>
      </c>
      <c r="R437" s="296"/>
      <c r="S437" s="134" t="str">
        <f>IFERROR(VLOOKUP(Tabla46[[#This Row],[% DE CUMPLIMIENTO DE LA EJECUCION DEL CONTROL]],DATOS!$AS$38:$AT$40,2,0),"")</f>
        <v/>
      </c>
      <c r="T437" s="296"/>
      <c r="U437" s="134" t="str">
        <f>IFERROR(VLOOKUP(Tabla46[[#This Row],[CRITERIOS DE EVALUACION DE LA EFECTIVIDAD]],DATOS!$AS$43:$AT$45,2,0),"")</f>
        <v/>
      </c>
      <c r="V437"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8" spans="1:22" ht="15" customHeight="1" x14ac:dyDescent="0.25">
      <c r="A438" s="7"/>
      <c r="B438" s="5"/>
      <c r="C438" s="5"/>
      <c r="D438" s="72"/>
      <c r="E438" s="10"/>
      <c r="F438" s="183"/>
      <c r="G438" s="134" t="str">
        <f>IFERROR(VLOOKUP(Tabla46[[#This Row],[ID RIESGO]],'1. IDENTIFICACION DEL RIESGO'!$AB$27:$AL$40,11,0),"")</f>
        <v/>
      </c>
      <c r="H438" s="183"/>
      <c r="I438" s="183"/>
      <c r="J438" s="183"/>
      <c r="K438" s="185"/>
      <c r="L438" s="185"/>
      <c r="M438" s="183"/>
      <c r="N438" s="176" t="str">
        <f>IF(Tabla46[[#This Row],[ID RIESGO]]="","",IF(Tabla46[[#This Row],[RESPONSABLE DEL CONTROL (CARGO)]]="","No","Si"))</f>
        <v/>
      </c>
      <c r="O438" s="134" t="str">
        <f>IF(Tabla46[[#This Row],[FRECUENCIA DE EJECUCION DEL CONTROL]]="","",IF(Tabla46[[#This Row],[FRECUENCIA DE EJECUCION DEL CONTROL]]=DATOS!$AS$32,DATOS!$AS$32,DATOS!$AS$31))</f>
        <v/>
      </c>
      <c r="P43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8" s="134" t="str">
        <f>IF(ISTEXT(Tabla46[[#This Row],[VALOR EVALUACION DISENO]]),"",IF(Tabla46[[#This Row],[VALOR EVALUACION DISENO]]&gt;4.6,DATOS!$AV$21,IF(Tabla46[[#This Row],[VALOR EVALUACION DISENO]]&gt;=3,DATOS!$AV$22,DATOS!$AV$23)))</f>
        <v/>
      </c>
      <c r="R438" s="296"/>
      <c r="S438" s="134" t="str">
        <f>IFERROR(VLOOKUP(Tabla46[[#This Row],[% DE CUMPLIMIENTO DE LA EJECUCION DEL CONTROL]],DATOS!$AS$38:$AT$40,2,0),"")</f>
        <v/>
      </c>
      <c r="T438" s="296"/>
      <c r="U438" s="134" t="str">
        <f>IFERROR(VLOOKUP(Tabla46[[#This Row],[CRITERIOS DE EVALUACION DE LA EFECTIVIDAD]],DATOS!$AS$43:$AT$45,2,0),"")</f>
        <v/>
      </c>
      <c r="V438"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9" spans="1:22" ht="15" customHeight="1" x14ac:dyDescent="0.25">
      <c r="A439" s="7"/>
      <c r="B439" s="5"/>
      <c r="C439" s="5"/>
      <c r="D439" s="72"/>
      <c r="E439" s="10"/>
      <c r="F439" s="183"/>
      <c r="G439" s="134" t="str">
        <f>IFERROR(VLOOKUP(Tabla46[[#This Row],[ID RIESGO]],'1. IDENTIFICACION DEL RIESGO'!$AB$27:$AL$40,11,0),"")</f>
        <v/>
      </c>
      <c r="H439" s="183"/>
      <c r="I439" s="183"/>
      <c r="J439" s="183"/>
      <c r="K439" s="185"/>
      <c r="L439" s="185"/>
      <c r="M439" s="183"/>
      <c r="N439" s="176" t="str">
        <f>IF(Tabla46[[#This Row],[ID RIESGO]]="","",IF(Tabla46[[#This Row],[RESPONSABLE DEL CONTROL (CARGO)]]="","No","Si"))</f>
        <v/>
      </c>
      <c r="O439" s="134" t="str">
        <f>IF(Tabla46[[#This Row],[FRECUENCIA DE EJECUCION DEL CONTROL]]="","",IF(Tabla46[[#This Row],[FRECUENCIA DE EJECUCION DEL CONTROL]]=DATOS!$AS$32,DATOS!$AS$32,DATOS!$AS$31))</f>
        <v/>
      </c>
      <c r="P43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9" s="134" t="str">
        <f>IF(ISTEXT(Tabla46[[#This Row],[VALOR EVALUACION DISENO]]),"",IF(Tabla46[[#This Row],[VALOR EVALUACION DISENO]]&gt;4.6,DATOS!$AV$21,IF(Tabla46[[#This Row],[VALOR EVALUACION DISENO]]&gt;=3,DATOS!$AV$22,DATOS!$AV$23)))</f>
        <v/>
      </c>
      <c r="R439" s="296"/>
      <c r="S439" s="134" t="str">
        <f>IFERROR(VLOOKUP(Tabla46[[#This Row],[% DE CUMPLIMIENTO DE LA EJECUCION DEL CONTROL]],DATOS!$AS$38:$AT$40,2,0),"")</f>
        <v/>
      </c>
      <c r="T439" s="296"/>
      <c r="U439" s="134" t="str">
        <f>IFERROR(VLOOKUP(Tabla46[[#This Row],[CRITERIOS DE EVALUACION DE LA EFECTIVIDAD]],DATOS!$AS$43:$AT$45,2,0),"")</f>
        <v/>
      </c>
      <c r="V439"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0" spans="1:22" ht="15" customHeight="1" x14ac:dyDescent="0.25">
      <c r="A440" s="7"/>
      <c r="B440" s="5"/>
      <c r="C440" s="5"/>
      <c r="D440" s="72"/>
      <c r="E440" s="10"/>
      <c r="F440" s="183"/>
      <c r="G440" s="134" t="str">
        <f>IFERROR(VLOOKUP(Tabla46[[#This Row],[ID RIESGO]],'1. IDENTIFICACION DEL RIESGO'!$AB$27:$AL$40,11,0),"")</f>
        <v/>
      </c>
      <c r="H440" s="183"/>
      <c r="I440" s="183"/>
      <c r="J440" s="183"/>
      <c r="K440" s="185"/>
      <c r="L440" s="185"/>
      <c r="M440" s="183"/>
      <c r="N440" s="176" t="str">
        <f>IF(Tabla46[[#This Row],[ID RIESGO]]="","",IF(Tabla46[[#This Row],[RESPONSABLE DEL CONTROL (CARGO)]]="","No","Si"))</f>
        <v/>
      </c>
      <c r="O440" s="134" t="str">
        <f>IF(Tabla46[[#This Row],[FRECUENCIA DE EJECUCION DEL CONTROL]]="","",IF(Tabla46[[#This Row],[FRECUENCIA DE EJECUCION DEL CONTROL]]=DATOS!$AS$32,DATOS!$AS$32,DATOS!$AS$31))</f>
        <v/>
      </c>
      <c r="P44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0" s="134" t="str">
        <f>IF(ISTEXT(Tabla46[[#This Row],[VALOR EVALUACION DISENO]]),"",IF(Tabla46[[#This Row],[VALOR EVALUACION DISENO]]&gt;4.6,DATOS!$AV$21,IF(Tabla46[[#This Row],[VALOR EVALUACION DISENO]]&gt;=3,DATOS!$AV$22,DATOS!$AV$23)))</f>
        <v/>
      </c>
      <c r="R440" s="296"/>
      <c r="S440" s="134" t="str">
        <f>IFERROR(VLOOKUP(Tabla46[[#This Row],[% DE CUMPLIMIENTO DE LA EJECUCION DEL CONTROL]],DATOS!$AS$38:$AT$40,2,0),"")</f>
        <v/>
      </c>
      <c r="T440" s="296"/>
      <c r="U440" s="134" t="str">
        <f>IFERROR(VLOOKUP(Tabla46[[#This Row],[CRITERIOS DE EVALUACION DE LA EFECTIVIDAD]],DATOS!$AS$43:$AT$45,2,0),"")</f>
        <v/>
      </c>
      <c r="V440"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1" spans="1:22" ht="15" customHeight="1" x14ac:dyDescent="0.25">
      <c r="A441" s="7"/>
      <c r="B441" s="5"/>
      <c r="C441" s="5"/>
      <c r="D441" s="72"/>
      <c r="E441" s="10"/>
      <c r="F441" s="183"/>
      <c r="G441" s="134" t="str">
        <f>IFERROR(VLOOKUP(Tabla46[[#This Row],[ID RIESGO]],'1. IDENTIFICACION DEL RIESGO'!$AB$27:$AL$40,11,0),"")</f>
        <v/>
      </c>
      <c r="H441" s="183"/>
      <c r="I441" s="183"/>
      <c r="J441" s="183"/>
      <c r="K441" s="185"/>
      <c r="L441" s="185"/>
      <c r="M441" s="183"/>
      <c r="N441" s="176" t="str">
        <f>IF(Tabla46[[#This Row],[ID RIESGO]]="","",IF(Tabla46[[#This Row],[RESPONSABLE DEL CONTROL (CARGO)]]="","No","Si"))</f>
        <v/>
      </c>
      <c r="O441" s="134" t="str">
        <f>IF(Tabla46[[#This Row],[FRECUENCIA DE EJECUCION DEL CONTROL]]="","",IF(Tabla46[[#This Row],[FRECUENCIA DE EJECUCION DEL CONTROL]]=DATOS!$AS$32,DATOS!$AS$32,DATOS!$AS$31))</f>
        <v/>
      </c>
      <c r="P44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1" s="134" t="str">
        <f>IF(ISTEXT(Tabla46[[#This Row],[VALOR EVALUACION DISENO]]),"",IF(Tabla46[[#This Row],[VALOR EVALUACION DISENO]]&gt;4.6,DATOS!$AV$21,IF(Tabla46[[#This Row],[VALOR EVALUACION DISENO]]&gt;=3,DATOS!$AV$22,DATOS!$AV$23)))</f>
        <v/>
      </c>
      <c r="R441" s="296"/>
      <c r="S441" s="134" t="str">
        <f>IFERROR(VLOOKUP(Tabla46[[#This Row],[% DE CUMPLIMIENTO DE LA EJECUCION DEL CONTROL]],DATOS!$AS$38:$AT$40,2,0),"")</f>
        <v/>
      </c>
      <c r="T441" s="296"/>
      <c r="U441" s="134" t="str">
        <f>IFERROR(VLOOKUP(Tabla46[[#This Row],[CRITERIOS DE EVALUACION DE LA EFECTIVIDAD]],DATOS!$AS$43:$AT$45,2,0),"")</f>
        <v/>
      </c>
      <c r="V441"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2" spans="1:22" ht="15" customHeight="1" x14ac:dyDescent="0.25">
      <c r="A442" s="7"/>
      <c r="B442" s="5"/>
      <c r="C442" s="5"/>
      <c r="D442" s="72"/>
      <c r="E442" s="10"/>
      <c r="F442" s="183"/>
      <c r="G442" s="134" t="str">
        <f>IFERROR(VLOOKUP(Tabla46[[#This Row],[ID RIESGO]],'1. IDENTIFICACION DEL RIESGO'!$AB$27:$AL$40,11,0),"")</f>
        <v/>
      </c>
      <c r="H442" s="183"/>
      <c r="I442" s="183"/>
      <c r="J442" s="183"/>
      <c r="K442" s="185"/>
      <c r="L442" s="185"/>
      <c r="M442" s="183"/>
      <c r="N442" s="176" t="str">
        <f>IF(Tabla46[[#This Row],[ID RIESGO]]="","",IF(Tabla46[[#This Row],[RESPONSABLE DEL CONTROL (CARGO)]]="","No","Si"))</f>
        <v/>
      </c>
      <c r="O442" s="134" t="str">
        <f>IF(Tabla46[[#This Row],[FRECUENCIA DE EJECUCION DEL CONTROL]]="","",IF(Tabla46[[#This Row],[FRECUENCIA DE EJECUCION DEL CONTROL]]=DATOS!$AS$32,DATOS!$AS$32,DATOS!$AS$31))</f>
        <v/>
      </c>
      <c r="P44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2" s="134" t="str">
        <f>IF(ISTEXT(Tabla46[[#This Row],[VALOR EVALUACION DISENO]]),"",IF(Tabla46[[#This Row],[VALOR EVALUACION DISENO]]&gt;4.6,DATOS!$AV$21,IF(Tabla46[[#This Row],[VALOR EVALUACION DISENO]]&gt;=3,DATOS!$AV$22,DATOS!$AV$23)))</f>
        <v/>
      </c>
      <c r="R442" s="296"/>
      <c r="S442" s="134" t="str">
        <f>IFERROR(VLOOKUP(Tabla46[[#This Row],[% DE CUMPLIMIENTO DE LA EJECUCION DEL CONTROL]],DATOS!$AS$38:$AT$40,2,0),"")</f>
        <v/>
      </c>
      <c r="T442" s="296"/>
      <c r="U442" s="134" t="str">
        <f>IFERROR(VLOOKUP(Tabla46[[#This Row],[CRITERIOS DE EVALUACION DE LA EFECTIVIDAD]],DATOS!$AS$43:$AT$45,2,0),"")</f>
        <v/>
      </c>
      <c r="V442"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3" spans="1:22" ht="15" customHeight="1" x14ac:dyDescent="0.25">
      <c r="A443" s="7"/>
      <c r="B443" s="5"/>
      <c r="C443" s="5"/>
      <c r="D443" s="72"/>
      <c r="E443" s="10"/>
      <c r="F443" s="183"/>
      <c r="G443" s="134" t="str">
        <f>IFERROR(VLOOKUP(Tabla46[[#This Row],[ID RIESGO]],'1. IDENTIFICACION DEL RIESGO'!$AB$27:$AL$40,11,0),"")</f>
        <v/>
      </c>
      <c r="H443" s="183"/>
      <c r="I443" s="183"/>
      <c r="J443" s="183"/>
      <c r="K443" s="185"/>
      <c r="L443" s="185"/>
      <c r="M443" s="183"/>
      <c r="N443" s="176" t="str">
        <f>IF(Tabla46[[#This Row],[ID RIESGO]]="","",IF(Tabla46[[#This Row],[RESPONSABLE DEL CONTROL (CARGO)]]="","No","Si"))</f>
        <v/>
      </c>
      <c r="O443" s="134" t="str">
        <f>IF(Tabla46[[#This Row],[FRECUENCIA DE EJECUCION DEL CONTROL]]="","",IF(Tabla46[[#This Row],[FRECUENCIA DE EJECUCION DEL CONTROL]]=DATOS!$AS$32,DATOS!$AS$32,DATOS!$AS$31))</f>
        <v/>
      </c>
      <c r="P44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3" s="134" t="str">
        <f>IF(ISTEXT(Tabla46[[#This Row],[VALOR EVALUACION DISENO]]),"",IF(Tabla46[[#This Row],[VALOR EVALUACION DISENO]]&gt;4.6,DATOS!$AV$21,IF(Tabla46[[#This Row],[VALOR EVALUACION DISENO]]&gt;=3,DATOS!$AV$22,DATOS!$AV$23)))</f>
        <v/>
      </c>
      <c r="R443" s="296"/>
      <c r="S443" s="134" t="str">
        <f>IFERROR(VLOOKUP(Tabla46[[#This Row],[% DE CUMPLIMIENTO DE LA EJECUCION DEL CONTROL]],DATOS!$AS$38:$AT$40,2,0),"")</f>
        <v/>
      </c>
      <c r="T443" s="296"/>
      <c r="U443" s="134" t="str">
        <f>IFERROR(VLOOKUP(Tabla46[[#This Row],[CRITERIOS DE EVALUACION DE LA EFECTIVIDAD]],DATOS!$AS$43:$AT$45,2,0),"")</f>
        <v/>
      </c>
      <c r="V443"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4" spans="1:22" ht="15" customHeight="1" x14ac:dyDescent="0.25">
      <c r="A444" s="7"/>
      <c r="B444" s="5"/>
      <c r="C444" s="5"/>
      <c r="D444" s="72"/>
      <c r="E444" s="10"/>
      <c r="F444" s="183"/>
      <c r="G444" s="134" t="str">
        <f>IFERROR(VLOOKUP(Tabla46[[#This Row],[ID RIESGO]],'1. IDENTIFICACION DEL RIESGO'!$AB$27:$AL$40,11,0),"")</f>
        <v/>
      </c>
      <c r="H444" s="183"/>
      <c r="I444" s="183"/>
      <c r="J444" s="183"/>
      <c r="K444" s="185"/>
      <c r="L444" s="185"/>
      <c r="M444" s="183"/>
      <c r="N444" s="176" t="str">
        <f>IF(Tabla46[[#This Row],[ID RIESGO]]="","",IF(Tabla46[[#This Row],[RESPONSABLE DEL CONTROL (CARGO)]]="","No","Si"))</f>
        <v/>
      </c>
      <c r="O444" s="134" t="str">
        <f>IF(Tabla46[[#This Row],[FRECUENCIA DE EJECUCION DEL CONTROL]]="","",IF(Tabla46[[#This Row],[FRECUENCIA DE EJECUCION DEL CONTROL]]=DATOS!$AS$32,DATOS!$AS$32,DATOS!$AS$31))</f>
        <v/>
      </c>
      <c r="P44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4" s="134" t="str">
        <f>IF(ISTEXT(Tabla46[[#This Row],[VALOR EVALUACION DISENO]]),"",IF(Tabla46[[#This Row],[VALOR EVALUACION DISENO]]&gt;4.6,DATOS!$AV$21,IF(Tabla46[[#This Row],[VALOR EVALUACION DISENO]]&gt;=3,DATOS!$AV$22,DATOS!$AV$23)))</f>
        <v/>
      </c>
      <c r="R444" s="296"/>
      <c r="S444" s="134" t="str">
        <f>IFERROR(VLOOKUP(Tabla46[[#This Row],[% DE CUMPLIMIENTO DE LA EJECUCION DEL CONTROL]],DATOS!$AS$38:$AT$40,2,0),"")</f>
        <v/>
      </c>
      <c r="T444" s="296"/>
      <c r="U444" s="134" t="str">
        <f>IFERROR(VLOOKUP(Tabla46[[#This Row],[CRITERIOS DE EVALUACION DE LA EFECTIVIDAD]],DATOS!$AS$43:$AT$45,2,0),"")</f>
        <v/>
      </c>
      <c r="V444"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5" spans="1:22" ht="15" customHeight="1" x14ac:dyDescent="0.25">
      <c r="A445" s="7"/>
      <c r="B445" s="5"/>
      <c r="C445" s="5"/>
      <c r="D445" s="72"/>
      <c r="E445" s="10"/>
      <c r="F445" s="183"/>
      <c r="G445" s="134" t="str">
        <f>IFERROR(VLOOKUP(Tabla46[[#This Row],[ID RIESGO]],'1. IDENTIFICACION DEL RIESGO'!$AB$27:$AL$40,11,0),"")</f>
        <v/>
      </c>
      <c r="H445" s="183"/>
      <c r="I445" s="183"/>
      <c r="J445" s="183"/>
      <c r="K445" s="185"/>
      <c r="L445" s="185"/>
      <c r="M445" s="183"/>
      <c r="N445" s="176" t="str">
        <f>IF(Tabla46[[#This Row],[ID RIESGO]]="","",IF(Tabla46[[#This Row],[RESPONSABLE DEL CONTROL (CARGO)]]="","No","Si"))</f>
        <v/>
      </c>
      <c r="O445" s="134" t="str">
        <f>IF(Tabla46[[#This Row],[FRECUENCIA DE EJECUCION DEL CONTROL]]="","",IF(Tabla46[[#This Row],[FRECUENCIA DE EJECUCION DEL CONTROL]]=DATOS!$AS$32,DATOS!$AS$32,DATOS!$AS$31))</f>
        <v/>
      </c>
      <c r="P44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5" s="134" t="str">
        <f>IF(ISTEXT(Tabla46[[#This Row],[VALOR EVALUACION DISENO]]),"",IF(Tabla46[[#This Row],[VALOR EVALUACION DISENO]]&gt;4.6,DATOS!$AV$21,IF(Tabla46[[#This Row],[VALOR EVALUACION DISENO]]&gt;=3,DATOS!$AV$22,DATOS!$AV$23)))</f>
        <v/>
      </c>
      <c r="R445" s="296"/>
      <c r="S445" s="134" t="str">
        <f>IFERROR(VLOOKUP(Tabla46[[#This Row],[% DE CUMPLIMIENTO DE LA EJECUCION DEL CONTROL]],DATOS!$AS$38:$AT$40,2,0),"")</f>
        <v/>
      </c>
      <c r="T445" s="296"/>
      <c r="U445" s="134" t="str">
        <f>IFERROR(VLOOKUP(Tabla46[[#This Row],[CRITERIOS DE EVALUACION DE LA EFECTIVIDAD]],DATOS!$AS$43:$AT$45,2,0),"")</f>
        <v/>
      </c>
      <c r="V445"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6" spans="1:22" ht="15" customHeight="1" x14ac:dyDescent="0.25">
      <c r="A446" s="7"/>
      <c r="B446" s="5"/>
      <c r="C446" s="5"/>
      <c r="D446" s="72"/>
      <c r="E446" s="10"/>
      <c r="F446" s="183"/>
      <c r="G446" s="134" t="str">
        <f>IFERROR(VLOOKUP(Tabla46[[#This Row],[ID RIESGO]],'1. IDENTIFICACION DEL RIESGO'!$AB$27:$AL$40,11,0),"")</f>
        <v/>
      </c>
      <c r="H446" s="183"/>
      <c r="I446" s="183"/>
      <c r="J446" s="183"/>
      <c r="K446" s="185"/>
      <c r="L446" s="185"/>
      <c r="M446" s="183"/>
      <c r="N446" s="176" t="str">
        <f>IF(Tabla46[[#This Row],[ID RIESGO]]="","",IF(Tabla46[[#This Row],[RESPONSABLE DEL CONTROL (CARGO)]]="","No","Si"))</f>
        <v/>
      </c>
      <c r="O446" s="134" t="str">
        <f>IF(Tabla46[[#This Row],[FRECUENCIA DE EJECUCION DEL CONTROL]]="","",IF(Tabla46[[#This Row],[FRECUENCIA DE EJECUCION DEL CONTROL]]=DATOS!$AS$32,DATOS!$AS$32,DATOS!$AS$31))</f>
        <v/>
      </c>
      <c r="P44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6" s="134" t="str">
        <f>IF(ISTEXT(Tabla46[[#This Row],[VALOR EVALUACION DISENO]]),"",IF(Tabla46[[#This Row],[VALOR EVALUACION DISENO]]&gt;4.6,DATOS!$AV$21,IF(Tabla46[[#This Row],[VALOR EVALUACION DISENO]]&gt;=3,DATOS!$AV$22,DATOS!$AV$23)))</f>
        <v/>
      </c>
      <c r="R446" s="296"/>
      <c r="S446" s="134" t="str">
        <f>IFERROR(VLOOKUP(Tabla46[[#This Row],[% DE CUMPLIMIENTO DE LA EJECUCION DEL CONTROL]],DATOS!$AS$38:$AT$40,2,0),"")</f>
        <v/>
      </c>
      <c r="T446" s="296"/>
      <c r="U446" s="134" t="str">
        <f>IFERROR(VLOOKUP(Tabla46[[#This Row],[CRITERIOS DE EVALUACION DE LA EFECTIVIDAD]],DATOS!$AS$43:$AT$45,2,0),"")</f>
        <v/>
      </c>
      <c r="V446"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7" spans="1:22" ht="15" customHeight="1" x14ac:dyDescent="0.25">
      <c r="A447" s="7"/>
      <c r="B447" s="5"/>
      <c r="C447" s="5"/>
      <c r="D447" s="72"/>
      <c r="E447" s="10"/>
      <c r="F447" s="183"/>
      <c r="G447" s="134" t="str">
        <f>IFERROR(VLOOKUP(Tabla46[[#This Row],[ID RIESGO]],'1. IDENTIFICACION DEL RIESGO'!$AB$27:$AL$40,11,0),"")</f>
        <v/>
      </c>
      <c r="H447" s="183"/>
      <c r="I447" s="183"/>
      <c r="J447" s="183"/>
      <c r="K447" s="185"/>
      <c r="L447" s="185"/>
      <c r="M447" s="183"/>
      <c r="N447" s="176" t="str">
        <f>IF(Tabla46[[#This Row],[ID RIESGO]]="","",IF(Tabla46[[#This Row],[RESPONSABLE DEL CONTROL (CARGO)]]="","No","Si"))</f>
        <v/>
      </c>
      <c r="O447" s="134" t="str">
        <f>IF(Tabla46[[#This Row],[FRECUENCIA DE EJECUCION DEL CONTROL]]="","",IF(Tabla46[[#This Row],[FRECUENCIA DE EJECUCION DEL CONTROL]]=DATOS!$AS$32,DATOS!$AS$32,DATOS!$AS$31))</f>
        <v/>
      </c>
      <c r="P44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7" s="134" t="str">
        <f>IF(ISTEXT(Tabla46[[#This Row],[VALOR EVALUACION DISENO]]),"",IF(Tabla46[[#This Row],[VALOR EVALUACION DISENO]]&gt;4.6,DATOS!$AV$21,IF(Tabla46[[#This Row],[VALOR EVALUACION DISENO]]&gt;=3,DATOS!$AV$22,DATOS!$AV$23)))</f>
        <v/>
      </c>
      <c r="R447" s="296"/>
      <c r="S447" s="134" t="str">
        <f>IFERROR(VLOOKUP(Tabla46[[#This Row],[% DE CUMPLIMIENTO DE LA EJECUCION DEL CONTROL]],DATOS!$AS$38:$AT$40,2,0),"")</f>
        <v/>
      </c>
      <c r="T447" s="296"/>
      <c r="U447" s="134" t="str">
        <f>IFERROR(VLOOKUP(Tabla46[[#This Row],[CRITERIOS DE EVALUACION DE LA EFECTIVIDAD]],DATOS!$AS$43:$AT$45,2,0),"")</f>
        <v/>
      </c>
      <c r="V447"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8" spans="1:22" ht="15" customHeight="1" x14ac:dyDescent="0.25">
      <c r="A448" s="7"/>
      <c r="B448" s="5"/>
      <c r="C448" s="5"/>
      <c r="D448" s="72"/>
      <c r="E448" s="10"/>
      <c r="F448" s="183"/>
      <c r="G448" s="134" t="str">
        <f>IFERROR(VLOOKUP(Tabla46[[#This Row],[ID RIESGO]],'1. IDENTIFICACION DEL RIESGO'!$AB$27:$AL$40,11,0),"")</f>
        <v/>
      </c>
      <c r="H448" s="183"/>
      <c r="I448" s="183"/>
      <c r="J448" s="183"/>
      <c r="K448" s="185"/>
      <c r="L448" s="185"/>
      <c r="M448" s="183"/>
      <c r="N448" s="176" t="str">
        <f>IF(Tabla46[[#This Row],[ID RIESGO]]="","",IF(Tabla46[[#This Row],[RESPONSABLE DEL CONTROL (CARGO)]]="","No","Si"))</f>
        <v/>
      </c>
      <c r="O448" s="134" t="str">
        <f>IF(Tabla46[[#This Row],[FRECUENCIA DE EJECUCION DEL CONTROL]]="","",IF(Tabla46[[#This Row],[FRECUENCIA DE EJECUCION DEL CONTROL]]=DATOS!$AS$32,DATOS!$AS$32,DATOS!$AS$31))</f>
        <v/>
      </c>
      <c r="P44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8" s="134" t="str">
        <f>IF(ISTEXT(Tabla46[[#This Row],[VALOR EVALUACION DISENO]]),"",IF(Tabla46[[#This Row],[VALOR EVALUACION DISENO]]&gt;4.6,DATOS!$AV$21,IF(Tabla46[[#This Row],[VALOR EVALUACION DISENO]]&gt;=3,DATOS!$AV$22,DATOS!$AV$23)))</f>
        <v/>
      </c>
      <c r="R448" s="296"/>
      <c r="S448" s="134" t="str">
        <f>IFERROR(VLOOKUP(Tabla46[[#This Row],[% DE CUMPLIMIENTO DE LA EJECUCION DEL CONTROL]],DATOS!$AS$38:$AT$40,2,0),"")</f>
        <v/>
      </c>
      <c r="T448" s="296"/>
      <c r="U448" s="134" t="str">
        <f>IFERROR(VLOOKUP(Tabla46[[#This Row],[CRITERIOS DE EVALUACION DE LA EFECTIVIDAD]],DATOS!$AS$43:$AT$45,2,0),"")</f>
        <v/>
      </c>
      <c r="V448"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9" spans="1:22" ht="15" customHeight="1" x14ac:dyDescent="0.25">
      <c r="A449" s="7"/>
      <c r="B449" s="5"/>
      <c r="C449" s="5"/>
      <c r="D449" s="72"/>
      <c r="E449" s="10"/>
      <c r="F449" s="183"/>
      <c r="G449" s="134" t="str">
        <f>IFERROR(VLOOKUP(Tabla46[[#This Row],[ID RIESGO]],'1. IDENTIFICACION DEL RIESGO'!$AB$27:$AL$40,11,0),"")</f>
        <v/>
      </c>
      <c r="H449" s="183"/>
      <c r="I449" s="183"/>
      <c r="J449" s="183"/>
      <c r="K449" s="185"/>
      <c r="L449" s="185"/>
      <c r="M449" s="183"/>
      <c r="N449" s="176" t="str">
        <f>IF(Tabla46[[#This Row],[ID RIESGO]]="","",IF(Tabla46[[#This Row],[RESPONSABLE DEL CONTROL (CARGO)]]="","No","Si"))</f>
        <v/>
      </c>
      <c r="O449" s="134" t="str">
        <f>IF(Tabla46[[#This Row],[FRECUENCIA DE EJECUCION DEL CONTROL]]="","",IF(Tabla46[[#This Row],[FRECUENCIA DE EJECUCION DEL CONTROL]]=DATOS!$AS$32,DATOS!$AS$32,DATOS!$AS$31))</f>
        <v/>
      </c>
      <c r="P44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9" s="134" t="str">
        <f>IF(ISTEXT(Tabla46[[#This Row],[VALOR EVALUACION DISENO]]),"",IF(Tabla46[[#This Row],[VALOR EVALUACION DISENO]]&gt;4.6,DATOS!$AV$21,IF(Tabla46[[#This Row],[VALOR EVALUACION DISENO]]&gt;=3,DATOS!$AV$22,DATOS!$AV$23)))</f>
        <v/>
      </c>
      <c r="R449" s="296"/>
      <c r="S449" s="134" t="str">
        <f>IFERROR(VLOOKUP(Tabla46[[#This Row],[% DE CUMPLIMIENTO DE LA EJECUCION DEL CONTROL]],DATOS!$AS$38:$AT$40,2,0),"")</f>
        <v/>
      </c>
      <c r="T449" s="296"/>
      <c r="U449" s="134" t="str">
        <f>IFERROR(VLOOKUP(Tabla46[[#This Row],[CRITERIOS DE EVALUACION DE LA EFECTIVIDAD]],DATOS!$AS$43:$AT$45,2,0),"")</f>
        <v/>
      </c>
      <c r="V449"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0" spans="1:22" ht="15" customHeight="1" x14ac:dyDescent="0.25">
      <c r="A450" s="7"/>
      <c r="B450" s="5"/>
      <c r="C450" s="5"/>
      <c r="D450" s="72"/>
      <c r="E450" s="10"/>
      <c r="F450" s="183"/>
      <c r="G450" s="134" t="str">
        <f>IFERROR(VLOOKUP(Tabla46[[#This Row],[ID RIESGO]],'1. IDENTIFICACION DEL RIESGO'!$AB$27:$AL$40,11,0),"")</f>
        <v/>
      </c>
      <c r="H450" s="183"/>
      <c r="I450" s="183"/>
      <c r="J450" s="183"/>
      <c r="K450" s="185"/>
      <c r="L450" s="185"/>
      <c r="M450" s="183"/>
      <c r="N450" s="176" t="str">
        <f>IF(Tabla46[[#This Row],[ID RIESGO]]="","",IF(Tabla46[[#This Row],[RESPONSABLE DEL CONTROL (CARGO)]]="","No","Si"))</f>
        <v/>
      </c>
      <c r="O450" s="134" t="str">
        <f>IF(Tabla46[[#This Row],[FRECUENCIA DE EJECUCION DEL CONTROL]]="","",IF(Tabla46[[#This Row],[FRECUENCIA DE EJECUCION DEL CONTROL]]=DATOS!$AS$32,DATOS!$AS$32,DATOS!$AS$31))</f>
        <v/>
      </c>
      <c r="P45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0" s="134" t="str">
        <f>IF(ISTEXT(Tabla46[[#This Row],[VALOR EVALUACION DISENO]]),"",IF(Tabla46[[#This Row],[VALOR EVALUACION DISENO]]&gt;4.6,DATOS!$AV$21,IF(Tabla46[[#This Row],[VALOR EVALUACION DISENO]]&gt;=3,DATOS!$AV$22,DATOS!$AV$23)))</f>
        <v/>
      </c>
      <c r="R450" s="296"/>
      <c r="S450" s="134" t="str">
        <f>IFERROR(VLOOKUP(Tabla46[[#This Row],[% DE CUMPLIMIENTO DE LA EJECUCION DEL CONTROL]],DATOS!$AS$38:$AT$40,2,0),"")</f>
        <v/>
      </c>
      <c r="T450" s="296"/>
      <c r="U450" s="134" t="str">
        <f>IFERROR(VLOOKUP(Tabla46[[#This Row],[CRITERIOS DE EVALUACION DE LA EFECTIVIDAD]],DATOS!$AS$43:$AT$45,2,0),"")</f>
        <v/>
      </c>
      <c r="V450"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1" spans="1:22" ht="15" customHeight="1" x14ac:dyDescent="0.25">
      <c r="A451" s="7"/>
      <c r="B451" s="5"/>
      <c r="C451" s="5"/>
      <c r="D451" s="72"/>
      <c r="E451" s="10"/>
      <c r="F451" s="183"/>
      <c r="G451" s="134" t="str">
        <f>IFERROR(VLOOKUP(Tabla46[[#This Row],[ID RIESGO]],'1. IDENTIFICACION DEL RIESGO'!$AB$27:$AL$40,11,0),"")</f>
        <v/>
      </c>
      <c r="H451" s="183"/>
      <c r="I451" s="183"/>
      <c r="J451" s="183"/>
      <c r="K451" s="185"/>
      <c r="L451" s="185"/>
      <c r="M451" s="183"/>
      <c r="N451" s="176" t="str">
        <f>IF(Tabla46[[#This Row],[ID RIESGO]]="","",IF(Tabla46[[#This Row],[RESPONSABLE DEL CONTROL (CARGO)]]="","No","Si"))</f>
        <v/>
      </c>
      <c r="O451" s="134" t="str">
        <f>IF(Tabla46[[#This Row],[FRECUENCIA DE EJECUCION DEL CONTROL]]="","",IF(Tabla46[[#This Row],[FRECUENCIA DE EJECUCION DEL CONTROL]]=DATOS!$AS$32,DATOS!$AS$32,DATOS!$AS$31))</f>
        <v/>
      </c>
      <c r="P45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1" s="134" t="str">
        <f>IF(ISTEXT(Tabla46[[#This Row],[VALOR EVALUACION DISENO]]),"",IF(Tabla46[[#This Row],[VALOR EVALUACION DISENO]]&gt;4.6,DATOS!$AV$21,IF(Tabla46[[#This Row],[VALOR EVALUACION DISENO]]&gt;=3,DATOS!$AV$22,DATOS!$AV$23)))</f>
        <v/>
      </c>
      <c r="R451" s="296"/>
      <c r="S451" s="134" t="str">
        <f>IFERROR(VLOOKUP(Tabla46[[#This Row],[% DE CUMPLIMIENTO DE LA EJECUCION DEL CONTROL]],DATOS!$AS$38:$AT$40,2,0),"")</f>
        <v/>
      </c>
      <c r="T451" s="296"/>
      <c r="U451" s="134" t="str">
        <f>IFERROR(VLOOKUP(Tabla46[[#This Row],[CRITERIOS DE EVALUACION DE LA EFECTIVIDAD]],DATOS!$AS$43:$AT$45,2,0),"")</f>
        <v/>
      </c>
      <c r="V451"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2" spans="1:22" ht="15" customHeight="1" x14ac:dyDescent="0.25">
      <c r="A452" s="7"/>
      <c r="B452" s="5"/>
      <c r="C452" s="5"/>
      <c r="D452" s="72"/>
      <c r="E452" s="10"/>
      <c r="F452" s="183"/>
      <c r="G452" s="134" t="str">
        <f>IFERROR(VLOOKUP(Tabla46[[#This Row],[ID RIESGO]],'1. IDENTIFICACION DEL RIESGO'!$AB$27:$AL$40,11,0),"")</f>
        <v/>
      </c>
      <c r="H452" s="183"/>
      <c r="I452" s="183"/>
      <c r="J452" s="183"/>
      <c r="K452" s="185"/>
      <c r="L452" s="185"/>
      <c r="M452" s="183"/>
      <c r="N452" s="176" t="str">
        <f>IF(Tabla46[[#This Row],[ID RIESGO]]="","",IF(Tabla46[[#This Row],[RESPONSABLE DEL CONTROL (CARGO)]]="","No","Si"))</f>
        <v/>
      </c>
      <c r="O452" s="134" t="str">
        <f>IF(Tabla46[[#This Row],[FRECUENCIA DE EJECUCION DEL CONTROL]]="","",IF(Tabla46[[#This Row],[FRECUENCIA DE EJECUCION DEL CONTROL]]=DATOS!$AS$32,DATOS!$AS$32,DATOS!$AS$31))</f>
        <v/>
      </c>
      <c r="P45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2" s="134" t="str">
        <f>IF(ISTEXT(Tabla46[[#This Row],[VALOR EVALUACION DISENO]]),"",IF(Tabla46[[#This Row],[VALOR EVALUACION DISENO]]&gt;4.6,DATOS!$AV$21,IF(Tabla46[[#This Row],[VALOR EVALUACION DISENO]]&gt;=3,DATOS!$AV$22,DATOS!$AV$23)))</f>
        <v/>
      </c>
      <c r="R452" s="296"/>
      <c r="S452" s="134" t="str">
        <f>IFERROR(VLOOKUP(Tabla46[[#This Row],[% DE CUMPLIMIENTO DE LA EJECUCION DEL CONTROL]],DATOS!$AS$38:$AT$40,2,0),"")</f>
        <v/>
      </c>
      <c r="T452" s="296"/>
      <c r="U452" s="134" t="str">
        <f>IFERROR(VLOOKUP(Tabla46[[#This Row],[CRITERIOS DE EVALUACION DE LA EFECTIVIDAD]],DATOS!$AS$43:$AT$45,2,0),"")</f>
        <v/>
      </c>
      <c r="V452"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3" spans="1:22" ht="15" customHeight="1" x14ac:dyDescent="0.25">
      <c r="A453" s="7"/>
      <c r="B453" s="5"/>
      <c r="C453" s="5"/>
      <c r="D453" s="72"/>
      <c r="E453" s="10"/>
      <c r="F453" s="183"/>
      <c r="G453" s="134" t="str">
        <f>IFERROR(VLOOKUP(Tabla46[[#This Row],[ID RIESGO]],'1. IDENTIFICACION DEL RIESGO'!$AB$27:$AL$40,11,0),"")</f>
        <v/>
      </c>
      <c r="H453" s="183"/>
      <c r="I453" s="183"/>
      <c r="J453" s="183"/>
      <c r="K453" s="185"/>
      <c r="L453" s="185"/>
      <c r="M453" s="183"/>
      <c r="N453" s="176" t="str">
        <f>IF(Tabla46[[#This Row],[ID RIESGO]]="","",IF(Tabla46[[#This Row],[RESPONSABLE DEL CONTROL (CARGO)]]="","No","Si"))</f>
        <v/>
      </c>
      <c r="O453" s="134" t="str">
        <f>IF(Tabla46[[#This Row],[FRECUENCIA DE EJECUCION DEL CONTROL]]="","",IF(Tabla46[[#This Row],[FRECUENCIA DE EJECUCION DEL CONTROL]]=DATOS!$AS$32,DATOS!$AS$32,DATOS!$AS$31))</f>
        <v/>
      </c>
      <c r="P45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3" s="134" t="str">
        <f>IF(ISTEXT(Tabla46[[#This Row],[VALOR EVALUACION DISENO]]),"",IF(Tabla46[[#This Row],[VALOR EVALUACION DISENO]]&gt;4.6,DATOS!$AV$21,IF(Tabla46[[#This Row],[VALOR EVALUACION DISENO]]&gt;=3,DATOS!$AV$22,DATOS!$AV$23)))</f>
        <v/>
      </c>
      <c r="R453" s="296"/>
      <c r="S453" s="134" t="str">
        <f>IFERROR(VLOOKUP(Tabla46[[#This Row],[% DE CUMPLIMIENTO DE LA EJECUCION DEL CONTROL]],DATOS!$AS$38:$AT$40,2,0),"")</f>
        <v/>
      </c>
      <c r="T453" s="296"/>
      <c r="U453" s="134" t="str">
        <f>IFERROR(VLOOKUP(Tabla46[[#This Row],[CRITERIOS DE EVALUACION DE LA EFECTIVIDAD]],DATOS!$AS$43:$AT$45,2,0),"")</f>
        <v/>
      </c>
      <c r="V453"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4" spans="1:22" ht="15" customHeight="1" x14ac:dyDescent="0.25">
      <c r="A454" s="7"/>
      <c r="B454" s="5"/>
      <c r="C454" s="5"/>
      <c r="D454" s="72"/>
      <c r="E454" s="10"/>
      <c r="F454" s="183"/>
      <c r="G454" s="134" t="str">
        <f>IFERROR(VLOOKUP(Tabla46[[#This Row],[ID RIESGO]],'1. IDENTIFICACION DEL RIESGO'!$AB$27:$AL$40,11,0),"")</f>
        <v/>
      </c>
      <c r="H454" s="183"/>
      <c r="I454" s="183"/>
      <c r="J454" s="183"/>
      <c r="K454" s="185"/>
      <c r="L454" s="185"/>
      <c r="M454" s="183"/>
      <c r="N454" s="176" t="str">
        <f>IF(Tabla46[[#This Row],[ID RIESGO]]="","",IF(Tabla46[[#This Row],[RESPONSABLE DEL CONTROL (CARGO)]]="","No","Si"))</f>
        <v/>
      </c>
      <c r="O454" s="134" t="str">
        <f>IF(Tabla46[[#This Row],[FRECUENCIA DE EJECUCION DEL CONTROL]]="","",IF(Tabla46[[#This Row],[FRECUENCIA DE EJECUCION DEL CONTROL]]=DATOS!$AS$32,DATOS!$AS$32,DATOS!$AS$31))</f>
        <v/>
      </c>
      <c r="P45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4" s="134" t="str">
        <f>IF(ISTEXT(Tabla46[[#This Row],[VALOR EVALUACION DISENO]]),"",IF(Tabla46[[#This Row],[VALOR EVALUACION DISENO]]&gt;4.6,DATOS!$AV$21,IF(Tabla46[[#This Row],[VALOR EVALUACION DISENO]]&gt;=3,DATOS!$AV$22,DATOS!$AV$23)))</f>
        <v/>
      </c>
      <c r="R454" s="296"/>
      <c r="S454" s="134" t="str">
        <f>IFERROR(VLOOKUP(Tabla46[[#This Row],[% DE CUMPLIMIENTO DE LA EJECUCION DEL CONTROL]],DATOS!$AS$38:$AT$40,2,0),"")</f>
        <v/>
      </c>
      <c r="T454" s="296"/>
      <c r="U454" s="134" t="str">
        <f>IFERROR(VLOOKUP(Tabla46[[#This Row],[CRITERIOS DE EVALUACION DE LA EFECTIVIDAD]],DATOS!$AS$43:$AT$45,2,0),"")</f>
        <v/>
      </c>
      <c r="V454"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5" spans="1:22" ht="15" customHeight="1" x14ac:dyDescent="0.25">
      <c r="A455" s="7"/>
      <c r="B455" s="5"/>
      <c r="C455" s="5"/>
      <c r="D455" s="72"/>
      <c r="E455" s="10"/>
      <c r="F455" s="183"/>
      <c r="G455" s="134" t="str">
        <f>IFERROR(VLOOKUP(Tabla46[[#This Row],[ID RIESGO]],'1. IDENTIFICACION DEL RIESGO'!$AB$27:$AL$40,11,0),"")</f>
        <v/>
      </c>
      <c r="H455" s="183"/>
      <c r="I455" s="183"/>
      <c r="J455" s="183"/>
      <c r="K455" s="185"/>
      <c r="L455" s="185"/>
      <c r="M455" s="183"/>
      <c r="N455" s="176" t="str">
        <f>IF(Tabla46[[#This Row],[ID RIESGO]]="","",IF(Tabla46[[#This Row],[RESPONSABLE DEL CONTROL (CARGO)]]="","No","Si"))</f>
        <v/>
      </c>
      <c r="O455" s="134" t="str">
        <f>IF(Tabla46[[#This Row],[FRECUENCIA DE EJECUCION DEL CONTROL]]="","",IF(Tabla46[[#This Row],[FRECUENCIA DE EJECUCION DEL CONTROL]]=DATOS!$AS$32,DATOS!$AS$32,DATOS!$AS$31))</f>
        <v/>
      </c>
      <c r="P45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5" s="134" t="str">
        <f>IF(ISTEXT(Tabla46[[#This Row],[VALOR EVALUACION DISENO]]),"",IF(Tabla46[[#This Row],[VALOR EVALUACION DISENO]]&gt;4.6,DATOS!$AV$21,IF(Tabla46[[#This Row],[VALOR EVALUACION DISENO]]&gt;=3,DATOS!$AV$22,DATOS!$AV$23)))</f>
        <v/>
      </c>
      <c r="R455" s="296"/>
      <c r="S455" s="134" t="str">
        <f>IFERROR(VLOOKUP(Tabla46[[#This Row],[% DE CUMPLIMIENTO DE LA EJECUCION DEL CONTROL]],DATOS!$AS$38:$AT$40,2,0),"")</f>
        <v/>
      </c>
      <c r="T455" s="296"/>
      <c r="U455" s="134" t="str">
        <f>IFERROR(VLOOKUP(Tabla46[[#This Row],[CRITERIOS DE EVALUACION DE LA EFECTIVIDAD]],DATOS!$AS$43:$AT$45,2,0),"")</f>
        <v/>
      </c>
      <c r="V455"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6" spans="1:22" ht="15" customHeight="1" x14ac:dyDescent="0.25">
      <c r="A456" s="7"/>
      <c r="B456" s="5"/>
      <c r="C456" s="5"/>
      <c r="D456" s="72"/>
      <c r="E456" s="10"/>
      <c r="F456" s="183"/>
      <c r="G456" s="134" t="str">
        <f>IFERROR(VLOOKUP(Tabla46[[#This Row],[ID RIESGO]],'1. IDENTIFICACION DEL RIESGO'!$AB$27:$AL$40,11,0),"")</f>
        <v/>
      </c>
      <c r="H456" s="183"/>
      <c r="I456" s="183"/>
      <c r="J456" s="183"/>
      <c r="K456" s="185"/>
      <c r="L456" s="185"/>
      <c r="M456" s="183"/>
      <c r="N456" s="176" t="str">
        <f>IF(Tabla46[[#This Row],[ID RIESGO]]="","",IF(Tabla46[[#This Row],[RESPONSABLE DEL CONTROL (CARGO)]]="","No","Si"))</f>
        <v/>
      </c>
      <c r="O456" s="134" t="str">
        <f>IF(Tabla46[[#This Row],[FRECUENCIA DE EJECUCION DEL CONTROL]]="","",IF(Tabla46[[#This Row],[FRECUENCIA DE EJECUCION DEL CONTROL]]=DATOS!$AS$32,DATOS!$AS$32,DATOS!$AS$31))</f>
        <v/>
      </c>
      <c r="P45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6" s="134" t="str">
        <f>IF(ISTEXT(Tabla46[[#This Row],[VALOR EVALUACION DISENO]]),"",IF(Tabla46[[#This Row],[VALOR EVALUACION DISENO]]&gt;4.6,DATOS!$AV$21,IF(Tabla46[[#This Row],[VALOR EVALUACION DISENO]]&gt;=3,DATOS!$AV$22,DATOS!$AV$23)))</f>
        <v/>
      </c>
      <c r="R456" s="296"/>
      <c r="S456" s="134" t="str">
        <f>IFERROR(VLOOKUP(Tabla46[[#This Row],[% DE CUMPLIMIENTO DE LA EJECUCION DEL CONTROL]],DATOS!$AS$38:$AT$40,2,0),"")</f>
        <v/>
      </c>
      <c r="T456" s="296"/>
      <c r="U456" s="134" t="str">
        <f>IFERROR(VLOOKUP(Tabla46[[#This Row],[CRITERIOS DE EVALUACION DE LA EFECTIVIDAD]],DATOS!$AS$43:$AT$45,2,0),"")</f>
        <v/>
      </c>
      <c r="V456"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7" spans="1:22" ht="15" customHeight="1" x14ac:dyDescent="0.25">
      <c r="A457" s="7"/>
      <c r="B457" s="5"/>
      <c r="C457" s="5"/>
      <c r="D457" s="72"/>
      <c r="E457" s="10"/>
      <c r="F457" s="183"/>
      <c r="G457" s="134" t="str">
        <f>IFERROR(VLOOKUP(Tabla46[[#This Row],[ID RIESGO]],'1. IDENTIFICACION DEL RIESGO'!$AB$27:$AL$40,11,0),"")</f>
        <v/>
      </c>
      <c r="H457" s="183"/>
      <c r="I457" s="183"/>
      <c r="J457" s="183"/>
      <c r="K457" s="185"/>
      <c r="L457" s="185"/>
      <c r="M457" s="183"/>
      <c r="N457" s="176" t="str">
        <f>IF(Tabla46[[#This Row],[ID RIESGO]]="","",IF(Tabla46[[#This Row],[RESPONSABLE DEL CONTROL (CARGO)]]="","No","Si"))</f>
        <v/>
      </c>
      <c r="O457" s="134" t="str">
        <f>IF(Tabla46[[#This Row],[FRECUENCIA DE EJECUCION DEL CONTROL]]="","",IF(Tabla46[[#This Row],[FRECUENCIA DE EJECUCION DEL CONTROL]]=DATOS!$AS$32,DATOS!$AS$32,DATOS!$AS$31))</f>
        <v/>
      </c>
      <c r="P45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7" s="134" t="str">
        <f>IF(ISTEXT(Tabla46[[#This Row],[VALOR EVALUACION DISENO]]),"",IF(Tabla46[[#This Row],[VALOR EVALUACION DISENO]]&gt;4.6,DATOS!$AV$21,IF(Tabla46[[#This Row],[VALOR EVALUACION DISENO]]&gt;=3,DATOS!$AV$22,DATOS!$AV$23)))</f>
        <v/>
      </c>
      <c r="R457" s="296"/>
      <c r="S457" s="134" t="str">
        <f>IFERROR(VLOOKUP(Tabla46[[#This Row],[% DE CUMPLIMIENTO DE LA EJECUCION DEL CONTROL]],DATOS!$AS$38:$AT$40,2,0),"")</f>
        <v/>
      </c>
      <c r="T457" s="296"/>
      <c r="U457" s="134" t="str">
        <f>IFERROR(VLOOKUP(Tabla46[[#This Row],[CRITERIOS DE EVALUACION DE LA EFECTIVIDAD]],DATOS!$AS$43:$AT$45,2,0),"")</f>
        <v/>
      </c>
      <c r="V457"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8" spans="1:22" ht="15" customHeight="1" x14ac:dyDescent="0.25">
      <c r="A458" s="7"/>
      <c r="B458" s="5"/>
      <c r="C458" s="5"/>
      <c r="D458" s="72"/>
      <c r="E458" s="10"/>
      <c r="F458" s="183"/>
      <c r="G458" s="134" t="str">
        <f>IFERROR(VLOOKUP(Tabla46[[#This Row],[ID RIESGO]],'1. IDENTIFICACION DEL RIESGO'!$AB$27:$AL$40,11,0),"")</f>
        <v/>
      </c>
      <c r="H458" s="183"/>
      <c r="I458" s="183"/>
      <c r="J458" s="183"/>
      <c r="K458" s="185"/>
      <c r="L458" s="185"/>
      <c r="M458" s="183"/>
      <c r="N458" s="176" t="str">
        <f>IF(Tabla46[[#This Row],[ID RIESGO]]="","",IF(Tabla46[[#This Row],[RESPONSABLE DEL CONTROL (CARGO)]]="","No","Si"))</f>
        <v/>
      </c>
      <c r="O458" s="134" t="str">
        <f>IF(Tabla46[[#This Row],[FRECUENCIA DE EJECUCION DEL CONTROL]]="","",IF(Tabla46[[#This Row],[FRECUENCIA DE EJECUCION DEL CONTROL]]=DATOS!$AS$32,DATOS!$AS$32,DATOS!$AS$31))</f>
        <v/>
      </c>
      <c r="P45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8" s="134" t="str">
        <f>IF(ISTEXT(Tabla46[[#This Row],[VALOR EVALUACION DISENO]]),"",IF(Tabla46[[#This Row],[VALOR EVALUACION DISENO]]&gt;4.6,DATOS!$AV$21,IF(Tabla46[[#This Row],[VALOR EVALUACION DISENO]]&gt;=3,DATOS!$AV$22,DATOS!$AV$23)))</f>
        <v/>
      </c>
      <c r="R458" s="296"/>
      <c r="S458" s="134" t="str">
        <f>IFERROR(VLOOKUP(Tabla46[[#This Row],[% DE CUMPLIMIENTO DE LA EJECUCION DEL CONTROL]],DATOS!$AS$38:$AT$40,2,0),"")</f>
        <v/>
      </c>
      <c r="T458" s="296"/>
      <c r="U458" s="134" t="str">
        <f>IFERROR(VLOOKUP(Tabla46[[#This Row],[CRITERIOS DE EVALUACION DE LA EFECTIVIDAD]],DATOS!$AS$43:$AT$45,2,0),"")</f>
        <v/>
      </c>
      <c r="V458"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9" spans="1:22" ht="15" customHeight="1" x14ac:dyDescent="0.25">
      <c r="A459" s="7"/>
      <c r="B459" s="5"/>
      <c r="C459" s="5"/>
      <c r="D459" s="72"/>
      <c r="E459" s="10"/>
      <c r="F459" s="183"/>
      <c r="G459" s="134" t="str">
        <f>IFERROR(VLOOKUP(Tabla46[[#This Row],[ID RIESGO]],'1. IDENTIFICACION DEL RIESGO'!$AB$27:$AL$40,11,0),"")</f>
        <v/>
      </c>
      <c r="H459" s="183"/>
      <c r="I459" s="183"/>
      <c r="J459" s="183"/>
      <c r="K459" s="185"/>
      <c r="L459" s="185"/>
      <c r="M459" s="183"/>
      <c r="N459" s="176" t="str">
        <f>IF(Tabla46[[#This Row],[ID RIESGO]]="","",IF(Tabla46[[#This Row],[RESPONSABLE DEL CONTROL (CARGO)]]="","No","Si"))</f>
        <v/>
      </c>
      <c r="O459" s="134" t="str">
        <f>IF(Tabla46[[#This Row],[FRECUENCIA DE EJECUCION DEL CONTROL]]="","",IF(Tabla46[[#This Row],[FRECUENCIA DE EJECUCION DEL CONTROL]]=DATOS!$AS$32,DATOS!$AS$32,DATOS!$AS$31))</f>
        <v/>
      </c>
      <c r="P45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9" s="134" t="str">
        <f>IF(ISTEXT(Tabla46[[#This Row],[VALOR EVALUACION DISENO]]),"",IF(Tabla46[[#This Row],[VALOR EVALUACION DISENO]]&gt;4.6,DATOS!$AV$21,IF(Tabla46[[#This Row],[VALOR EVALUACION DISENO]]&gt;=3,DATOS!$AV$22,DATOS!$AV$23)))</f>
        <v/>
      </c>
      <c r="R459" s="296"/>
      <c r="S459" s="134" t="str">
        <f>IFERROR(VLOOKUP(Tabla46[[#This Row],[% DE CUMPLIMIENTO DE LA EJECUCION DEL CONTROL]],DATOS!$AS$38:$AT$40,2,0),"")</f>
        <v/>
      </c>
      <c r="T459" s="296"/>
      <c r="U459" s="134" t="str">
        <f>IFERROR(VLOOKUP(Tabla46[[#This Row],[CRITERIOS DE EVALUACION DE LA EFECTIVIDAD]],DATOS!$AS$43:$AT$45,2,0),"")</f>
        <v/>
      </c>
      <c r="V459"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0" spans="1:22" ht="15" customHeight="1" x14ac:dyDescent="0.25">
      <c r="A460" s="7"/>
      <c r="B460" s="5"/>
      <c r="C460" s="5"/>
      <c r="D460" s="72"/>
      <c r="E460" s="10"/>
      <c r="F460" s="183"/>
      <c r="G460" s="134" t="str">
        <f>IFERROR(VLOOKUP(Tabla46[[#This Row],[ID RIESGO]],'1. IDENTIFICACION DEL RIESGO'!$AB$27:$AL$40,11,0),"")</f>
        <v/>
      </c>
      <c r="H460" s="183"/>
      <c r="I460" s="183"/>
      <c r="J460" s="183"/>
      <c r="K460" s="185"/>
      <c r="L460" s="185"/>
      <c r="M460" s="183"/>
      <c r="N460" s="176" t="str">
        <f>IF(Tabla46[[#This Row],[ID RIESGO]]="","",IF(Tabla46[[#This Row],[RESPONSABLE DEL CONTROL (CARGO)]]="","No","Si"))</f>
        <v/>
      </c>
      <c r="O460" s="134" t="str">
        <f>IF(Tabla46[[#This Row],[FRECUENCIA DE EJECUCION DEL CONTROL]]="","",IF(Tabla46[[#This Row],[FRECUENCIA DE EJECUCION DEL CONTROL]]=DATOS!$AS$32,DATOS!$AS$32,DATOS!$AS$31))</f>
        <v/>
      </c>
      <c r="P46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0" s="134" t="str">
        <f>IF(ISTEXT(Tabla46[[#This Row],[VALOR EVALUACION DISENO]]),"",IF(Tabla46[[#This Row],[VALOR EVALUACION DISENO]]&gt;4.6,DATOS!$AV$21,IF(Tabla46[[#This Row],[VALOR EVALUACION DISENO]]&gt;=3,DATOS!$AV$22,DATOS!$AV$23)))</f>
        <v/>
      </c>
      <c r="R460" s="296"/>
      <c r="S460" s="134" t="str">
        <f>IFERROR(VLOOKUP(Tabla46[[#This Row],[% DE CUMPLIMIENTO DE LA EJECUCION DEL CONTROL]],DATOS!$AS$38:$AT$40,2,0),"")</f>
        <v/>
      </c>
      <c r="T460" s="296"/>
      <c r="U460" s="134" t="str">
        <f>IFERROR(VLOOKUP(Tabla46[[#This Row],[CRITERIOS DE EVALUACION DE LA EFECTIVIDAD]],DATOS!$AS$43:$AT$45,2,0),"")</f>
        <v/>
      </c>
      <c r="V460"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1" spans="1:22" ht="15" customHeight="1" x14ac:dyDescent="0.25">
      <c r="A461" s="7"/>
      <c r="B461" s="5"/>
      <c r="C461" s="5"/>
      <c r="D461" s="72"/>
      <c r="E461" s="10"/>
      <c r="F461" s="183"/>
      <c r="G461" s="134" t="str">
        <f>IFERROR(VLOOKUP(Tabla46[[#This Row],[ID RIESGO]],'1. IDENTIFICACION DEL RIESGO'!$AB$27:$AL$40,11,0),"")</f>
        <v/>
      </c>
      <c r="H461" s="183"/>
      <c r="I461" s="183"/>
      <c r="J461" s="183"/>
      <c r="K461" s="185"/>
      <c r="L461" s="185"/>
      <c r="M461" s="183"/>
      <c r="N461" s="176" t="str">
        <f>IF(Tabla46[[#This Row],[ID RIESGO]]="","",IF(Tabla46[[#This Row],[RESPONSABLE DEL CONTROL (CARGO)]]="","No","Si"))</f>
        <v/>
      </c>
      <c r="O461" s="134" t="str">
        <f>IF(Tabla46[[#This Row],[FRECUENCIA DE EJECUCION DEL CONTROL]]="","",IF(Tabla46[[#This Row],[FRECUENCIA DE EJECUCION DEL CONTROL]]=DATOS!$AS$32,DATOS!$AS$32,DATOS!$AS$31))</f>
        <v/>
      </c>
      <c r="P46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1" s="134" t="str">
        <f>IF(ISTEXT(Tabla46[[#This Row],[VALOR EVALUACION DISENO]]),"",IF(Tabla46[[#This Row],[VALOR EVALUACION DISENO]]&gt;4.6,DATOS!$AV$21,IF(Tabla46[[#This Row],[VALOR EVALUACION DISENO]]&gt;=3,DATOS!$AV$22,DATOS!$AV$23)))</f>
        <v/>
      </c>
      <c r="R461" s="296"/>
      <c r="S461" s="134" t="str">
        <f>IFERROR(VLOOKUP(Tabla46[[#This Row],[% DE CUMPLIMIENTO DE LA EJECUCION DEL CONTROL]],DATOS!$AS$38:$AT$40,2,0),"")</f>
        <v/>
      </c>
      <c r="T461" s="296"/>
      <c r="U461" s="134" t="str">
        <f>IFERROR(VLOOKUP(Tabla46[[#This Row],[CRITERIOS DE EVALUACION DE LA EFECTIVIDAD]],DATOS!$AS$43:$AT$45,2,0),"")</f>
        <v/>
      </c>
      <c r="V461"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2" spans="1:22" ht="15" customHeight="1" x14ac:dyDescent="0.25">
      <c r="A462" s="7"/>
      <c r="B462" s="5"/>
      <c r="C462" s="5"/>
      <c r="D462" s="72"/>
      <c r="E462" s="10"/>
      <c r="F462" s="183"/>
      <c r="G462" s="134" t="str">
        <f>IFERROR(VLOOKUP(Tabla46[[#This Row],[ID RIESGO]],'1. IDENTIFICACION DEL RIESGO'!$AB$27:$AL$40,11,0),"")</f>
        <v/>
      </c>
      <c r="H462" s="183"/>
      <c r="I462" s="183"/>
      <c r="J462" s="183"/>
      <c r="K462" s="185"/>
      <c r="L462" s="185"/>
      <c r="M462" s="183"/>
      <c r="N462" s="176" t="str">
        <f>IF(Tabla46[[#This Row],[ID RIESGO]]="","",IF(Tabla46[[#This Row],[RESPONSABLE DEL CONTROL (CARGO)]]="","No","Si"))</f>
        <v/>
      </c>
      <c r="O462" s="134" t="str">
        <f>IF(Tabla46[[#This Row],[FRECUENCIA DE EJECUCION DEL CONTROL]]="","",IF(Tabla46[[#This Row],[FRECUENCIA DE EJECUCION DEL CONTROL]]=DATOS!$AS$32,DATOS!$AS$32,DATOS!$AS$31))</f>
        <v/>
      </c>
      <c r="P46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2" s="134" t="str">
        <f>IF(ISTEXT(Tabla46[[#This Row],[VALOR EVALUACION DISENO]]),"",IF(Tabla46[[#This Row],[VALOR EVALUACION DISENO]]&gt;4.6,DATOS!$AV$21,IF(Tabla46[[#This Row],[VALOR EVALUACION DISENO]]&gt;=3,DATOS!$AV$22,DATOS!$AV$23)))</f>
        <v/>
      </c>
      <c r="R462" s="296"/>
      <c r="S462" s="134" t="str">
        <f>IFERROR(VLOOKUP(Tabla46[[#This Row],[% DE CUMPLIMIENTO DE LA EJECUCION DEL CONTROL]],DATOS!$AS$38:$AT$40,2,0),"")</f>
        <v/>
      </c>
      <c r="T462" s="296"/>
      <c r="U462" s="134" t="str">
        <f>IFERROR(VLOOKUP(Tabla46[[#This Row],[CRITERIOS DE EVALUACION DE LA EFECTIVIDAD]],DATOS!$AS$43:$AT$45,2,0),"")</f>
        <v/>
      </c>
      <c r="V462"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3" spans="1:22" ht="15" customHeight="1" x14ac:dyDescent="0.25">
      <c r="A463" s="7"/>
      <c r="B463" s="5"/>
      <c r="C463" s="5"/>
      <c r="D463" s="72"/>
      <c r="E463" s="10"/>
      <c r="F463" s="183"/>
      <c r="G463" s="134" t="str">
        <f>IFERROR(VLOOKUP(Tabla46[[#This Row],[ID RIESGO]],'1. IDENTIFICACION DEL RIESGO'!$AB$27:$AL$40,11,0),"")</f>
        <v/>
      </c>
      <c r="H463" s="183"/>
      <c r="I463" s="183"/>
      <c r="J463" s="183"/>
      <c r="K463" s="185"/>
      <c r="L463" s="185"/>
      <c r="M463" s="183"/>
      <c r="N463" s="176" t="str">
        <f>IF(Tabla46[[#This Row],[ID RIESGO]]="","",IF(Tabla46[[#This Row],[RESPONSABLE DEL CONTROL (CARGO)]]="","No","Si"))</f>
        <v/>
      </c>
      <c r="O463" s="134" t="str">
        <f>IF(Tabla46[[#This Row],[FRECUENCIA DE EJECUCION DEL CONTROL]]="","",IF(Tabla46[[#This Row],[FRECUENCIA DE EJECUCION DEL CONTROL]]=DATOS!$AS$32,DATOS!$AS$32,DATOS!$AS$31))</f>
        <v/>
      </c>
      <c r="P46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3" s="134" t="str">
        <f>IF(ISTEXT(Tabla46[[#This Row],[VALOR EVALUACION DISENO]]),"",IF(Tabla46[[#This Row],[VALOR EVALUACION DISENO]]&gt;4.6,DATOS!$AV$21,IF(Tabla46[[#This Row],[VALOR EVALUACION DISENO]]&gt;=3,DATOS!$AV$22,DATOS!$AV$23)))</f>
        <v/>
      </c>
      <c r="R463" s="296"/>
      <c r="S463" s="134" t="str">
        <f>IFERROR(VLOOKUP(Tabla46[[#This Row],[% DE CUMPLIMIENTO DE LA EJECUCION DEL CONTROL]],DATOS!$AS$38:$AT$40,2,0),"")</f>
        <v/>
      </c>
      <c r="T463" s="296"/>
      <c r="U463" s="134" t="str">
        <f>IFERROR(VLOOKUP(Tabla46[[#This Row],[CRITERIOS DE EVALUACION DE LA EFECTIVIDAD]],DATOS!$AS$43:$AT$45,2,0),"")</f>
        <v/>
      </c>
      <c r="V463"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4" spans="1:22" ht="15" customHeight="1" x14ac:dyDescent="0.25">
      <c r="A464" s="7"/>
      <c r="B464" s="5"/>
      <c r="C464" s="5"/>
      <c r="D464" s="72"/>
      <c r="E464" s="10"/>
      <c r="F464" s="183"/>
      <c r="G464" s="134" t="str">
        <f>IFERROR(VLOOKUP(Tabla46[[#This Row],[ID RIESGO]],'1. IDENTIFICACION DEL RIESGO'!$AB$27:$AL$40,11,0),"")</f>
        <v/>
      </c>
      <c r="H464" s="183"/>
      <c r="I464" s="183"/>
      <c r="J464" s="183"/>
      <c r="K464" s="185"/>
      <c r="L464" s="185"/>
      <c r="M464" s="183"/>
      <c r="N464" s="176" t="str">
        <f>IF(Tabla46[[#This Row],[ID RIESGO]]="","",IF(Tabla46[[#This Row],[RESPONSABLE DEL CONTROL (CARGO)]]="","No","Si"))</f>
        <v/>
      </c>
      <c r="O464" s="134" t="str">
        <f>IF(Tabla46[[#This Row],[FRECUENCIA DE EJECUCION DEL CONTROL]]="","",IF(Tabla46[[#This Row],[FRECUENCIA DE EJECUCION DEL CONTROL]]=DATOS!$AS$32,DATOS!$AS$32,DATOS!$AS$31))</f>
        <v/>
      </c>
      <c r="P46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4" s="134" t="str">
        <f>IF(ISTEXT(Tabla46[[#This Row],[VALOR EVALUACION DISENO]]),"",IF(Tabla46[[#This Row],[VALOR EVALUACION DISENO]]&gt;4.6,DATOS!$AV$21,IF(Tabla46[[#This Row],[VALOR EVALUACION DISENO]]&gt;=3,DATOS!$AV$22,DATOS!$AV$23)))</f>
        <v/>
      </c>
      <c r="R464" s="296"/>
      <c r="S464" s="134" t="str">
        <f>IFERROR(VLOOKUP(Tabla46[[#This Row],[% DE CUMPLIMIENTO DE LA EJECUCION DEL CONTROL]],DATOS!$AS$38:$AT$40,2,0),"")</f>
        <v/>
      </c>
      <c r="T464" s="296"/>
      <c r="U464" s="134" t="str">
        <f>IFERROR(VLOOKUP(Tabla46[[#This Row],[CRITERIOS DE EVALUACION DE LA EFECTIVIDAD]],DATOS!$AS$43:$AT$45,2,0),"")</f>
        <v/>
      </c>
      <c r="V464"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5" spans="1:22" ht="15" customHeight="1" x14ac:dyDescent="0.25">
      <c r="A465" s="7"/>
      <c r="B465" s="5"/>
      <c r="C465" s="5"/>
      <c r="D465" s="72"/>
      <c r="E465" s="10"/>
      <c r="F465" s="183"/>
      <c r="G465" s="134" t="str">
        <f>IFERROR(VLOOKUP(Tabla46[[#This Row],[ID RIESGO]],'1. IDENTIFICACION DEL RIESGO'!$AB$27:$AL$40,11,0),"")</f>
        <v/>
      </c>
      <c r="H465" s="183"/>
      <c r="I465" s="183"/>
      <c r="J465" s="183"/>
      <c r="K465" s="185"/>
      <c r="L465" s="185"/>
      <c r="M465" s="183"/>
      <c r="N465" s="176" t="str">
        <f>IF(Tabla46[[#This Row],[ID RIESGO]]="","",IF(Tabla46[[#This Row],[RESPONSABLE DEL CONTROL (CARGO)]]="","No","Si"))</f>
        <v/>
      </c>
      <c r="O465" s="134" t="str">
        <f>IF(Tabla46[[#This Row],[FRECUENCIA DE EJECUCION DEL CONTROL]]="","",IF(Tabla46[[#This Row],[FRECUENCIA DE EJECUCION DEL CONTROL]]=DATOS!$AS$32,DATOS!$AS$32,DATOS!$AS$31))</f>
        <v/>
      </c>
      <c r="P46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5" s="134" t="str">
        <f>IF(ISTEXT(Tabla46[[#This Row],[VALOR EVALUACION DISENO]]),"",IF(Tabla46[[#This Row],[VALOR EVALUACION DISENO]]&gt;4.6,DATOS!$AV$21,IF(Tabla46[[#This Row],[VALOR EVALUACION DISENO]]&gt;=3,DATOS!$AV$22,DATOS!$AV$23)))</f>
        <v/>
      </c>
      <c r="R465" s="296"/>
      <c r="S465" s="134" t="str">
        <f>IFERROR(VLOOKUP(Tabla46[[#This Row],[% DE CUMPLIMIENTO DE LA EJECUCION DEL CONTROL]],DATOS!$AS$38:$AT$40,2,0),"")</f>
        <v/>
      </c>
      <c r="T465" s="296"/>
      <c r="U465" s="134" t="str">
        <f>IFERROR(VLOOKUP(Tabla46[[#This Row],[CRITERIOS DE EVALUACION DE LA EFECTIVIDAD]],DATOS!$AS$43:$AT$45,2,0),"")</f>
        <v/>
      </c>
      <c r="V465"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6" spans="1:22" ht="15" customHeight="1" x14ac:dyDescent="0.25">
      <c r="A466" s="7"/>
      <c r="B466" s="5"/>
      <c r="C466" s="5"/>
      <c r="D466" s="72"/>
      <c r="E466" s="10"/>
      <c r="F466" s="183"/>
      <c r="G466" s="134" t="str">
        <f>IFERROR(VLOOKUP(Tabla46[[#This Row],[ID RIESGO]],'1. IDENTIFICACION DEL RIESGO'!$AB$27:$AL$40,11,0),"")</f>
        <v/>
      </c>
      <c r="H466" s="183"/>
      <c r="I466" s="183"/>
      <c r="J466" s="183"/>
      <c r="K466" s="185"/>
      <c r="L466" s="185"/>
      <c r="M466" s="183"/>
      <c r="N466" s="176" t="str">
        <f>IF(Tabla46[[#This Row],[ID RIESGO]]="","",IF(Tabla46[[#This Row],[RESPONSABLE DEL CONTROL (CARGO)]]="","No","Si"))</f>
        <v/>
      </c>
      <c r="O466" s="134" t="str">
        <f>IF(Tabla46[[#This Row],[FRECUENCIA DE EJECUCION DEL CONTROL]]="","",IF(Tabla46[[#This Row],[FRECUENCIA DE EJECUCION DEL CONTROL]]=DATOS!$AS$32,DATOS!$AS$32,DATOS!$AS$31))</f>
        <v/>
      </c>
      <c r="P46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6" s="134" t="str">
        <f>IF(ISTEXT(Tabla46[[#This Row],[VALOR EVALUACION DISENO]]),"",IF(Tabla46[[#This Row],[VALOR EVALUACION DISENO]]&gt;4.6,DATOS!$AV$21,IF(Tabla46[[#This Row],[VALOR EVALUACION DISENO]]&gt;=3,DATOS!$AV$22,DATOS!$AV$23)))</f>
        <v/>
      </c>
      <c r="R466" s="296"/>
      <c r="S466" s="134" t="str">
        <f>IFERROR(VLOOKUP(Tabla46[[#This Row],[% DE CUMPLIMIENTO DE LA EJECUCION DEL CONTROL]],DATOS!$AS$38:$AT$40,2,0),"")</f>
        <v/>
      </c>
      <c r="T466" s="296"/>
      <c r="U466" s="134" t="str">
        <f>IFERROR(VLOOKUP(Tabla46[[#This Row],[CRITERIOS DE EVALUACION DE LA EFECTIVIDAD]],DATOS!$AS$43:$AT$45,2,0),"")</f>
        <v/>
      </c>
      <c r="V466"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7" spans="1:22" ht="15" customHeight="1" x14ac:dyDescent="0.25">
      <c r="A467" s="7"/>
      <c r="B467" s="5"/>
      <c r="C467" s="5"/>
      <c r="D467" s="72"/>
      <c r="E467" s="10"/>
      <c r="F467" s="183"/>
      <c r="G467" s="134" t="str">
        <f>IFERROR(VLOOKUP(Tabla46[[#This Row],[ID RIESGO]],'1. IDENTIFICACION DEL RIESGO'!$AB$27:$AL$40,11,0),"")</f>
        <v/>
      </c>
      <c r="H467" s="183"/>
      <c r="I467" s="183"/>
      <c r="J467" s="183"/>
      <c r="K467" s="185"/>
      <c r="L467" s="185"/>
      <c r="M467" s="183"/>
      <c r="N467" s="176" t="str">
        <f>IF(Tabla46[[#This Row],[ID RIESGO]]="","",IF(Tabla46[[#This Row],[RESPONSABLE DEL CONTROL (CARGO)]]="","No","Si"))</f>
        <v/>
      </c>
      <c r="O467" s="134" t="str">
        <f>IF(Tabla46[[#This Row],[FRECUENCIA DE EJECUCION DEL CONTROL]]="","",IF(Tabla46[[#This Row],[FRECUENCIA DE EJECUCION DEL CONTROL]]=DATOS!$AS$32,DATOS!$AS$32,DATOS!$AS$31))</f>
        <v/>
      </c>
      <c r="P46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7" s="134" t="str">
        <f>IF(ISTEXT(Tabla46[[#This Row],[VALOR EVALUACION DISENO]]),"",IF(Tabla46[[#This Row],[VALOR EVALUACION DISENO]]&gt;4.6,DATOS!$AV$21,IF(Tabla46[[#This Row],[VALOR EVALUACION DISENO]]&gt;=3,DATOS!$AV$22,DATOS!$AV$23)))</f>
        <v/>
      </c>
      <c r="R467" s="296"/>
      <c r="S467" s="134" t="str">
        <f>IFERROR(VLOOKUP(Tabla46[[#This Row],[% DE CUMPLIMIENTO DE LA EJECUCION DEL CONTROL]],DATOS!$AS$38:$AT$40,2,0),"")</f>
        <v/>
      </c>
      <c r="T467" s="296"/>
      <c r="U467" s="134" t="str">
        <f>IFERROR(VLOOKUP(Tabla46[[#This Row],[CRITERIOS DE EVALUACION DE LA EFECTIVIDAD]],DATOS!$AS$43:$AT$45,2,0),"")</f>
        <v/>
      </c>
      <c r="V467"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8" spans="1:22" ht="15" customHeight="1" x14ac:dyDescent="0.25">
      <c r="A468" s="7"/>
      <c r="B468" s="5"/>
      <c r="C468" s="5"/>
      <c r="D468" s="72"/>
      <c r="E468" s="10"/>
      <c r="F468" s="183"/>
      <c r="G468" s="134" t="str">
        <f>IFERROR(VLOOKUP(Tabla46[[#This Row],[ID RIESGO]],'1. IDENTIFICACION DEL RIESGO'!$AB$27:$AL$40,11,0),"")</f>
        <v/>
      </c>
      <c r="H468" s="183"/>
      <c r="I468" s="183"/>
      <c r="J468" s="183"/>
      <c r="K468" s="185"/>
      <c r="L468" s="185"/>
      <c r="M468" s="183"/>
      <c r="N468" s="176" t="str">
        <f>IF(Tabla46[[#This Row],[ID RIESGO]]="","",IF(Tabla46[[#This Row],[RESPONSABLE DEL CONTROL (CARGO)]]="","No","Si"))</f>
        <v/>
      </c>
      <c r="O468" s="134" t="str">
        <f>IF(Tabla46[[#This Row],[FRECUENCIA DE EJECUCION DEL CONTROL]]="","",IF(Tabla46[[#This Row],[FRECUENCIA DE EJECUCION DEL CONTROL]]=DATOS!$AS$32,DATOS!$AS$32,DATOS!$AS$31))</f>
        <v/>
      </c>
      <c r="P46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8" s="134" t="str">
        <f>IF(ISTEXT(Tabla46[[#This Row],[VALOR EVALUACION DISENO]]),"",IF(Tabla46[[#This Row],[VALOR EVALUACION DISENO]]&gt;4.6,DATOS!$AV$21,IF(Tabla46[[#This Row],[VALOR EVALUACION DISENO]]&gt;=3,DATOS!$AV$22,DATOS!$AV$23)))</f>
        <v/>
      </c>
      <c r="R468" s="296"/>
      <c r="S468" s="134" t="str">
        <f>IFERROR(VLOOKUP(Tabla46[[#This Row],[% DE CUMPLIMIENTO DE LA EJECUCION DEL CONTROL]],DATOS!$AS$38:$AT$40,2,0),"")</f>
        <v/>
      </c>
      <c r="T468" s="296"/>
      <c r="U468" s="134" t="str">
        <f>IFERROR(VLOOKUP(Tabla46[[#This Row],[CRITERIOS DE EVALUACION DE LA EFECTIVIDAD]],DATOS!$AS$43:$AT$45,2,0),"")</f>
        <v/>
      </c>
      <c r="V468"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9" spans="1:22" ht="15" customHeight="1" x14ac:dyDescent="0.25">
      <c r="A469" s="7"/>
      <c r="B469" s="5"/>
      <c r="C469" s="5"/>
      <c r="D469" s="72"/>
      <c r="E469" s="10"/>
      <c r="F469" s="183"/>
      <c r="G469" s="134" t="str">
        <f>IFERROR(VLOOKUP(Tabla46[[#This Row],[ID RIESGO]],'1. IDENTIFICACION DEL RIESGO'!$AB$27:$AL$40,11,0),"")</f>
        <v/>
      </c>
      <c r="H469" s="183"/>
      <c r="I469" s="183"/>
      <c r="J469" s="183"/>
      <c r="K469" s="185"/>
      <c r="L469" s="185"/>
      <c r="M469" s="183"/>
      <c r="N469" s="176" t="str">
        <f>IF(Tabla46[[#This Row],[ID RIESGO]]="","",IF(Tabla46[[#This Row],[RESPONSABLE DEL CONTROL (CARGO)]]="","No","Si"))</f>
        <v/>
      </c>
      <c r="O469" s="134" t="str">
        <f>IF(Tabla46[[#This Row],[FRECUENCIA DE EJECUCION DEL CONTROL]]="","",IF(Tabla46[[#This Row],[FRECUENCIA DE EJECUCION DEL CONTROL]]=DATOS!$AS$32,DATOS!$AS$32,DATOS!$AS$31))</f>
        <v/>
      </c>
      <c r="P46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9" s="134" t="str">
        <f>IF(ISTEXT(Tabla46[[#This Row],[VALOR EVALUACION DISENO]]),"",IF(Tabla46[[#This Row],[VALOR EVALUACION DISENO]]&gt;4.6,DATOS!$AV$21,IF(Tabla46[[#This Row],[VALOR EVALUACION DISENO]]&gt;=3,DATOS!$AV$22,DATOS!$AV$23)))</f>
        <v/>
      </c>
      <c r="R469" s="296"/>
      <c r="S469" s="134" t="str">
        <f>IFERROR(VLOOKUP(Tabla46[[#This Row],[% DE CUMPLIMIENTO DE LA EJECUCION DEL CONTROL]],DATOS!$AS$38:$AT$40,2,0),"")</f>
        <v/>
      </c>
      <c r="T469" s="296"/>
      <c r="U469" s="134" t="str">
        <f>IFERROR(VLOOKUP(Tabla46[[#This Row],[CRITERIOS DE EVALUACION DE LA EFECTIVIDAD]],DATOS!$AS$43:$AT$45,2,0),"")</f>
        <v/>
      </c>
      <c r="V469"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0" spans="1:22" ht="15" customHeight="1" x14ac:dyDescent="0.25">
      <c r="A470" s="7"/>
      <c r="B470" s="5"/>
      <c r="C470" s="5"/>
      <c r="D470" s="72"/>
      <c r="E470" s="10"/>
      <c r="F470" s="183"/>
      <c r="G470" s="134" t="str">
        <f>IFERROR(VLOOKUP(Tabla46[[#This Row],[ID RIESGO]],'1. IDENTIFICACION DEL RIESGO'!$AB$27:$AL$40,11,0),"")</f>
        <v/>
      </c>
      <c r="H470" s="183"/>
      <c r="I470" s="183"/>
      <c r="J470" s="183"/>
      <c r="K470" s="185"/>
      <c r="L470" s="185"/>
      <c r="M470" s="183"/>
      <c r="N470" s="176" t="str">
        <f>IF(Tabla46[[#This Row],[ID RIESGO]]="","",IF(Tabla46[[#This Row],[RESPONSABLE DEL CONTROL (CARGO)]]="","No","Si"))</f>
        <v/>
      </c>
      <c r="O470" s="134" t="str">
        <f>IF(Tabla46[[#This Row],[FRECUENCIA DE EJECUCION DEL CONTROL]]="","",IF(Tabla46[[#This Row],[FRECUENCIA DE EJECUCION DEL CONTROL]]=DATOS!$AS$32,DATOS!$AS$32,DATOS!$AS$31))</f>
        <v/>
      </c>
      <c r="P47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0" s="134" t="str">
        <f>IF(ISTEXT(Tabla46[[#This Row],[VALOR EVALUACION DISENO]]),"",IF(Tabla46[[#This Row],[VALOR EVALUACION DISENO]]&gt;4.6,DATOS!$AV$21,IF(Tabla46[[#This Row],[VALOR EVALUACION DISENO]]&gt;=3,DATOS!$AV$22,DATOS!$AV$23)))</f>
        <v/>
      </c>
      <c r="R470" s="296"/>
      <c r="S470" s="134" t="str">
        <f>IFERROR(VLOOKUP(Tabla46[[#This Row],[% DE CUMPLIMIENTO DE LA EJECUCION DEL CONTROL]],DATOS!$AS$38:$AT$40,2,0),"")</f>
        <v/>
      </c>
      <c r="T470" s="296"/>
      <c r="U470" s="134" t="str">
        <f>IFERROR(VLOOKUP(Tabla46[[#This Row],[CRITERIOS DE EVALUACION DE LA EFECTIVIDAD]],DATOS!$AS$43:$AT$45,2,0),"")</f>
        <v/>
      </c>
      <c r="V470"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1" spans="1:22" ht="15" customHeight="1" x14ac:dyDescent="0.25">
      <c r="A471" s="7"/>
      <c r="B471" s="5"/>
      <c r="C471" s="5"/>
      <c r="D471" s="72"/>
      <c r="E471" s="10"/>
      <c r="F471" s="183"/>
      <c r="G471" s="134" t="str">
        <f>IFERROR(VLOOKUP(Tabla46[[#This Row],[ID RIESGO]],'1. IDENTIFICACION DEL RIESGO'!$AB$27:$AL$40,11,0),"")</f>
        <v/>
      </c>
      <c r="H471" s="183"/>
      <c r="I471" s="183"/>
      <c r="J471" s="183"/>
      <c r="K471" s="185"/>
      <c r="L471" s="185"/>
      <c r="M471" s="183"/>
      <c r="N471" s="176" t="str">
        <f>IF(Tabla46[[#This Row],[ID RIESGO]]="","",IF(Tabla46[[#This Row],[RESPONSABLE DEL CONTROL (CARGO)]]="","No","Si"))</f>
        <v/>
      </c>
      <c r="O471" s="134" t="str">
        <f>IF(Tabla46[[#This Row],[FRECUENCIA DE EJECUCION DEL CONTROL]]="","",IF(Tabla46[[#This Row],[FRECUENCIA DE EJECUCION DEL CONTROL]]=DATOS!$AS$32,DATOS!$AS$32,DATOS!$AS$31))</f>
        <v/>
      </c>
      <c r="P47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1" s="134" t="str">
        <f>IF(ISTEXT(Tabla46[[#This Row],[VALOR EVALUACION DISENO]]),"",IF(Tabla46[[#This Row],[VALOR EVALUACION DISENO]]&gt;4.6,DATOS!$AV$21,IF(Tabla46[[#This Row],[VALOR EVALUACION DISENO]]&gt;=3,DATOS!$AV$22,DATOS!$AV$23)))</f>
        <v/>
      </c>
      <c r="R471" s="296"/>
      <c r="S471" s="134" t="str">
        <f>IFERROR(VLOOKUP(Tabla46[[#This Row],[% DE CUMPLIMIENTO DE LA EJECUCION DEL CONTROL]],DATOS!$AS$38:$AT$40,2,0),"")</f>
        <v/>
      </c>
      <c r="T471" s="296"/>
      <c r="U471" s="134" t="str">
        <f>IFERROR(VLOOKUP(Tabla46[[#This Row],[CRITERIOS DE EVALUACION DE LA EFECTIVIDAD]],DATOS!$AS$43:$AT$45,2,0),"")</f>
        <v/>
      </c>
      <c r="V471"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2" spans="1:22" ht="15" customHeight="1" x14ac:dyDescent="0.25">
      <c r="A472" s="7"/>
      <c r="B472" s="5"/>
      <c r="C472" s="5"/>
      <c r="D472" s="72"/>
      <c r="E472" s="10"/>
      <c r="F472" s="183"/>
      <c r="G472" s="134" t="str">
        <f>IFERROR(VLOOKUP(Tabla46[[#This Row],[ID RIESGO]],'1. IDENTIFICACION DEL RIESGO'!$AB$27:$AL$40,11,0),"")</f>
        <v/>
      </c>
      <c r="H472" s="183"/>
      <c r="I472" s="183"/>
      <c r="J472" s="183"/>
      <c r="K472" s="185"/>
      <c r="L472" s="185"/>
      <c r="M472" s="183"/>
      <c r="N472" s="176" t="str">
        <f>IF(Tabla46[[#This Row],[ID RIESGO]]="","",IF(Tabla46[[#This Row],[RESPONSABLE DEL CONTROL (CARGO)]]="","No","Si"))</f>
        <v/>
      </c>
      <c r="O472" s="134" t="str">
        <f>IF(Tabla46[[#This Row],[FRECUENCIA DE EJECUCION DEL CONTROL]]="","",IF(Tabla46[[#This Row],[FRECUENCIA DE EJECUCION DEL CONTROL]]=DATOS!$AS$32,DATOS!$AS$32,DATOS!$AS$31))</f>
        <v/>
      </c>
      <c r="P47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2" s="134" t="str">
        <f>IF(ISTEXT(Tabla46[[#This Row],[VALOR EVALUACION DISENO]]),"",IF(Tabla46[[#This Row],[VALOR EVALUACION DISENO]]&gt;4.6,DATOS!$AV$21,IF(Tabla46[[#This Row],[VALOR EVALUACION DISENO]]&gt;=3,DATOS!$AV$22,DATOS!$AV$23)))</f>
        <v/>
      </c>
      <c r="R472" s="296"/>
      <c r="S472" s="134" t="str">
        <f>IFERROR(VLOOKUP(Tabla46[[#This Row],[% DE CUMPLIMIENTO DE LA EJECUCION DEL CONTROL]],DATOS!$AS$38:$AT$40,2,0),"")</f>
        <v/>
      </c>
      <c r="T472" s="296"/>
      <c r="U472" s="134" t="str">
        <f>IFERROR(VLOOKUP(Tabla46[[#This Row],[CRITERIOS DE EVALUACION DE LA EFECTIVIDAD]],DATOS!$AS$43:$AT$45,2,0),"")</f>
        <v/>
      </c>
      <c r="V472"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3" spans="1:22" ht="15" customHeight="1" x14ac:dyDescent="0.25">
      <c r="A473" s="7"/>
      <c r="B473" s="5"/>
      <c r="C473" s="5"/>
      <c r="D473" s="72"/>
      <c r="E473" s="10"/>
      <c r="F473" s="183"/>
      <c r="G473" s="134" t="str">
        <f>IFERROR(VLOOKUP(Tabla46[[#This Row],[ID RIESGO]],'1. IDENTIFICACION DEL RIESGO'!$AB$27:$AL$40,11,0),"")</f>
        <v/>
      </c>
      <c r="H473" s="183"/>
      <c r="I473" s="183"/>
      <c r="J473" s="183"/>
      <c r="K473" s="185"/>
      <c r="L473" s="185"/>
      <c r="M473" s="183"/>
      <c r="N473" s="176" t="str">
        <f>IF(Tabla46[[#This Row],[ID RIESGO]]="","",IF(Tabla46[[#This Row],[RESPONSABLE DEL CONTROL (CARGO)]]="","No","Si"))</f>
        <v/>
      </c>
      <c r="O473" s="134" t="str">
        <f>IF(Tabla46[[#This Row],[FRECUENCIA DE EJECUCION DEL CONTROL]]="","",IF(Tabla46[[#This Row],[FRECUENCIA DE EJECUCION DEL CONTROL]]=DATOS!$AS$32,DATOS!$AS$32,DATOS!$AS$31))</f>
        <v/>
      </c>
      <c r="P47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3" s="134" t="str">
        <f>IF(ISTEXT(Tabla46[[#This Row],[VALOR EVALUACION DISENO]]),"",IF(Tabla46[[#This Row],[VALOR EVALUACION DISENO]]&gt;4.6,DATOS!$AV$21,IF(Tabla46[[#This Row],[VALOR EVALUACION DISENO]]&gt;=3,DATOS!$AV$22,DATOS!$AV$23)))</f>
        <v/>
      </c>
      <c r="R473" s="296"/>
      <c r="S473" s="134" t="str">
        <f>IFERROR(VLOOKUP(Tabla46[[#This Row],[% DE CUMPLIMIENTO DE LA EJECUCION DEL CONTROL]],DATOS!$AS$38:$AT$40,2,0),"")</f>
        <v/>
      </c>
      <c r="T473" s="296"/>
      <c r="U473" s="134" t="str">
        <f>IFERROR(VLOOKUP(Tabla46[[#This Row],[CRITERIOS DE EVALUACION DE LA EFECTIVIDAD]],DATOS!$AS$43:$AT$45,2,0),"")</f>
        <v/>
      </c>
      <c r="V473"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4" spans="1:22" ht="15" customHeight="1" x14ac:dyDescent="0.25">
      <c r="A474" s="7"/>
      <c r="B474" s="5"/>
      <c r="C474" s="5"/>
      <c r="D474" s="72"/>
      <c r="E474" s="10"/>
      <c r="F474" s="183"/>
      <c r="G474" s="134" t="str">
        <f>IFERROR(VLOOKUP(Tabla46[[#This Row],[ID RIESGO]],'1. IDENTIFICACION DEL RIESGO'!$AB$27:$AL$40,11,0),"")</f>
        <v/>
      </c>
      <c r="H474" s="183"/>
      <c r="I474" s="183"/>
      <c r="J474" s="183"/>
      <c r="K474" s="185"/>
      <c r="L474" s="185"/>
      <c r="M474" s="183"/>
      <c r="N474" s="176" t="str">
        <f>IF(Tabla46[[#This Row],[ID RIESGO]]="","",IF(Tabla46[[#This Row],[RESPONSABLE DEL CONTROL (CARGO)]]="","No","Si"))</f>
        <v/>
      </c>
      <c r="O474" s="134" t="str">
        <f>IF(Tabla46[[#This Row],[FRECUENCIA DE EJECUCION DEL CONTROL]]="","",IF(Tabla46[[#This Row],[FRECUENCIA DE EJECUCION DEL CONTROL]]=DATOS!$AS$32,DATOS!$AS$32,DATOS!$AS$31))</f>
        <v/>
      </c>
      <c r="P47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4" s="134" t="str">
        <f>IF(ISTEXT(Tabla46[[#This Row],[VALOR EVALUACION DISENO]]),"",IF(Tabla46[[#This Row],[VALOR EVALUACION DISENO]]&gt;4.6,DATOS!$AV$21,IF(Tabla46[[#This Row],[VALOR EVALUACION DISENO]]&gt;=3,DATOS!$AV$22,DATOS!$AV$23)))</f>
        <v/>
      </c>
      <c r="R474" s="296"/>
      <c r="S474" s="134" t="str">
        <f>IFERROR(VLOOKUP(Tabla46[[#This Row],[% DE CUMPLIMIENTO DE LA EJECUCION DEL CONTROL]],DATOS!$AS$38:$AT$40,2,0),"")</f>
        <v/>
      </c>
      <c r="T474" s="296"/>
      <c r="U474" s="134" t="str">
        <f>IFERROR(VLOOKUP(Tabla46[[#This Row],[CRITERIOS DE EVALUACION DE LA EFECTIVIDAD]],DATOS!$AS$43:$AT$45,2,0),"")</f>
        <v/>
      </c>
      <c r="V474"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5" spans="1:22" ht="15" customHeight="1" x14ac:dyDescent="0.25">
      <c r="A475" s="7"/>
      <c r="B475" s="5"/>
      <c r="C475" s="5"/>
      <c r="D475" s="72"/>
      <c r="E475" s="10"/>
      <c r="F475" s="183"/>
      <c r="G475" s="134" t="str">
        <f>IFERROR(VLOOKUP(Tabla46[[#This Row],[ID RIESGO]],'1. IDENTIFICACION DEL RIESGO'!$AB$27:$AL$40,11,0),"")</f>
        <v/>
      </c>
      <c r="H475" s="183"/>
      <c r="I475" s="183"/>
      <c r="J475" s="183"/>
      <c r="K475" s="185"/>
      <c r="L475" s="185"/>
      <c r="M475" s="183"/>
      <c r="N475" s="176" t="str">
        <f>IF(Tabla46[[#This Row],[ID RIESGO]]="","",IF(Tabla46[[#This Row],[RESPONSABLE DEL CONTROL (CARGO)]]="","No","Si"))</f>
        <v/>
      </c>
      <c r="O475" s="134" t="str">
        <f>IF(Tabla46[[#This Row],[FRECUENCIA DE EJECUCION DEL CONTROL]]="","",IF(Tabla46[[#This Row],[FRECUENCIA DE EJECUCION DEL CONTROL]]=DATOS!$AS$32,DATOS!$AS$32,DATOS!$AS$31))</f>
        <v/>
      </c>
      <c r="P47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5" s="134" t="str">
        <f>IF(ISTEXT(Tabla46[[#This Row],[VALOR EVALUACION DISENO]]),"",IF(Tabla46[[#This Row],[VALOR EVALUACION DISENO]]&gt;4.6,DATOS!$AV$21,IF(Tabla46[[#This Row],[VALOR EVALUACION DISENO]]&gt;=3,DATOS!$AV$22,DATOS!$AV$23)))</f>
        <v/>
      </c>
      <c r="R475" s="296"/>
      <c r="S475" s="134" t="str">
        <f>IFERROR(VLOOKUP(Tabla46[[#This Row],[% DE CUMPLIMIENTO DE LA EJECUCION DEL CONTROL]],DATOS!$AS$38:$AT$40,2,0),"")</f>
        <v/>
      </c>
      <c r="T475" s="296"/>
      <c r="U475" s="134" t="str">
        <f>IFERROR(VLOOKUP(Tabla46[[#This Row],[CRITERIOS DE EVALUACION DE LA EFECTIVIDAD]],DATOS!$AS$43:$AT$45,2,0),"")</f>
        <v/>
      </c>
      <c r="V475"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6" spans="1:22" ht="15" customHeight="1" x14ac:dyDescent="0.25">
      <c r="A476" s="7"/>
      <c r="B476" s="5"/>
      <c r="C476" s="5"/>
      <c r="D476" s="72"/>
      <c r="E476" s="10"/>
      <c r="F476" s="183"/>
      <c r="G476" s="134" t="str">
        <f>IFERROR(VLOOKUP(Tabla46[[#This Row],[ID RIESGO]],'1. IDENTIFICACION DEL RIESGO'!$AB$27:$AL$40,11,0),"")</f>
        <v/>
      </c>
      <c r="H476" s="183"/>
      <c r="I476" s="183"/>
      <c r="J476" s="183"/>
      <c r="K476" s="185"/>
      <c r="L476" s="185"/>
      <c r="M476" s="183"/>
      <c r="N476" s="176" t="str">
        <f>IF(Tabla46[[#This Row],[ID RIESGO]]="","",IF(Tabla46[[#This Row],[RESPONSABLE DEL CONTROL (CARGO)]]="","No","Si"))</f>
        <v/>
      </c>
      <c r="O476" s="134" t="str">
        <f>IF(Tabla46[[#This Row],[FRECUENCIA DE EJECUCION DEL CONTROL]]="","",IF(Tabla46[[#This Row],[FRECUENCIA DE EJECUCION DEL CONTROL]]=DATOS!$AS$32,DATOS!$AS$32,DATOS!$AS$31))</f>
        <v/>
      </c>
      <c r="P47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6" s="134" t="str">
        <f>IF(ISTEXT(Tabla46[[#This Row],[VALOR EVALUACION DISENO]]),"",IF(Tabla46[[#This Row],[VALOR EVALUACION DISENO]]&gt;4.6,DATOS!$AV$21,IF(Tabla46[[#This Row],[VALOR EVALUACION DISENO]]&gt;=3,DATOS!$AV$22,DATOS!$AV$23)))</f>
        <v/>
      </c>
      <c r="R476" s="296"/>
      <c r="S476" s="134" t="str">
        <f>IFERROR(VLOOKUP(Tabla46[[#This Row],[% DE CUMPLIMIENTO DE LA EJECUCION DEL CONTROL]],DATOS!$AS$38:$AT$40,2,0),"")</f>
        <v/>
      </c>
      <c r="T476" s="296"/>
      <c r="U476" s="134" t="str">
        <f>IFERROR(VLOOKUP(Tabla46[[#This Row],[CRITERIOS DE EVALUACION DE LA EFECTIVIDAD]],DATOS!$AS$43:$AT$45,2,0),"")</f>
        <v/>
      </c>
      <c r="V476"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7" spans="1:22" ht="15" customHeight="1" x14ac:dyDescent="0.25">
      <c r="A477" s="7"/>
      <c r="B477" s="5"/>
      <c r="C477" s="5"/>
      <c r="D477" s="72"/>
      <c r="E477" s="10"/>
      <c r="F477" s="183"/>
      <c r="G477" s="134" t="str">
        <f>IFERROR(VLOOKUP(Tabla46[[#This Row],[ID RIESGO]],'1. IDENTIFICACION DEL RIESGO'!$AB$27:$AL$40,11,0),"")</f>
        <v/>
      </c>
      <c r="H477" s="183"/>
      <c r="I477" s="183"/>
      <c r="J477" s="183"/>
      <c r="K477" s="185"/>
      <c r="L477" s="185"/>
      <c r="M477" s="183"/>
      <c r="N477" s="176" t="str">
        <f>IF(Tabla46[[#This Row],[ID RIESGO]]="","",IF(Tabla46[[#This Row],[RESPONSABLE DEL CONTROL (CARGO)]]="","No","Si"))</f>
        <v/>
      </c>
      <c r="O477" s="134" t="str">
        <f>IF(Tabla46[[#This Row],[FRECUENCIA DE EJECUCION DEL CONTROL]]="","",IF(Tabla46[[#This Row],[FRECUENCIA DE EJECUCION DEL CONTROL]]=DATOS!$AS$32,DATOS!$AS$32,DATOS!$AS$31))</f>
        <v/>
      </c>
      <c r="P47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7" s="134" t="str">
        <f>IF(ISTEXT(Tabla46[[#This Row],[VALOR EVALUACION DISENO]]),"",IF(Tabla46[[#This Row],[VALOR EVALUACION DISENO]]&gt;4.6,DATOS!$AV$21,IF(Tabla46[[#This Row],[VALOR EVALUACION DISENO]]&gt;=3,DATOS!$AV$22,DATOS!$AV$23)))</f>
        <v/>
      </c>
      <c r="R477" s="296"/>
      <c r="S477" s="134" t="str">
        <f>IFERROR(VLOOKUP(Tabla46[[#This Row],[% DE CUMPLIMIENTO DE LA EJECUCION DEL CONTROL]],DATOS!$AS$38:$AT$40,2,0),"")</f>
        <v/>
      </c>
      <c r="T477" s="296"/>
      <c r="U477" s="134" t="str">
        <f>IFERROR(VLOOKUP(Tabla46[[#This Row],[CRITERIOS DE EVALUACION DE LA EFECTIVIDAD]],DATOS!$AS$43:$AT$45,2,0),"")</f>
        <v/>
      </c>
      <c r="V477"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8" spans="1:22" ht="15" customHeight="1" x14ac:dyDescent="0.25">
      <c r="A478" s="7"/>
      <c r="B478" s="5"/>
      <c r="C478" s="5"/>
      <c r="D478" s="72"/>
      <c r="E478" s="10"/>
      <c r="F478" s="183"/>
      <c r="G478" s="134" t="str">
        <f>IFERROR(VLOOKUP(Tabla46[[#This Row],[ID RIESGO]],'1. IDENTIFICACION DEL RIESGO'!$AB$27:$AL$40,11,0),"")</f>
        <v/>
      </c>
      <c r="H478" s="183"/>
      <c r="I478" s="183"/>
      <c r="J478" s="183"/>
      <c r="K478" s="185"/>
      <c r="L478" s="185"/>
      <c r="M478" s="183"/>
      <c r="N478" s="176" t="str">
        <f>IF(Tabla46[[#This Row],[ID RIESGO]]="","",IF(Tabla46[[#This Row],[RESPONSABLE DEL CONTROL (CARGO)]]="","No","Si"))</f>
        <v/>
      </c>
      <c r="O478" s="134" t="str">
        <f>IF(Tabla46[[#This Row],[FRECUENCIA DE EJECUCION DEL CONTROL]]="","",IF(Tabla46[[#This Row],[FRECUENCIA DE EJECUCION DEL CONTROL]]=DATOS!$AS$32,DATOS!$AS$32,DATOS!$AS$31))</f>
        <v/>
      </c>
      <c r="P47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8" s="134" t="str">
        <f>IF(ISTEXT(Tabla46[[#This Row],[VALOR EVALUACION DISENO]]),"",IF(Tabla46[[#This Row],[VALOR EVALUACION DISENO]]&gt;4.6,DATOS!$AV$21,IF(Tabla46[[#This Row],[VALOR EVALUACION DISENO]]&gt;=3,DATOS!$AV$22,DATOS!$AV$23)))</f>
        <v/>
      </c>
      <c r="R478" s="296"/>
      <c r="S478" s="134" t="str">
        <f>IFERROR(VLOOKUP(Tabla46[[#This Row],[% DE CUMPLIMIENTO DE LA EJECUCION DEL CONTROL]],DATOS!$AS$38:$AT$40,2,0),"")</f>
        <v/>
      </c>
      <c r="T478" s="296"/>
      <c r="U478" s="134" t="str">
        <f>IFERROR(VLOOKUP(Tabla46[[#This Row],[CRITERIOS DE EVALUACION DE LA EFECTIVIDAD]],DATOS!$AS$43:$AT$45,2,0),"")</f>
        <v/>
      </c>
      <c r="V478"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9" spans="1:22" ht="15" customHeight="1" x14ac:dyDescent="0.25">
      <c r="A479" s="7"/>
      <c r="B479" s="5"/>
      <c r="C479" s="5"/>
      <c r="D479" s="72"/>
      <c r="E479" s="10"/>
      <c r="F479" s="183"/>
      <c r="G479" s="134" t="str">
        <f>IFERROR(VLOOKUP(Tabla46[[#This Row],[ID RIESGO]],'1. IDENTIFICACION DEL RIESGO'!$AB$27:$AL$40,11,0),"")</f>
        <v/>
      </c>
      <c r="H479" s="183"/>
      <c r="I479" s="183"/>
      <c r="J479" s="183"/>
      <c r="K479" s="185"/>
      <c r="L479" s="185"/>
      <c r="M479" s="183"/>
      <c r="N479" s="176" t="str">
        <f>IF(Tabla46[[#This Row],[ID RIESGO]]="","",IF(Tabla46[[#This Row],[RESPONSABLE DEL CONTROL (CARGO)]]="","No","Si"))</f>
        <v/>
      </c>
      <c r="O479" s="134" t="str">
        <f>IF(Tabla46[[#This Row],[FRECUENCIA DE EJECUCION DEL CONTROL]]="","",IF(Tabla46[[#This Row],[FRECUENCIA DE EJECUCION DEL CONTROL]]=DATOS!$AS$32,DATOS!$AS$32,DATOS!$AS$31))</f>
        <v/>
      </c>
      <c r="P47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9" s="134" t="str">
        <f>IF(ISTEXT(Tabla46[[#This Row],[VALOR EVALUACION DISENO]]),"",IF(Tabla46[[#This Row],[VALOR EVALUACION DISENO]]&gt;4.6,DATOS!$AV$21,IF(Tabla46[[#This Row],[VALOR EVALUACION DISENO]]&gt;=3,DATOS!$AV$22,DATOS!$AV$23)))</f>
        <v/>
      </c>
      <c r="R479" s="296"/>
      <c r="S479" s="134" t="str">
        <f>IFERROR(VLOOKUP(Tabla46[[#This Row],[% DE CUMPLIMIENTO DE LA EJECUCION DEL CONTROL]],DATOS!$AS$38:$AT$40,2,0),"")</f>
        <v/>
      </c>
      <c r="T479" s="296"/>
      <c r="U479" s="134" t="str">
        <f>IFERROR(VLOOKUP(Tabla46[[#This Row],[CRITERIOS DE EVALUACION DE LA EFECTIVIDAD]],DATOS!$AS$43:$AT$45,2,0),"")</f>
        <v/>
      </c>
      <c r="V479"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0" spans="1:22" ht="15" customHeight="1" x14ac:dyDescent="0.25">
      <c r="A480" s="7"/>
      <c r="B480" s="5"/>
      <c r="C480" s="5"/>
      <c r="D480" s="72"/>
      <c r="E480" s="10"/>
      <c r="F480" s="183"/>
      <c r="G480" s="134" t="str">
        <f>IFERROR(VLOOKUP(Tabla46[[#This Row],[ID RIESGO]],'1. IDENTIFICACION DEL RIESGO'!$AB$27:$AL$40,11,0),"")</f>
        <v/>
      </c>
      <c r="H480" s="183"/>
      <c r="I480" s="183"/>
      <c r="J480" s="183"/>
      <c r="K480" s="185"/>
      <c r="L480" s="185"/>
      <c r="M480" s="183"/>
      <c r="N480" s="176" t="str">
        <f>IF(Tabla46[[#This Row],[ID RIESGO]]="","",IF(Tabla46[[#This Row],[RESPONSABLE DEL CONTROL (CARGO)]]="","No","Si"))</f>
        <v/>
      </c>
      <c r="O480" s="134" t="str">
        <f>IF(Tabla46[[#This Row],[FRECUENCIA DE EJECUCION DEL CONTROL]]="","",IF(Tabla46[[#This Row],[FRECUENCIA DE EJECUCION DEL CONTROL]]=DATOS!$AS$32,DATOS!$AS$32,DATOS!$AS$31))</f>
        <v/>
      </c>
      <c r="P48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0" s="134" t="str">
        <f>IF(ISTEXT(Tabla46[[#This Row],[VALOR EVALUACION DISENO]]),"",IF(Tabla46[[#This Row],[VALOR EVALUACION DISENO]]&gt;4.6,DATOS!$AV$21,IF(Tabla46[[#This Row],[VALOR EVALUACION DISENO]]&gt;=3,DATOS!$AV$22,DATOS!$AV$23)))</f>
        <v/>
      </c>
      <c r="R480" s="296"/>
      <c r="S480" s="134" t="str">
        <f>IFERROR(VLOOKUP(Tabla46[[#This Row],[% DE CUMPLIMIENTO DE LA EJECUCION DEL CONTROL]],DATOS!$AS$38:$AT$40,2,0),"")</f>
        <v/>
      </c>
      <c r="T480" s="296"/>
      <c r="U480" s="134" t="str">
        <f>IFERROR(VLOOKUP(Tabla46[[#This Row],[CRITERIOS DE EVALUACION DE LA EFECTIVIDAD]],DATOS!$AS$43:$AT$45,2,0),"")</f>
        <v/>
      </c>
      <c r="V480"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1" spans="1:22" ht="15" customHeight="1" x14ac:dyDescent="0.25">
      <c r="A481" s="7"/>
      <c r="B481" s="5"/>
      <c r="C481" s="5"/>
      <c r="D481" s="72"/>
      <c r="E481" s="10"/>
      <c r="F481" s="183"/>
      <c r="G481" s="134" t="str">
        <f>IFERROR(VLOOKUP(Tabla46[[#This Row],[ID RIESGO]],'1. IDENTIFICACION DEL RIESGO'!$AB$27:$AL$40,11,0),"")</f>
        <v/>
      </c>
      <c r="H481" s="183"/>
      <c r="I481" s="183"/>
      <c r="J481" s="183"/>
      <c r="K481" s="185"/>
      <c r="L481" s="185"/>
      <c r="M481" s="183"/>
      <c r="N481" s="176" t="str">
        <f>IF(Tabla46[[#This Row],[ID RIESGO]]="","",IF(Tabla46[[#This Row],[RESPONSABLE DEL CONTROL (CARGO)]]="","No","Si"))</f>
        <v/>
      </c>
      <c r="O481" s="134" t="str">
        <f>IF(Tabla46[[#This Row],[FRECUENCIA DE EJECUCION DEL CONTROL]]="","",IF(Tabla46[[#This Row],[FRECUENCIA DE EJECUCION DEL CONTROL]]=DATOS!$AS$32,DATOS!$AS$32,DATOS!$AS$31))</f>
        <v/>
      </c>
      <c r="P48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1" s="134" t="str">
        <f>IF(ISTEXT(Tabla46[[#This Row],[VALOR EVALUACION DISENO]]),"",IF(Tabla46[[#This Row],[VALOR EVALUACION DISENO]]&gt;4.6,DATOS!$AV$21,IF(Tabla46[[#This Row],[VALOR EVALUACION DISENO]]&gt;=3,DATOS!$AV$22,DATOS!$AV$23)))</f>
        <v/>
      </c>
      <c r="R481" s="296"/>
      <c r="S481" s="134" t="str">
        <f>IFERROR(VLOOKUP(Tabla46[[#This Row],[% DE CUMPLIMIENTO DE LA EJECUCION DEL CONTROL]],DATOS!$AS$38:$AT$40,2,0),"")</f>
        <v/>
      </c>
      <c r="T481" s="296"/>
      <c r="U481" s="134" t="str">
        <f>IFERROR(VLOOKUP(Tabla46[[#This Row],[CRITERIOS DE EVALUACION DE LA EFECTIVIDAD]],DATOS!$AS$43:$AT$45,2,0),"")</f>
        <v/>
      </c>
      <c r="V481"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2" spans="1:22" ht="15" customHeight="1" x14ac:dyDescent="0.25">
      <c r="A482" s="7"/>
      <c r="B482" s="5"/>
      <c r="C482" s="5"/>
      <c r="D482" s="72"/>
      <c r="E482" s="10"/>
      <c r="F482" s="183"/>
      <c r="G482" s="134" t="str">
        <f>IFERROR(VLOOKUP(Tabla46[[#This Row],[ID RIESGO]],'1. IDENTIFICACION DEL RIESGO'!$AB$27:$AL$40,11,0),"")</f>
        <v/>
      </c>
      <c r="H482" s="183"/>
      <c r="I482" s="183"/>
      <c r="J482" s="183"/>
      <c r="K482" s="185"/>
      <c r="L482" s="185"/>
      <c r="M482" s="183"/>
      <c r="N482" s="176" t="str">
        <f>IF(Tabla46[[#This Row],[ID RIESGO]]="","",IF(Tabla46[[#This Row],[RESPONSABLE DEL CONTROL (CARGO)]]="","No","Si"))</f>
        <v/>
      </c>
      <c r="O482" s="134" t="str">
        <f>IF(Tabla46[[#This Row],[FRECUENCIA DE EJECUCION DEL CONTROL]]="","",IF(Tabla46[[#This Row],[FRECUENCIA DE EJECUCION DEL CONTROL]]=DATOS!$AS$32,DATOS!$AS$32,DATOS!$AS$31))</f>
        <v/>
      </c>
      <c r="P48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2" s="134" t="str">
        <f>IF(ISTEXT(Tabla46[[#This Row],[VALOR EVALUACION DISENO]]),"",IF(Tabla46[[#This Row],[VALOR EVALUACION DISENO]]&gt;4.6,DATOS!$AV$21,IF(Tabla46[[#This Row],[VALOR EVALUACION DISENO]]&gt;=3,DATOS!$AV$22,DATOS!$AV$23)))</f>
        <v/>
      </c>
      <c r="R482" s="296"/>
      <c r="S482" s="134" t="str">
        <f>IFERROR(VLOOKUP(Tabla46[[#This Row],[% DE CUMPLIMIENTO DE LA EJECUCION DEL CONTROL]],DATOS!$AS$38:$AT$40,2,0),"")</f>
        <v/>
      </c>
      <c r="T482" s="296"/>
      <c r="U482" s="134" t="str">
        <f>IFERROR(VLOOKUP(Tabla46[[#This Row],[CRITERIOS DE EVALUACION DE LA EFECTIVIDAD]],DATOS!$AS$43:$AT$45,2,0),"")</f>
        <v/>
      </c>
      <c r="V482"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3" spans="1:22" ht="15" customHeight="1" x14ac:dyDescent="0.25">
      <c r="A483" s="7"/>
      <c r="B483" s="5"/>
      <c r="C483" s="5"/>
      <c r="D483" s="72"/>
      <c r="E483" s="10"/>
      <c r="F483" s="183"/>
      <c r="G483" s="134" t="str">
        <f>IFERROR(VLOOKUP(Tabla46[[#This Row],[ID RIESGO]],'1. IDENTIFICACION DEL RIESGO'!$AB$27:$AL$40,11,0),"")</f>
        <v/>
      </c>
      <c r="H483" s="183"/>
      <c r="I483" s="183"/>
      <c r="J483" s="183"/>
      <c r="K483" s="185"/>
      <c r="L483" s="185"/>
      <c r="M483" s="183"/>
      <c r="N483" s="176" t="str">
        <f>IF(Tabla46[[#This Row],[ID RIESGO]]="","",IF(Tabla46[[#This Row],[RESPONSABLE DEL CONTROL (CARGO)]]="","No","Si"))</f>
        <v/>
      </c>
      <c r="O483" s="134" t="str">
        <f>IF(Tabla46[[#This Row],[FRECUENCIA DE EJECUCION DEL CONTROL]]="","",IF(Tabla46[[#This Row],[FRECUENCIA DE EJECUCION DEL CONTROL]]=DATOS!$AS$32,DATOS!$AS$32,DATOS!$AS$31))</f>
        <v/>
      </c>
      <c r="P48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3" s="134" t="str">
        <f>IF(ISTEXT(Tabla46[[#This Row],[VALOR EVALUACION DISENO]]),"",IF(Tabla46[[#This Row],[VALOR EVALUACION DISENO]]&gt;4.6,DATOS!$AV$21,IF(Tabla46[[#This Row],[VALOR EVALUACION DISENO]]&gt;=3,DATOS!$AV$22,DATOS!$AV$23)))</f>
        <v/>
      </c>
      <c r="R483" s="296"/>
      <c r="S483" s="134" t="str">
        <f>IFERROR(VLOOKUP(Tabla46[[#This Row],[% DE CUMPLIMIENTO DE LA EJECUCION DEL CONTROL]],DATOS!$AS$38:$AT$40,2,0),"")</f>
        <v/>
      </c>
      <c r="T483" s="296"/>
      <c r="U483" s="134" t="str">
        <f>IFERROR(VLOOKUP(Tabla46[[#This Row],[CRITERIOS DE EVALUACION DE LA EFECTIVIDAD]],DATOS!$AS$43:$AT$45,2,0),"")</f>
        <v/>
      </c>
      <c r="V483"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4" spans="1:22" ht="15" customHeight="1" x14ac:dyDescent="0.25">
      <c r="A484" s="7"/>
      <c r="B484" s="5"/>
      <c r="C484" s="5"/>
      <c r="D484" s="72"/>
      <c r="E484" s="10"/>
      <c r="F484" s="183"/>
      <c r="G484" s="134" t="str">
        <f>IFERROR(VLOOKUP(Tabla46[[#This Row],[ID RIESGO]],'1. IDENTIFICACION DEL RIESGO'!$AB$27:$AL$40,11,0),"")</f>
        <v/>
      </c>
      <c r="H484" s="183"/>
      <c r="I484" s="183"/>
      <c r="J484" s="183"/>
      <c r="K484" s="185"/>
      <c r="L484" s="185"/>
      <c r="M484" s="183"/>
      <c r="N484" s="176" t="str">
        <f>IF(Tabla46[[#This Row],[ID RIESGO]]="","",IF(Tabla46[[#This Row],[RESPONSABLE DEL CONTROL (CARGO)]]="","No","Si"))</f>
        <v/>
      </c>
      <c r="O484" s="134" t="str">
        <f>IF(Tabla46[[#This Row],[FRECUENCIA DE EJECUCION DEL CONTROL]]="","",IF(Tabla46[[#This Row],[FRECUENCIA DE EJECUCION DEL CONTROL]]=DATOS!$AS$32,DATOS!$AS$32,DATOS!$AS$31))</f>
        <v/>
      </c>
      <c r="P48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4" s="134" t="str">
        <f>IF(ISTEXT(Tabla46[[#This Row],[VALOR EVALUACION DISENO]]),"",IF(Tabla46[[#This Row],[VALOR EVALUACION DISENO]]&gt;4.6,DATOS!$AV$21,IF(Tabla46[[#This Row],[VALOR EVALUACION DISENO]]&gt;=3,DATOS!$AV$22,DATOS!$AV$23)))</f>
        <v/>
      </c>
      <c r="R484" s="296"/>
      <c r="S484" s="134" t="str">
        <f>IFERROR(VLOOKUP(Tabla46[[#This Row],[% DE CUMPLIMIENTO DE LA EJECUCION DEL CONTROL]],DATOS!$AS$38:$AT$40,2,0),"")</f>
        <v/>
      </c>
      <c r="T484" s="296"/>
      <c r="U484" s="134" t="str">
        <f>IFERROR(VLOOKUP(Tabla46[[#This Row],[CRITERIOS DE EVALUACION DE LA EFECTIVIDAD]],DATOS!$AS$43:$AT$45,2,0),"")</f>
        <v/>
      </c>
      <c r="V484"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5" spans="1:22" ht="15" customHeight="1" x14ac:dyDescent="0.25">
      <c r="A485" s="7"/>
      <c r="B485" s="5"/>
      <c r="C485" s="5"/>
      <c r="D485" s="72"/>
      <c r="E485" s="10"/>
      <c r="F485" s="183"/>
      <c r="G485" s="134" t="str">
        <f>IFERROR(VLOOKUP(Tabla46[[#This Row],[ID RIESGO]],'1. IDENTIFICACION DEL RIESGO'!$AB$27:$AL$40,11,0),"")</f>
        <v/>
      </c>
      <c r="H485" s="183"/>
      <c r="I485" s="183"/>
      <c r="J485" s="183"/>
      <c r="K485" s="185"/>
      <c r="L485" s="185"/>
      <c r="M485" s="183"/>
      <c r="N485" s="176" t="str">
        <f>IF(Tabla46[[#This Row],[ID RIESGO]]="","",IF(Tabla46[[#This Row],[RESPONSABLE DEL CONTROL (CARGO)]]="","No","Si"))</f>
        <v/>
      </c>
      <c r="O485" s="134" t="str">
        <f>IF(Tabla46[[#This Row],[FRECUENCIA DE EJECUCION DEL CONTROL]]="","",IF(Tabla46[[#This Row],[FRECUENCIA DE EJECUCION DEL CONTROL]]=DATOS!$AS$32,DATOS!$AS$32,DATOS!$AS$31))</f>
        <v/>
      </c>
      <c r="P48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5" s="134" t="str">
        <f>IF(ISTEXT(Tabla46[[#This Row],[VALOR EVALUACION DISENO]]),"",IF(Tabla46[[#This Row],[VALOR EVALUACION DISENO]]&gt;4.6,DATOS!$AV$21,IF(Tabla46[[#This Row],[VALOR EVALUACION DISENO]]&gt;=3,DATOS!$AV$22,DATOS!$AV$23)))</f>
        <v/>
      </c>
      <c r="R485" s="296"/>
      <c r="S485" s="134" t="str">
        <f>IFERROR(VLOOKUP(Tabla46[[#This Row],[% DE CUMPLIMIENTO DE LA EJECUCION DEL CONTROL]],DATOS!$AS$38:$AT$40,2,0),"")</f>
        <v/>
      </c>
      <c r="T485" s="296"/>
      <c r="U485" s="134" t="str">
        <f>IFERROR(VLOOKUP(Tabla46[[#This Row],[CRITERIOS DE EVALUACION DE LA EFECTIVIDAD]],DATOS!$AS$43:$AT$45,2,0),"")</f>
        <v/>
      </c>
      <c r="V485"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6" spans="1:22" ht="15" customHeight="1" x14ac:dyDescent="0.25">
      <c r="A486" s="7"/>
      <c r="B486" s="5"/>
      <c r="C486" s="5"/>
      <c r="D486" s="72"/>
      <c r="E486" s="10"/>
      <c r="F486" s="183"/>
      <c r="G486" s="134" t="str">
        <f>IFERROR(VLOOKUP(Tabla46[[#This Row],[ID RIESGO]],'1. IDENTIFICACION DEL RIESGO'!$AB$27:$AL$40,11,0),"")</f>
        <v/>
      </c>
      <c r="H486" s="183"/>
      <c r="I486" s="183"/>
      <c r="J486" s="183"/>
      <c r="K486" s="185"/>
      <c r="L486" s="185"/>
      <c r="M486" s="183"/>
      <c r="N486" s="176" t="str">
        <f>IF(Tabla46[[#This Row],[ID RIESGO]]="","",IF(Tabla46[[#This Row],[RESPONSABLE DEL CONTROL (CARGO)]]="","No","Si"))</f>
        <v/>
      </c>
      <c r="O486" s="134" t="str">
        <f>IF(Tabla46[[#This Row],[FRECUENCIA DE EJECUCION DEL CONTROL]]="","",IF(Tabla46[[#This Row],[FRECUENCIA DE EJECUCION DEL CONTROL]]=DATOS!$AS$32,DATOS!$AS$32,DATOS!$AS$31))</f>
        <v/>
      </c>
      <c r="P48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6" s="134" t="str">
        <f>IF(ISTEXT(Tabla46[[#This Row],[VALOR EVALUACION DISENO]]),"",IF(Tabla46[[#This Row],[VALOR EVALUACION DISENO]]&gt;4.6,DATOS!$AV$21,IF(Tabla46[[#This Row],[VALOR EVALUACION DISENO]]&gt;=3,DATOS!$AV$22,DATOS!$AV$23)))</f>
        <v/>
      </c>
      <c r="R486" s="296"/>
      <c r="S486" s="134" t="str">
        <f>IFERROR(VLOOKUP(Tabla46[[#This Row],[% DE CUMPLIMIENTO DE LA EJECUCION DEL CONTROL]],DATOS!$AS$38:$AT$40,2,0),"")</f>
        <v/>
      </c>
      <c r="T486" s="296"/>
      <c r="U486" s="134" t="str">
        <f>IFERROR(VLOOKUP(Tabla46[[#This Row],[CRITERIOS DE EVALUACION DE LA EFECTIVIDAD]],DATOS!$AS$43:$AT$45,2,0),"")</f>
        <v/>
      </c>
      <c r="V486"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7" spans="1:22" ht="15" customHeight="1" x14ac:dyDescent="0.25">
      <c r="A487" s="7"/>
      <c r="B487" s="5"/>
      <c r="C487" s="5"/>
      <c r="D487" s="72"/>
      <c r="E487" s="10"/>
      <c r="F487" s="183"/>
      <c r="G487" s="134" t="str">
        <f>IFERROR(VLOOKUP(Tabla46[[#This Row],[ID RIESGO]],'1. IDENTIFICACION DEL RIESGO'!$AB$27:$AL$40,11,0),"")</f>
        <v/>
      </c>
      <c r="H487" s="183"/>
      <c r="I487" s="183"/>
      <c r="J487" s="183"/>
      <c r="K487" s="185"/>
      <c r="L487" s="185"/>
      <c r="M487" s="183"/>
      <c r="N487" s="176" t="str">
        <f>IF(Tabla46[[#This Row],[ID RIESGO]]="","",IF(Tabla46[[#This Row],[RESPONSABLE DEL CONTROL (CARGO)]]="","No","Si"))</f>
        <v/>
      </c>
      <c r="O487" s="134" t="str">
        <f>IF(Tabla46[[#This Row],[FRECUENCIA DE EJECUCION DEL CONTROL]]="","",IF(Tabla46[[#This Row],[FRECUENCIA DE EJECUCION DEL CONTROL]]=DATOS!$AS$32,DATOS!$AS$32,DATOS!$AS$31))</f>
        <v/>
      </c>
      <c r="P48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7" s="134" t="str">
        <f>IF(ISTEXT(Tabla46[[#This Row],[VALOR EVALUACION DISENO]]),"",IF(Tabla46[[#This Row],[VALOR EVALUACION DISENO]]&gt;4.6,DATOS!$AV$21,IF(Tabla46[[#This Row],[VALOR EVALUACION DISENO]]&gt;=3,DATOS!$AV$22,DATOS!$AV$23)))</f>
        <v/>
      </c>
      <c r="R487" s="296"/>
      <c r="S487" s="134" t="str">
        <f>IFERROR(VLOOKUP(Tabla46[[#This Row],[% DE CUMPLIMIENTO DE LA EJECUCION DEL CONTROL]],DATOS!$AS$38:$AT$40,2,0),"")</f>
        <v/>
      </c>
      <c r="T487" s="296"/>
      <c r="U487" s="134" t="str">
        <f>IFERROR(VLOOKUP(Tabla46[[#This Row],[CRITERIOS DE EVALUACION DE LA EFECTIVIDAD]],DATOS!$AS$43:$AT$45,2,0),"")</f>
        <v/>
      </c>
      <c r="V487"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8" spans="1:22" ht="15" customHeight="1" x14ac:dyDescent="0.25">
      <c r="A488" s="7"/>
      <c r="B488" s="5"/>
      <c r="C488" s="5"/>
      <c r="D488" s="72"/>
      <c r="E488" s="10"/>
      <c r="F488" s="183"/>
      <c r="G488" s="134" t="str">
        <f>IFERROR(VLOOKUP(Tabla46[[#This Row],[ID RIESGO]],'1. IDENTIFICACION DEL RIESGO'!$AB$27:$AL$40,11,0),"")</f>
        <v/>
      </c>
      <c r="H488" s="183"/>
      <c r="I488" s="183"/>
      <c r="J488" s="183"/>
      <c r="K488" s="185"/>
      <c r="L488" s="185"/>
      <c r="M488" s="183"/>
      <c r="N488" s="176" t="str">
        <f>IF(Tabla46[[#This Row],[ID RIESGO]]="","",IF(Tabla46[[#This Row],[RESPONSABLE DEL CONTROL (CARGO)]]="","No","Si"))</f>
        <v/>
      </c>
      <c r="O488" s="134" t="str">
        <f>IF(Tabla46[[#This Row],[FRECUENCIA DE EJECUCION DEL CONTROL]]="","",IF(Tabla46[[#This Row],[FRECUENCIA DE EJECUCION DEL CONTROL]]=DATOS!$AS$32,DATOS!$AS$32,DATOS!$AS$31))</f>
        <v/>
      </c>
      <c r="P48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8" s="134" t="str">
        <f>IF(ISTEXT(Tabla46[[#This Row],[VALOR EVALUACION DISENO]]),"",IF(Tabla46[[#This Row],[VALOR EVALUACION DISENO]]&gt;4.6,DATOS!$AV$21,IF(Tabla46[[#This Row],[VALOR EVALUACION DISENO]]&gt;=3,DATOS!$AV$22,DATOS!$AV$23)))</f>
        <v/>
      </c>
      <c r="R488" s="296"/>
      <c r="S488" s="134" t="str">
        <f>IFERROR(VLOOKUP(Tabla46[[#This Row],[% DE CUMPLIMIENTO DE LA EJECUCION DEL CONTROL]],DATOS!$AS$38:$AT$40,2,0),"")</f>
        <v/>
      </c>
      <c r="T488" s="296"/>
      <c r="U488" s="134" t="str">
        <f>IFERROR(VLOOKUP(Tabla46[[#This Row],[CRITERIOS DE EVALUACION DE LA EFECTIVIDAD]],DATOS!$AS$43:$AT$45,2,0),"")</f>
        <v/>
      </c>
      <c r="V488"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9" spans="1:22" ht="15" customHeight="1" x14ac:dyDescent="0.25">
      <c r="A489" s="7"/>
      <c r="B489" s="5"/>
      <c r="C489" s="5"/>
      <c r="D489" s="72"/>
      <c r="E489" s="10"/>
      <c r="F489" s="183"/>
      <c r="G489" s="134" t="str">
        <f>IFERROR(VLOOKUP(Tabla46[[#This Row],[ID RIESGO]],'1. IDENTIFICACION DEL RIESGO'!$AB$27:$AL$40,11,0),"")</f>
        <v/>
      </c>
      <c r="H489" s="183"/>
      <c r="I489" s="183"/>
      <c r="J489" s="183"/>
      <c r="K489" s="185"/>
      <c r="L489" s="185"/>
      <c r="M489" s="183"/>
      <c r="N489" s="176" t="str">
        <f>IF(Tabla46[[#This Row],[ID RIESGO]]="","",IF(Tabla46[[#This Row],[RESPONSABLE DEL CONTROL (CARGO)]]="","No","Si"))</f>
        <v/>
      </c>
      <c r="O489" s="134" t="str">
        <f>IF(Tabla46[[#This Row],[FRECUENCIA DE EJECUCION DEL CONTROL]]="","",IF(Tabla46[[#This Row],[FRECUENCIA DE EJECUCION DEL CONTROL]]=DATOS!$AS$32,DATOS!$AS$32,DATOS!$AS$31))</f>
        <v/>
      </c>
      <c r="P48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9" s="134" t="str">
        <f>IF(ISTEXT(Tabla46[[#This Row],[VALOR EVALUACION DISENO]]),"",IF(Tabla46[[#This Row],[VALOR EVALUACION DISENO]]&gt;4.6,DATOS!$AV$21,IF(Tabla46[[#This Row],[VALOR EVALUACION DISENO]]&gt;=3,DATOS!$AV$22,DATOS!$AV$23)))</f>
        <v/>
      </c>
      <c r="R489" s="296"/>
      <c r="S489" s="134" t="str">
        <f>IFERROR(VLOOKUP(Tabla46[[#This Row],[% DE CUMPLIMIENTO DE LA EJECUCION DEL CONTROL]],DATOS!$AS$38:$AT$40,2,0),"")</f>
        <v/>
      </c>
      <c r="T489" s="296"/>
      <c r="U489" s="134" t="str">
        <f>IFERROR(VLOOKUP(Tabla46[[#This Row],[CRITERIOS DE EVALUACION DE LA EFECTIVIDAD]],DATOS!$AS$43:$AT$45,2,0),"")</f>
        <v/>
      </c>
      <c r="V489"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0" spans="1:22" ht="15" customHeight="1" x14ac:dyDescent="0.25">
      <c r="A490" s="7"/>
      <c r="B490" s="5"/>
      <c r="C490" s="5"/>
      <c r="D490" s="72"/>
      <c r="E490" s="10"/>
      <c r="F490" s="183"/>
      <c r="G490" s="134" t="str">
        <f>IFERROR(VLOOKUP(Tabla46[[#This Row],[ID RIESGO]],'1. IDENTIFICACION DEL RIESGO'!$AB$27:$AL$40,11,0),"")</f>
        <v/>
      </c>
      <c r="H490" s="183"/>
      <c r="I490" s="183"/>
      <c r="J490" s="183"/>
      <c r="K490" s="185"/>
      <c r="L490" s="185"/>
      <c r="M490" s="183"/>
      <c r="N490" s="176" t="str">
        <f>IF(Tabla46[[#This Row],[ID RIESGO]]="","",IF(Tabla46[[#This Row],[RESPONSABLE DEL CONTROL (CARGO)]]="","No","Si"))</f>
        <v/>
      </c>
      <c r="O490" s="134" t="str">
        <f>IF(Tabla46[[#This Row],[FRECUENCIA DE EJECUCION DEL CONTROL]]="","",IF(Tabla46[[#This Row],[FRECUENCIA DE EJECUCION DEL CONTROL]]=DATOS!$AS$32,DATOS!$AS$32,DATOS!$AS$31))</f>
        <v/>
      </c>
      <c r="P49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0" s="134" t="str">
        <f>IF(ISTEXT(Tabla46[[#This Row],[VALOR EVALUACION DISENO]]),"",IF(Tabla46[[#This Row],[VALOR EVALUACION DISENO]]&gt;4.6,DATOS!$AV$21,IF(Tabla46[[#This Row],[VALOR EVALUACION DISENO]]&gt;=3,DATOS!$AV$22,DATOS!$AV$23)))</f>
        <v/>
      </c>
      <c r="R490" s="296"/>
      <c r="S490" s="134" t="str">
        <f>IFERROR(VLOOKUP(Tabla46[[#This Row],[% DE CUMPLIMIENTO DE LA EJECUCION DEL CONTROL]],DATOS!$AS$38:$AT$40,2,0),"")</f>
        <v/>
      </c>
      <c r="T490" s="296"/>
      <c r="U490" s="134" t="str">
        <f>IFERROR(VLOOKUP(Tabla46[[#This Row],[CRITERIOS DE EVALUACION DE LA EFECTIVIDAD]],DATOS!$AS$43:$AT$45,2,0),"")</f>
        <v/>
      </c>
      <c r="V490"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1" spans="1:22" ht="15" customHeight="1" x14ac:dyDescent="0.25">
      <c r="A491" s="7"/>
      <c r="B491" s="5"/>
      <c r="C491" s="5"/>
      <c r="D491" s="72"/>
      <c r="E491" s="10"/>
      <c r="F491" s="183"/>
      <c r="G491" s="134" t="str">
        <f>IFERROR(VLOOKUP(Tabla46[[#This Row],[ID RIESGO]],'1. IDENTIFICACION DEL RIESGO'!$AB$27:$AL$40,11,0),"")</f>
        <v/>
      </c>
      <c r="H491" s="183"/>
      <c r="I491" s="183"/>
      <c r="J491" s="183"/>
      <c r="K491" s="185"/>
      <c r="L491" s="185"/>
      <c r="M491" s="183"/>
      <c r="N491" s="176" t="str">
        <f>IF(Tabla46[[#This Row],[ID RIESGO]]="","",IF(Tabla46[[#This Row],[RESPONSABLE DEL CONTROL (CARGO)]]="","No","Si"))</f>
        <v/>
      </c>
      <c r="O491" s="134" t="str">
        <f>IF(Tabla46[[#This Row],[FRECUENCIA DE EJECUCION DEL CONTROL]]="","",IF(Tabla46[[#This Row],[FRECUENCIA DE EJECUCION DEL CONTROL]]=DATOS!$AS$32,DATOS!$AS$32,DATOS!$AS$31))</f>
        <v/>
      </c>
      <c r="P49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1" s="134" t="str">
        <f>IF(ISTEXT(Tabla46[[#This Row],[VALOR EVALUACION DISENO]]),"",IF(Tabla46[[#This Row],[VALOR EVALUACION DISENO]]&gt;4.6,DATOS!$AV$21,IF(Tabla46[[#This Row],[VALOR EVALUACION DISENO]]&gt;=3,DATOS!$AV$22,DATOS!$AV$23)))</f>
        <v/>
      </c>
      <c r="R491" s="296"/>
      <c r="S491" s="134" t="str">
        <f>IFERROR(VLOOKUP(Tabla46[[#This Row],[% DE CUMPLIMIENTO DE LA EJECUCION DEL CONTROL]],DATOS!$AS$38:$AT$40,2,0),"")</f>
        <v/>
      </c>
      <c r="T491" s="296"/>
      <c r="U491" s="134" t="str">
        <f>IFERROR(VLOOKUP(Tabla46[[#This Row],[CRITERIOS DE EVALUACION DE LA EFECTIVIDAD]],DATOS!$AS$43:$AT$45,2,0),"")</f>
        <v/>
      </c>
      <c r="V491"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2" spans="1:22" ht="15" customHeight="1" x14ac:dyDescent="0.25">
      <c r="A492" s="7"/>
      <c r="B492" s="5"/>
      <c r="C492" s="5"/>
      <c r="D492" s="72"/>
      <c r="E492" s="10"/>
      <c r="F492" s="183"/>
      <c r="G492" s="134" t="str">
        <f>IFERROR(VLOOKUP(Tabla46[[#This Row],[ID RIESGO]],'1. IDENTIFICACION DEL RIESGO'!$AB$27:$AL$40,11,0),"")</f>
        <v/>
      </c>
      <c r="H492" s="183"/>
      <c r="I492" s="183"/>
      <c r="J492" s="183"/>
      <c r="K492" s="185"/>
      <c r="L492" s="185"/>
      <c r="M492" s="183"/>
      <c r="N492" s="176" t="str">
        <f>IF(Tabla46[[#This Row],[ID RIESGO]]="","",IF(Tabla46[[#This Row],[RESPONSABLE DEL CONTROL (CARGO)]]="","No","Si"))</f>
        <v/>
      </c>
      <c r="O492" s="134" t="str">
        <f>IF(Tabla46[[#This Row],[FRECUENCIA DE EJECUCION DEL CONTROL]]="","",IF(Tabla46[[#This Row],[FRECUENCIA DE EJECUCION DEL CONTROL]]=DATOS!$AS$32,DATOS!$AS$32,DATOS!$AS$31))</f>
        <v/>
      </c>
      <c r="P49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2" s="134" t="str">
        <f>IF(ISTEXT(Tabla46[[#This Row],[VALOR EVALUACION DISENO]]),"",IF(Tabla46[[#This Row],[VALOR EVALUACION DISENO]]&gt;4.6,DATOS!$AV$21,IF(Tabla46[[#This Row],[VALOR EVALUACION DISENO]]&gt;=3,DATOS!$AV$22,DATOS!$AV$23)))</f>
        <v/>
      </c>
      <c r="R492" s="296"/>
      <c r="S492" s="134" t="str">
        <f>IFERROR(VLOOKUP(Tabla46[[#This Row],[% DE CUMPLIMIENTO DE LA EJECUCION DEL CONTROL]],DATOS!$AS$38:$AT$40,2,0),"")</f>
        <v/>
      </c>
      <c r="T492" s="296"/>
      <c r="U492" s="134" t="str">
        <f>IFERROR(VLOOKUP(Tabla46[[#This Row],[CRITERIOS DE EVALUACION DE LA EFECTIVIDAD]],DATOS!$AS$43:$AT$45,2,0),"")</f>
        <v/>
      </c>
      <c r="V492"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3" spans="1:22" ht="15" customHeight="1" x14ac:dyDescent="0.25">
      <c r="A493" s="7"/>
      <c r="B493" s="5"/>
      <c r="C493" s="5"/>
      <c r="D493" s="72"/>
      <c r="E493" s="10"/>
      <c r="F493" s="183"/>
      <c r="G493" s="134" t="str">
        <f>IFERROR(VLOOKUP(Tabla46[[#This Row],[ID RIESGO]],'1. IDENTIFICACION DEL RIESGO'!$AB$27:$AL$40,11,0),"")</f>
        <v/>
      </c>
      <c r="H493" s="183"/>
      <c r="I493" s="183"/>
      <c r="J493" s="183"/>
      <c r="K493" s="185"/>
      <c r="L493" s="185"/>
      <c r="M493" s="183"/>
      <c r="N493" s="176" t="str">
        <f>IF(Tabla46[[#This Row],[ID RIESGO]]="","",IF(Tabla46[[#This Row],[RESPONSABLE DEL CONTROL (CARGO)]]="","No","Si"))</f>
        <v/>
      </c>
      <c r="O493" s="134" t="str">
        <f>IF(Tabla46[[#This Row],[FRECUENCIA DE EJECUCION DEL CONTROL]]="","",IF(Tabla46[[#This Row],[FRECUENCIA DE EJECUCION DEL CONTROL]]=DATOS!$AS$32,DATOS!$AS$32,DATOS!$AS$31))</f>
        <v/>
      </c>
      <c r="P49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3" s="134" t="str">
        <f>IF(ISTEXT(Tabla46[[#This Row],[VALOR EVALUACION DISENO]]),"",IF(Tabla46[[#This Row],[VALOR EVALUACION DISENO]]&gt;4.6,DATOS!$AV$21,IF(Tabla46[[#This Row],[VALOR EVALUACION DISENO]]&gt;=3,DATOS!$AV$22,DATOS!$AV$23)))</f>
        <v/>
      </c>
      <c r="R493" s="296"/>
      <c r="S493" s="134" t="str">
        <f>IFERROR(VLOOKUP(Tabla46[[#This Row],[% DE CUMPLIMIENTO DE LA EJECUCION DEL CONTROL]],DATOS!$AS$38:$AT$40,2,0),"")</f>
        <v/>
      </c>
      <c r="T493" s="296"/>
      <c r="U493" s="134" t="str">
        <f>IFERROR(VLOOKUP(Tabla46[[#This Row],[CRITERIOS DE EVALUACION DE LA EFECTIVIDAD]],DATOS!$AS$43:$AT$45,2,0),"")</f>
        <v/>
      </c>
      <c r="V493"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4" spans="1:22" ht="15" customHeight="1" x14ac:dyDescent="0.25">
      <c r="A494" s="7"/>
      <c r="B494" s="5"/>
      <c r="C494" s="5"/>
      <c r="D494" s="72"/>
      <c r="E494" s="10"/>
      <c r="F494" s="183"/>
      <c r="G494" s="134" t="str">
        <f>IFERROR(VLOOKUP(Tabla46[[#This Row],[ID RIESGO]],'1. IDENTIFICACION DEL RIESGO'!$AB$27:$AL$40,11,0),"")</f>
        <v/>
      </c>
      <c r="H494" s="183"/>
      <c r="I494" s="183"/>
      <c r="J494" s="183"/>
      <c r="K494" s="185"/>
      <c r="L494" s="185"/>
      <c r="M494" s="183"/>
      <c r="N494" s="176" t="str">
        <f>IF(Tabla46[[#This Row],[ID RIESGO]]="","",IF(Tabla46[[#This Row],[RESPONSABLE DEL CONTROL (CARGO)]]="","No","Si"))</f>
        <v/>
      </c>
      <c r="O494" s="134" t="str">
        <f>IF(Tabla46[[#This Row],[FRECUENCIA DE EJECUCION DEL CONTROL]]="","",IF(Tabla46[[#This Row],[FRECUENCIA DE EJECUCION DEL CONTROL]]=DATOS!$AS$32,DATOS!$AS$32,DATOS!$AS$31))</f>
        <v/>
      </c>
      <c r="P49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4" s="134" t="str">
        <f>IF(ISTEXT(Tabla46[[#This Row],[VALOR EVALUACION DISENO]]),"",IF(Tabla46[[#This Row],[VALOR EVALUACION DISENO]]&gt;4.6,DATOS!$AV$21,IF(Tabla46[[#This Row],[VALOR EVALUACION DISENO]]&gt;=3,DATOS!$AV$22,DATOS!$AV$23)))</f>
        <v/>
      </c>
      <c r="R494" s="296"/>
      <c r="S494" s="134" t="str">
        <f>IFERROR(VLOOKUP(Tabla46[[#This Row],[% DE CUMPLIMIENTO DE LA EJECUCION DEL CONTROL]],DATOS!$AS$38:$AT$40,2,0),"")</f>
        <v/>
      </c>
      <c r="T494" s="296"/>
      <c r="U494" s="134" t="str">
        <f>IFERROR(VLOOKUP(Tabla46[[#This Row],[CRITERIOS DE EVALUACION DE LA EFECTIVIDAD]],DATOS!$AS$43:$AT$45,2,0),"")</f>
        <v/>
      </c>
      <c r="V494"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5" spans="1:22" ht="15" customHeight="1" x14ac:dyDescent="0.25">
      <c r="A495" s="7"/>
      <c r="B495" s="5"/>
      <c r="C495" s="5"/>
      <c r="D495" s="72"/>
      <c r="E495" s="10"/>
      <c r="F495" s="183"/>
      <c r="G495" s="134" t="str">
        <f>IFERROR(VLOOKUP(Tabla46[[#This Row],[ID RIESGO]],'1. IDENTIFICACION DEL RIESGO'!$AB$27:$AL$40,11,0),"")</f>
        <v/>
      </c>
      <c r="H495" s="183"/>
      <c r="I495" s="183"/>
      <c r="J495" s="183"/>
      <c r="K495" s="185"/>
      <c r="L495" s="185"/>
      <c r="M495" s="183"/>
      <c r="N495" s="176" t="str">
        <f>IF(Tabla46[[#This Row],[ID RIESGO]]="","",IF(Tabla46[[#This Row],[RESPONSABLE DEL CONTROL (CARGO)]]="","No","Si"))</f>
        <v/>
      </c>
      <c r="O495" s="134" t="str">
        <f>IF(Tabla46[[#This Row],[FRECUENCIA DE EJECUCION DEL CONTROL]]="","",IF(Tabla46[[#This Row],[FRECUENCIA DE EJECUCION DEL CONTROL]]=DATOS!$AS$32,DATOS!$AS$32,DATOS!$AS$31))</f>
        <v/>
      </c>
      <c r="P49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5" s="134" t="str">
        <f>IF(ISTEXT(Tabla46[[#This Row],[VALOR EVALUACION DISENO]]),"",IF(Tabla46[[#This Row],[VALOR EVALUACION DISENO]]&gt;4.6,DATOS!$AV$21,IF(Tabla46[[#This Row],[VALOR EVALUACION DISENO]]&gt;=3,DATOS!$AV$22,DATOS!$AV$23)))</f>
        <v/>
      </c>
      <c r="R495" s="296"/>
      <c r="S495" s="134" t="str">
        <f>IFERROR(VLOOKUP(Tabla46[[#This Row],[% DE CUMPLIMIENTO DE LA EJECUCION DEL CONTROL]],DATOS!$AS$38:$AT$40,2,0),"")</f>
        <v/>
      </c>
      <c r="T495" s="296"/>
      <c r="U495" s="134" t="str">
        <f>IFERROR(VLOOKUP(Tabla46[[#This Row],[CRITERIOS DE EVALUACION DE LA EFECTIVIDAD]],DATOS!$AS$43:$AT$45,2,0),"")</f>
        <v/>
      </c>
      <c r="V495"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6" spans="1:22" ht="15" customHeight="1" x14ac:dyDescent="0.25">
      <c r="A496" s="7"/>
      <c r="B496" s="5"/>
      <c r="C496" s="5"/>
      <c r="D496" s="72"/>
      <c r="E496" s="10"/>
      <c r="F496" s="183"/>
      <c r="G496" s="134" t="str">
        <f>IFERROR(VLOOKUP(Tabla46[[#This Row],[ID RIESGO]],'1. IDENTIFICACION DEL RIESGO'!$AB$27:$AL$40,11,0),"")</f>
        <v/>
      </c>
      <c r="H496" s="183"/>
      <c r="I496" s="183"/>
      <c r="J496" s="183"/>
      <c r="K496" s="185"/>
      <c r="L496" s="185"/>
      <c r="M496" s="183"/>
      <c r="N496" s="176" t="str">
        <f>IF(Tabla46[[#This Row],[ID RIESGO]]="","",IF(Tabla46[[#This Row],[RESPONSABLE DEL CONTROL (CARGO)]]="","No","Si"))</f>
        <v/>
      </c>
      <c r="O496" s="134" t="str">
        <f>IF(Tabla46[[#This Row],[FRECUENCIA DE EJECUCION DEL CONTROL]]="","",IF(Tabla46[[#This Row],[FRECUENCIA DE EJECUCION DEL CONTROL]]=DATOS!$AS$32,DATOS!$AS$32,DATOS!$AS$31))</f>
        <v/>
      </c>
      <c r="P49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6" s="134" t="str">
        <f>IF(ISTEXT(Tabla46[[#This Row],[VALOR EVALUACION DISENO]]),"",IF(Tabla46[[#This Row],[VALOR EVALUACION DISENO]]&gt;4.6,DATOS!$AV$21,IF(Tabla46[[#This Row],[VALOR EVALUACION DISENO]]&gt;=3,DATOS!$AV$22,DATOS!$AV$23)))</f>
        <v/>
      </c>
      <c r="R496" s="296"/>
      <c r="S496" s="134" t="str">
        <f>IFERROR(VLOOKUP(Tabla46[[#This Row],[% DE CUMPLIMIENTO DE LA EJECUCION DEL CONTROL]],DATOS!$AS$38:$AT$40,2,0),"")</f>
        <v/>
      </c>
      <c r="T496" s="296"/>
      <c r="U496" s="134" t="str">
        <f>IFERROR(VLOOKUP(Tabla46[[#This Row],[CRITERIOS DE EVALUACION DE LA EFECTIVIDAD]],DATOS!$AS$43:$AT$45,2,0),"")</f>
        <v/>
      </c>
      <c r="V496"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7" spans="1:22" ht="15" customHeight="1" x14ac:dyDescent="0.25">
      <c r="A497" s="7"/>
      <c r="B497" s="5"/>
      <c r="C497" s="5"/>
      <c r="D497" s="72"/>
      <c r="E497" s="10"/>
      <c r="F497" s="183"/>
      <c r="G497" s="134" t="str">
        <f>IFERROR(VLOOKUP(Tabla46[[#This Row],[ID RIESGO]],'1. IDENTIFICACION DEL RIESGO'!$AB$27:$AL$40,11,0),"")</f>
        <v/>
      </c>
      <c r="H497" s="183"/>
      <c r="I497" s="183"/>
      <c r="J497" s="183"/>
      <c r="K497" s="185"/>
      <c r="L497" s="185"/>
      <c r="M497" s="183"/>
      <c r="N497" s="176" t="str">
        <f>IF(Tabla46[[#This Row],[ID RIESGO]]="","",IF(Tabla46[[#This Row],[RESPONSABLE DEL CONTROL (CARGO)]]="","No","Si"))</f>
        <v/>
      </c>
      <c r="O497" s="134" t="str">
        <f>IF(Tabla46[[#This Row],[FRECUENCIA DE EJECUCION DEL CONTROL]]="","",IF(Tabla46[[#This Row],[FRECUENCIA DE EJECUCION DEL CONTROL]]=DATOS!$AS$32,DATOS!$AS$32,DATOS!$AS$31))</f>
        <v/>
      </c>
      <c r="P49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7" s="134" t="str">
        <f>IF(ISTEXT(Tabla46[[#This Row],[VALOR EVALUACION DISENO]]),"",IF(Tabla46[[#This Row],[VALOR EVALUACION DISENO]]&gt;4.6,DATOS!$AV$21,IF(Tabla46[[#This Row],[VALOR EVALUACION DISENO]]&gt;=3,DATOS!$AV$22,DATOS!$AV$23)))</f>
        <v/>
      </c>
      <c r="R497" s="296"/>
      <c r="S497" s="134" t="str">
        <f>IFERROR(VLOOKUP(Tabla46[[#This Row],[% DE CUMPLIMIENTO DE LA EJECUCION DEL CONTROL]],DATOS!$AS$38:$AT$40,2,0),"")</f>
        <v/>
      </c>
      <c r="T497" s="296"/>
      <c r="U497" s="134" t="str">
        <f>IFERROR(VLOOKUP(Tabla46[[#This Row],[CRITERIOS DE EVALUACION DE LA EFECTIVIDAD]],DATOS!$AS$43:$AT$45,2,0),"")</f>
        <v/>
      </c>
      <c r="V497"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8" spans="1:22" ht="15" customHeight="1" x14ac:dyDescent="0.25">
      <c r="A498" s="7"/>
      <c r="B498" s="5"/>
      <c r="C498" s="5"/>
      <c r="D498" s="72"/>
      <c r="E498" s="10"/>
      <c r="F498" s="183"/>
      <c r="G498" s="134" t="str">
        <f>IFERROR(VLOOKUP(Tabla46[[#This Row],[ID RIESGO]],'1. IDENTIFICACION DEL RIESGO'!$AB$27:$AL$40,11,0),"")</f>
        <v/>
      </c>
      <c r="H498" s="183"/>
      <c r="I498" s="183"/>
      <c r="J498" s="183"/>
      <c r="K498" s="185"/>
      <c r="L498" s="185"/>
      <c r="M498" s="183"/>
      <c r="N498" s="176" t="str">
        <f>IF(Tabla46[[#This Row],[ID RIESGO]]="","",IF(Tabla46[[#This Row],[RESPONSABLE DEL CONTROL (CARGO)]]="","No","Si"))</f>
        <v/>
      </c>
      <c r="O498" s="134" t="str">
        <f>IF(Tabla46[[#This Row],[FRECUENCIA DE EJECUCION DEL CONTROL]]="","",IF(Tabla46[[#This Row],[FRECUENCIA DE EJECUCION DEL CONTROL]]=DATOS!$AS$32,DATOS!$AS$32,DATOS!$AS$31))</f>
        <v/>
      </c>
      <c r="P49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8" s="134" t="str">
        <f>IF(ISTEXT(Tabla46[[#This Row],[VALOR EVALUACION DISENO]]),"",IF(Tabla46[[#This Row],[VALOR EVALUACION DISENO]]&gt;4.6,DATOS!$AV$21,IF(Tabla46[[#This Row],[VALOR EVALUACION DISENO]]&gt;=3,DATOS!$AV$22,DATOS!$AV$23)))</f>
        <v/>
      </c>
      <c r="R498" s="296"/>
      <c r="S498" s="134" t="str">
        <f>IFERROR(VLOOKUP(Tabla46[[#This Row],[% DE CUMPLIMIENTO DE LA EJECUCION DEL CONTROL]],DATOS!$AS$38:$AT$40,2,0),"")</f>
        <v/>
      </c>
      <c r="T498" s="296"/>
      <c r="U498" s="134" t="str">
        <f>IFERROR(VLOOKUP(Tabla46[[#This Row],[CRITERIOS DE EVALUACION DE LA EFECTIVIDAD]],DATOS!$AS$43:$AT$45,2,0),"")</f>
        <v/>
      </c>
      <c r="V498"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9" spans="1:22" ht="15" customHeight="1" x14ac:dyDescent="0.25">
      <c r="A499" s="7"/>
      <c r="B499" s="5"/>
      <c r="C499" s="5"/>
      <c r="D499" s="72"/>
      <c r="E499" s="10"/>
      <c r="F499" s="183"/>
      <c r="G499" s="134" t="str">
        <f>IFERROR(VLOOKUP(Tabla46[[#This Row],[ID RIESGO]],'1. IDENTIFICACION DEL RIESGO'!$AB$27:$AL$40,11,0),"")</f>
        <v/>
      </c>
      <c r="H499" s="183"/>
      <c r="I499" s="183"/>
      <c r="J499" s="183"/>
      <c r="K499" s="185"/>
      <c r="L499" s="185"/>
      <c r="M499" s="183"/>
      <c r="N499" s="176" t="str">
        <f>IF(Tabla46[[#This Row],[ID RIESGO]]="","",IF(Tabla46[[#This Row],[RESPONSABLE DEL CONTROL (CARGO)]]="","No","Si"))</f>
        <v/>
      </c>
      <c r="O499" s="134" t="str">
        <f>IF(Tabla46[[#This Row],[FRECUENCIA DE EJECUCION DEL CONTROL]]="","",IF(Tabla46[[#This Row],[FRECUENCIA DE EJECUCION DEL CONTROL]]=DATOS!$AS$32,DATOS!$AS$32,DATOS!$AS$31))</f>
        <v/>
      </c>
      <c r="P49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9" s="134" t="str">
        <f>IF(ISTEXT(Tabla46[[#This Row],[VALOR EVALUACION DISENO]]),"",IF(Tabla46[[#This Row],[VALOR EVALUACION DISENO]]&gt;4.6,DATOS!$AV$21,IF(Tabla46[[#This Row],[VALOR EVALUACION DISENO]]&gt;=3,DATOS!$AV$22,DATOS!$AV$23)))</f>
        <v/>
      </c>
      <c r="R499" s="296"/>
      <c r="S499" s="134" t="str">
        <f>IFERROR(VLOOKUP(Tabla46[[#This Row],[% DE CUMPLIMIENTO DE LA EJECUCION DEL CONTROL]],DATOS!$AS$38:$AT$40,2,0),"")</f>
        <v/>
      </c>
      <c r="T499" s="296"/>
      <c r="U499" s="134" t="str">
        <f>IFERROR(VLOOKUP(Tabla46[[#This Row],[CRITERIOS DE EVALUACION DE LA EFECTIVIDAD]],DATOS!$AS$43:$AT$45,2,0),"")</f>
        <v/>
      </c>
      <c r="V499"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0" spans="1:22" ht="15" customHeight="1" x14ac:dyDescent="0.25">
      <c r="A500" s="7"/>
      <c r="B500" s="5"/>
      <c r="C500" s="5"/>
      <c r="D500" s="72"/>
      <c r="E500" s="10"/>
      <c r="F500" s="183"/>
      <c r="G500" s="134" t="str">
        <f>IFERROR(VLOOKUP(Tabla46[[#This Row],[ID RIESGO]],'1. IDENTIFICACION DEL RIESGO'!$AB$27:$AL$40,11,0),"")</f>
        <v/>
      </c>
      <c r="H500" s="183"/>
      <c r="I500" s="183"/>
      <c r="J500" s="183"/>
      <c r="K500" s="185"/>
      <c r="L500" s="185"/>
      <c r="M500" s="183"/>
      <c r="N500" s="176" t="str">
        <f>IF(Tabla46[[#This Row],[ID RIESGO]]="","",IF(Tabla46[[#This Row],[RESPONSABLE DEL CONTROL (CARGO)]]="","No","Si"))</f>
        <v/>
      </c>
      <c r="O500" s="134" t="str">
        <f>IF(Tabla46[[#This Row],[FRECUENCIA DE EJECUCION DEL CONTROL]]="","",IF(Tabla46[[#This Row],[FRECUENCIA DE EJECUCION DEL CONTROL]]=DATOS!$AS$32,DATOS!$AS$32,DATOS!$AS$31))</f>
        <v/>
      </c>
      <c r="P50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0" s="134" t="str">
        <f>IF(ISTEXT(Tabla46[[#This Row],[VALOR EVALUACION DISENO]]),"",IF(Tabla46[[#This Row],[VALOR EVALUACION DISENO]]&gt;4.6,DATOS!$AV$21,IF(Tabla46[[#This Row],[VALOR EVALUACION DISENO]]&gt;=3,DATOS!$AV$22,DATOS!$AV$23)))</f>
        <v/>
      </c>
      <c r="R500" s="296"/>
      <c r="S500" s="134" t="str">
        <f>IFERROR(VLOOKUP(Tabla46[[#This Row],[% DE CUMPLIMIENTO DE LA EJECUCION DEL CONTROL]],DATOS!$AS$38:$AT$40,2,0),"")</f>
        <v/>
      </c>
      <c r="T500" s="296"/>
      <c r="U500" s="134" t="str">
        <f>IFERROR(VLOOKUP(Tabla46[[#This Row],[CRITERIOS DE EVALUACION DE LA EFECTIVIDAD]],DATOS!$AS$43:$AT$45,2,0),"")</f>
        <v/>
      </c>
      <c r="V500"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1" spans="1:22" ht="15" customHeight="1" x14ac:dyDescent="0.25">
      <c r="A501" s="7"/>
      <c r="B501" s="5"/>
      <c r="C501" s="5"/>
      <c r="D501" s="72"/>
      <c r="E501" s="10"/>
      <c r="F501" s="183"/>
      <c r="G501" s="134" t="str">
        <f>IFERROR(VLOOKUP(Tabla46[[#This Row],[ID RIESGO]],'1. IDENTIFICACION DEL RIESGO'!$AB$27:$AL$40,11,0),"")</f>
        <v/>
      </c>
      <c r="H501" s="183"/>
      <c r="I501" s="183"/>
      <c r="J501" s="183"/>
      <c r="K501" s="185"/>
      <c r="L501" s="185"/>
      <c r="M501" s="183"/>
      <c r="N501" s="176" t="str">
        <f>IF(Tabla46[[#This Row],[ID RIESGO]]="","",IF(Tabla46[[#This Row],[RESPONSABLE DEL CONTROL (CARGO)]]="","No","Si"))</f>
        <v/>
      </c>
      <c r="O501" s="134" t="str">
        <f>IF(Tabla46[[#This Row],[FRECUENCIA DE EJECUCION DEL CONTROL]]="","",IF(Tabla46[[#This Row],[FRECUENCIA DE EJECUCION DEL CONTROL]]=DATOS!$AS$32,DATOS!$AS$32,DATOS!$AS$31))</f>
        <v/>
      </c>
      <c r="P50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1" s="134" t="str">
        <f>IF(ISTEXT(Tabla46[[#This Row],[VALOR EVALUACION DISENO]]),"",IF(Tabla46[[#This Row],[VALOR EVALUACION DISENO]]&gt;4.6,DATOS!$AV$21,IF(Tabla46[[#This Row],[VALOR EVALUACION DISENO]]&gt;=3,DATOS!$AV$22,DATOS!$AV$23)))</f>
        <v/>
      </c>
      <c r="R501" s="296"/>
      <c r="S501" s="134" t="str">
        <f>IFERROR(VLOOKUP(Tabla46[[#This Row],[% DE CUMPLIMIENTO DE LA EJECUCION DEL CONTROL]],DATOS!$AS$38:$AT$40,2,0),"")</f>
        <v/>
      </c>
      <c r="T501" s="296"/>
      <c r="U501" s="134" t="str">
        <f>IFERROR(VLOOKUP(Tabla46[[#This Row],[CRITERIOS DE EVALUACION DE LA EFECTIVIDAD]],DATOS!$AS$43:$AT$45,2,0),"")</f>
        <v/>
      </c>
      <c r="V501"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2" spans="1:22" ht="15" customHeight="1" x14ac:dyDescent="0.25">
      <c r="A502" s="7"/>
      <c r="B502" s="5"/>
      <c r="C502" s="5"/>
      <c r="D502" s="72"/>
      <c r="E502" s="10"/>
      <c r="F502" s="183"/>
      <c r="G502" s="134" t="str">
        <f>IFERROR(VLOOKUP(Tabla46[[#This Row],[ID RIESGO]],'1. IDENTIFICACION DEL RIESGO'!$AB$27:$AL$40,11,0),"")</f>
        <v/>
      </c>
      <c r="H502" s="183"/>
      <c r="I502" s="183"/>
      <c r="J502" s="183"/>
      <c r="K502" s="185"/>
      <c r="L502" s="185"/>
      <c r="M502" s="183"/>
      <c r="N502" s="176" t="str">
        <f>IF(Tabla46[[#This Row],[ID RIESGO]]="","",IF(Tabla46[[#This Row],[RESPONSABLE DEL CONTROL (CARGO)]]="","No","Si"))</f>
        <v/>
      </c>
      <c r="O502" s="134" t="str">
        <f>IF(Tabla46[[#This Row],[FRECUENCIA DE EJECUCION DEL CONTROL]]="","",IF(Tabla46[[#This Row],[FRECUENCIA DE EJECUCION DEL CONTROL]]=DATOS!$AS$32,DATOS!$AS$32,DATOS!$AS$31))</f>
        <v/>
      </c>
      <c r="P50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2" s="134" t="str">
        <f>IF(ISTEXT(Tabla46[[#This Row],[VALOR EVALUACION DISENO]]),"",IF(Tabla46[[#This Row],[VALOR EVALUACION DISENO]]&gt;4.6,DATOS!$AV$21,IF(Tabla46[[#This Row],[VALOR EVALUACION DISENO]]&gt;=3,DATOS!$AV$22,DATOS!$AV$23)))</f>
        <v/>
      </c>
      <c r="R502" s="296"/>
      <c r="S502" s="134" t="str">
        <f>IFERROR(VLOOKUP(Tabla46[[#This Row],[% DE CUMPLIMIENTO DE LA EJECUCION DEL CONTROL]],DATOS!$AS$38:$AT$40,2,0),"")</f>
        <v/>
      </c>
      <c r="T502" s="296"/>
      <c r="U502" s="134" t="str">
        <f>IFERROR(VLOOKUP(Tabla46[[#This Row],[CRITERIOS DE EVALUACION DE LA EFECTIVIDAD]],DATOS!$AS$43:$AT$45,2,0),"")</f>
        <v/>
      </c>
      <c r="V502"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3" spans="1:22" ht="15" customHeight="1" x14ac:dyDescent="0.25">
      <c r="A503" s="7"/>
      <c r="B503" s="5"/>
      <c r="C503" s="5"/>
      <c r="D503" s="72"/>
      <c r="E503" s="10"/>
      <c r="F503" s="183"/>
      <c r="G503" s="134" t="str">
        <f>IFERROR(VLOOKUP(Tabla46[[#This Row],[ID RIESGO]],'1. IDENTIFICACION DEL RIESGO'!$AB$27:$AL$40,11,0),"")</f>
        <v/>
      </c>
      <c r="H503" s="183"/>
      <c r="I503" s="183"/>
      <c r="J503" s="183"/>
      <c r="K503" s="185"/>
      <c r="L503" s="185"/>
      <c r="M503" s="183"/>
      <c r="N503" s="176" t="str">
        <f>IF(Tabla46[[#This Row],[ID RIESGO]]="","",IF(Tabla46[[#This Row],[RESPONSABLE DEL CONTROL (CARGO)]]="","No","Si"))</f>
        <v/>
      </c>
      <c r="O503" s="134" t="str">
        <f>IF(Tabla46[[#This Row],[FRECUENCIA DE EJECUCION DEL CONTROL]]="","",IF(Tabla46[[#This Row],[FRECUENCIA DE EJECUCION DEL CONTROL]]=DATOS!$AS$32,DATOS!$AS$32,DATOS!$AS$31))</f>
        <v/>
      </c>
      <c r="P50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3" s="134" t="str">
        <f>IF(ISTEXT(Tabla46[[#This Row],[VALOR EVALUACION DISENO]]),"",IF(Tabla46[[#This Row],[VALOR EVALUACION DISENO]]&gt;4.6,DATOS!$AV$21,IF(Tabla46[[#This Row],[VALOR EVALUACION DISENO]]&gt;=3,DATOS!$AV$22,DATOS!$AV$23)))</f>
        <v/>
      </c>
      <c r="R503" s="296"/>
      <c r="S503" s="134" t="str">
        <f>IFERROR(VLOOKUP(Tabla46[[#This Row],[% DE CUMPLIMIENTO DE LA EJECUCION DEL CONTROL]],DATOS!$AS$38:$AT$40,2,0),"")</f>
        <v/>
      </c>
      <c r="T503" s="296"/>
      <c r="U503" s="134" t="str">
        <f>IFERROR(VLOOKUP(Tabla46[[#This Row],[CRITERIOS DE EVALUACION DE LA EFECTIVIDAD]],DATOS!$AS$43:$AT$45,2,0),"")</f>
        <v/>
      </c>
      <c r="V503"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4" spans="1:22" ht="15" customHeight="1" x14ac:dyDescent="0.25">
      <c r="A504" s="7"/>
      <c r="B504" s="5"/>
      <c r="C504" s="5"/>
      <c r="D504" s="72"/>
      <c r="E504" s="10"/>
      <c r="F504" s="183"/>
      <c r="G504" s="134" t="str">
        <f>IFERROR(VLOOKUP(Tabla46[[#This Row],[ID RIESGO]],'1. IDENTIFICACION DEL RIESGO'!$AB$27:$AL$40,11,0),"")</f>
        <v/>
      </c>
      <c r="H504" s="183"/>
      <c r="I504" s="183"/>
      <c r="J504" s="183"/>
      <c r="K504" s="185"/>
      <c r="L504" s="185"/>
      <c r="M504" s="183"/>
      <c r="N504" s="176" t="str">
        <f>IF(Tabla46[[#This Row],[ID RIESGO]]="","",IF(Tabla46[[#This Row],[RESPONSABLE DEL CONTROL (CARGO)]]="","No","Si"))</f>
        <v/>
      </c>
      <c r="O504" s="134" t="str">
        <f>IF(Tabla46[[#This Row],[FRECUENCIA DE EJECUCION DEL CONTROL]]="","",IF(Tabla46[[#This Row],[FRECUENCIA DE EJECUCION DEL CONTROL]]=DATOS!$AS$32,DATOS!$AS$32,DATOS!$AS$31))</f>
        <v/>
      </c>
      <c r="P50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4" s="134" t="str">
        <f>IF(ISTEXT(Tabla46[[#This Row],[VALOR EVALUACION DISENO]]),"",IF(Tabla46[[#This Row],[VALOR EVALUACION DISENO]]&gt;4.6,DATOS!$AV$21,IF(Tabla46[[#This Row],[VALOR EVALUACION DISENO]]&gt;=3,DATOS!$AV$22,DATOS!$AV$23)))</f>
        <v/>
      </c>
      <c r="R504" s="296"/>
      <c r="S504" s="134" t="str">
        <f>IFERROR(VLOOKUP(Tabla46[[#This Row],[% DE CUMPLIMIENTO DE LA EJECUCION DEL CONTROL]],DATOS!$AS$38:$AT$40,2,0),"")</f>
        <v/>
      </c>
      <c r="T504" s="296"/>
      <c r="U504" s="134" t="str">
        <f>IFERROR(VLOOKUP(Tabla46[[#This Row],[CRITERIOS DE EVALUACION DE LA EFECTIVIDAD]],DATOS!$AS$43:$AT$45,2,0),"")</f>
        <v/>
      </c>
      <c r="V504"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5" spans="1:22" ht="15" customHeight="1" x14ac:dyDescent="0.25">
      <c r="A505" s="7"/>
      <c r="B505" s="5"/>
      <c r="C505" s="5"/>
      <c r="D505" s="72"/>
      <c r="E505" s="10"/>
      <c r="F505" s="183"/>
      <c r="G505" s="134" t="str">
        <f>IFERROR(VLOOKUP(Tabla46[[#This Row],[ID RIESGO]],'1. IDENTIFICACION DEL RIESGO'!$AB$27:$AL$40,11,0),"")</f>
        <v/>
      </c>
      <c r="H505" s="183"/>
      <c r="I505" s="183"/>
      <c r="J505" s="183"/>
      <c r="K505" s="185"/>
      <c r="L505" s="185"/>
      <c r="M505" s="183"/>
      <c r="N505" s="176" t="str">
        <f>IF(Tabla46[[#This Row],[ID RIESGO]]="","",IF(Tabla46[[#This Row],[RESPONSABLE DEL CONTROL (CARGO)]]="","No","Si"))</f>
        <v/>
      </c>
      <c r="O505" s="134" t="str">
        <f>IF(Tabla46[[#This Row],[FRECUENCIA DE EJECUCION DEL CONTROL]]="","",IF(Tabla46[[#This Row],[FRECUENCIA DE EJECUCION DEL CONTROL]]=DATOS!$AS$32,DATOS!$AS$32,DATOS!$AS$31))</f>
        <v/>
      </c>
      <c r="P50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5" s="134" t="str">
        <f>IF(ISTEXT(Tabla46[[#This Row],[VALOR EVALUACION DISENO]]),"",IF(Tabla46[[#This Row],[VALOR EVALUACION DISENO]]&gt;4.6,DATOS!$AV$21,IF(Tabla46[[#This Row],[VALOR EVALUACION DISENO]]&gt;=3,DATOS!$AV$22,DATOS!$AV$23)))</f>
        <v/>
      </c>
      <c r="R505" s="296"/>
      <c r="S505" s="134" t="str">
        <f>IFERROR(VLOOKUP(Tabla46[[#This Row],[% DE CUMPLIMIENTO DE LA EJECUCION DEL CONTROL]],DATOS!$AS$38:$AT$40,2,0),"")</f>
        <v/>
      </c>
      <c r="T505" s="296"/>
      <c r="U505" s="134" t="str">
        <f>IFERROR(VLOOKUP(Tabla46[[#This Row],[CRITERIOS DE EVALUACION DE LA EFECTIVIDAD]],DATOS!$AS$43:$AT$45,2,0),"")</f>
        <v/>
      </c>
      <c r="V505"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6" spans="1:22" ht="15" customHeight="1" x14ac:dyDescent="0.25">
      <c r="A506" s="7"/>
      <c r="B506" s="5"/>
      <c r="C506" s="5"/>
      <c r="D506" s="72"/>
      <c r="E506" s="10"/>
      <c r="F506" s="183"/>
      <c r="G506" s="134" t="str">
        <f>IFERROR(VLOOKUP(Tabla46[[#This Row],[ID RIESGO]],'1. IDENTIFICACION DEL RIESGO'!$AB$27:$AL$40,11,0),"")</f>
        <v/>
      </c>
      <c r="H506" s="183"/>
      <c r="I506" s="183"/>
      <c r="J506" s="183"/>
      <c r="K506" s="185"/>
      <c r="L506" s="185"/>
      <c r="M506" s="183"/>
      <c r="N506" s="176" t="str">
        <f>IF(Tabla46[[#This Row],[ID RIESGO]]="","",IF(Tabla46[[#This Row],[RESPONSABLE DEL CONTROL (CARGO)]]="","No","Si"))</f>
        <v/>
      </c>
      <c r="O506" s="134" t="str">
        <f>IF(Tabla46[[#This Row],[FRECUENCIA DE EJECUCION DEL CONTROL]]="","",IF(Tabla46[[#This Row],[FRECUENCIA DE EJECUCION DEL CONTROL]]=DATOS!$AS$32,DATOS!$AS$32,DATOS!$AS$31))</f>
        <v/>
      </c>
      <c r="P50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6" s="134" t="str">
        <f>IF(ISTEXT(Tabla46[[#This Row],[VALOR EVALUACION DISENO]]),"",IF(Tabla46[[#This Row],[VALOR EVALUACION DISENO]]&gt;4.6,DATOS!$AV$21,IF(Tabla46[[#This Row],[VALOR EVALUACION DISENO]]&gt;=3,DATOS!$AV$22,DATOS!$AV$23)))</f>
        <v/>
      </c>
      <c r="R506" s="296"/>
      <c r="S506" s="134" t="str">
        <f>IFERROR(VLOOKUP(Tabla46[[#This Row],[% DE CUMPLIMIENTO DE LA EJECUCION DEL CONTROL]],DATOS!$AS$38:$AT$40,2,0),"")</f>
        <v/>
      </c>
      <c r="T506" s="296"/>
      <c r="U506" s="134" t="str">
        <f>IFERROR(VLOOKUP(Tabla46[[#This Row],[CRITERIOS DE EVALUACION DE LA EFECTIVIDAD]],DATOS!$AS$43:$AT$45,2,0),"")</f>
        <v/>
      </c>
      <c r="V506"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7" spans="1:22" ht="15" customHeight="1" x14ac:dyDescent="0.25">
      <c r="A507" s="7"/>
      <c r="B507" s="5"/>
      <c r="C507" s="5"/>
      <c r="D507" s="72"/>
      <c r="E507" s="10"/>
      <c r="F507" s="183"/>
      <c r="G507" s="134" t="str">
        <f>IFERROR(VLOOKUP(Tabla46[[#This Row],[ID RIESGO]],'1. IDENTIFICACION DEL RIESGO'!$AB$27:$AL$40,11,0),"")</f>
        <v/>
      </c>
      <c r="H507" s="183"/>
      <c r="I507" s="183"/>
      <c r="J507" s="183"/>
      <c r="K507" s="185"/>
      <c r="L507" s="185"/>
      <c r="M507" s="183"/>
      <c r="N507" s="176" t="str">
        <f>IF(Tabla46[[#This Row],[ID RIESGO]]="","",IF(Tabla46[[#This Row],[RESPONSABLE DEL CONTROL (CARGO)]]="","No","Si"))</f>
        <v/>
      </c>
      <c r="O507" s="134" t="str">
        <f>IF(Tabla46[[#This Row],[FRECUENCIA DE EJECUCION DEL CONTROL]]="","",IF(Tabla46[[#This Row],[FRECUENCIA DE EJECUCION DEL CONTROL]]=DATOS!$AS$32,DATOS!$AS$32,DATOS!$AS$31))</f>
        <v/>
      </c>
      <c r="P50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7" s="134" t="str">
        <f>IF(ISTEXT(Tabla46[[#This Row],[VALOR EVALUACION DISENO]]),"",IF(Tabla46[[#This Row],[VALOR EVALUACION DISENO]]&gt;4.6,DATOS!$AV$21,IF(Tabla46[[#This Row],[VALOR EVALUACION DISENO]]&gt;=3,DATOS!$AV$22,DATOS!$AV$23)))</f>
        <v/>
      </c>
      <c r="R507" s="296"/>
      <c r="S507" s="134" t="str">
        <f>IFERROR(VLOOKUP(Tabla46[[#This Row],[% DE CUMPLIMIENTO DE LA EJECUCION DEL CONTROL]],DATOS!$AS$38:$AT$40,2,0),"")</f>
        <v/>
      </c>
      <c r="T507" s="296"/>
      <c r="U507" s="134" t="str">
        <f>IFERROR(VLOOKUP(Tabla46[[#This Row],[CRITERIOS DE EVALUACION DE LA EFECTIVIDAD]],DATOS!$AS$43:$AT$45,2,0),"")</f>
        <v/>
      </c>
      <c r="V507"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8" spans="1:22" ht="15" customHeight="1" x14ac:dyDescent="0.25">
      <c r="A508" s="7"/>
      <c r="B508" s="5"/>
      <c r="C508" s="5"/>
      <c r="D508" s="72"/>
      <c r="E508" s="10"/>
      <c r="F508" s="183"/>
      <c r="G508" s="134" t="str">
        <f>IFERROR(VLOOKUP(Tabla46[[#This Row],[ID RIESGO]],'1. IDENTIFICACION DEL RIESGO'!$AB$27:$AL$40,11,0),"")</f>
        <v/>
      </c>
      <c r="H508" s="183"/>
      <c r="I508" s="183"/>
      <c r="J508" s="183"/>
      <c r="K508" s="185"/>
      <c r="L508" s="185"/>
      <c r="M508" s="183"/>
      <c r="N508" s="176" t="str">
        <f>IF(Tabla46[[#This Row],[ID RIESGO]]="","",IF(Tabla46[[#This Row],[RESPONSABLE DEL CONTROL (CARGO)]]="","No","Si"))</f>
        <v/>
      </c>
      <c r="O508" s="134" t="str">
        <f>IF(Tabla46[[#This Row],[FRECUENCIA DE EJECUCION DEL CONTROL]]="","",IF(Tabla46[[#This Row],[FRECUENCIA DE EJECUCION DEL CONTROL]]=DATOS!$AS$32,DATOS!$AS$32,DATOS!$AS$31))</f>
        <v/>
      </c>
      <c r="P50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8" s="134" t="str">
        <f>IF(ISTEXT(Tabla46[[#This Row],[VALOR EVALUACION DISENO]]),"",IF(Tabla46[[#This Row],[VALOR EVALUACION DISENO]]&gt;4.6,DATOS!$AV$21,IF(Tabla46[[#This Row],[VALOR EVALUACION DISENO]]&gt;=3,DATOS!$AV$22,DATOS!$AV$23)))</f>
        <v/>
      </c>
      <c r="R508" s="296"/>
      <c r="S508" s="134" t="str">
        <f>IFERROR(VLOOKUP(Tabla46[[#This Row],[% DE CUMPLIMIENTO DE LA EJECUCION DEL CONTROL]],DATOS!$AS$38:$AT$40,2,0),"")</f>
        <v/>
      </c>
      <c r="T508" s="296"/>
      <c r="U508" s="134" t="str">
        <f>IFERROR(VLOOKUP(Tabla46[[#This Row],[CRITERIOS DE EVALUACION DE LA EFECTIVIDAD]],DATOS!$AS$43:$AT$45,2,0),"")</f>
        <v/>
      </c>
      <c r="V508"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9" spans="1:22" ht="15" customHeight="1" x14ac:dyDescent="0.25">
      <c r="A509" s="7"/>
      <c r="B509" s="5"/>
      <c r="C509" s="5"/>
      <c r="D509" s="72"/>
      <c r="E509" s="10"/>
      <c r="F509" s="183"/>
      <c r="G509" s="134" t="str">
        <f>IFERROR(VLOOKUP(Tabla46[[#This Row],[ID RIESGO]],'1. IDENTIFICACION DEL RIESGO'!$AB$27:$AL$40,11,0),"")</f>
        <v/>
      </c>
      <c r="H509" s="183"/>
      <c r="I509" s="183"/>
      <c r="J509" s="183"/>
      <c r="K509" s="185"/>
      <c r="L509" s="185"/>
      <c r="M509" s="183"/>
      <c r="N509" s="176" t="str">
        <f>IF(Tabla46[[#This Row],[ID RIESGO]]="","",IF(Tabla46[[#This Row],[RESPONSABLE DEL CONTROL (CARGO)]]="","No","Si"))</f>
        <v/>
      </c>
      <c r="O509" s="134" t="str">
        <f>IF(Tabla46[[#This Row],[FRECUENCIA DE EJECUCION DEL CONTROL]]="","",IF(Tabla46[[#This Row],[FRECUENCIA DE EJECUCION DEL CONTROL]]=DATOS!$AS$32,DATOS!$AS$32,DATOS!$AS$31))</f>
        <v/>
      </c>
      <c r="P509"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9" s="134" t="str">
        <f>IF(ISTEXT(Tabla46[[#This Row],[VALOR EVALUACION DISENO]]),"",IF(Tabla46[[#This Row],[VALOR EVALUACION DISENO]]&gt;4.6,DATOS!$AV$21,IF(Tabla46[[#This Row],[VALOR EVALUACION DISENO]]&gt;=3,DATOS!$AV$22,DATOS!$AV$23)))</f>
        <v/>
      </c>
      <c r="R509" s="296"/>
      <c r="S509" s="134" t="str">
        <f>IFERROR(VLOOKUP(Tabla46[[#This Row],[% DE CUMPLIMIENTO DE LA EJECUCION DEL CONTROL]],DATOS!$AS$38:$AT$40,2,0),"")</f>
        <v/>
      </c>
      <c r="T509" s="296"/>
      <c r="U509" s="134" t="str">
        <f>IFERROR(VLOOKUP(Tabla46[[#This Row],[CRITERIOS DE EVALUACION DE LA EFECTIVIDAD]],DATOS!$AS$43:$AT$45,2,0),"")</f>
        <v/>
      </c>
      <c r="V509"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0" spans="1:22" ht="15" customHeight="1" x14ac:dyDescent="0.25">
      <c r="A510" s="7"/>
      <c r="B510" s="5"/>
      <c r="C510" s="5"/>
      <c r="D510" s="72"/>
      <c r="E510" s="10"/>
      <c r="F510" s="183"/>
      <c r="G510" s="134" t="str">
        <f>IFERROR(VLOOKUP(Tabla46[[#This Row],[ID RIESGO]],'1. IDENTIFICACION DEL RIESGO'!$AB$27:$AL$40,11,0),"")</f>
        <v/>
      </c>
      <c r="H510" s="183"/>
      <c r="I510" s="183"/>
      <c r="J510" s="183"/>
      <c r="K510" s="185"/>
      <c r="L510" s="185"/>
      <c r="M510" s="183"/>
      <c r="N510" s="176" t="str">
        <f>IF(Tabla46[[#This Row],[ID RIESGO]]="","",IF(Tabla46[[#This Row],[RESPONSABLE DEL CONTROL (CARGO)]]="","No","Si"))</f>
        <v/>
      </c>
      <c r="O510" s="134" t="str">
        <f>IF(Tabla46[[#This Row],[FRECUENCIA DE EJECUCION DEL CONTROL]]="","",IF(Tabla46[[#This Row],[FRECUENCIA DE EJECUCION DEL CONTROL]]=DATOS!$AS$32,DATOS!$AS$32,DATOS!$AS$31))</f>
        <v/>
      </c>
      <c r="P510"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0" s="134" t="str">
        <f>IF(ISTEXT(Tabla46[[#This Row],[VALOR EVALUACION DISENO]]),"",IF(Tabla46[[#This Row],[VALOR EVALUACION DISENO]]&gt;4.6,DATOS!$AV$21,IF(Tabla46[[#This Row],[VALOR EVALUACION DISENO]]&gt;=3,DATOS!$AV$22,DATOS!$AV$23)))</f>
        <v/>
      </c>
      <c r="R510" s="296"/>
      <c r="S510" s="134" t="str">
        <f>IFERROR(VLOOKUP(Tabla46[[#This Row],[% DE CUMPLIMIENTO DE LA EJECUCION DEL CONTROL]],DATOS!$AS$38:$AT$40,2,0),"")</f>
        <v/>
      </c>
      <c r="T510" s="296"/>
      <c r="U510" s="134" t="str">
        <f>IFERROR(VLOOKUP(Tabla46[[#This Row],[CRITERIOS DE EVALUACION DE LA EFECTIVIDAD]],DATOS!$AS$43:$AT$45,2,0),"")</f>
        <v/>
      </c>
      <c r="V510"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1" spans="1:22" ht="15" customHeight="1" x14ac:dyDescent="0.25">
      <c r="A511" s="7"/>
      <c r="B511" s="5"/>
      <c r="C511" s="5"/>
      <c r="D511" s="72"/>
      <c r="E511" s="10"/>
      <c r="F511" s="183"/>
      <c r="G511" s="134" t="str">
        <f>IFERROR(VLOOKUP(Tabla46[[#This Row],[ID RIESGO]],'1. IDENTIFICACION DEL RIESGO'!$AB$27:$AL$40,11,0),"")</f>
        <v/>
      </c>
      <c r="H511" s="183"/>
      <c r="I511" s="183"/>
      <c r="J511" s="183"/>
      <c r="K511" s="185"/>
      <c r="L511" s="185"/>
      <c r="M511" s="183"/>
      <c r="N511" s="176" t="str">
        <f>IF(Tabla46[[#This Row],[ID RIESGO]]="","",IF(Tabla46[[#This Row],[RESPONSABLE DEL CONTROL (CARGO)]]="","No","Si"))</f>
        <v/>
      </c>
      <c r="O511" s="134" t="str">
        <f>IF(Tabla46[[#This Row],[FRECUENCIA DE EJECUCION DEL CONTROL]]="","",IF(Tabla46[[#This Row],[FRECUENCIA DE EJECUCION DEL CONTROL]]=DATOS!$AS$32,DATOS!$AS$32,DATOS!$AS$31))</f>
        <v/>
      </c>
      <c r="P511"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1" s="134" t="str">
        <f>IF(ISTEXT(Tabla46[[#This Row],[VALOR EVALUACION DISENO]]),"",IF(Tabla46[[#This Row],[VALOR EVALUACION DISENO]]&gt;4.6,DATOS!$AV$21,IF(Tabla46[[#This Row],[VALOR EVALUACION DISENO]]&gt;=3,DATOS!$AV$22,DATOS!$AV$23)))</f>
        <v/>
      </c>
      <c r="R511" s="296"/>
      <c r="S511" s="134" t="str">
        <f>IFERROR(VLOOKUP(Tabla46[[#This Row],[% DE CUMPLIMIENTO DE LA EJECUCION DEL CONTROL]],DATOS!$AS$38:$AT$40,2,0),"")</f>
        <v/>
      </c>
      <c r="T511" s="296"/>
      <c r="U511" s="134" t="str">
        <f>IFERROR(VLOOKUP(Tabla46[[#This Row],[CRITERIOS DE EVALUACION DE LA EFECTIVIDAD]],DATOS!$AS$43:$AT$45,2,0),"")</f>
        <v/>
      </c>
      <c r="V511"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2" spans="1:22" ht="15" customHeight="1" x14ac:dyDescent="0.25">
      <c r="A512" s="7"/>
      <c r="B512" s="5"/>
      <c r="C512" s="5"/>
      <c r="D512" s="72"/>
      <c r="E512" s="10"/>
      <c r="F512" s="183"/>
      <c r="G512" s="134" t="str">
        <f>IFERROR(VLOOKUP(Tabla46[[#This Row],[ID RIESGO]],'1. IDENTIFICACION DEL RIESGO'!$AB$27:$AL$40,11,0),"")</f>
        <v/>
      </c>
      <c r="H512" s="183"/>
      <c r="I512" s="183"/>
      <c r="J512" s="183"/>
      <c r="K512" s="185"/>
      <c r="L512" s="185"/>
      <c r="M512" s="183"/>
      <c r="N512" s="176" t="str">
        <f>IF(Tabla46[[#This Row],[ID RIESGO]]="","",IF(Tabla46[[#This Row],[RESPONSABLE DEL CONTROL (CARGO)]]="","No","Si"))</f>
        <v/>
      </c>
      <c r="O512" s="134" t="str">
        <f>IF(Tabla46[[#This Row],[FRECUENCIA DE EJECUCION DEL CONTROL]]="","",IF(Tabla46[[#This Row],[FRECUENCIA DE EJECUCION DEL CONTROL]]=DATOS!$AS$32,DATOS!$AS$32,DATOS!$AS$31))</f>
        <v/>
      </c>
      <c r="P512"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2" s="134" t="str">
        <f>IF(ISTEXT(Tabla46[[#This Row],[VALOR EVALUACION DISENO]]),"",IF(Tabla46[[#This Row],[VALOR EVALUACION DISENO]]&gt;4.6,DATOS!$AV$21,IF(Tabla46[[#This Row],[VALOR EVALUACION DISENO]]&gt;=3,DATOS!$AV$22,DATOS!$AV$23)))</f>
        <v/>
      </c>
      <c r="R512" s="296"/>
      <c r="S512" s="134" t="str">
        <f>IFERROR(VLOOKUP(Tabla46[[#This Row],[% DE CUMPLIMIENTO DE LA EJECUCION DEL CONTROL]],DATOS!$AS$38:$AT$40,2,0),"")</f>
        <v/>
      </c>
      <c r="T512" s="296"/>
      <c r="U512" s="134" t="str">
        <f>IFERROR(VLOOKUP(Tabla46[[#This Row],[CRITERIOS DE EVALUACION DE LA EFECTIVIDAD]],DATOS!$AS$43:$AT$45,2,0),"")</f>
        <v/>
      </c>
      <c r="V512"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3" spans="1:22" ht="15" customHeight="1" x14ac:dyDescent="0.25">
      <c r="A513" s="7"/>
      <c r="B513" s="5"/>
      <c r="C513" s="5"/>
      <c r="D513" s="72"/>
      <c r="E513" s="10"/>
      <c r="F513" s="183"/>
      <c r="G513" s="134" t="str">
        <f>IFERROR(VLOOKUP(Tabla46[[#This Row],[ID RIESGO]],'1. IDENTIFICACION DEL RIESGO'!$AB$27:$AL$40,11,0),"")</f>
        <v/>
      </c>
      <c r="H513" s="183"/>
      <c r="I513" s="183"/>
      <c r="J513" s="183"/>
      <c r="K513" s="185"/>
      <c r="L513" s="185"/>
      <c r="M513" s="183"/>
      <c r="N513" s="176" t="str">
        <f>IF(Tabla46[[#This Row],[ID RIESGO]]="","",IF(Tabla46[[#This Row],[RESPONSABLE DEL CONTROL (CARGO)]]="","No","Si"))</f>
        <v/>
      </c>
      <c r="O513" s="134" t="str">
        <f>IF(Tabla46[[#This Row],[FRECUENCIA DE EJECUCION DEL CONTROL]]="","",IF(Tabla46[[#This Row],[FRECUENCIA DE EJECUCION DEL CONTROL]]=DATOS!$AS$32,DATOS!$AS$32,DATOS!$AS$31))</f>
        <v/>
      </c>
      <c r="P513"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3" s="134" t="str">
        <f>IF(ISTEXT(Tabla46[[#This Row],[VALOR EVALUACION DISENO]]),"",IF(Tabla46[[#This Row],[VALOR EVALUACION DISENO]]&gt;4.6,DATOS!$AV$21,IF(Tabla46[[#This Row],[VALOR EVALUACION DISENO]]&gt;=3,DATOS!$AV$22,DATOS!$AV$23)))</f>
        <v/>
      </c>
      <c r="R513" s="296"/>
      <c r="S513" s="134" t="str">
        <f>IFERROR(VLOOKUP(Tabla46[[#This Row],[% DE CUMPLIMIENTO DE LA EJECUCION DEL CONTROL]],DATOS!$AS$38:$AT$40,2,0),"")</f>
        <v/>
      </c>
      <c r="T513" s="296"/>
      <c r="U513" s="134" t="str">
        <f>IFERROR(VLOOKUP(Tabla46[[#This Row],[CRITERIOS DE EVALUACION DE LA EFECTIVIDAD]],DATOS!$AS$43:$AT$45,2,0),"")</f>
        <v/>
      </c>
      <c r="V513"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4" spans="1:22" ht="15" customHeight="1" x14ac:dyDescent="0.25">
      <c r="A514" s="7"/>
      <c r="B514" s="5"/>
      <c r="C514" s="5"/>
      <c r="D514" s="72"/>
      <c r="E514" s="10"/>
      <c r="F514" s="183"/>
      <c r="G514" s="134" t="str">
        <f>IFERROR(VLOOKUP(Tabla46[[#This Row],[ID RIESGO]],'1. IDENTIFICACION DEL RIESGO'!$AB$27:$AL$40,11,0),"")</f>
        <v/>
      </c>
      <c r="H514" s="183"/>
      <c r="I514" s="183"/>
      <c r="J514" s="183"/>
      <c r="K514" s="185"/>
      <c r="L514" s="185"/>
      <c r="M514" s="183"/>
      <c r="N514" s="176" t="str">
        <f>IF(Tabla46[[#This Row],[ID RIESGO]]="","",IF(Tabla46[[#This Row],[RESPONSABLE DEL CONTROL (CARGO)]]="","No","Si"))</f>
        <v/>
      </c>
      <c r="O514" s="134" t="str">
        <f>IF(Tabla46[[#This Row],[FRECUENCIA DE EJECUCION DEL CONTROL]]="","",IF(Tabla46[[#This Row],[FRECUENCIA DE EJECUCION DEL CONTROL]]=DATOS!$AS$32,DATOS!$AS$32,DATOS!$AS$31))</f>
        <v/>
      </c>
      <c r="P514"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4" s="134" t="str">
        <f>IF(ISTEXT(Tabla46[[#This Row],[VALOR EVALUACION DISENO]]),"",IF(Tabla46[[#This Row],[VALOR EVALUACION DISENO]]&gt;4.6,DATOS!$AV$21,IF(Tabla46[[#This Row],[VALOR EVALUACION DISENO]]&gt;=3,DATOS!$AV$22,DATOS!$AV$23)))</f>
        <v/>
      </c>
      <c r="R514" s="296"/>
      <c r="S514" s="134" t="str">
        <f>IFERROR(VLOOKUP(Tabla46[[#This Row],[% DE CUMPLIMIENTO DE LA EJECUCION DEL CONTROL]],DATOS!$AS$38:$AT$40,2,0),"")</f>
        <v/>
      </c>
      <c r="T514" s="296"/>
      <c r="U514" s="134" t="str">
        <f>IFERROR(VLOOKUP(Tabla46[[#This Row],[CRITERIOS DE EVALUACION DE LA EFECTIVIDAD]],DATOS!$AS$43:$AT$45,2,0),"")</f>
        <v/>
      </c>
      <c r="V514"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5" spans="1:22" ht="15" customHeight="1" x14ac:dyDescent="0.25">
      <c r="A515" s="7"/>
      <c r="B515" s="5"/>
      <c r="C515" s="5"/>
      <c r="D515" s="72"/>
      <c r="E515" s="10"/>
      <c r="F515" s="183"/>
      <c r="G515" s="134" t="str">
        <f>IFERROR(VLOOKUP(Tabla46[[#This Row],[ID RIESGO]],'1. IDENTIFICACION DEL RIESGO'!$AB$27:$AL$40,11,0),"")</f>
        <v/>
      </c>
      <c r="H515" s="183"/>
      <c r="I515" s="183"/>
      <c r="J515" s="183"/>
      <c r="K515" s="185"/>
      <c r="L515" s="185"/>
      <c r="M515" s="183"/>
      <c r="N515" s="176" t="str">
        <f>IF(Tabla46[[#This Row],[ID RIESGO]]="","",IF(Tabla46[[#This Row],[RESPONSABLE DEL CONTROL (CARGO)]]="","No","Si"))</f>
        <v/>
      </c>
      <c r="O515" s="134" t="str">
        <f>IF(Tabla46[[#This Row],[FRECUENCIA DE EJECUCION DEL CONTROL]]="","",IF(Tabla46[[#This Row],[FRECUENCIA DE EJECUCION DEL CONTROL]]=DATOS!$AS$32,DATOS!$AS$32,DATOS!$AS$31))</f>
        <v/>
      </c>
      <c r="P515"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5" s="134" t="str">
        <f>IF(ISTEXT(Tabla46[[#This Row],[VALOR EVALUACION DISENO]]),"",IF(Tabla46[[#This Row],[VALOR EVALUACION DISENO]]&gt;4.6,DATOS!$AV$21,IF(Tabla46[[#This Row],[VALOR EVALUACION DISENO]]&gt;=3,DATOS!$AV$22,DATOS!$AV$23)))</f>
        <v/>
      </c>
      <c r="R515" s="296"/>
      <c r="S515" s="134" t="str">
        <f>IFERROR(VLOOKUP(Tabla46[[#This Row],[% DE CUMPLIMIENTO DE LA EJECUCION DEL CONTROL]],DATOS!$AS$38:$AT$40,2,0),"")</f>
        <v/>
      </c>
      <c r="T515" s="296"/>
      <c r="U515" s="134" t="str">
        <f>IFERROR(VLOOKUP(Tabla46[[#This Row],[CRITERIOS DE EVALUACION DE LA EFECTIVIDAD]],DATOS!$AS$43:$AT$45,2,0),"")</f>
        <v/>
      </c>
      <c r="V515"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6" spans="1:22" ht="15" customHeight="1" x14ac:dyDescent="0.25">
      <c r="A516" s="7"/>
      <c r="B516" s="5"/>
      <c r="C516" s="5"/>
      <c r="D516" s="72"/>
      <c r="E516" s="10"/>
      <c r="F516" s="183"/>
      <c r="G516" s="134" t="str">
        <f>IFERROR(VLOOKUP(Tabla46[[#This Row],[ID RIESGO]],'1. IDENTIFICACION DEL RIESGO'!$AB$27:$AL$40,11,0),"")</f>
        <v/>
      </c>
      <c r="H516" s="183"/>
      <c r="I516" s="183"/>
      <c r="J516" s="183"/>
      <c r="K516" s="185"/>
      <c r="L516" s="185"/>
      <c r="M516" s="183"/>
      <c r="N516" s="176" t="str">
        <f>IF(Tabla46[[#This Row],[ID RIESGO]]="","",IF(Tabla46[[#This Row],[RESPONSABLE DEL CONTROL (CARGO)]]="","No","Si"))</f>
        <v/>
      </c>
      <c r="O516" s="134" t="str">
        <f>IF(Tabla46[[#This Row],[FRECUENCIA DE EJECUCION DEL CONTROL]]="","",IF(Tabla46[[#This Row],[FRECUENCIA DE EJECUCION DEL CONTROL]]=DATOS!$AS$32,DATOS!$AS$32,DATOS!$AS$31))</f>
        <v/>
      </c>
      <c r="P516"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6" s="134" t="str">
        <f>IF(ISTEXT(Tabla46[[#This Row],[VALOR EVALUACION DISENO]]),"",IF(Tabla46[[#This Row],[VALOR EVALUACION DISENO]]&gt;4.6,DATOS!$AV$21,IF(Tabla46[[#This Row],[VALOR EVALUACION DISENO]]&gt;=3,DATOS!$AV$22,DATOS!$AV$23)))</f>
        <v/>
      </c>
      <c r="R516" s="296"/>
      <c r="S516" s="134" t="str">
        <f>IFERROR(VLOOKUP(Tabla46[[#This Row],[% DE CUMPLIMIENTO DE LA EJECUCION DEL CONTROL]],DATOS!$AS$38:$AT$40,2,0),"")</f>
        <v/>
      </c>
      <c r="T516" s="296"/>
      <c r="U516" s="134" t="str">
        <f>IFERROR(VLOOKUP(Tabla46[[#This Row],[CRITERIOS DE EVALUACION DE LA EFECTIVIDAD]],DATOS!$AS$43:$AT$45,2,0),"")</f>
        <v/>
      </c>
      <c r="V516"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7" spans="1:22" ht="15" customHeight="1" x14ac:dyDescent="0.25">
      <c r="A517" s="7"/>
      <c r="B517" s="5"/>
      <c r="C517" s="5"/>
      <c r="D517" s="72"/>
      <c r="E517" s="10"/>
      <c r="F517" s="183"/>
      <c r="G517" s="134" t="str">
        <f>IFERROR(VLOOKUP(Tabla46[[#This Row],[ID RIESGO]],'1. IDENTIFICACION DEL RIESGO'!$AB$27:$AL$40,11,0),"")</f>
        <v/>
      </c>
      <c r="H517" s="183"/>
      <c r="I517" s="183"/>
      <c r="J517" s="183"/>
      <c r="K517" s="185"/>
      <c r="L517" s="185"/>
      <c r="M517" s="183"/>
      <c r="N517" s="176" t="str">
        <f>IF(Tabla46[[#This Row],[ID RIESGO]]="","",IF(Tabla46[[#This Row],[RESPONSABLE DEL CONTROL (CARGO)]]="","No","Si"))</f>
        <v/>
      </c>
      <c r="O517" s="134" t="str">
        <f>IF(Tabla46[[#This Row],[FRECUENCIA DE EJECUCION DEL CONTROL]]="","",IF(Tabla46[[#This Row],[FRECUENCIA DE EJECUCION DEL CONTROL]]=DATOS!$AS$32,DATOS!$AS$32,DATOS!$AS$31))</f>
        <v/>
      </c>
      <c r="P517"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7" s="134" t="str">
        <f>IF(ISTEXT(Tabla46[[#This Row],[VALOR EVALUACION DISENO]]),"",IF(Tabla46[[#This Row],[VALOR EVALUACION DISENO]]&gt;4.6,DATOS!$AV$21,IF(Tabla46[[#This Row],[VALOR EVALUACION DISENO]]&gt;=3,DATOS!$AV$22,DATOS!$AV$23)))</f>
        <v/>
      </c>
      <c r="R517" s="296"/>
      <c r="S517" s="134" t="str">
        <f>IFERROR(VLOOKUP(Tabla46[[#This Row],[% DE CUMPLIMIENTO DE LA EJECUCION DEL CONTROL]],DATOS!$AS$38:$AT$40,2,0),"")</f>
        <v/>
      </c>
      <c r="T517" s="296"/>
      <c r="U517" s="134" t="str">
        <f>IFERROR(VLOOKUP(Tabla46[[#This Row],[CRITERIOS DE EVALUACION DE LA EFECTIVIDAD]],DATOS!$AS$43:$AT$45,2,0),"")</f>
        <v/>
      </c>
      <c r="V517"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8" spans="1:22" ht="15" customHeight="1" x14ac:dyDescent="0.25">
      <c r="A518" s="7"/>
      <c r="B518" s="5"/>
      <c r="C518" s="5"/>
      <c r="D518" s="72"/>
      <c r="E518" s="10"/>
      <c r="F518" s="184"/>
      <c r="G518" s="134" t="str">
        <f>IFERROR(VLOOKUP(Tabla46[[#This Row],[ID RIESGO]],'1. IDENTIFICACION DEL RIESGO'!$AB$27:$AL$40,11,0),"")</f>
        <v/>
      </c>
      <c r="H518" s="183"/>
      <c r="I518" s="183"/>
      <c r="J518" s="183"/>
      <c r="K518" s="185"/>
      <c r="L518" s="185"/>
      <c r="M518" s="183"/>
      <c r="N518" s="176" t="str">
        <f>IF(Tabla46[[#This Row],[ID RIESGO]]="","",IF(Tabla46[[#This Row],[RESPONSABLE DEL CONTROL (CARGO)]]="","No","Si"))</f>
        <v/>
      </c>
      <c r="O518" s="134" t="str">
        <f>IF(Tabla46[[#This Row],[FRECUENCIA DE EJECUCION DEL CONTROL]]="","",IF(Tabla46[[#This Row],[FRECUENCIA DE EJECUCION DEL CONTROL]]=DATOS!$AS$32,DATOS!$AS$32,DATOS!$AS$31))</f>
        <v/>
      </c>
      <c r="P518" s="2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8" s="134" t="str">
        <f>IF(ISTEXT(Tabla46[[#This Row],[VALOR EVALUACION DISENO]]),"",IF(Tabla46[[#This Row],[VALOR EVALUACION DISENO]]&gt;4.6,DATOS!$AV$21,IF(Tabla46[[#This Row],[VALOR EVALUACION DISENO]]&gt;=3,DATOS!$AV$22,DATOS!$AV$23)))</f>
        <v/>
      </c>
      <c r="R518" s="296"/>
      <c r="S518" s="134" t="str">
        <f>IFERROR(VLOOKUP(Tabla46[[#This Row],[% DE CUMPLIMIENTO DE LA EJECUCION DEL CONTROL]],DATOS!$AS$38:$AT$40,2,0),"")</f>
        <v/>
      </c>
      <c r="T518" s="296"/>
      <c r="U518" s="134" t="str">
        <f>IFERROR(VLOOKUP(Tabla46[[#This Row],[CRITERIOS DE EVALUACION DE LA EFECTIVIDAD]],DATOS!$AS$43:$AT$45,2,0),"")</f>
        <v/>
      </c>
      <c r="V518" s="13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9" spans="1:22" ht="15" customHeight="1" x14ac:dyDescent="0.25">
      <c r="A519" s="15"/>
      <c r="B519" s="15"/>
      <c r="C519" s="15"/>
      <c r="D519" s="75"/>
      <c r="E519" s="15"/>
      <c r="F519" s="4"/>
    </row>
    <row r="520" spans="1:22" ht="15" customHeight="1" x14ac:dyDescent="0.25">
      <c r="A520" s="15"/>
      <c r="B520" s="15"/>
      <c r="C520" s="15"/>
      <c r="D520" s="75"/>
      <c r="E520" s="15"/>
      <c r="F520" s="4"/>
    </row>
    <row r="521" spans="1:22" ht="15" customHeight="1" x14ac:dyDescent="0.25">
      <c r="A521" s="15"/>
      <c r="B521" s="15"/>
      <c r="C521" s="15"/>
      <c r="D521" s="75"/>
      <c r="E521" s="15"/>
      <c r="F521" s="4"/>
    </row>
    <row r="522" spans="1:22" ht="15" customHeight="1" x14ac:dyDescent="0.25">
      <c r="A522" s="15"/>
      <c r="B522" s="15"/>
      <c r="C522" s="15"/>
      <c r="D522" s="75"/>
      <c r="E522" s="15"/>
      <c r="F522" s="4"/>
    </row>
    <row r="523" spans="1:22" ht="15" customHeight="1" x14ac:dyDescent="0.25">
      <c r="A523" s="15"/>
      <c r="B523" s="15"/>
      <c r="C523" s="15"/>
      <c r="D523" s="75"/>
      <c r="E523" s="15"/>
      <c r="F523" s="4"/>
    </row>
    <row r="524" spans="1:22" ht="15" customHeight="1" x14ac:dyDescent="0.25">
      <c r="A524" s="15"/>
      <c r="B524" s="15"/>
      <c r="C524" s="15"/>
      <c r="D524" s="75"/>
      <c r="E524" s="15"/>
      <c r="F524" s="4"/>
    </row>
    <row r="525" spans="1:22" ht="15" customHeight="1" x14ac:dyDescent="0.25">
      <c r="A525" s="15"/>
      <c r="B525" s="15"/>
      <c r="C525" s="15"/>
      <c r="D525" s="75"/>
      <c r="E525" s="15"/>
      <c r="F525" s="4"/>
    </row>
    <row r="526" spans="1:22" ht="15" customHeight="1" x14ac:dyDescent="0.25">
      <c r="A526" s="15"/>
      <c r="B526" s="15"/>
      <c r="C526" s="15"/>
      <c r="D526" s="75"/>
      <c r="E526" s="15"/>
      <c r="F526" s="4"/>
    </row>
    <row r="527" spans="1:22" ht="15" customHeight="1" x14ac:dyDescent="0.25">
      <c r="A527" s="15"/>
      <c r="B527" s="15"/>
      <c r="C527" s="15"/>
      <c r="D527" s="75"/>
      <c r="E527" s="15"/>
      <c r="F527" s="4"/>
    </row>
    <row r="528" spans="1:22" ht="15" customHeight="1" x14ac:dyDescent="0.25">
      <c r="A528" s="15"/>
      <c r="B528" s="15"/>
      <c r="C528" s="15"/>
      <c r="D528" s="75"/>
      <c r="E528" s="15"/>
      <c r="F528" s="4"/>
    </row>
    <row r="529" spans="1:6" ht="15" customHeight="1" x14ac:dyDescent="0.25">
      <c r="A529" s="15"/>
      <c r="B529" s="15"/>
      <c r="C529" s="15"/>
      <c r="D529" s="75"/>
      <c r="E529" s="15"/>
      <c r="F529" s="4"/>
    </row>
    <row r="530" spans="1:6" ht="15" customHeight="1" x14ac:dyDescent="0.25">
      <c r="A530" s="15"/>
      <c r="B530" s="15"/>
      <c r="C530" s="15"/>
      <c r="D530" s="75"/>
      <c r="E530" s="15"/>
      <c r="F530" s="4"/>
    </row>
    <row r="531" spans="1:6" ht="15" customHeight="1" x14ac:dyDescent="0.25">
      <c r="A531" s="15"/>
      <c r="B531" s="15"/>
      <c r="C531" s="15"/>
      <c r="D531" s="75"/>
      <c r="E531" s="15"/>
      <c r="F531" s="4"/>
    </row>
    <row r="532" spans="1:6" ht="15" customHeight="1" x14ac:dyDescent="0.25">
      <c r="A532" s="15"/>
      <c r="B532" s="15"/>
      <c r="C532" s="15"/>
      <c r="D532" s="75"/>
      <c r="E532" s="15"/>
      <c r="F532" s="4"/>
    </row>
    <row r="533" spans="1:6" ht="15" customHeight="1" x14ac:dyDescent="0.25">
      <c r="A533" s="15"/>
      <c r="B533" s="15"/>
      <c r="C533" s="15"/>
      <c r="D533" s="75"/>
      <c r="E533" s="15"/>
      <c r="F533" s="4"/>
    </row>
    <row r="534" spans="1:6" ht="15" customHeight="1" x14ac:dyDescent="0.25">
      <c r="A534" s="15"/>
      <c r="B534" s="15"/>
      <c r="C534" s="15"/>
      <c r="D534" s="75"/>
      <c r="E534" s="15"/>
      <c r="F534" s="4"/>
    </row>
    <row r="535" spans="1:6" ht="15" customHeight="1" x14ac:dyDescent="0.25">
      <c r="A535" s="15"/>
      <c r="B535" s="15"/>
      <c r="C535" s="15"/>
      <c r="D535" s="75"/>
      <c r="E535" s="15"/>
      <c r="F535" s="4"/>
    </row>
    <row r="536" spans="1:6" ht="15" customHeight="1" x14ac:dyDescent="0.25">
      <c r="A536" s="15"/>
      <c r="B536" s="15"/>
      <c r="C536" s="15"/>
      <c r="D536" s="75"/>
      <c r="E536" s="15"/>
      <c r="F536" s="4"/>
    </row>
    <row r="537" spans="1:6" ht="15" customHeight="1" x14ac:dyDescent="0.25">
      <c r="A537" s="15"/>
      <c r="B537" s="15"/>
      <c r="C537" s="15"/>
      <c r="D537" s="75"/>
      <c r="E537" s="15"/>
      <c r="F537" s="4"/>
    </row>
    <row r="538" spans="1:6" ht="15" customHeight="1" x14ac:dyDescent="0.25">
      <c r="A538" s="15"/>
      <c r="B538" s="15"/>
      <c r="C538" s="15"/>
      <c r="D538" s="75"/>
      <c r="E538" s="15"/>
      <c r="F538" s="4"/>
    </row>
    <row r="539" spans="1:6" ht="15" customHeight="1" x14ac:dyDescent="0.25">
      <c r="A539" s="15"/>
      <c r="B539" s="15"/>
      <c r="C539" s="15"/>
      <c r="D539" s="75"/>
      <c r="E539" s="15"/>
      <c r="F539" s="4"/>
    </row>
    <row r="540" spans="1:6" ht="15" customHeight="1" x14ac:dyDescent="0.25">
      <c r="A540" s="15"/>
      <c r="B540" s="15"/>
      <c r="C540" s="15"/>
      <c r="D540" s="75"/>
      <c r="E540" s="15"/>
      <c r="F540" s="4"/>
    </row>
    <row r="541" spans="1:6" ht="15" customHeight="1" x14ac:dyDescent="0.25">
      <c r="A541" s="15"/>
      <c r="B541" s="15"/>
      <c r="C541" s="15"/>
      <c r="D541" s="75"/>
      <c r="E541" s="15"/>
      <c r="F541" s="4"/>
    </row>
    <row r="542" spans="1:6" ht="15" customHeight="1" x14ac:dyDescent="0.25">
      <c r="A542" s="15"/>
      <c r="B542" s="15"/>
      <c r="C542" s="15"/>
      <c r="D542" s="75"/>
      <c r="E542" s="15"/>
      <c r="F542" s="4"/>
    </row>
    <row r="543" spans="1:6" ht="15" customHeight="1" x14ac:dyDescent="0.25">
      <c r="A543" s="15"/>
      <c r="B543" s="15"/>
      <c r="C543" s="15"/>
      <c r="D543" s="75"/>
      <c r="E543" s="15"/>
      <c r="F543" s="4"/>
    </row>
    <row r="544" spans="1:6" ht="15" customHeight="1" x14ac:dyDescent="0.25">
      <c r="A544" s="15"/>
      <c r="B544" s="15"/>
      <c r="C544" s="15"/>
      <c r="D544" s="75"/>
      <c r="E544" s="15"/>
      <c r="F544" s="4"/>
    </row>
    <row r="545" spans="1:6" ht="15" customHeight="1" x14ac:dyDescent="0.25">
      <c r="A545" s="15"/>
      <c r="B545" s="15"/>
      <c r="C545" s="15"/>
      <c r="D545" s="75"/>
      <c r="E545" s="15"/>
      <c r="F545" s="4"/>
    </row>
    <row r="546" spans="1:6" ht="15" customHeight="1" x14ac:dyDescent="0.25">
      <c r="A546" s="15"/>
      <c r="B546" s="15"/>
      <c r="C546" s="15"/>
      <c r="D546" s="75"/>
      <c r="E546" s="15"/>
      <c r="F546" s="4"/>
    </row>
    <row r="547" spans="1:6" ht="15" customHeight="1" x14ac:dyDescent="0.25">
      <c r="A547" s="15"/>
      <c r="B547" s="15"/>
      <c r="C547" s="15"/>
      <c r="D547" s="75"/>
      <c r="E547" s="15"/>
      <c r="F547" s="4"/>
    </row>
    <row r="548" spans="1:6" ht="15" customHeight="1" x14ac:dyDescent="0.25">
      <c r="A548" s="15"/>
      <c r="B548" s="15"/>
      <c r="C548" s="15"/>
      <c r="D548" s="75"/>
      <c r="E548" s="15"/>
      <c r="F548" s="4"/>
    </row>
    <row r="549" spans="1:6" ht="15" customHeight="1" x14ac:dyDescent="0.25">
      <c r="A549" s="15"/>
      <c r="B549" s="15"/>
      <c r="C549" s="15"/>
      <c r="D549" s="75"/>
      <c r="E549" s="15"/>
      <c r="F549" s="4"/>
    </row>
    <row r="550" spans="1:6" ht="15" customHeight="1" x14ac:dyDescent="0.25">
      <c r="A550" s="15"/>
      <c r="B550" s="15"/>
      <c r="C550" s="15"/>
      <c r="D550" s="75"/>
      <c r="E550" s="15"/>
      <c r="F550" s="4"/>
    </row>
    <row r="551" spans="1:6" ht="15" customHeight="1" x14ac:dyDescent="0.25">
      <c r="A551" s="15"/>
      <c r="B551" s="15"/>
      <c r="C551" s="15"/>
      <c r="D551" s="75"/>
      <c r="E551" s="15"/>
      <c r="F551" s="4"/>
    </row>
    <row r="552" spans="1:6" ht="15" customHeight="1" x14ac:dyDescent="0.25">
      <c r="A552" s="15"/>
      <c r="B552" s="15"/>
      <c r="C552" s="15"/>
      <c r="D552" s="75"/>
      <c r="E552" s="15"/>
      <c r="F552" s="4"/>
    </row>
    <row r="553" spans="1:6" ht="15" customHeight="1" x14ac:dyDescent="0.25">
      <c r="A553" s="15"/>
      <c r="B553" s="15"/>
      <c r="C553" s="15"/>
      <c r="D553" s="75"/>
      <c r="E553" s="15"/>
      <c r="F553" s="4"/>
    </row>
    <row r="554" spans="1:6" ht="15" customHeight="1" x14ac:dyDescent="0.25">
      <c r="A554" s="15"/>
      <c r="B554" s="15"/>
      <c r="C554" s="15"/>
      <c r="D554" s="75"/>
      <c r="E554" s="15"/>
      <c r="F554" s="4"/>
    </row>
    <row r="555" spans="1:6" ht="15" customHeight="1" x14ac:dyDescent="0.25">
      <c r="A555" s="15"/>
      <c r="B555" s="15"/>
      <c r="C555" s="15"/>
      <c r="D555" s="75"/>
      <c r="E555" s="15"/>
      <c r="F555" s="4"/>
    </row>
    <row r="556" spans="1:6" ht="15" customHeight="1" x14ac:dyDescent="0.25">
      <c r="A556" s="15"/>
      <c r="B556" s="15"/>
      <c r="C556" s="15"/>
      <c r="D556" s="75"/>
      <c r="E556" s="15"/>
      <c r="F556" s="4"/>
    </row>
    <row r="557" spans="1:6" ht="15" customHeight="1" x14ac:dyDescent="0.25">
      <c r="A557" s="15"/>
      <c r="B557" s="15"/>
      <c r="C557" s="15"/>
      <c r="D557" s="75"/>
      <c r="E557" s="15"/>
      <c r="F557" s="4"/>
    </row>
    <row r="558" spans="1:6" ht="15" customHeight="1" x14ac:dyDescent="0.25">
      <c r="A558" s="15"/>
      <c r="B558" s="15"/>
      <c r="C558" s="15"/>
      <c r="D558" s="75"/>
      <c r="E558" s="15"/>
      <c r="F558" s="4"/>
    </row>
    <row r="559" spans="1:6" ht="15" customHeight="1" x14ac:dyDescent="0.25">
      <c r="A559" s="15"/>
      <c r="B559" s="15"/>
      <c r="C559" s="15"/>
      <c r="D559" s="75"/>
      <c r="E559" s="15"/>
      <c r="F559" s="4"/>
    </row>
    <row r="560" spans="1:6" ht="15" customHeight="1" x14ac:dyDescent="0.25">
      <c r="A560" s="15"/>
      <c r="B560" s="15"/>
      <c r="C560" s="15"/>
      <c r="D560" s="75"/>
      <c r="E560" s="15"/>
      <c r="F560" s="4"/>
    </row>
    <row r="561" spans="1:6" ht="15" customHeight="1" x14ac:dyDescent="0.25">
      <c r="A561" s="15"/>
      <c r="B561" s="15"/>
      <c r="C561" s="15"/>
      <c r="D561" s="75"/>
      <c r="E561" s="15"/>
      <c r="F561" s="4"/>
    </row>
    <row r="562" spans="1:6" ht="15" customHeight="1" x14ac:dyDescent="0.25">
      <c r="A562" s="15"/>
      <c r="B562" s="15"/>
      <c r="C562" s="15"/>
      <c r="D562" s="75"/>
      <c r="E562" s="15"/>
      <c r="F562" s="4"/>
    </row>
    <row r="563" spans="1:6" ht="15" customHeight="1" x14ac:dyDescent="0.25">
      <c r="A563" s="15"/>
      <c r="B563" s="15"/>
      <c r="C563" s="15"/>
      <c r="D563" s="75"/>
      <c r="E563" s="15"/>
      <c r="F563" s="4"/>
    </row>
    <row r="564" spans="1:6" ht="15" customHeight="1" x14ac:dyDescent="0.25">
      <c r="A564" s="15"/>
      <c r="B564" s="15"/>
      <c r="C564" s="15"/>
      <c r="D564" s="75"/>
      <c r="E564" s="15"/>
      <c r="F564" s="4"/>
    </row>
    <row r="565" spans="1:6" ht="15" customHeight="1" x14ac:dyDescent="0.25">
      <c r="A565" s="15"/>
      <c r="B565" s="15"/>
      <c r="C565" s="15"/>
      <c r="D565" s="75"/>
      <c r="E565" s="15"/>
      <c r="F565" s="4"/>
    </row>
    <row r="566" spans="1:6" ht="15" customHeight="1" x14ac:dyDescent="0.25">
      <c r="A566" s="15"/>
      <c r="B566" s="15"/>
      <c r="C566" s="15"/>
      <c r="D566" s="75"/>
      <c r="E566" s="15"/>
      <c r="F566" s="4"/>
    </row>
    <row r="567" spans="1:6" ht="15" customHeight="1" x14ac:dyDescent="0.25">
      <c r="A567" s="15"/>
      <c r="B567" s="15"/>
      <c r="C567" s="15"/>
      <c r="D567" s="75"/>
      <c r="E567" s="15"/>
      <c r="F567" s="4"/>
    </row>
    <row r="568" spans="1:6" ht="15" customHeight="1" x14ac:dyDescent="0.25">
      <c r="A568" s="15"/>
      <c r="B568" s="15"/>
      <c r="C568" s="15"/>
      <c r="D568" s="75"/>
      <c r="E568" s="15"/>
      <c r="F568" s="4"/>
    </row>
    <row r="569" spans="1:6" ht="15" customHeight="1" x14ac:dyDescent="0.25">
      <c r="A569" s="15"/>
      <c r="B569" s="15"/>
      <c r="C569" s="15"/>
      <c r="D569" s="75"/>
      <c r="E569" s="15"/>
      <c r="F569" s="4"/>
    </row>
    <row r="570" spans="1:6" ht="15" customHeight="1" x14ac:dyDescent="0.25">
      <c r="A570" s="15"/>
      <c r="B570" s="15"/>
      <c r="C570" s="15"/>
      <c r="D570" s="75"/>
      <c r="E570" s="15"/>
      <c r="F570" s="4"/>
    </row>
    <row r="571" spans="1:6" ht="15" customHeight="1" x14ac:dyDescent="0.25">
      <c r="A571" s="15"/>
      <c r="B571" s="15"/>
      <c r="C571" s="15"/>
      <c r="D571" s="75"/>
      <c r="E571" s="15"/>
      <c r="F571" s="4"/>
    </row>
    <row r="572" spans="1:6" ht="15" customHeight="1" x14ac:dyDescent="0.25">
      <c r="A572" s="15"/>
      <c r="B572" s="15"/>
      <c r="C572" s="15"/>
      <c r="D572" s="75"/>
      <c r="E572" s="15"/>
      <c r="F572" s="4"/>
    </row>
    <row r="573" spans="1:6" ht="15" customHeight="1" x14ac:dyDescent="0.25">
      <c r="A573" s="15"/>
      <c r="B573" s="15"/>
      <c r="C573" s="15"/>
      <c r="D573" s="75"/>
      <c r="E573" s="15"/>
      <c r="F573" s="4"/>
    </row>
    <row r="574" spans="1:6" x14ac:dyDescent="0.25">
      <c r="A574" s="15"/>
      <c r="B574" s="15"/>
      <c r="C574" s="15"/>
      <c r="D574" s="75"/>
      <c r="E574" s="15"/>
      <c r="F574" s="4"/>
    </row>
    <row r="575" spans="1:6" x14ac:dyDescent="0.25">
      <c r="A575" s="15"/>
      <c r="B575" s="15"/>
      <c r="C575" s="15"/>
      <c r="D575" s="75"/>
      <c r="E575" s="15"/>
      <c r="F575" s="15"/>
    </row>
    <row r="576" spans="1:6" x14ac:dyDescent="0.25">
      <c r="A576" s="15"/>
      <c r="B576" s="15"/>
      <c r="C576" s="15"/>
      <c r="D576" s="75"/>
      <c r="E576" s="15"/>
      <c r="F576" s="15"/>
    </row>
    <row r="577" spans="1:6" x14ac:dyDescent="0.25">
      <c r="A577" s="15"/>
      <c r="B577" s="15"/>
      <c r="C577" s="15"/>
      <c r="D577" s="75"/>
      <c r="E577" s="15"/>
      <c r="F577" s="15"/>
    </row>
    <row r="578" spans="1:6" x14ac:dyDescent="0.25">
      <c r="A578" s="15"/>
      <c r="B578" s="15"/>
      <c r="C578" s="15"/>
      <c r="D578" s="75"/>
      <c r="E578" s="15"/>
      <c r="F578" s="15"/>
    </row>
    <row r="579" spans="1:6" x14ac:dyDescent="0.25">
      <c r="A579" s="15"/>
      <c r="B579" s="15"/>
      <c r="C579" s="15"/>
      <c r="D579" s="75"/>
      <c r="E579" s="15"/>
      <c r="F579" s="15"/>
    </row>
    <row r="580" spans="1:6" x14ac:dyDescent="0.25">
      <c r="A580" s="15"/>
      <c r="B580" s="15"/>
      <c r="C580" s="15"/>
      <c r="D580" s="75"/>
      <c r="E580" s="15"/>
      <c r="F580" s="15"/>
    </row>
    <row r="581" spans="1:6" x14ac:dyDescent="0.25">
      <c r="A581" s="15"/>
      <c r="B581" s="15"/>
      <c r="C581" s="15"/>
      <c r="D581" s="75"/>
      <c r="E581" s="15"/>
      <c r="F581" s="15"/>
    </row>
    <row r="582" spans="1:6" x14ac:dyDescent="0.25">
      <c r="A582" s="15"/>
      <c r="B582" s="15"/>
      <c r="C582" s="15"/>
      <c r="D582" s="75"/>
      <c r="E582" s="15"/>
      <c r="F582" s="15"/>
    </row>
    <row r="583" spans="1:6" x14ac:dyDescent="0.25">
      <c r="A583" s="15"/>
      <c r="B583" s="15"/>
      <c r="C583" s="15"/>
      <c r="D583" s="75"/>
      <c r="E583" s="15"/>
      <c r="F583" s="15"/>
    </row>
    <row r="584" spans="1:6" x14ac:dyDescent="0.25">
      <c r="A584" s="15"/>
      <c r="B584" s="15"/>
      <c r="C584" s="15"/>
      <c r="D584" s="75"/>
      <c r="E584" s="15"/>
      <c r="F584" s="15"/>
    </row>
    <row r="585" spans="1:6" x14ac:dyDescent="0.25">
      <c r="A585" s="15"/>
      <c r="B585" s="15"/>
      <c r="C585" s="15"/>
      <c r="D585" s="75"/>
      <c r="E585" s="15"/>
      <c r="F585" s="15"/>
    </row>
    <row r="586" spans="1:6" x14ac:dyDescent="0.25">
      <c r="A586" s="15"/>
      <c r="B586" s="15"/>
      <c r="C586" s="15"/>
      <c r="D586" s="75"/>
      <c r="E586" s="15"/>
      <c r="F586" s="15"/>
    </row>
    <row r="587" spans="1:6" x14ac:dyDescent="0.25">
      <c r="A587" s="15"/>
      <c r="B587" s="15"/>
      <c r="C587" s="15"/>
      <c r="D587" s="75"/>
      <c r="E587" s="15"/>
      <c r="F587" s="15"/>
    </row>
    <row r="588" spans="1:6" x14ac:dyDescent="0.25">
      <c r="A588" s="15"/>
      <c r="B588" s="15"/>
      <c r="C588" s="15"/>
      <c r="D588" s="75"/>
      <c r="E588" s="15"/>
      <c r="F588" s="15"/>
    </row>
    <row r="589" spans="1:6" x14ac:dyDescent="0.25">
      <c r="A589" s="15"/>
      <c r="B589" s="15"/>
      <c r="C589" s="15"/>
      <c r="D589" s="75"/>
      <c r="E589" s="15"/>
      <c r="F589" s="15"/>
    </row>
    <row r="590" spans="1:6" x14ac:dyDescent="0.25">
      <c r="A590" s="15"/>
      <c r="B590" s="15"/>
      <c r="C590" s="15"/>
      <c r="D590" s="75"/>
      <c r="E590" s="15"/>
      <c r="F590" s="15"/>
    </row>
    <row r="591" spans="1:6" x14ac:dyDescent="0.25">
      <c r="A591" s="15"/>
      <c r="B591" s="15"/>
      <c r="C591" s="15"/>
      <c r="D591" s="75"/>
      <c r="E591" s="15"/>
      <c r="F591" s="15"/>
    </row>
    <row r="592" spans="1:6" x14ac:dyDescent="0.25">
      <c r="A592" s="15"/>
      <c r="B592" s="15"/>
      <c r="C592" s="15"/>
      <c r="D592" s="75"/>
      <c r="E592" s="15"/>
      <c r="F592" s="15"/>
    </row>
    <row r="593" spans="1:6" x14ac:dyDescent="0.25">
      <c r="A593" s="15"/>
      <c r="B593" s="15"/>
      <c r="C593" s="15"/>
      <c r="D593" s="75"/>
      <c r="E593" s="15"/>
      <c r="F593" s="15"/>
    </row>
    <row r="594" spans="1:6" x14ac:dyDescent="0.25">
      <c r="A594" s="15"/>
      <c r="B594" s="15"/>
      <c r="C594" s="15"/>
      <c r="D594" s="75"/>
      <c r="E594" s="15"/>
      <c r="F594" s="15"/>
    </row>
    <row r="595" spans="1:6" x14ac:dyDescent="0.25">
      <c r="A595" s="15"/>
      <c r="B595" s="3"/>
      <c r="C595" s="3"/>
      <c r="D595" s="74"/>
      <c r="E595" s="3"/>
      <c r="F595" s="3"/>
    </row>
    <row r="596" spans="1:6" x14ac:dyDescent="0.25">
      <c r="B596" s="3"/>
      <c r="C596" s="3"/>
      <c r="D596" s="74"/>
      <c r="E596" s="3"/>
      <c r="F596" s="3"/>
    </row>
  </sheetData>
  <sheetProtection formatCells="0" formatColumns="0" formatRows="0"/>
  <dataConsolidate/>
  <mergeCells count="10">
    <mergeCell ref="A1:E3"/>
    <mergeCell ref="F1:K1"/>
    <mergeCell ref="F2:K2"/>
    <mergeCell ref="F3:K3"/>
    <mergeCell ref="L3:M3"/>
    <mergeCell ref="AN15:AP15"/>
    <mergeCell ref="H5:S5"/>
    <mergeCell ref="R16:S16"/>
    <mergeCell ref="T16:V16"/>
    <mergeCell ref="G16:Q16"/>
  </mergeCells>
  <conditionalFormatting sqref="O9:O13 P8:P10 K8 K9:L13 N8:N13">
    <cfRule type="expression" dxfId="396" priority="2518">
      <formula>+IF($O$8="Sede Direccion General",1,0)</formula>
    </cfRule>
    <cfRule type="expression" dxfId="395" priority="2519">
      <formula>+IF($O$8="",1,0)</formula>
    </cfRule>
  </conditionalFormatting>
  <conditionalFormatting sqref="O9:O13 P10 P8 K8 K9:L13 N8:N13">
    <cfRule type="expression" dxfId="394" priority="2522">
      <formula>+IF($O$9="",1,0)</formula>
    </cfRule>
  </conditionalFormatting>
  <dataValidations count="7">
    <dataValidation allowBlank="1" showInputMessage="1" showErrorMessage="1" promptTitle="FECHA" prompt="INGRESE DD/MM/AA" sqref="L13:L14 I10:J10 I12:J12 I8" xr:uid="{00000000-0002-0000-0400-000000000000}"/>
    <dataValidation type="list" allowBlank="1" showInputMessage="1" showErrorMessage="1" sqref="L18:L518" xr:uid="{00000000-0002-0000-0400-000001000000}">
      <formula1>CONTROL_NATURALEZA</formula1>
    </dataValidation>
    <dataValidation type="list" allowBlank="1" showInputMessage="1" showErrorMessage="1" sqref="K18:K518" xr:uid="{00000000-0002-0000-0400-000002000000}">
      <formula1>CONTROL_TIPO</formula1>
    </dataValidation>
    <dataValidation type="list" allowBlank="1" showInputMessage="1" showErrorMessage="1" sqref="M18:M518" xr:uid="{00000000-0002-0000-0400-000003000000}">
      <formula1>CONTROL_DOCUMENTADO</formula1>
    </dataValidation>
    <dataValidation type="list" allowBlank="1" showInputMessage="1" showErrorMessage="1" sqref="R18:R518" xr:uid="{00000000-0002-0000-0400-000004000000}">
      <formula1>CONTROL_EJECUCION</formula1>
    </dataValidation>
    <dataValidation type="list" allowBlank="1" showInputMessage="1" showErrorMessage="1" sqref="T18:T518" xr:uid="{00000000-0002-0000-0400-000005000000}">
      <formula1>CONTROL_EFECTIVIDAD</formula1>
    </dataValidation>
    <dataValidation type="list" allowBlank="1" showInputMessage="1" showErrorMessage="1" sqref="J18:J518" xr:uid="{00000000-0002-0000-0400-000006000000}">
      <formula1>CONTROLES_FRECUENCIA</formula1>
    </dataValidation>
  </dataValidations>
  <pageMargins left="0.7" right="0.7" top="0.75" bottom="0.75" header="0.3" footer="0.3"/>
  <pageSetup paperSize="9" orientation="portrait" verticalDpi="4294967295" r:id="rId1"/>
  <drawing r:id="rId2"/>
  <legacyDrawing r:id="rId3"/>
  <tableParts count="1">
    <tablePart r:id="rId4"/>
  </tablePar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7000000}">
          <x14:formula1>
            <xm:f>'1. IDENTIFICACION DEL RIESGO'!$AB$29:$AB$40</xm:f>
          </x14:formula1>
          <xm:sqref>F18:F518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5">
    <tabColor theme="7" tint="0.39997558519241921"/>
  </sheetPr>
  <dimension ref="A1:BF598"/>
  <sheetViews>
    <sheetView showGridLines="0" zoomScaleNormal="100" workbookViewId="0">
      <selection activeCell="F2" sqref="F2:Q2"/>
    </sheetView>
  </sheetViews>
  <sheetFormatPr baseColWidth="10" defaultColWidth="11.42578125" defaultRowHeight="15" x14ac:dyDescent="0.25"/>
  <cols>
    <col min="1" max="1" width="1.140625" style="3" customWidth="1"/>
    <col min="2" max="3" width="1" style="3" customWidth="1"/>
    <col min="4" max="4" width="11.5703125" style="74" customWidth="1"/>
    <col min="5" max="5" width="1.140625" style="3" customWidth="1"/>
    <col min="6" max="6" width="3.5703125" style="151" customWidth="1"/>
    <col min="7" max="7" width="14.5703125" style="151" customWidth="1"/>
    <col min="8" max="8" width="11.42578125" style="151" hidden="1" customWidth="1"/>
    <col min="9" max="12" width="16.42578125" style="151" customWidth="1"/>
    <col min="13" max="13" width="18.42578125" style="151" customWidth="1"/>
    <col min="14" max="14" width="8.42578125" style="151" customWidth="1"/>
    <col min="15" max="15" width="7.140625" style="151" customWidth="1"/>
    <col min="16" max="16" width="3.42578125" style="151" customWidth="1"/>
    <col min="17" max="17" width="14.42578125" style="151" customWidth="1"/>
    <col min="18" max="18" width="0" style="151" hidden="1" customWidth="1"/>
    <col min="19" max="22" width="16.140625" style="151" customWidth="1"/>
    <col min="23" max="23" width="18.140625" style="151" customWidth="1"/>
    <col min="24" max="24" width="0.85546875" style="151" customWidth="1"/>
    <col min="25" max="16384" width="11.42578125" style="151"/>
  </cols>
  <sheetData>
    <row r="1" spans="1:58" s="266" customFormat="1" ht="30" customHeight="1" x14ac:dyDescent="0.25">
      <c r="A1" s="574"/>
      <c r="B1" s="575"/>
      <c r="C1" s="575"/>
      <c r="D1" s="575"/>
      <c r="E1" s="576"/>
      <c r="F1" s="583" t="s">
        <v>3</v>
      </c>
      <c r="G1" s="584"/>
      <c r="H1" s="584"/>
      <c r="I1" s="584"/>
      <c r="J1" s="584"/>
      <c r="K1" s="584"/>
      <c r="L1" s="584"/>
      <c r="M1" s="584"/>
      <c r="N1" s="584"/>
      <c r="O1" s="584"/>
      <c r="P1" s="584"/>
      <c r="Q1" s="585"/>
      <c r="R1" s="409"/>
      <c r="S1" s="454" t="s">
        <v>1829</v>
      </c>
      <c r="T1" s="453">
        <v>43063</v>
      </c>
      <c r="U1" s="87"/>
      <c r="V1" s="87"/>
      <c r="W1" s="87"/>
      <c r="X1" s="87"/>
      <c r="Y1" s="87"/>
      <c r="Z1" s="87"/>
      <c r="AA1" s="87"/>
      <c r="AB1" s="87"/>
      <c r="AC1" s="87"/>
      <c r="AD1" s="87"/>
      <c r="AE1" s="87"/>
      <c r="AF1" s="87"/>
      <c r="AG1" s="87"/>
      <c r="AH1" s="87"/>
      <c r="AI1" s="87"/>
      <c r="AJ1" s="87"/>
      <c r="AK1" s="87"/>
      <c r="AL1" s="87"/>
      <c r="AM1" s="410"/>
      <c r="AN1" s="410"/>
      <c r="AO1" s="410"/>
      <c r="AP1" s="410"/>
      <c r="AQ1" s="87"/>
      <c r="AR1" s="87"/>
      <c r="AS1" s="87"/>
      <c r="AT1" s="87"/>
      <c r="AU1" s="411"/>
      <c r="AV1" s="87"/>
      <c r="AW1" s="87"/>
      <c r="AX1" s="87"/>
      <c r="AY1" s="87"/>
      <c r="AZ1" s="87"/>
    </row>
    <row r="2" spans="1:58" s="266" customFormat="1" ht="30" customHeight="1" x14ac:dyDescent="0.25">
      <c r="A2" s="577"/>
      <c r="B2" s="578"/>
      <c r="C2" s="578"/>
      <c r="D2" s="578"/>
      <c r="E2" s="579"/>
      <c r="F2" s="586" t="s">
        <v>1821</v>
      </c>
      <c r="G2" s="587"/>
      <c r="H2" s="587"/>
      <c r="I2" s="587"/>
      <c r="J2" s="587"/>
      <c r="K2" s="587"/>
      <c r="L2" s="587"/>
      <c r="M2" s="587"/>
      <c r="N2" s="587"/>
      <c r="O2" s="587"/>
      <c r="P2" s="587"/>
      <c r="Q2" s="588"/>
      <c r="R2" s="409"/>
      <c r="S2" s="416" t="s">
        <v>1882</v>
      </c>
      <c r="T2" s="416" t="s">
        <v>1886</v>
      </c>
      <c r="U2" s="87"/>
      <c r="V2" s="87"/>
      <c r="W2" s="87"/>
      <c r="X2" s="87"/>
      <c r="Y2" s="87"/>
      <c r="Z2" s="87"/>
      <c r="AA2" s="87"/>
      <c r="AB2" s="87"/>
      <c r="AC2" s="87"/>
      <c r="AD2" s="87"/>
      <c r="AE2" s="87"/>
      <c r="AF2" s="87"/>
      <c r="AG2" s="87"/>
      <c r="AH2" s="87"/>
      <c r="AI2" s="87"/>
      <c r="AJ2" s="87"/>
      <c r="AK2" s="87"/>
      <c r="AL2" s="87"/>
      <c r="AM2" s="410"/>
      <c r="AN2" s="410"/>
      <c r="AO2" s="410"/>
      <c r="AP2" s="410"/>
      <c r="AQ2" s="87"/>
      <c r="AR2" s="87"/>
      <c r="AS2" s="87"/>
      <c r="AT2" s="87"/>
      <c r="AU2" s="411"/>
      <c r="AV2" s="87"/>
      <c r="AW2" s="87"/>
      <c r="AX2" s="87"/>
      <c r="AY2" s="87"/>
      <c r="AZ2" s="87"/>
    </row>
    <row r="3" spans="1:58" s="266" customFormat="1" ht="30" customHeight="1" x14ac:dyDescent="0.25">
      <c r="A3" s="580"/>
      <c r="B3" s="581"/>
      <c r="C3" s="581"/>
      <c r="D3" s="581"/>
      <c r="E3" s="582"/>
      <c r="F3" s="589" t="s">
        <v>1884</v>
      </c>
      <c r="G3" s="590"/>
      <c r="H3" s="590"/>
      <c r="I3" s="590"/>
      <c r="J3" s="590"/>
      <c r="K3" s="590"/>
      <c r="L3" s="590"/>
      <c r="M3" s="590"/>
      <c r="N3" s="590"/>
      <c r="O3" s="590"/>
      <c r="P3" s="590"/>
      <c r="Q3" s="591"/>
      <c r="R3" s="409"/>
      <c r="S3" s="592" t="s">
        <v>1823</v>
      </c>
      <c r="T3" s="593"/>
      <c r="U3" s="87"/>
      <c r="V3" s="87"/>
      <c r="W3" s="87"/>
      <c r="X3" s="87"/>
      <c r="Y3" s="87"/>
      <c r="Z3" s="87"/>
      <c r="AA3" s="87"/>
      <c r="AB3" s="87"/>
      <c r="AC3" s="87"/>
      <c r="AD3" s="87"/>
      <c r="AE3" s="87"/>
      <c r="AF3" s="87"/>
      <c r="AG3" s="87"/>
      <c r="AH3" s="87"/>
      <c r="AI3" s="87"/>
      <c r="AJ3" s="87"/>
      <c r="AK3" s="87"/>
      <c r="AL3" s="87"/>
      <c r="AM3" s="410"/>
      <c r="AN3" s="410"/>
      <c r="AO3" s="410"/>
      <c r="AP3" s="410"/>
      <c r="AQ3" s="87"/>
      <c r="AR3" s="87"/>
      <c r="AS3" s="87"/>
      <c r="AT3" s="87"/>
      <c r="AU3" s="411"/>
      <c r="AV3" s="87"/>
      <c r="AW3" s="87"/>
      <c r="AX3" s="87"/>
      <c r="AY3" s="87"/>
      <c r="AZ3" s="87"/>
    </row>
    <row r="4" spans="1:58" s="218" customFormat="1" ht="12" x14ac:dyDescent="0.25">
      <c r="A4" s="3"/>
      <c r="B4" s="135"/>
      <c r="C4" s="135"/>
      <c r="D4" s="136"/>
      <c r="E4" s="135"/>
      <c r="F4" s="135"/>
      <c r="G4" s="135"/>
      <c r="H4" s="137"/>
      <c r="I4" s="137"/>
      <c r="J4" s="137"/>
      <c r="K4" s="137"/>
      <c r="L4" s="135"/>
      <c r="M4" s="135"/>
      <c r="N4" s="137"/>
      <c r="O4" s="135"/>
      <c r="P4" s="135"/>
      <c r="Q4" s="135"/>
      <c r="R4" s="135"/>
      <c r="S4" s="135"/>
      <c r="T4" s="135"/>
      <c r="U4" s="135"/>
      <c r="V4" s="135"/>
      <c r="W4" s="135"/>
      <c r="X4" s="135"/>
    </row>
    <row r="5" spans="1:58" s="218" customFormat="1" ht="15.75" hidden="1" customHeight="1" x14ac:dyDescent="0.25">
      <c r="A5" s="3"/>
      <c r="B5" s="7"/>
      <c r="C5" s="7"/>
      <c r="D5" s="138"/>
      <c r="E5" s="7"/>
      <c r="F5" s="573" t="s">
        <v>1818</v>
      </c>
      <c r="G5" s="573"/>
      <c r="H5" s="573"/>
      <c r="I5" s="573"/>
      <c r="J5" s="573"/>
      <c r="K5" s="573"/>
      <c r="L5" s="573"/>
      <c r="M5" s="573"/>
      <c r="N5" s="573"/>
      <c r="O5" s="573"/>
      <c r="P5" s="573"/>
      <c r="Q5" s="573"/>
      <c r="R5" s="573"/>
      <c r="S5" s="573"/>
      <c r="T5" s="573"/>
      <c r="U5" s="573"/>
      <c r="V5" s="573"/>
      <c r="W5" s="573"/>
      <c r="X5" s="139"/>
    </row>
    <row r="6" spans="1:58" s="218" customFormat="1" ht="12" hidden="1" x14ac:dyDescent="0.25">
      <c r="A6" s="3"/>
      <c r="B6" s="135"/>
      <c r="C6" s="135"/>
      <c r="D6" s="136"/>
      <c r="E6" s="135"/>
      <c r="F6" s="135"/>
      <c r="G6" s="135"/>
      <c r="H6" s="137"/>
      <c r="I6" s="137"/>
      <c r="J6" s="137"/>
      <c r="K6" s="137"/>
      <c r="L6" s="135"/>
      <c r="M6" s="135"/>
      <c r="N6" s="137"/>
      <c r="O6" s="135"/>
      <c r="P6" s="135"/>
      <c r="Q6" s="135"/>
      <c r="R6" s="135"/>
      <c r="S6" s="135"/>
      <c r="T6" s="135"/>
      <c r="U6" s="135"/>
      <c r="V6" s="135"/>
      <c r="W6" s="135"/>
      <c r="X6" s="135"/>
    </row>
    <row r="7" spans="1:58" s="97" customFormat="1" ht="9" customHeight="1" x14ac:dyDescent="0.25">
      <c r="A7" s="7"/>
      <c r="B7" s="140"/>
      <c r="C7" s="140"/>
      <c r="D7" s="141"/>
      <c r="E7" s="140"/>
      <c r="F7" s="140"/>
      <c r="G7" s="140"/>
      <c r="H7" s="140"/>
      <c r="I7" s="140"/>
      <c r="J7" s="140"/>
      <c r="K7" s="140"/>
      <c r="L7" s="140"/>
      <c r="M7" s="140"/>
      <c r="N7" s="140"/>
      <c r="O7" s="142"/>
      <c r="P7" s="142"/>
      <c r="Q7" s="142"/>
      <c r="R7" s="142"/>
      <c r="S7" s="142"/>
      <c r="T7" s="142"/>
      <c r="U7" s="142"/>
      <c r="V7" s="142"/>
      <c r="W7" s="142"/>
      <c r="X7" s="142"/>
    </row>
    <row r="8" spans="1:58" s="97" customFormat="1" ht="26.25" customHeight="1" x14ac:dyDescent="0.25">
      <c r="A8" s="7"/>
      <c r="B8" s="140"/>
      <c r="C8" s="140"/>
      <c r="D8" s="141"/>
      <c r="E8" s="140"/>
      <c r="F8" s="140"/>
      <c r="G8" s="140"/>
      <c r="H8" s="140"/>
      <c r="I8" s="565" t="s">
        <v>3</v>
      </c>
      <c r="J8" s="566"/>
      <c r="K8" s="567" t="str">
        <f>IF('1. IDENTIFICACION DEL RIESGO'!K8="","",'1. IDENTIFICACION DEL RIESGO'!K8)</f>
        <v xml:space="preserve">Adquisición de Bienes y Servicios </v>
      </c>
      <c r="L8" s="567"/>
      <c r="M8" s="140"/>
      <c r="N8" s="143"/>
      <c r="O8" s="144"/>
      <c r="P8" s="144"/>
      <c r="Q8" s="144"/>
      <c r="R8" s="144"/>
      <c r="S8" s="144"/>
      <c r="T8" s="144"/>
      <c r="U8" s="144"/>
      <c r="V8" s="144"/>
      <c r="W8" s="144"/>
      <c r="X8" s="144"/>
      <c r="Y8" s="212"/>
      <c r="Z8" s="212"/>
      <c r="AA8" s="212"/>
      <c r="AB8" s="213"/>
      <c r="AC8" s="213"/>
      <c r="AD8" s="214"/>
      <c r="AE8" s="214"/>
      <c r="AF8" s="214"/>
      <c r="AG8" s="212"/>
      <c r="AH8" s="215"/>
      <c r="AI8" s="214"/>
      <c r="AJ8" s="214"/>
      <c r="AK8" s="214"/>
      <c r="AL8" s="214"/>
      <c r="AN8" s="214"/>
      <c r="AO8" s="214"/>
      <c r="AP8" s="214"/>
      <c r="AQ8" s="214"/>
      <c r="AR8" s="214"/>
      <c r="AS8" s="214"/>
      <c r="AT8" s="214"/>
      <c r="AU8" s="214"/>
      <c r="AV8" s="214"/>
      <c r="AW8" s="214"/>
      <c r="AX8" s="214"/>
      <c r="AY8" s="214"/>
      <c r="AZ8" s="214"/>
      <c r="BA8" s="214"/>
      <c r="BB8" s="214"/>
      <c r="BC8" s="214"/>
      <c r="BD8" s="214"/>
      <c r="BE8" s="214"/>
      <c r="BF8" s="214"/>
    </row>
    <row r="9" spans="1:58" s="97" customFormat="1" ht="12" x14ac:dyDescent="0.25">
      <c r="A9" s="7"/>
      <c r="B9" s="140"/>
      <c r="C9" s="140"/>
      <c r="D9" s="141"/>
      <c r="E9" s="140"/>
      <c r="F9" s="140"/>
      <c r="G9" s="140"/>
      <c r="H9" s="140"/>
      <c r="I9" s="143"/>
      <c r="J9" s="143"/>
      <c r="K9" s="143"/>
      <c r="L9" s="143"/>
      <c r="M9" s="140"/>
      <c r="N9" s="143"/>
      <c r="O9" s="144"/>
      <c r="P9" s="144"/>
      <c r="Q9" s="144"/>
      <c r="R9" s="144"/>
      <c r="S9" s="144"/>
      <c r="T9" s="144"/>
      <c r="U9" s="144"/>
      <c r="V9" s="144"/>
      <c r="W9" s="144"/>
      <c r="X9" s="144"/>
      <c r="Y9" s="212"/>
      <c r="Z9" s="212"/>
      <c r="AA9" s="212"/>
      <c r="AB9" s="213"/>
      <c r="AC9" s="213"/>
      <c r="AD9" s="214"/>
      <c r="AE9" s="214"/>
      <c r="AF9" s="214"/>
      <c r="AG9" s="212"/>
      <c r="AH9" s="215"/>
      <c r="AI9" s="214"/>
      <c r="AJ9" s="214"/>
      <c r="AK9" s="214"/>
      <c r="AL9" s="214"/>
      <c r="AN9" s="214"/>
      <c r="AO9" s="214"/>
      <c r="AP9" s="214"/>
      <c r="AQ9" s="214"/>
      <c r="AR9" s="214"/>
      <c r="AS9" s="214"/>
      <c r="AT9" s="214"/>
      <c r="AU9" s="214"/>
      <c r="AV9" s="214"/>
      <c r="AW9" s="214"/>
      <c r="AX9" s="214"/>
      <c r="AY9" s="214"/>
      <c r="AZ9" s="214"/>
      <c r="BA9" s="214"/>
      <c r="BB9" s="214"/>
      <c r="BC9" s="214"/>
      <c r="BD9" s="214"/>
      <c r="BE9" s="214"/>
      <c r="BF9" s="214"/>
    </row>
    <row r="10" spans="1:58" s="97" customFormat="1" ht="12" x14ac:dyDescent="0.25">
      <c r="A10" s="7"/>
      <c r="B10" s="140"/>
      <c r="C10" s="140"/>
      <c r="D10" s="141"/>
      <c r="E10" s="140"/>
      <c r="F10" s="140"/>
      <c r="G10" s="140"/>
      <c r="H10" s="140"/>
      <c r="I10" s="565" t="s">
        <v>1285</v>
      </c>
      <c r="J10" s="566"/>
      <c r="K10" s="568">
        <f>IF(ISBLANK('2. ANALISIS DEL RIESGO'!$I$10),"",'2. ANALISIS DEL RIESGO'!$I$10)</f>
        <v>42368</v>
      </c>
      <c r="L10" s="568"/>
      <c r="M10" s="140"/>
      <c r="N10" s="143"/>
      <c r="O10" s="144"/>
      <c r="P10" s="144"/>
      <c r="Q10" s="144"/>
      <c r="R10" s="144"/>
      <c r="S10" s="144"/>
      <c r="T10" s="144"/>
      <c r="U10" s="144"/>
      <c r="V10" s="144"/>
      <c r="W10" s="144"/>
      <c r="X10" s="144"/>
      <c r="Y10" s="212"/>
      <c r="Z10" s="212"/>
      <c r="AA10" s="212"/>
      <c r="AB10" s="213"/>
      <c r="AC10" s="213"/>
      <c r="AD10" s="214"/>
      <c r="AE10" s="214"/>
      <c r="AF10" s="214"/>
      <c r="AG10" s="212"/>
      <c r="AH10" s="215"/>
      <c r="AI10" s="214"/>
      <c r="AJ10" s="214"/>
      <c r="AK10" s="214"/>
      <c r="AL10" s="214"/>
      <c r="AN10" s="214"/>
      <c r="AO10" s="214"/>
      <c r="AP10" s="214"/>
      <c r="AQ10" s="214"/>
      <c r="AR10" s="214"/>
      <c r="AS10" s="214"/>
      <c r="AT10" s="214"/>
      <c r="AU10" s="214"/>
      <c r="AV10" s="214"/>
      <c r="AW10" s="214"/>
      <c r="AX10" s="214"/>
      <c r="AY10" s="214"/>
      <c r="AZ10" s="214"/>
      <c r="BA10" s="214"/>
      <c r="BB10" s="214"/>
      <c r="BC10" s="214"/>
      <c r="BD10" s="214"/>
      <c r="BE10" s="214"/>
      <c r="BF10" s="214"/>
    </row>
    <row r="11" spans="1:58" s="97" customFormat="1" ht="12" x14ac:dyDescent="0.25">
      <c r="A11" s="7"/>
      <c r="B11" s="140"/>
      <c r="C11" s="140"/>
      <c r="D11" s="141"/>
      <c r="E11" s="140"/>
      <c r="F11" s="140"/>
      <c r="G11" s="140"/>
      <c r="H11" s="140"/>
      <c r="I11" s="140"/>
      <c r="J11" s="140"/>
      <c r="K11" s="140"/>
      <c r="L11" s="143"/>
      <c r="M11" s="140"/>
      <c r="N11" s="142"/>
      <c r="O11" s="142"/>
      <c r="P11" s="142"/>
      <c r="Q11" s="142"/>
      <c r="R11" s="142"/>
      <c r="S11" s="142"/>
      <c r="T11" s="142"/>
      <c r="U11" s="142"/>
      <c r="V11" s="142"/>
      <c r="W11" s="142"/>
      <c r="X11" s="142"/>
      <c r="Y11" s="214"/>
      <c r="Z11" s="214"/>
      <c r="AA11" s="214"/>
      <c r="AB11" s="213"/>
      <c r="AC11" s="213"/>
      <c r="AD11" s="214"/>
      <c r="AE11" s="214"/>
      <c r="AF11" s="214"/>
      <c r="AG11" s="214"/>
      <c r="AH11" s="216"/>
      <c r="AI11" s="214"/>
      <c r="AJ11" s="214"/>
      <c r="AK11" s="214"/>
      <c r="AL11" s="214"/>
      <c r="AN11" s="214"/>
      <c r="AO11" s="214"/>
      <c r="AP11" s="214"/>
      <c r="AQ11" s="214"/>
      <c r="AR11" s="214"/>
      <c r="AS11" s="214"/>
      <c r="AT11" s="214"/>
      <c r="AU11" s="214"/>
      <c r="AV11" s="214"/>
      <c r="AW11" s="214"/>
      <c r="AX11" s="214"/>
      <c r="AY11" s="214"/>
      <c r="AZ11" s="214"/>
      <c r="BA11" s="214"/>
      <c r="BB11" s="214"/>
      <c r="BC11" s="214"/>
      <c r="BD11" s="214"/>
      <c r="BE11" s="214"/>
      <c r="BF11" s="214"/>
    </row>
    <row r="12" spans="1:58" s="97" customFormat="1" ht="12" x14ac:dyDescent="0.25">
      <c r="A12" s="7"/>
      <c r="B12" s="140"/>
      <c r="C12" s="140"/>
      <c r="D12" s="141"/>
      <c r="E12" s="140"/>
      <c r="F12" s="140"/>
      <c r="G12" s="140"/>
      <c r="H12" s="140"/>
      <c r="I12" s="565" t="s">
        <v>1286</v>
      </c>
      <c r="J12" s="566"/>
      <c r="K12" s="568">
        <f>IF(ISBLANK('2. ANALISIS DEL RIESGO'!$I$12),"",'2. ANALISIS DEL RIESGO'!$I$12)</f>
        <v>42734</v>
      </c>
      <c r="L12" s="568"/>
      <c r="M12" s="140"/>
      <c r="N12" s="142"/>
      <c r="O12" s="142"/>
      <c r="P12" s="142"/>
      <c r="Q12" s="142"/>
      <c r="R12" s="142"/>
      <c r="S12" s="142"/>
      <c r="T12" s="142"/>
      <c r="U12" s="142"/>
      <c r="V12" s="142"/>
      <c r="W12" s="142"/>
      <c r="X12" s="142"/>
      <c r="Y12" s="214"/>
      <c r="Z12" s="214"/>
      <c r="AA12" s="214"/>
      <c r="AB12" s="217"/>
      <c r="AC12" s="217"/>
      <c r="AG12" s="214"/>
      <c r="AH12" s="216"/>
      <c r="AI12" s="214"/>
      <c r="AK12" s="218"/>
      <c r="AL12" s="218"/>
      <c r="AN12" s="214"/>
      <c r="AO12" s="214"/>
      <c r="AP12" s="214"/>
      <c r="AQ12" s="214"/>
      <c r="AR12" s="214"/>
      <c r="AS12" s="214"/>
      <c r="AT12" s="214"/>
      <c r="AU12" s="214"/>
      <c r="AV12" s="214"/>
      <c r="AW12" s="214"/>
      <c r="AX12" s="214"/>
      <c r="AY12" s="214"/>
      <c r="AZ12" s="214"/>
      <c r="BA12" s="214"/>
      <c r="BB12" s="214"/>
      <c r="BC12" s="214"/>
      <c r="BD12" s="214"/>
      <c r="BE12" s="214"/>
      <c r="BF12" s="214"/>
    </row>
    <row r="13" spans="1:58" s="97" customFormat="1" ht="9" customHeight="1" x14ac:dyDescent="0.25">
      <c r="A13" s="7"/>
      <c r="B13" s="140"/>
      <c r="C13" s="140"/>
      <c r="D13" s="141"/>
      <c r="E13" s="142"/>
      <c r="F13" s="140"/>
      <c r="G13" s="140"/>
      <c r="H13" s="142"/>
      <c r="I13" s="142"/>
      <c r="J13" s="142"/>
      <c r="K13" s="142"/>
      <c r="L13" s="142"/>
      <c r="M13" s="140"/>
      <c r="N13" s="142"/>
      <c r="O13" s="142"/>
      <c r="P13" s="142"/>
      <c r="Q13" s="142"/>
      <c r="R13" s="142"/>
      <c r="S13" s="142"/>
      <c r="T13" s="142"/>
      <c r="U13" s="142"/>
      <c r="V13" s="142"/>
      <c r="W13" s="142"/>
      <c r="X13" s="142"/>
    </row>
    <row r="14" spans="1:58" s="97" customFormat="1" ht="9" customHeight="1" x14ac:dyDescent="0.25">
      <c r="A14" s="7"/>
      <c r="B14" s="140"/>
      <c r="C14" s="140"/>
      <c r="D14" s="141"/>
      <c r="E14" s="140"/>
      <c r="F14" s="140"/>
      <c r="G14" s="140"/>
      <c r="H14" s="140"/>
      <c r="I14" s="140"/>
      <c r="J14" s="140"/>
      <c r="K14" s="140"/>
      <c r="L14" s="140"/>
      <c r="M14" s="140"/>
      <c r="N14" s="140"/>
      <c r="O14" s="140"/>
      <c r="P14" s="140"/>
      <c r="Q14" s="140"/>
      <c r="R14" s="140"/>
      <c r="S14" s="140"/>
      <c r="T14" s="140"/>
      <c r="U14" s="140"/>
      <c r="V14" s="140"/>
      <c r="W14" s="140"/>
      <c r="X14" s="140"/>
    </row>
    <row r="15" spans="1:58" s="7" customFormat="1" x14ac:dyDescent="0.25">
      <c r="B15" s="140"/>
      <c r="C15" s="140"/>
      <c r="D15" s="141"/>
      <c r="E15" s="145"/>
      <c r="F15" s="572" t="s">
        <v>1547</v>
      </c>
      <c r="G15" s="572"/>
      <c r="H15" s="572"/>
      <c r="I15" s="572"/>
      <c r="J15" s="572"/>
      <c r="K15" s="572"/>
      <c r="L15" s="572"/>
      <c r="M15" s="572"/>
      <c r="N15" s="572"/>
      <c r="O15" s="572"/>
      <c r="P15" s="572"/>
      <c r="Q15" s="572"/>
      <c r="R15" s="572"/>
      <c r="S15" s="572"/>
      <c r="T15" s="572"/>
      <c r="U15" s="572"/>
      <c r="V15" s="572"/>
      <c r="W15" s="572"/>
      <c r="X15" s="146"/>
    </row>
    <row r="16" spans="1:58" s="7" customFormat="1" ht="7.5" customHeight="1" x14ac:dyDescent="0.25">
      <c r="B16" s="140"/>
      <c r="C16" s="140"/>
      <c r="D16" s="141"/>
      <c r="E16" s="147"/>
      <c r="H16" s="148"/>
    </row>
    <row r="17" spans="1:23" s="7" customFormat="1" ht="12" x14ac:dyDescent="0.25">
      <c r="B17" s="140"/>
      <c r="C17" s="140"/>
      <c r="D17" s="141"/>
      <c r="E17" s="147"/>
      <c r="F17" s="569" t="s">
        <v>1733</v>
      </c>
      <c r="G17" s="570"/>
      <c r="H17" s="570"/>
      <c r="I17" s="570"/>
      <c r="J17" s="570"/>
      <c r="K17" s="570"/>
      <c r="L17" s="570"/>
      <c r="M17" s="571"/>
      <c r="P17" s="569" t="s">
        <v>1734</v>
      </c>
      <c r="Q17" s="570"/>
      <c r="R17" s="570"/>
      <c r="S17" s="570"/>
      <c r="T17" s="570"/>
      <c r="U17" s="570"/>
      <c r="V17" s="570"/>
      <c r="W17" s="571"/>
    </row>
    <row r="18" spans="1:23" s="7" customFormat="1" ht="7.5" customHeight="1" x14ac:dyDescent="0.25">
      <c r="B18" s="140"/>
      <c r="C18" s="140"/>
      <c r="D18" s="141"/>
      <c r="E18" s="147"/>
      <c r="H18" s="148"/>
    </row>
    <row r="19" spans="1:23" x14ac:dyDescent="0.25">
      <c r="A19" s="7"/>
      <c r="B19" s="140"/>
      <c r="C19" s="140"/>
      <c r="D19" s="141"/>
      <c r="E19" s="147"/>
      <c r="F19" s="149" t="s">
        <v>4</v>
      </c>
      <c r="G19" s="150" t="s">
        <v>4</v>
      </c>
      <c r="H19" s="150" t="s">
        <v>4</v>
      </c>
      <c r="I19" s="562" t="s">
        <v>6</v>
      </c>
      <c r="J19" s="563"/>
      <c r="K19" s="563"/>
      <c r="L19" s="563"/>
      <c r="M19" s="564"/>
      <c r="P19" s="149" t="s">
        <v>4</v>
      </c>
      <c r="Q19" s="150" t="s">
        <v>4</v>
      </c>
      <c r="R19" s="150" t="s">
        <v>4</v>
      </c>
      <c r="S19" s="562" t="s">
        <v>6</v>
      </c>
      <c r="T19" s="563"/>
      <c r="U19" s="563"/>
      <c r="V19" s="563"/>
      <c r="W19" s="564"/>
    </row>
    <row r="20" spans="1:23" ht="22.5" customHeight="1" x14ac:dyDescent="0.25">
      <c r="A20" s="7"/>
      <c r="B20" s="140"/>
      <c r="C20" s="140"/>
      <c r="D20" s="141"/>
      <c r="E20" s="147"/>
      <c r="F20" s="152" t="s">
        <v>4</v>
      </c>
      <c r="G20" s="153" t="s">
        <v>4</v>
      </c>
      <c r="H20" s="153" t="s">
        <v>4</v>
      </c>
      <c r="I20" s="154" t="s">
        <v>1548</v>
      </c>
      <c r="J20" s="155" t="s">
        <v>1102</v>
      </c>
      <c r="K20" s="155" t="s">
        <v>1098</v>
      </c>
      <c r="L20" s="156" t="s">
        <v>1549</v>
      </c>
      <c r="M20" s="157" t="s">
        <v>1750</v>
      </c>
      <c r="P20" s="152" t="s">
        <v>4</v>
      </c>
      <c r="Q20" s="153" t="s">
        <v>4</v>
      </c>
      <c r="R20" s="153" t="s">
        <v>4</v>
      </c>
      <c r="S20" s="154" t="s">
        <v>1548</v>
      </c>
      <c r="T20" s="155" t="s">
        <v>1102</v>
      </c>
      <c r="U20" s="155" t="s">
        <v>1098</v>
      </c>
      <c r="V20" s="156" t="s">
        <v>1549</v>
      </c>
      <c r="W20" s="157" t="s">
        <v>1750</v>
      </c>
    </row>
    <row r="21" spans="1:23" hidden="1" x14ac:dyDescent="0.25">
      <c r="A21" s="7"/>
      <c r="B21" s="140"/>
      <c r="C21" s="140"/>
      <c r="D21" s="141"/>
      <c r="E21" s="147"/>
      <c r="F21" s="152" t="s">
        <v>4</v>
      </c>
      <c r="G21" s="153" t="s">
        <v>4</v>
      </c>
      <c r="H21" s="153" t="s">
        <v>4</v>
      </c>
      <c r="I21" s="158">
        <v>1</v>
      </c>
      <c r="J21" s="158">
        <v>2</v>
      </c>
      <c r="K21" s="158">
        <v>3</v>
      </c>
      <c r="L21" s="158">
        <v>4</v>
      </c>
      <c r="M21" s="159">
        <v>5</v>
      </c>
      <c r="P21" s="152" t="s">
        <v>4</v>
      </c>
      <c r="Q21" s="153" t="s">
        <v>4</v>
      </c>
      <c r="R21" s="153" t="s">
        <v>4</v>
      </c>
      <c r="S21" s="158">
        <v>1</v>
      </c>
      <c r="T21" s="158">
        <v>2</v>
      </c>
      <c r="U21" s="158">
        <v>3</v>
      </c>
      <c r="V21" s="158">
        <v>4</v>
      </c>
      <c r="W21" s="159">
        <v>5</v>
      </c>
    </row>
    <row r="22" spans="1:23" ht="40.5" customHeight="1" x14ac:dyDescent="0.25">
      <c r="A22" s="7"/>
      <c r="B22" s="140"/>
      <c r="C22" s="140"/>
      <c r="D22" s="141"/>
      <c r="E22" s="147"/>
      <c r="F22" s="594" t="s">
        <v>5</v>
      </c>
      <c r="G22" s="162" t="s">
        <v>1666</v>
      </c>
      <c r="H22" s="160">
        <v>1</v>
      </c>
      <c r="I22" s="304" t="str">
        <f>concatenateif('2. ANALISIS DEL RIESGO'!$AG$18:$AG$29,DATOS!BD12,'2. ANALISIS DEL RIESGO'!$N$18:$N$29,", ")</f>
        <v/>
      </c>
      <c r="J22" s="161" t="str">
        <f>concatenateif('2. ANALISIS DEL RIESGO'!$AG$18:$AG$29,DATOS!BE12,'2. ANALISIS DEL RIESGO'!$N$18:$N$29,", ")</f>
        <v/>
      </c>
      <c r="K22" s="305" t="str">
        <f>concatenateif('2. ANALISIS DEL RIESGO'!$AG$18:$AG$29,DATOS!BF12,'2. ANALISIS DEL RIESGO'!$N$18:$N$29,", ")</f>
        <v/>
      </c>
      <c r="L22" s="305" t="str">
        <f>concatenateif('2. ANALISIS DEL RIESGO'!$AG$18:$AG$29,DATOS!BG12,'2. ANALISIS DEL RIESGO'!$N$18:$N$29,", ")</f>
        <v/>
      </c>
      <c r="M22" s="306" t="str">
        <f>concatenateif('2. ANALISIS DEL RIESGO'!$AG$18:$AG$29,DATOS!BH12,'2. ANALISIS DEL RIESGO'!$N$18:$N$29,", ")</f>
        <v>AB3</v>
      </c>
      <c r="P22" s="594" t="s">
        <v>5</v>
      </c>
      <c r="Q22" s="162" t="s">
        <v>1666</v>
      </c>
      <c r="R22" s="158">
        <v>1</v>
      </c>
      <c r="S22" s="304" t="str">
        <f>concatenateif('2. ANALISIS DEL RIESGO'!$AY$18:$AY$29,DATOS!BD12,'2. ANALISIS DEL RIESGO'!$N$18:$N$29,", ")</f>
        <v/>
      </c>
      <c r="T22" s="161" t="str">
        <f>concatenateif('2. ANALISIS DEL RIESGO'!$AY$18:$AY$29,DATOS!BE12,'2. ANALISIS DEL RIESGO'!$N$18:$N$29,", ")</f>
        <v/>
      </c>
      <c r="U22" s="305" t="str">
        <f>concatenateif('2. ANALISIS DEL RIESGO'!$AY$18:$AY$29,DATOS!BF12,'2. ANALISIS DEL RIESGO'!$N$18:$N$29,", ")</f>
        <v/>
      </c>
      <c r="V22" s="305" t="str">
        <f>concatenateif('2. ANALISIS DEL RIESGO'!$AY$18:$AY$29,DATOS!BG12,'2. ANALISIS DEL RIESGO'!$N$18:$N$29,", ")</f>
        <v/>
      </c>
      <c r="W22" s="306" t="str">
        <f>concatenateif('2. ANALISIS DEL RIESGO'!$AY$18:$AY$29,DATOS!BH12,'2. ANALISIS DEL RIESGO'!$N$18:$N$29,", ")</f>
        <v/>
      </c>
    </row>
    <row r="23" spans="1:23" ht="40.5" customHeight="1" x14ac:dyDescent="0.25">
      <c r="A23" s="7"/>
      <c r="B23" s="140"/>
      <c r="C23" s="140"/>
      <c r="D23" s="141"/>
      <c r="E23" s="147"/>
      <c r="F23" s="595"/>
      <c r="G23" s="159" t="s">
        <v>1100</v>
      </c>
      <c r="H23" s="158">
        <v>2</v>
      </c>
      <c r="I23" s="302" t="str">
        <f>concatenateif('2. ANALISIS DEL RIESGO'!$AG$18:$AG$29,DATOS!BD13,'2. ANALISIS DEL RIESGO'!$N$18:$N$29,", ")</f>
        <v/>
      </c>
      <c r="J23" s="165" t="str">
        <f>concatenateif('2. ANALISIS DEL RIESGO'!$AG$18:$AG$29,DATOS!BE13,'2. ANALISIS DEL RIESGO'!$N$18:$N$29,", ")</f>
        <v/>
      </c>
      <c r="K23" s="165" t="str">
        <f>concatenateif('2. ANALISIS DEL RIESGO'!$AG$18:$AG$29,DATOS!BF13,'2. ANALISIS DEL RIESGO'!$N$18:$N$29,", ")</f>
        <v>AB2</v>
      </c>
      <c r="L23" s="167" t="str">
        <f>concatenateif('2. ANALISIS DEL RIESGO'!$AG$18:$AG$29,DATOS!BG13,'2. ANALISIS DEL RIESGO'!$N$18:$N$29,", ")</f>
        <v>AB4</v>
      </c>
      <c r="M23" s="166" t="str">
        <f>concatenateif('2. ANALISIS DEL RIESGO'!$AG$18:$AG$29,DATOS!BH13,'2. ANALISIS DEL RIESGO'!$N$18:$N$29,", ")</f>
        <v/>
      </c>
      <c r="P23" s="595"/>
      <c r="Q23" s="159" t="s">
        <v>1100</v>
      </c>
      <c r="R23" s="158">
        <v>2</v>
      </c>
      <c r="S23" s="302" t="str">
        <f>concatenateif('2. ANALISIS DEL RIESGO'!$AY$18:$AY$29,DATOS!BD13,'2. ANALISIS DEL RIESGO'!$N$18:$N$29,", ")</f>
        <v/>
      </c>
      <c r="T23" s="165" t="str">
        <f>concatenateif('2. ANALISIS DEL RIESGO'!$AY$18:$AY$29,DATOS!BE13,'2. ANALISIS DEL RIESGO'!$N$18:$N$29,", ")</f>
        <v/>
      </c>
      <c r="U23" s="165" t="str">
        <f>concatenateif('2. ANALISIS DEL RIESGO'!$AY$18:$AY$29,DATOS!BF13,'2. ANALISIS DEL RIESGO'!$N$18:$N$29,", ")</f>
        <v/>
      </c>
      <c r="V23" s="167" t="str">
        <f>concatenateif('2. ANALISIS DEL RIESGO'!$AY$18:$AY$29,DATOS!BG13,'2. ANALISIS DEL RIESGO'!$N$18:$N$29,", ")</f>
        <v/>
      </c>
      <c r="W23" s="166" t="str">
        <f>concatenateif('2. ANALISIS DEL RIESGO'!$AY$18:$AY$29,DATOS!BH13,'2. ANALISIS DEL RIESGO'!$N$18:$N$29,", ")</f>
        <v/>
      </c>
    </row>
    <row r="24" spans="1:23" ht="40.5" customHeight="1" x14ac:dyDescent="0.25">
      <c r="A24" s="7"/>
      <c r="B24" s="140"/>
      <c r="C24" s="140"/>
      <c r="D24" s="141"/>
      <c r="E24" s="147"/>
      <c r="F24" s="595"/>
      <c r="G24" s="159" t="s">
        <v>1665</v>
      </c>
      <c r="H24" s="158">
        <v>3</v>
      </c>
      <c r="I24" s="303" t="str">
        <f>concatenateif('2. ANALISIS DEL RIESGO'!$AG$18:$AG$29,DATOS!BD14,'2. ANALISIS DEL RIESGO'!$N$18:$N$29,", ")</f>
        <v/>
      </c>
      <c r="J24" s="164" t="str">
        <f>concatenateif('2. ANALISIS DEL RIESGO'!$AG$18:$AG$29,DATOS!BE14,'2. ANALISIS DEL RIESGO'!$N$18:$N$29,", ")</f>
        <v/>
      </c>
      <c r="K24" s="165" t="str">
        <f>concatenateif('2. ANALISIS DEL RIESGO'!$AG$18:$AG$29,DATOS!BF14,'2. ANALISIS DEL RIESGO'!$N$18:$N$29,", ")</f>
        <v/>
      </c>
      <c r="L24" s="167" t="str">
        <f>concatenateif('2. ANALISIS DEL RIESGO'!$AG$18:$AG$29,DATOS!BG14,'2. ANALISIS DEL RIESGO'!$N$18:$N$29,", ")</f>
        <v>AB1</v>
      </c>
      <c r="M24" s="166" t="str">
        <f>concatenateif('2. ANALISIS DEL RIESGO'!$AG$18:$AG$29,DATOS!BH14,'2. ANALISIS DEL RIESGO'!$N$18:$N$29,", ")</f>
        <v/>
      </c>
      <c r="P24" s="595"/>
      <c r="Q24" s="159" t="s">
        <v>1665</v>
      </c>
      <c r="R24" s="158">
        <v>3</v>
      </c>
      <c r="S24" s="303" t="str">
        <f>concatenateif('2. ANALISIS DEL RIESGO'!$AY$18:$AY$29,DATOS!BD14,'2. ANALISIS DEL RIESGO'!$N$18:$N$29,", ")</f>
        <v/>
      </c>
      <c r="T24" s="164" t="str">
        <f>concatenateif('2. ANALISIS DEL RIESGO'!$AY$18:$AY$29,DATOS!BE14,'2. ANALISIS DEL RIESGO'!$N$18:$N$29,", ")</f>
        <v/>
      </c>
      <c r="U24" s="165" t="str">
        <f>concatenateif('2. ANALISIS DEL RIESGO'!$AY$18:$AY$29,DATOS!BF14,'2. ANALISIS DEL RIESGO'!$N$18:$N$29,", ")</f>
        <v/>
      </c>
      <c r="V24" s="167" t="str">
        <f>concatenateif('2. ANALISIS DEL RIESGO'!$AY$18:$AY$29,DATOS!BG14,'2. ANALISIS DEL RIESGO'!$N$18:$N$29,", ")</f>
        <v/>
      </c>
      <c r="W24" s="166" t="str">
        <f>concatenateif('2. ANALISIS DEL RIESGO'!$AY$18:$AY$29,DATOS!BH14,'2. ANALISIS DEL RIESGO'!$N$18:$N$29,", ")</f>
        <v>AB3</v>
      </c>
    </row>
    <row r="25" spans="1:23" ht="40.5" customHeight="1" x14ac:dyDescent="0.25">
      <c r="A25" s="7"/>
      <c r="B25" s="140"/>
      <c r="C25" s="140"/>
      <c r="D25" s="141"/>
      <c r="E25" s="147"/>
      <c r="F25" s="595"/>
      <c r="G25" s="159" t="s">
        <v>1096</v>
      </c>
      <c r="H25" s="158">
        <v>4</v>
      </c>
      <c r="I25" s="303" t="str">
        <f>concatenateif('2. ANALISIS DEL RIESGO'!$AG$18:$AG$29,DATOS!BD15,'2. ANALISIS DEL RIESGO'!$N$18:$N$29,", ")</f>
        <v/>
      </c>
      <c r="J25" s="163" t="str">
        <f>concatenateif('2. ANALISIS DEL RIESGO'!$AG$18:$AG$29,DATOS!BE15,'2. ANALISIS DEL RIESGO'!$N$18:$N$29,", ")</f>
        <v/>
      </c>
      <c r="K25" s="164" t="str">
        <f>concatenateif('2. ANALISIS DEL RIESGO'!$AG$18:$AG$29,DATOS!BF15,'2. ANALISIS DEL RIESGO'!$N$18:$N$29,", ")</f>
        <v/>
      </c>
      <c r="L25" s="165" t="str">
        <f>concatenateif('2. ANALISIS DEL RIESGO'!$AG$18:$AG$29,DATOS!BG15,'2. ANALISIS DEL RIESGO'!$N$18:$N$29,", ")</f>
        <v/>
      </c>
      <c r="M25" s="166" t="str">
        <f>concatenateif('2. ANALISIS DEL RIESGO'!$AG$18:$AG$29,DATOS!BH15,'2. ANALISIS DEL RIESGO'!$N$18:$N$29,", ")</f>
        <v/>
      </c>
      <c r="P25" s="595"/>
      <c r="Q25" s="159" t="s">
        <v>1096</v>
      </c>
      <c r="R25" s="158">
        <v>4</v>
      </c>
      <c r="S25" s="303" t="str">
        <f>concatenateif('2. ANALISIS DEL RIESGO'!$AY$18:$AY$29,DATOS!BD15,'2. ANALISIS DEL RIESGO'!$N$18:$N$29,", ")</f>
        <v/>
      </c>
      <c r="T25" s="163" t="str">
        <f>concatenateif('2. ANALISIS DEL RIESGO'!$AY$18:$AY$29,DATOS!BE15,'2. ANALISIS DEL RIESGO'!$N$18:$N$29,", ")</f>
        <v/>
      </c>
      <c r="U25" s="164" t="str">
        <f>concatenateif('2. ANALISIS DEL RIESGO'!$AY$18:$AY$29,DATOS!BF15,'2. ANALISIS DEL RIESGO'!$N$18:$N$29,", ")</f>
        <v>AB2</v>
      </c>
      <c r="V25" s="165" t="str">
        <f>concatenateif('2. ANALISIS DEL RIESGO'!$AY$18:$AY$29,DATOS!BG15,'2. ANALISIS DEL RIESGO'!$N$18:$N$29,", ")</f>
        <v>AB4</v>
      </c>
      <c r="W25" s="166" t="str">
        <f>concatenateif('2. ANALISIS DEL RIESGO'!$AY$18:$AY$29,DATOS!BH15,'2. ANALISIS DEL RIESGO'!$N$18:$N$29,", ")</f>
        <v/>
      </c>
    </row>
    <row r="26" spans="1:23" ht="40.5" customHeight="1" x14ac:dyDescent="0.25">
      <c r="A26" s="7"/>
      <c r="B26" s="140"/>
      <c r="C26" s="140"/>
      <c r="D26" s="141"/>
      <c r="E26" s="147"/>
      <c r="F26" s="596"/>
      <c r="G26" s="169" t="s">
        <v>1664</v>
      </c>
      <c r="H26" s="155">
        <v>5</v>
      </c>
      <c r="I26" s="307" t="str">
        <f>concatenateif('2. ANALISIS DEL RIESGO'!$AG$18:$AG$29,DATOS!BD16,'2. ANALISIS DEL RIESGO'!$N$18:$N$29,", ")</f>
        <v/>
      </c>
      <c r="J26" s="308" t="str">
        <f>concatenateif('2. ANALISIS DEL RIESGO'!$AG$18:$AG$29,DATOS!BE16,'2. ANALISIS DEL RIESGO'!$N$18:$N$29,", ")</f>
        <v/>
      </c>
      <c r="K26" s="309" t="str">
        <f>concatenateif('2. ANALISIS DEL RIESGO'!$AG$18:$AG$29,DATOS!BF16,'2. ANALISIS DEL RIESGO'!$N$18:$N$29,", ")</f>
        <v/>
      </c>
      <c r="L26" s="168" t="str">
        <f>concatenateif('2. ANALISIS DEL RIESGO'!$AG$18:$AG$29,DATOS!BG16,'2. ANALISIS DEL RIESGO'!$N$18:$N$29,", ")</f>
        <v/>
      </c>
      <c r="M26" s="310" t="str">
        <f>concatenateif('2. ANALISIS DEL RIESGO'!$AG$18:$AG$29,DATOS!BH16,'2. ANALISIS DEL RIESGO'!$N$18:$N$29,", ")</f>
        <v/>
      </c>
      <c r="P26" s="596"/>
      <c r="Q26" s="169" t="s">
        <v>1664</v>
      </c>
      <c r="R26" s="155">
        <v>5</v>
      </c>
      <c r="S26" s="307" t="str">
        <f>concatenateif('2. ANALISIS DEL RIESGO'!$AY$18:$AY$29,DATOS!BD16,'2. ANALISIS DEL RIESGO'!$N$18:$N$29,", ")</f>
        <v/>
      </c>
      <c r="T26" s="308" t="str">
        <f>concatenateif('2. ANALISIS DEL RIESGO'!$AY$18:$AY$29,DATOS!BE16,'2. ANALISIS DEL RIESGO'!$N$18:$N$29,", ")</f>
        <v/>
      </c>
      <c r="U26" s="309" t="str">
        <f>concatenateif('2. ANALISIS DEL RIESGO'!$AY$18:$AY$29,DATOS!BF16,'2. ANALISIS DEL RIESGO'!$N$18:$N$29,", ")</f>
        <v/>
      </c>
      <c r="V26" s="168" t="str">
        <f>concatenateif('2. ANALISIS DEL RIESGO'!$AY$18:$AY$29,DATOS!BG16,'2. ANALISIS DEL RIESGO'!$N$18:$N$29,", ")</f>
        <v>AB1</v>
      </c>
      <c r="W26" s="310" t="str">
        <f>concatenateif('2. ANALISIS DEL RIESGO'!$AY$18:$AY$29,DATOS!BH16,'2. ANALISIS DEL RIESGO'!$N$18:$N$29,", ")</f>
        <v/>
      </c>
    </row>
    <row r="27" spans="1:23" x14ac:dyDescent="0.25">
      <c r="A27" s="7"/>
      <c r="B27" s="140"/>
      <c r="C27" s="140"/>
      <c r="D27" s="141"/>
      <c r="E27" s="147"/>
    </row>
    <row r="28" spans="1:23" x14ac:dyDescent="0.25">
      <c r="A28" s="7"/>
      <c r="B28" s="140"/>
      <c r="C28" s="140"/>
      <c r="D28" s="141"/>
      <c r="E28" s="147"/>
      <c r="F28" s="569" t="s">
        <v>1735</v>
      </c>
      <c r="G28" s="570"/>
      <c r="H28" s="570"/>
      <c r="I28" s="570"/>
      <c r="J28" s="570"/>
      <c r="K28" s="570"/>
      <c r="L28" s="570"/>
      <c r="M28" s="571"/>
      <c r="P28" s="569" t="s">
        <v>1736</v>
      </c>
      <c r="Q28" s="570"/>
      <c r="R28" s="570"/>
      <c r="S28" s="570"/>
      <c r="T28" s="570"/>
      <c r="U28" s="570"/>
      <c r="V28" s="570"/>
      <c r="W28" s="571"/>
    </row>
    <row r="29" spans="1:23" ht="7.5" customHeight="1" x14ac:dyDescent="0.25">
      <c r="A29" s="7"/>
      <c r="B29" s="140"/>
      <c r="C29" s="140"/>
      <c r="D29" s="141"/>
      <c r="E29" s="147"/>
      <c r="F29" s="7"/>
      <c r="G29" s="7"/>
      <c r="H29" s="148"/>
      <c r="I29" s="7"/>
      <c r="J29" s="7"/>
      <c r="K29" s="7"/>
      <c r="L29" s="7"/>
      <c r="M29" s="7"/>
      <c r="P29" s="7"/>
      <c r="Q29" s="7"/>
      <c r="R29" s="148"/>
      <c r="S29" s="7"/>
      <c r="T29" s="7"/>
      <c r="U29" s="7"/>
      <c r="V29" s="7"/>
      <c r="W29" s="7"/>
    </row>
    <row r="30" spans="1:23" ht="15" customHeight="1" x14ac:dyDescent="0.25">
      <c r="A30" s="7"/>
      <c r="B30" s="140"/>
      <c r="C30" s="140"/>
      <c r="D30" s="141"/>
      <c r="E30" s="147"/>
      <c r="I30" s="597" t="s">
        <v>6</v>
      </c>
      <c r="J30" s="597"/>
      <c r="K30" s="597"/>
      <c r="S30" s="597" t="s">
        <v>6</v>
      </c>
      <c r="T30" s="597"/>
      <c r="U30" s="597"/>
    </row>
    <row r="31" spans="1:23" ht="22.5" customHeight="1" x14ac:dyDescent="0.25">
      <c r="A31" s="7"/>
      <c r="B31" s="140"/>
      <c r="C31" s="140"/>
      <c r="D31" s="141"/>
      <c r="E31" s="147"/>
      <c r="I31" s="320" t="s">
        <v>1099</v>
      </c>
      <c r="J31" s="158" t="s">
        <v>1549</v>
      </c>
      <c r="K31" s="157" t="s">
        <v>1750</v>
      </c>
      <c r="S31" s="154" t="s">
        <v>1099</v>
      </c>
      <c r="T31" s="155" t="s">
        <v>1549</v>
      </c>
      <c r="U31" s="157" t="s">
        <v>1750</v>
      </c>
    </row>
    <row r="32" spans="1:23" ht="40.5" customHeight="1" x14ac:dyDescent="0.25">
      <c r="B32" s="140"/>
      <c r="C32" s="140"/>
      <c r="D32" s="141"/>
      <c r="F32" s="594" t="s">
        <v>5</v>
      </c>
      <c r="G32" s="162" t="s">
        <v>1666</v>
      </c>
      <c r="H32" s="319">
        <v>5</v>
      </c>
      <c r="I32" s="321" t="str">
        <f>concatenateif('2. ANALISIS DEL RIESGO'!$AG$18:$AG$29,DATOS!BD26,'2. ANALISIS DEL RIESGO'!$N$18:$N$29,", ")</f>
        <v/>
      </c>
      <c r="J32" s="322" t="str">
        <f>concatenateif('2. ANALISIS DEL RIESGO'!$AG$18:$AG$29,DATOS!BE26,'2. ANALISIS DEL RIESGO'!$N$18:$N$29,", ")</f>
        <v/>
      </c>
      <c r="K32" s="323" t="str">
        <f>concatenateif('2. ANALISIS DEL RIESGO'!$AG$18:$AG$29,DATOS!BF26,'2. ANALISIS DEL RIESGO'!$N$18:$N$29,", ")</f>
        <v/>
      </c>
      <c r="P32" s="594" t="s">
        <v>5</v>
      </c>
      <c r="Q32" s="162" t="s">
        <v>1666</v>
      </c>
      <c r="R32" s="312">
        <v>5</v>
      </c>
      <c r="S32" s="321" t="str">
        <f>concatenateif('2. ANALISIS DEL RIESGO'!$AY$18:$AY$29,DATOS!BD26,'2. ANALISIS DEL RIESGO'!$N$18:$N$29,", ")</f>
        <v/>
      </c>
      <c r="T32" s="322" t="str">
        <f>concatenateif('2. ANALISIS DEL RIESGO'!$AY$18:$AY$29,DATOS!BE26,'2. ANALISIS DEL RIESGO'!$N$18:$N$29,", ")</f>
        <v/>
      </c>
      <c r="U32" s="323" t="str">
        <f>concatenateif('2. ANALISIS DEL RIESGO'!$AY$18:$AY$29,DATOS!BF26,'2. ANALISIS DEL RIESGO'!$N$18:$N$29,", ")</f>
        <v/>
      </c>
    </row>
    <row r="33" spans="2:33" ht="40.5" customHeight="1" x14ac:dyDescent="0.25">
      <c r="B33" s="140"/>
      <c r="C33" s="140"/>
      <c r="D33" s="141"/>
      <c r="F33" s="595"/>
      <c r="G33" s="159" t="s">
        <v>1100</v>
      </c>
      <c r="H33" s="319">
        <v>4</v>
      </c>
      <c r="I33" s="324" t="str">
        <f>concatenateif('2. ANALISIS DEL RIESGO'!$AG$18:$AG$29,DATOS!BD27,'2. ANALISIS DEL RIESGO'!$N$18:$N$29,", ")</f>
        <v/>
      </c>
      <c r="J33" s="48" t="str">
        <f>concatenateif('2. ANALISIS DEL RIESGO'!$AG$18:$AG$29,DATOS!BE27,'2. ANALISIS DEL RIESGO'!$N$18:$N$29,", ")</f>
        <v>AB5+, AB6+</v>
      </c>
      <c r="K33" s="50" t="str">
        <f>concatenateif('2. ANALISIS DEL RIESGO'!$AG$18:$AG$29,DATOS!BF27,'2. ANALISIS DEL RIESGO'!$N$18:$N$29,", ")</f>
        <v/>
      </c>
      <c r="P33" s="595"/>
      <c r="Q33" s="159" t="s">
        <v>1100</v>
      </c>
      <c r="R33" s="312">
        <v>4</v>
      </c>
      <c r="S33" s="324" t="str">
        <f>concatenateif('2. ANALISIS DEL RIESGO'!$AY$18:$AY$29,DATOS!BD27,'2. ANALISIS DEL RIESGO'!$N$18:$N$29,", ")</f>
        <v/>
      </c>
      <c r="T33" s="48" t="str">
        <f>concatenateif('2. ANALISIS DEL RIESGO'!$AY$18:$AY$29,DATOS!BE27,'2. ANALISIS DEL RIESGO'!$N$18:$N$29,", ")</f>
        <v/>
      </c>
      <c r="U33" s="50" t="str">
        <f>concatenateif('2. ANALISIS DEL RIESGO'!$AY$18:$AY$29,DATOS!BF27,'2. ANALISIS DEL RIESGO'!$N$18:$N$29,", ")</f>
        <v/>
      </c>
    </row>
    <row r="34" spans="2:33" ht="40.5" customHeight="1" x14ac:dyDescent="0.25">
      <c r="B34" s="140"/>
      <c r="C34" s="140"/>
      <c r="D34" s="141"/>
      <c r="F34" s="595"/>
      <c r="G34" s="159" t="s">
        <v>1665</v>
      </c>
      <c r="H34" s="319">
        <v>3</v>
      </c>
      <c r="I34" s="324" t="str">
        <f>concatenateif('2. ANALISIS DEL RIESGO'!$AG$18:$AG$29,DATOS!BD28,'2. ANALISIS DEL RIESGO'!$N$18:$N$29,", ")</f>
        <v/>
      </c>
      <c r="J34" s="48" t="str">
        <f>concatenateif('2. ANALISIS DEL RIESGO'!$AG$18:$AG$29,DATOS!BE28,'2. ANALISIS DEL RIESGO'!$N$18:$N$29,", ")</f>
        <v/>
      </c>
      <c r="K34" s="50" t="str">
        <f>concatenateif('2. ANALISIS DEL RIESGO'!$AG$18:$AG$29,DATOS!BF28,'2. ANALISIS DEL RIESGO'!$N$18:$N$29,", ")</f>
        <v/>
      </c>
      <c r="P34" s="595"/>
      <c r="Q34" s="159" t="s">
        <v>1665</v>
      </c>
      <c r="R34" s="312">
        <v>3</v>
      </c>
      <c r="S34" s="324" t="str">
        <f>concatenateif('2. ANALISIS DEL RIESGO'!$AY$18:$AY$29,DATOS!BD28,'2. ANALISIS DEL RIESGO'!$N$18:$N$29,", ")</f>
        <v/>
      </c>
      <c r="T34" s="48" t="str">
        <f>concatenateif('2. ANALISIS DEL RIESGO'!$AY$18:$AY$29,DATOS!BE28,'2. ANALISIS DEL RIESGO'!$N$18:$N$29,", ")</f>
        <v>AB6+</v>
      </c>
      <c r="U34" s="50" t="str">
        <f>concatenateif('2. ANALISIS DEL RIESGO'!$AY$18:$AY$29,DATOS!BF28,'2. ANALISIS DEL RIESGO'!$N$18:$N$29,", ")</f>
        <v/>
      </c>
    </row>
    <row r="35" spans="2:33" ht="40.5" customHeight="1" x14ac:dyDescent="0.25">
      <c r="B35" s="140"/>
      <c r="C35" s="140"/>
      <c r="D35" s="141"/>
      <c r="F35" s="595"/>
      <c r="G35" s="159" t="s">
        <v>1096</v>
      </c>
      <c r="H35" s="319">
        <v>2</v>
      </c>
      <c r="I35" s="325" t="str">
        <f>concatenateif('2. ANALISIS DEL RIESGO'!$AG$18:$AG$29,DATOS!BD29,'2. ANALISIS DEL RIESGO'!$N$18:$N$29,", ")</f>
        <v/>
      </c>
      <c r="J35" s="47" t="str">
        <f>concatenateif('2. ANALISIS DEL RIESGO'!$AG$18:$AG$29,DATOS!BE29,'2. ANALISIS DEL RIESGO'!$N$18:$N$29,", ")</f>
        <v/>
      </c>
      <c r="K35" s="49" t="str">
        <f>concatenateif('2. ANALISIS DEL RIESGO'!$AG$18:$AG$29,DATOS!BF29,'2. ANALISIS DEL RIESGO'!$N$18:$N$29,", ")</f>
        <v/>
      </c>
      <c r="P35" s="595"/>
      <c r="Q35" s="159" t="s">
        <v>1096</v>
      </c>
      <c r="R35" s="312">
        <v>2</v>
      </c>
      <c r="S35" s="325" t="str">
        <f>concatenateif('2. ANALISIS DEL RIESGO'!$AY$18:$AY$29,DATOS!BD29,'2. ANALISIS DEL RIESGO'!$N$18:$N$29,", ")</f>
        <v/>
      </c>
      <c r="T35" s="47" t="str">
        <f>concatenateif('2. ANALISIS DEL RIESGO'!$AY$18:$AY$29,DATOS!BE29,'2. ANALISIS DEL RIESGO'!$N$18:$N$29,", ")</f>
        <v>AB5+</v>
      </c>
      <c r="U35" s="49" t="str">
        <f>concatenateif('2. ANALISIS DEL RIESGO'!$AY$18:$AY$29,DATOS!BF29,'2. ANALISIS DEL RIESGO'!$N$18:$N$29,", ")</f>
        <v/>
      </c>
    </row>
    <row r="36" spans="2:33" ht="40.5" customHeight="1" x14ac:dyDescent="0.25">
      <c r="B36" s="140"/>
      <c r="C36" s="140"/>
      <c r="D36" s="141"/>
      <c r="F36" s="596"/>
      <c r="G36" s="169" t="s">
        <v>1664</v>
      </c>
      <c r="H36" s="319">
        <v>1</v>
      </c>
      <c r="I36" s="326" t="str">
        <f>concatenateif('2. ANALISIS DEL RIESGO'!$AG$18:$AG$29,DATOS!BD30,'2. ANALISIS DEL RIESGO'!$N$18:$N$29,", ")</f>
        <v/>
      </c>
      <c r="J36" s="327" t="str">
        <f>concatenateif('2. ANALISIS DEL RIESGO'!$AG$18:$AG$29,DATOS!BE30,'2. ANALISIS DEL RIESGO'!$N$18:$N$29,", ")</f>
        <v/>
      </c>
      <c r="K36" s="328" t="str">
        <f>concatenateif('2. ANALISIS DEL RIESGO'!$AG$18:$AG$29,DATOS!BF30,'2. ANALISIS DEL RIESGO'!$N$18:$N$29,", ")</f>
        <v/>
      </c>
      <c r="P36" s="596"/>
      <c r="Q36" s="169" t="s">
        <v>1664</v>
      </c>
      <c r="R36" s="312">
        <v>1</v>
      </c>
      <c r="S36" s="326" t="str">
        <f>concatenateif('2. ANALISIS DEL RIESGO'!$AY$18:$AY$29,DATOS!BD30,'2. ANALISIS DEL RIESGO'!$N$18:$N$29,", ")</f>
        <v/>
      </c>
      <c r="T36" s="327" t="str">
        <f>concatenateif('2. ANALISIS DEL RIESGO'!$AY$18:$AY$29,DATOS!BE30,'2. ANALISIS DEL RIESGO'!$N$18:$N$29,", ")</f>
        <v/>
      </c>
      <c r="U36" s="328" t="str">
        <f>concatenateif('2. ANALISIS DEL RIESGO'!$AY$18:$AY$29,DATOS!BF30,'2. ANALISIS DEL RIESGO'!$N$18:$N$29,", ")</f>
        <v/>
      </c>
    </row>
    <row r="37" spans="2:33" x14ac:dyDescent="0.25">
      <c r="B37" s="140"/>
      <c r="C37" s="140"/>
      <c r="D37" s="141"/>
      <c r="F37" s="20"/>
      <c r="G37" s="66"/>
      <c r="H37" s="19"/>
      <c r="I37" s="20"/>
      <c r="J37" s="20"/>
      <c r="K37" s="20"/>
    </row>
    <row r="38" spans="2:33" s="267" customFormat="1" ht="34.5" customHeight="1" x14ac:dyDescent="0.25">
      <c r="B38" s="496" t="s">
        <v>1824</v>
      </c>
      <c r="C38" s="496"/>
      <c r="D38" s="496"/>
      <c r="E38" s="496"/>
      <c r="F38" s="496"/>
      <c r="G38" s="496"/>
      <c r="H38" s="496"/>
      <c r="I38" s="496"/>
      <c r="J38" s="496"/>
      <c r="K38" s="496"/>
      <c r="L38" s="496"/>
      <c r="M38" s="496"/>
      <c r="N38" s="496"/>
      <c r="O38" s="496"/>
      <c r="P38" s="496"/>
      <c r="Q38" s="496"/>
      <c r="R38" s="496"/>
      <c r="S38" s="496"/>
      <c r="T38" s="496"/>
      <c r="U38" s="496"/>
      <c r="V38" s="266"/>
      <c r="W38" s="266"/>
      <c r="X38" s="266"/>
      <c r="Y38" s="266"/>
      <c r="Z38" s="88"/>
      <c r="AA38" s="88"/>
      <c r="AB38" s="266"/>
      <c r="AC38" s="269"/>
      <c r="AD38" s="270"/>
      <c r="AE38" s="269"/>
      <c r="AF38" s="269"/>
      <c r="AG38" s="269"/>
    </row>
    <row r="39" spans="2:33" x14ac:dyDescent="0.25">
      <c r="B39" s="140"/>
      <c r="C39" s="140"/>
      <c r="D39" s="141"/>
      <c r="F39" s="20"/>
      <c r="G39" s="40"/>
      <c r="H39" s="19"/>
    </row>
    <row r="40" spans="2:33" x14ac:dyDescent="0.25">
      <c r="B40" s="140"/>
      <c r="C40" s="140"/>
      <c r="D40" s="141"/>
    </row>
    <row r="41" spans="2:33" x14ac:dyDescent="0.25">
      <c r="B41" s="140"/>
      <c r="C41" s="140"/>
      <c r="D41" s="141"/>
    </row>
    <row r="42" spans="2:33" x14ac:dyDescent="0.25">
      <c r="B42" s="140"/>
      <c r="C42" s="140"/>
      <c r="D42" s="141"/>
    </row>
    <row r="43" spans="2:33" x14ac:dyDescent="0.25">
      <c r="B43" s="140"/>
      <c r="C43" s="140"/>
      <c r="D43" s="141"/>
    </row>
    <row r="44" spans="2:33" x14ac:dyDescent="0.25">
      <c r="B44" s="140"/>
      <c r="C44" s="140"/>
      <c r="D44" s="141"/>
    </row>
    <row r="45" spans="2:33" x14ac:dyDescent="0.25">
      <c r="B45" s="140"/>
      <c r="C45" s="140"/>
      <c r="D45" s="141"/>
    </row>
    <row r="46" spans="2:33" x14ac:dyDescent="0.25">
      <c r="B46" s="140"/>
      <c r="C46" s="140"/>
      <c r="D46" s="141"/>
    </row>
    <row r="47" spans="2:33" x14ac:dyDescent="0.25">
      <c r="B47" s="140"/>
      <c r="C47" s="140"/>
      <c r="D47" s="141"/>
    </row>
    <row r="48" spans="2:33" x14ac:dyDescent="0.25">
      <c r="B48" s="140"/>
      <c r="C48" s="140"/>
      <c r="D48" s="141"/>
    </row>
    <row r="49" spans="2:4" x14ac:dyDescent="0.25">
      <c r="B49" s="140"/>
      <c r="C49" s="140"/>
      <c r="D49" s="141"/>
    </row>
    <row r="50" spans="2:4" x14ac:dyDescent="0.25">
      <c r="B50" s="140"/>
      <c r="C50" s="140"/>
      <c r="D50" s="141"/>
    </row>
    <row r="51" spans="2:4" x14ac:dyDescent="0.25">
      <c r="B51" s="140"/>
      <c r="C51" s="140"/>
      <c r="D51" s="141"/>
    </row>
    <row r="52" spans="2:4" x14ac:dyDescent="0.25">
      <c r="B52" s="140"/>
      <c r="C52" s="140"/>
      <c r="D52" s="141"/>
    </row>
    <row r="53" spans="2:4" x14ac:dyDescent="0.25">
      <c r="B53" s="140"/>
      <c r="C53" s="140"/>
      <c r="D53" s="141"/>
    </row>
    <row r="54" spans="2:4" x14ac:dyDescent="0.25">
      <c r="B54" s="140"/>
      <c r="C54" s="140"/>
      <c r="D54" s="141"/>
    </row>
    <row r="55" spans="2:4" x14ac:dyDescent="0.25">
      <c r="B55" s="140"/>
      <c r="C55" s="140"/>
      <c r="D55" s="141"/>
    </row>
    <row r="56" spans="2:4" x14ac:dyDescent="0.25">
      <c r="B56" s="140"/>
      <c r="C56" s="140"/>
      <c r="D56" s="141"/>
    </row>
    <row r="57" spans="2:4" x14ac:dyDescent="0.25">
      <c r="B57" s="140"/>
      <c r="C57" s="140"/>
      <c r="D57" s="141"/>
    </row>
    <row r="58" spans="2:4" x14ac:dyDescent="0.25">
      <c r="B58" s="140"/>
      <c r="C58" s="140"/>
      <c r="D58" s="141"/>
    </row>
    <row r="59" spans="2:4" x14ac:dyDescent="0.25">
      <c r="B59" s="140"/>
      <c r="C59" s="140"/>
      <c r="D59" s="141"/>
    </row>
    <row r="60" spans="2:4" x14ac:dyDescent="0.25">
      <c r="B60" s="140"/>
      <c r="C60" s="140"/>
      <c r="D60" s="141"/>
    </row>
    <row r="61" spans="2:4" x14ac:dyDescent="0.25">
      <c r="B61" s="140"/>
      <c r="C61" s="140"/>
      <c r="D61" s="141"/>
    </row>
    <row r="62" spans="2:4" x14ac:dyDescent="0.25">
      <c r="B62" s="140"/>
      <c r="C62" s="140"/>
      <c r="D62" s="141"/>
    </row>
    <row r="63" spans="2:4" x14ac:dyDescent="0.25">
      <c r="B63" s="140"/>
      <c r="C63" s="140"/>
      <c r="D63" s="141"/>
    </row>
    <row r="64" spans="2:4" x14ac:dyDescent="0.25">
      <c r="B64" s="140"/>
      <c r="C64" s="140"/>
      <c r="D64" s="141"/>
    </row>
    <row r="65" spans="2:4" x14ac:dyDescent="0.25">
      <c r="B65" s="140"/>
      <c r="C65" s="140"/>
      <c r="D65" s="141"/>
    </row>
    <row r="66" spans="2:4" x14ac:dyDescent="0.25">
      <c r="B66" s="140"/>
      <c r="C66" s="140"/>
      <c r="D66" s="141"/>
    </row>
    <row r="67" spans="2:4" x14ac:dyDescent="0.25">
      <c r="B67" s="140"/>
      <c r="C67" s="140"/>
      <c r="D67" s="141"/>
    </row>
    <row r="68" spans="2:4" x14ac:dyDescent="0.25">
      <c r="B68" s="140"/>
      <c r="C68" s="140"/>
      <c r="D68" s="141"/>
    </row>
    <row r="69" spans="2:4" x14ac:dyDescent="0.25">
      <c r="B69" s="140"/>
      <c r="C69" s="140"/>
      <c r="D69" s="141"/>
    </row>
    <row r="70" spans="2:4" x14ac:dyDescent="0.25">
      <c r="B70" s="140"/>
      <c r="C70" s="140"/>
      <c r="D70" s="141"/>
    </row>
    <row r="71" spans="2:4" x14ac:dyDescent="0.25">
      <c r="B71" s="140"/>
      <c r="C71" s="140"/>
      <c r="D71" s="141"/>
    </row>
    <row r="72" spans="2:4" x14ac:dyDescent="0.25">
      <c r="B72" s="140"/>
      <c r="C72" s="140"/>
      <c r="D72" s="141"/>
    </row>
    <row r="73" spans="2:4" x14ac:dyDescent="0.25">
      <c r="B73" s="140"/>
      <c r="C73" s="140"/>
      <c r="D73" s="141"/>
    </row>
    <row r="109" spans="1:5" x14ac:dyDescent="0.25">
      <c r="B109" s="15"/>
      <c r="C109" s="15"/>
      <c r="D109" s="75"/>
      <c r="E109" s="15"/>
    </row>
    <row r="110" spans="1:5" x14ac:dyDescent="0.25">
      <c r="A110" s="15"/>
      <c r="B110" s="15"/>
      <c r="C110" s="15"/>
      <c r="D110" s="75"/>
      <c r="E110" s="15"/>
    </row>
    <row r="111" spans="1:5" x14ac:dyDescent="0.25">
      <c r="A111" s="15"/>
      <c r="B111" s="15"/>
      <c r="C111" s="15"/>
      <c r="D111" s="75"/>
      <c r="E111" s="15"/>
    </row>
    <row r="112" spans="1:5" x14ac:dyDescent="0.25">
      <c r="A112" s="15"/>
      <c r="B112" s="15"/>
      <c r="C112" s="15"/>
      <c r="D112" s="75"/>
      <c r="E112" s="15"/>
    </row>
    <row r="113" spans="1:5" x14ac:dyDescent="0.25">
      <c r="A113" s="15"/>
      <c r="B113" s="15"/>
      <c r="C113" s="15"/>
      <c r="D113" s="75"/>
      <c r="E113" s="15"/>
    </row>
    <row r="114" spans="1:5" x14ac:dyDescent="0.25">
      <c r="A114" s="15"/>
      <c r="B114" s="15"/>
      <c r="C114" s="15"/>
      <c r="D114" s="75"/>
      <c r="E114" s="15"/>
    </row>
    <row r="115" spans="1:5" x14ac:dyDescent="0.25">
      <c r="A115" s="15"/>
      <c r="B115" s="15"/>
      <c r="C115" s="15"/>
      <c r="D115" s="75"/>
      <c r="E115" s="15"/>
    </row>
    <row r="116" spans="1:5" x14ac:dyDescent="0.25">
      <c r="A116" s="15"/>
      <c r="B116" s="15"/>
      <c r="C116" s="15"/>
      <c r="D116" s="75"/>
      <c r="E116" s="15"/>
    </row>
    <row r="117" spans="1:5" x14ac:dyDescent="0.25">
      <c r="A117" s="15"/>
      <c r="B117" s="15"/>
      <c r="C117" s="15"/>
      <c r="D117" s="75"/>
      <c r="E117" s="15"/>
    </row>
    <row r="118" spans="1:5" x14ac:dyDescent="0.25">
      <c r="A118" s="15"/>
      <c r="B118" s="15"/>
      <c r="C118" s="15"/>
      <c r="D118" s="75"/>
      <c r="E118" s="15"/>
    </row>
    <row r="119" spans="1:5" x14ac:dyDescent="0.25">
      <c r="A119" s="15"/>
      <c r="B119" s="15"/>
      <c r="C119" s="15"/>
      <c r="D119" s="75"/>
      <c r="E119" s="15"/>
    </row>
    <row r="120" spans="1:5" x14ac:dyDescent="0.25">
      <c r="A120" s="15"/>
      <c r="B120" s="15"/>
      <c r="C120" s="15"/>
      <c r="D120" s="75"/>
      <c r="E120" s="15"/>
    </row>
    <row r="121" spans="1:5" x14ac:dyDescent="0.25">
      <c r="A121" s="15"/>
      <c r="B121" s="15"/>
      <c r="C121" s="15"/>
      <c r="D121" s="75"/>
      <c r="E121" s="15"/>
    </row>
    <row r="122" spans="1:5" x14ac:dyDescent="0.25">
      <c r="A122" s="15"/>
      <c r="B122" s="15"/>
      <c r="C122" s="15"/>
      <c r="D122" s="75"/>
      <c r="E122" s="15"/>
    </row>
    <row r="123" spans="1:5" x14ac:dyDescent="0.25">
      <c r="A123" s="15"/>
      <c r="B123" s="15"/>
      <c r="C123" s="15"/>
      <c r="D123" s="75"/>
      <c r="E123" s="15"/>
    </row>
    <row r="124" spans="1:5" x14ac:dyDescent="0.25">
      <c r="A124" s="15"/>
      <c r="B124" s="15"/>
      <c r="C124" s="15"/>
      <c r="D124" s="75"/>
      <c r="E124" s="15"/>
    </row>
    <row r="125" spans="1:5" x14ac:dyDescent="0.25">
      <c r="A125" s="15"/>
      <c r="B125" s="15"/>
      <c r="C125" s="15"/>
      <c r="D125" s="75"/>
      <c r="E125" s="15"/>
    </row>
    <row r="126" spans="1:5" x14ac:dyDescent="0.25">
      <c r="A126" s="15"/>
      <c r="B126" s="15"/>
      <c r="C126" s="15"/>
      <c r="D126" s="75"/>
      <c r="E126" s="15"/>
    </row>
    <row r="127" spans="1:5" x14ac:dyDescent="0.25">
      <c r="A127" s="15"/>
      <c r="B127" s="15"/>
      <c r="C127" s="15"/>
      <c r="D127" s="75"/>
      <c r="E127" s="15"/>
    </row>
    <row r="128" spans="1:5" x14ac:dyDescent="0.25">
      <c r="A128" s="15"/>
      <c r="B128" s="15"/>
      <c r="C128" s="15"/>
      <c r="D128" s="75"/>
      <c r="E128" s="15"/>
    </row>
    <row r="129" spans="1:5" x14ac:dyDescent="0.25">
      <c r="A129" s="15"/>
      <c r="B129" s="15"/>
      <c r="C129" s="15"/>
      <c r="D129" s="75"/>
      <c r="E129" s="15"/>
    </row>
    <row r="130" spans="1:5" x14ac:dyDescent="0.25">
      <c r="A130" s="15"/>
      <c r="B130" s="15"/>
      <c r="C130" s="15"/>
      <c r="D130" s="75"/>
      <c r="E130" s="15"/>
    </row>
    <row r="131" spans="1:5" x14ac:dyDescent="0.25">
      <c r="A131" s="15"/>
      <c r="B131" s="15"/>
      <c r="C131" s="15"/>
      <c r="D131" s="75"/>
      <c r="E131" s="15"/>
    </row>
    <row r="132" spans="1:5" x14ac:dyDescent="0.25">
      <c r="A132" s="15"/>
      <c r="B132" s="15"/>
      <c r="C132" s="15"/>
      <c r="D132" s="75"/>
      <c r="E132" s="15"/>
    </row>
    <row r="133" spans="1:5" x14ac:dyDescent="0.25">
      <c r="A133" s="15"/>
      <c r="B133" s="15"/>
      <c r="C133" s="15"/>
      <c r="D133" s="75"/>
      <c r="E133" s="15"/>
    </row>
    <row r="134" spans="1:5" x14ac:dyDescent="0.25">
      <c r="A134" s="15"/>
      <c r="B134" s="15"/>
      <c r="C134" s="15"/>
      <c r="D134" s="75"/>
      <c r="E134" s="15"/>
    </row>
    <row r="135" spans="1:5" x14ac:dyDescent="0.25">
      <c r="A135" s="15"/>
      <c r="B135" s="15"/>
      <c r="C135" s="15"/>
      <c r="D135" s="75"/>
      <c r="E135" s="15"/>
    </row>
    <row r="136" spans="1:5" x14ac:dyDescent="0.25">
      <c r="A136" s="15"/>
      <c r="B136" s="15"/>
      <c r="C136" s="15"/>
      <c r="D136" s="75"/>
      <c r="E136" s="15"/>
    </row>
    <row r="137" spans="1:5" x14ac:dyDescent="0.25">
      <c r="A137" s="15"/>
      <c r="B137" s="15"/>
      <c r="C137" s="15"/>
      <c r="D137" s="75"/>
      <c r="E137" s="15"/>
    </row>
    <row r="138" spans="1:5" x14ac:dyDescent="0.25">
      <c r="A138" s="15"/>
      <c r="B138" s="15"/>
      <c r="C138" s="15"/>
      <c r="D138" s="75"/>
      <c r="E138" s="15"/>
    </row>
    <row r="139" spans="1:5" x14ac:dyDescent="0.25">
      <c r="A139" s="15"/>
      <c r="B139" s="15"/>
      <c r="C139" s="15"/>
      <c r="D139" s="75"/>
      <c r="E139" s="15"/>
    </row>
    <row r="140" spans="1:5" x14ac:dyDescent="0.25">
      <c r="A140" s="15"/>
      <c r="B140" s="15"/>
      <c r="C140" s="15"/>
      <c r="D140" s="75"/>
      <c r="E140" s="15"/>
    </row>
    <row r="141" spans="1:5" x14ac:dyDescent="0.25">
      <c r="A141" s="15"/>
      <c r="B141" s="15"/>
      <c r="C141" s="15"/>
      <c r="D141" s="75"/>
      <c r="E141" s="15"/>
    </row>
    <row r="142" spans="1:5" x14ac:dyDescent="0.25">
      <c r="A142" s="15"/>
      <c r="B142" s="15"/>
      <c r="C142" s="15"/>
      <c r="D142" s="75"/>
      <c r="E142" s="15"/>
    </row>
    <row r="143" spans="1:5" x14ac:dyDescent="0.25">
      <c r="A143" s="15"/>
      <c r="B143" s="15"/>
      <c r="C143" s="15"/>
      <c r="D143" s="75"/>
      <c r="E143" s="15"/>
    </row>
    <row r="144" spans="1:5" x14ac:dyDescent="0.25">
      <c r="A144" s="15"/>
      <c r="B144" s="15"/>
      <c r="C144" s="15"/>
      <c r="D144" s="75"/>
      <c r="E144" s="15"/>
    </row>
    <row r="145" spans="1:5" x14ac:dyDescent="0.25">
      <c r="A145" s="15"/>
      <c r="B145" s="15"/>
      <c r="C145" s="15"/>
      <c r="D145" s="75"/>
      <c r="E145" s="15"/>
    </row>
    <row r="146" spans="1:5" x14ac:dyDescent="0.25">
      <c r="A146" s="15"/>
      <c r="B146" s="15"/>
      <c r="C146" s="15"/>
      <c r="D146" s="75"/>
      <c r="E146" s="15"/>
    </row>
    <row r="147" spans="1:5" x14ac:dyDescent="0.25">
      <c r="A147" s="15"/>
      <c r="B147" s="15"/>
      <c r="C147" s="15"/>
      <c r="D147" s="75"/>
      <c r="E147" s="15"/>
    </row>
    <row r="148" spans="1:5" x14ac:dyDescent="0.25">
      <c r="A148" s="15"/>
      <c r="B148" s="15"/>
      <c r="C148" s="15"/>
      <c r="D148" s="75"/>
      <c r="E148" s="15"/>
    </row>
    <row r="149" spans="1:5" x14ac:dyDescent="0.25">
      <c r="A149" s="15"/>
      <c r="B149" s="15"/>
      <c r="C149" s="15"/>
      <c r="D149" s="75"/>
      <c r="E149" s="15"/>
    </row>
    <row r="150" spans="1:5" x14ac:dyDescent="0.25">
      <c r="A150" s="15"/>
      <c r="B150" s="15"/>
      <c r="C150" s="15"/>
      <c r="D150" s="75"/>
      <c r="E150" s="15"/>
    </row>
    <row r="151" spans="1:5" x14ac:dyDescent="0.25">
      <c r="A151" s="15"/>
      <c r="B151" s="15"/>
      <c r="C151" s="15"/>
      <c r="D151" s="75"/>
      <c r="E151" s="15"/>
    </row>
    <row r="152" spans="1:5" x14ac:dyDescent="0.25">
      <c r="A152" s="15"/>
      <c r="B152" s="15"/>
      <c r="C152" s="15"/>
      <c r="D152" s="75"/>
      <c r="E152" s="15"/>
    </row>
    <row r="153" spans="1:5" x14ac:dyDescent="0.25">
      <c r="A153" s="15"/>
      <c r="B153" s="15"/>
      <c r="C153" s="15"/>
      <c r="D153" s="75"/>
      <c r="E153" s="15"/>
    </row>
    <row r="154" spans="1:5" x14ac:dyDescent="0.25">
      <c r="A154" s="15"/>
      <c r="B154" s="15"/>
      <c r="C154" s="15"/>
      <c r="D154" s="75"/>
      <c r="E154" s="15"/>
    </row>
    <row r="155" spans="1:5" x14ac:dyDescent="0.25">
      <c r="A155" s="15"/>
      <c r="B155" s="15"/>
      <c r="C155" s="15"/>
      <c r="D155" s="75"/>
      <c r="E155" s="15"/>
    </row>
    <row r="156" spans="1:5" x14ac:dyDescent="0.25">
      <c r="A156" s="15"/>
      <c r="B156" s="15"/>
      <c r="C156" s="15"/>
      <c r="D156" s="75"/>
      <c r="E156" s="15"/>
    </row>
    <row r="157" spans="1:5" x14ac:dyDescent="0.25">
      <c r="A157" s="15"/>
      <c r="B157" s="15"/>
      <c r="C157" s="15"/>
      <c r="D157" s="75"/>
      <c r="E157" s="15"/>
    </row>
    <row r="158" spans="1:5" x14ac:dyDescent="0.25">
      <c r="A158" s="15"/>
      <c r="B158" s="15"/>
      <c r="C158" s="15"/>
      <c r="D158" s="75"/>
      <c r="E158" s="15"/>
    </row>
    <row r="159" spans="1:5" x14ac:dyDescent="0.25">
      <c r="A159" s="15"/>
      <c r="B159" s="15"/>
      <c r="C159" s="15"/>
      <c r="D159" s="75"/>
      <c r="E159" s="15"/>
    </row>
    <row r="160" spans="1:5" x14ac:dyDescent="0.25">
      <c r="A160" s="15"/>
      <c r="B160" s="15"/>
      <c r="C160" s="15"/>
      <c r="D160" s="75"/>
      <c r="E160" s="15"/>
    </row>
    <row r="161" spans="1:5" x14ac:dyDescent="0.25">
      <c r="A161" s="15"/>
      <c r="B161" s="15"/>
      <c r="C161" s="15"/>
      <c r="D161" s="75"/>
      <c r="E161" s="15"/>
    </row>
    <row r="162" spans="1:5" x14ac:dyDescent="0.25">
      <c r="A162" s="15"/>
      <c r="B162" s="15"/>
      <c r="C162" s="15"/>
      <c r="D162" s="75"/>
      <c r="E162" s="15"/>
    </row>
    <row r="163" spans="1:5" x14ac:dyDescent="0.25">
      <c r="A163" s="15"/>
      <c r="B163" s="15"/>
      <c r="C163" s="15"/>
      <c r="D163" s="75"/>
      <c r="E163" s="15"/>
    </row>
    <row r="164" spans="1:5" x14ac:dyDescent="0.25">
      <c r="A164" s="15"/>
      <c r="B164" s="15"/>
      <c r="C164" s="15"/>
      <c r="D164" s="75"/>
      <c r="E164" s="15"/>
    </row>
    <row r="165" spans="1:5" x14ac:dyDescent="0.25">
      <c r="A165" s="15"/>
      <c r="B165" s="15"/>
      <c r="C165" s="15"/>
      <c r="D165" s="75"/>
      <c r="E165" s="15"/>
    </row>
    <row r="166" spans="1:5" x14ac:dyDescent="0.25">
      <c r="A166" s="15"/>
      <c r="B166" s="15"/>
      <c r="C166" s="15"/>
      <c r="D166" s="75"/>
      <c r="E166" s="15"/>
    </row>
    <row r="167" spans="1:5" x14ac:dyDescent="0.25">
      <c r="A167" s="15"/>
      <c r="B167" s="15"/>
      <c r="C167" s="15"/>
      <c r="D167" s="75"/>
      <c r="E167" s="15"/>
    </row>
    <row r="168" spans="1:5" x14ac:dyDescent="0.25">
      <c r="A168" s="15"/>
      <c r="B168" s="15"/>
      <c r="C168" s="15"/>
      <c r="D168" s="75"/>
      <c r="E168" s="15"/>
    </row>
    <row r="169" spans="1:5" x14ac:dyDescent="0.25">
      <c r="A169" s="15"/>
      <c r="B169" s="15"/>
      <c r="C169" s="15"/>
      <c r="D169" s="75"/>
      <c r="E169" s="15"/>
    </row>
    <row r="170" spans="1:5" x14ac:dyDescent="0.25">
      <c r="A170" s="15"/>
      <c r="B170" s="15"/>
      <c r="C170" s="15"/>
      <c r="D170" s="75"/>
      <c r="E170" s="15"/>
    </row>
    <row r="171" spans="1:5" x14ac:dyDescent="0.25">
      <c r="A171" s="15"/>
      <c r="B171" s="15"/>
      <c r="C171" s="15"/>
      <c r="D171" s="75"/>
      <c r="E171" s="15"/>
    </row>
    <row r="172" spans="1:5" x14ac:dyDescent="0.25">
      <c r="A172" s="15"/>
      <c r="B172" s="15"/>
      <c r="C172" s="15"/>
      <c r="D172" s="75"/>
      <c r="E172" s="15"/>
    </row>
    <row r="173" spans="1:5" x14ac:dyDescent="0.25">
      <c r="A173" s="15"/>
      <c r="B173" s="15"/>
      <c r="C173" s="15"/>
      <c r="D173" s="75"/>
      <c r="E173" s="15"/>
    </row>
    <row r="174" spans="1:5" x14ac:dyDescent="0.25">
      <c r="A174" s="15"/>
      <c r="B174" s="15"/>
      <c r="C174" s="15"/>
      <c r="D174" s="75"/>
      <c r="E174" s="15"/>
    </row>
    <row r="175" spans="1:5" x14ac:dyDescent="0.25">
      <c r="A175" s="15"/>
      <c r="B175" s="15"/>
      <c r="C175" s="15"/>
      <c r="D175" s="75"/>
      <c r="E175" s="15"/>
    </row>
    <row r="176" spans="1:5" x14ac:dyDescent="0.25">
      <c r="A176" s="15"/>
      <c r="B176" s="15"/>
      <c r="C176" s="15"/>
      <c r="D176" s="75"/>
      <c r="E176" s="15"/>
    </row>
    <row r="177" spans="1:5" x14ac:dyDescent="0.25">
      <c r="A177" s="15"/>
      <c r="B177" s="15"/>
      <c r="C177" s="15"/>
      <c r="D177" s="75"/>
      <c r="E177" s="15"/>
    </row>
    <row r="178" spans="1:5" x14ac:dyDescent="0.25">
      <c r="A178" s="15"/>
      <c r="B178" s="15"/>
      <c r="C178" s="15"/>
      <c r="D178" s="75"/>
      <c r="E178" s="15"/>
    </row>
    <row r="179" spans="1:5" x14ac:dyDescent="0.25">
      <c r="A179" s="15"/>
      <c r="B179" s="15"/>
      <c r="C179" s="15"/>
      <c r="D179" s="75"/>
      <c r="E179" s="15"/>
    </row>
    <row r="180" spans="1:5" x14ac:dyDescent="0.25">
      <c r="A180" s="15"/>
      <c r="B180" s="15"/>
      <c r="C180" s="15"/>
      <c r="D180" s="75"/>
      <c r="E180" s="15"/>
    </row>
    <row r="181" spans="1:5" x14ac:dyDescent="0.25">
      <c r="A181" s="15"/>
      <c r="B181" s="15"/>
      <c r="C181" s="15"/>
      <c r="D181" s="75"/>
      <c r="E181" s="15"/>
    </row>
    <row r="182" spans="1:5" x14ac:dyDescent="0.25">
      <c r="A182" s="15"/>
      <c r="B182" s="15"/>
      <c r="C182" s="15"/>
      <c r="D182" s="75"/>
      <c r="E182" s="15"/>
    </row>
    <row r="183" spans="1:5" x14ac:dyDescent="0.25">
      <c r="A183" s="15"/>
      <c r="B183" s="15"/>
      <c r="C183" s="15"/>
      <c r="D183" s="75"/>
      <c r="E183" s="15"/>
    </row>
    <row r="184" spans="1:5" x14ac:dyDescent="0.25">
      <c r="A184" s="15"/>
      <c r="B184" s="15"/>
      <c r="C184" s="15"/>
      <c r="D184" s="75"/>
      <c r="E184" s="15"/>
    </row>
    <row r="185" spans="1:5" x14ac:dyDescent="0.25">
      <c r="A185" s="15"/>
      <c r="B185" s="15"/>
      <c r="C185" s="15"/>
      <c r="D185" s="75"/>
      <c r="E185" s="15"/>
    </row>
    <row r="186" spans="1:5" x14ac:dyDescent="0.25">
      <c r="A186" s="15"/>
      <c r="B186" s="15"/>
      <c r="C186" s="15"/>
      <c r="D186" s="75"/>
      <c r="E186" s="15"/>
    </row>
    <row r="187" spans="1:5" x14ac:dyDescent="0.25">
      <c r="A187" s="15"/>
      <c r="B187" s="15"/>
      <c r="C187" s="15"/>
      <c r="D187" s="75"/>
      <c r="E187" s="15"/>
    </row>
    <row r="188" spans="1:5" x14ac:dyDescent="0.25">
      <c r="A188" s="15"/>
      <c r="B188" s="15"/>
      <c r="C188" s="15"/>
      <c r="D188" s="75"/>
      <c r="E188" s="15"/>
    </row>
    <row r="189" spans="1:5" x14ac:dyDescent="0.25">
      <c r="A189" s="15"/>
      <c r="B189" s="15"/>
      <c r="C189" s="15"/>
      <c r="D189" s="75"/>
      <c r="E189" s="15"/>
    </row>
    <row r="190" spans="1:5" x14ac:dyDescent="0.25">
      <c r="A190" s="15"/>
      <c r="B190" s="15"/>
      <c r="C190" s="15"/>
      <c r="D190" s="75"/>
      <c r="E190" s="15"/>
    </row>
    <row r="191" spans="1:5" x14ac:dyDescent="0.25">
      <c r="A191" s="15"/>
      <c r="B191" s="15"/>
      <c r="C191" s="15"/>
      <c r="D191" s="75"/>
      <c r="E191" s="15"/>
    </row>
    <row r="192" spans="1:5" x14ac:dyDescent="0.25">
      <c r="A192" s="15"/>
      <c r="B192" s="15"/>
      <c r="C192" s="15"/>
      <c r="D192" s="75"/>
      <c r="E192" s="15"/>
    </row>
    <row r="193" spans="1:5" x14ac:dyDescent="0.25">
      <c r="A193" s="15"/>
      <c r="B193" s="15"/>
      <c r="C193" s="15"/>
      <c r="D193" s="75"/>
      <c r="E193" s="15"/>
    </row>
    <row r="194" spans="1:5" x14ac:dyDescent="0.25">
      <c r="A194" s="15"/>
      <c r="B194" s="15"/>
      <c r="C194" s="15"/>
      <c r="D194" s="75"/>
      <c r="E194" s="15"/>
    </row>
    <row r="195" spans="1:5" x14ac:dyDescent="0.25">
      <c r="A195" s="15"/>
      <c r="B195" s="15"/>
      <c r="C195" s="15"/>
      <c r="D195" s="75"/>
      <c r="E195" s="15"/>
    </row>
    <row r="196" spans="1:5" x14ac:dyDescent="0.25">
      <c r="A196" s="15"/>
      <c r="B196" s="15"/>
      <c r="C196" s="15"/>
      <c r="D196" s="75"/>
      <c r="E196" s="15"/>
    </row>
    <row r="197" spans="1:5" x14ac:dyDescent="0.25">
      <c r="A197" s="15"/>
      <c r="B197" s="15"/>
      <c r="C197" s="15"/>
      <c r="D197" s="75"/>
      <c r="E197" s="15"/>
    </row>
    <row r="198" spans="1:5" x14ac:dyDescent="0.25">
      <c r="A198" s="15"/>
      <c r="B198" s="15"/>
      <c r="C198" s="15"/>
      <c r="D198" s="75"/>
      <c r="E198" s="15"/>
    </row>
    <row r="199" spans="1:5" x14ac:dyDescent="0.25">
      <c r="A199" s="15"/>
      <c r="B199" s="15"/>
      <c r="C199" s="15"/>
      <c r="D199" s="75"/>
      <c r="E199" s="15"/>
    </row>
    <row r="200" spans="1:5" x14ac:dyDescent="0.25">
      <c r="A200" s="15"/>
      <c r="B200" s="15"/>
      <c r="C200" s="15"/>
      <c r="D200" s="75"/>
      <c r="E200" s="15"/>
    </row>
    <row r="201" spans="1:5" x14ac:dyDescent="0.25">
      <c r="A201" s="15"/>
      <c r="B201" s="15"/>
      <c r="C201" s="15"/>
      <c r="D201" s="75"/>
      <c r="E201" s="15"/>
    </row>
    <row r="202" spans="1:5" x14ac:dyDescent="0.25">
      <c r="A202" s="15"/>
      <c r="B202" s="15"/>
      <c r="C202" s="15"/>
      <c r="D202" s="75"/>
      <c r="E202" s="15"/>
    </row>
    <row r="203" spans="1:5" x14ac:dyDescent="0.25">
      <c r="A203" s="15"/>
      <c r="B203" s="15"/>
      <c r="C203" s="15"/>
      <c r="D203" s="75"/>
      <c r="E203" s="15"/>
    </row>
    <row r="204" spans="1:5" x14ac:dyDescent="0.25">
      <c r="A204" s="15"/>
      <c r="B204" s="15"/>
      <c r="C204" s="15"/>
      <c r="D204" s="75"/>
      <c r="E204" s="15"/>
    </row>
    <row r="205" spans="1:5" x14ac:dyDescent="0.25">
      <c r="A205" s="15"/>
      <c r="B205" s="15"/>
      <c r="C205" s="15"/>
      <c r="D205" s="75"/>
      <c r="E205" s="15"/>
    </row>
    <row r="206" spans="1:5" x14ac:dyDescent="0.25">
      <c r="A206" s="15"/>
      <c r="B206" s="15"/>
      <c r="C206" s="15"/>
      <c r="D206" s="75"/>
      <c r="E206" s="15"/>
    </row>
    <row r="207" spans="1:5" x14ac:dyDescent="0.25">
      <c r="A207" s="15"/>
      <c r="B207" s="15"/>
      <c r="C207" s="15"/>
      <c r="D207" s="75"/>
      <c r="E207" s="15"/>
    </row>
    <row r="208" spans="1:5" x14ac:dyDescent="0.25">
      <c r="A208" s="15"/>
      <c r="B208" s="15"/>
      <c r="C208" s="15"/>
      <c r="D208" s="75"/>
      <c r="E208" s="15"/>
    </row>
    <row r="209" spans="1:5" x14ac:dyDescent="0.25">
      <c r="A209" s="15"/>
      <c r="B209" s="15"/>
      <c r="C209" s="15"/>
      <c r="D209" s="75"/>
      <c r="E209" s="15"/>
    </row>
    <row r="210" spans="1:5" x14ac:dyDescent="0.25">
      <c r="A210" s="15"/>
      <c r="B210" s="15"/>
      <c r="C210" s="15"/>
      <c r="D210" s="75"/>
      <c r="E210" s="15"/>
    </row>
    <row r="211" spans="1:5" x14ac:dyDescent="0.25">
      <c r="A211" s="15"/>
      <c r="B211" s="15"/>
      <c r="C211" s="15"/>
      <c r="D211" s="75"/>
      <c r="E211" s="15"/>
    </row>
    <row r="212" spans="1:5" x14ac:dyDescent="0.25">
      <c r="A212" s="15"/>
      <c r="B212" s="15"/>
      <c r="C212" s="15"/>
      <c r="D212" s="75"/>
      <c r="E212" s="15"/>
    </row>
    <row r="213" spans="1:5" x14ac:dyDescent="0.25">
      <c r="A213" s="15"/>
      <c r="B213" s="15"/>
      <c r="C213" s="15"/>
      <c r="D213" s="75"/>
      <c r="E213" s="15"/>
    </row>
    <row r="214" spans="1:5" x14ac:dyDescent="0.25">
      <c r="A214" s="15"/>
      <c r="B214" s="15"/>
      <c r="C214" s="15"/>
      <c r="D214" s="75"/>
      <c r="E214" s="15"/>
    </row>
    <row r="215" spans="1:5" x14ac:dyDescent="0.25">
      <c r="A215" s="15"/>
      <c r="B215" s="15"/>
      <c r="C215" s="15"/>
      <c r="D215" s="75"/>
      <c r="E215" s="15"/>
    </row>
    <row r="216" spans="1:5" x14ac:dyDescent="0.25">
      <c r="A216" s="15"/>
      <c r="B216" s="15"/>
      <c r="C216" s="15"/>
      <c r="D216" s="75"/>
      <c r="E216" s="15"/>
    </row>
    <row r="217" spans="1:5" x14ac:dyDescent="0.25">
      <c r="A217" s="15"/>
      <c r="B217" s="15"/>
      <c r="C217" s="15"/>
      <c r="D217" s="75"/>
      <c r="E217" s="15"/>
    </row>
    <row r="218" spans="1:5" x14ac:dyDescent="0.25">
      <c r="A218" s="15"/>
      <c r="B218" s="15"/>
      <c r="C218" s="15"/>
      <c r="D218" s="75"/>
      <c r="E218" s="15"/>
    </row>
    <row r="219" spans="1:5" x14ac:dyDescent="0.25">
      <c r="A219" s="15"/>
      <c r="B219" s="15"/>
      <c r="C219" s="15"/>
      <c r="D219" s="75"/>
      <c r="E219" s="15"/>
    </row>
    <row r="220" spans="1:5" x14ac:dyDescent="0.25">
      <c r="A220" s="15"/>
      <c r="B220" s="15"/>
      <c r="C220" s="15"/>
      <c r="D220" s="75"/>
      <c r="E220" s="15"/>
    </row>
    <row r="221" spans="1:5" x14ac:dyDescent="0.25">
      <c r="A221" s="15"/>
      <c r="B221" s="15"/>
      <c r="C221" s="15"/>
      <c r="D221" s="75"/>
      <c r="E221" s="15"/>
    </row>
    <row r="222" spans="1:5" x14ac:dyDescent="0.25">
      <c r="A222" s="15"/>
      <c r="B222" s="15"/>
      <c r="C222" s="15"/>
      <c r="D222" s="75"/>
      <c r="E222" s="15"/>
    </row>
    <row r="223" spans="1:5" x14ac:dyDescent="0.25">
      <c r="A223" s="15"/>
      <c r="B223" s="15"/>
      <c r="C223" s="15"/>
      <c r="D223" s="75"/>
      <c r="E223" s="15"/>
    </row>
    <row r="224" spans="1:5" x14ac:dyDescent="0.25">
      <c r="A224" s="15"/>
      <c r="B224" s="15"/>
      <c r="C224" s="15"/>
      <c r="D224" s="75"/>
      <c r="E224" s="15"/>
    </row>
    <row r="225" spans="1:5" x14ac:dyDescent="0.25">
      <c r="A225" s="15"/>
      <c r="B225" s="15"/>
      <c r="C225" s="15"/>
      <c r="D225" s="75"/>
      <c r="E225" s="15"/>
    </row>
    <row r="226" spans="1:5" x14ac:dyDescent="0.25">
      <c r="A226" s="15"/>
      <c r="B226" s="15"/>
      <c r="C226" s="15"/>
      <c r="D226" s="75"/>
      <c r="E226" s="15"/>
    </row>
    <row r="227" spans="1:5" x14ac:dyDescent="0.25">
      <c r="A227" s="15"/>
      <c r="B227" s="15"/>
      <c r="C227" s="15"/>
      <c r="D227" s="75"/>
      <c r="E227" s="15"/>
    </row>
    <row r="228" spans="1:5" x14ac:dyDescent="0.25">
      <c r="A228" s="15"/>
      <c r="B228" s="15"/>
      <c r="C228" s="15"/>
      <c r="D228" s="75"/>
      <c r="E228" s="15"/>
    </row>
    <row r="229" spans="1:5" x14ac:dyDescent="0.25">
      <c r="A229" s="15"/>
      <c r="B229" s="15"/>
      <c r="C229" s="15"/>
      <c r="D229" s="75"/>
      <c r="E229" s="15"/>
    </row>
    <row r="230" spans="1:5" x14ac:dyDescent="0.25">
      <c r="A230" s="15"/>
      <c r="B230" s="15"/>
      <c r="C230" s="15"/>
      <c r="D230" s="75"/>
      <c r="E230" s="15"/>
    </row>
    <row r="231" spans="1:5" x14ac:dyDescent="0.25">
      <c r="A231" s="15"/>
      <c r="B231" s="15"/>
      <c r="C231" s="15"/>
      <c r="D231" s="75"/>
      <c r="E231" s="15"/>
    </row>
    <row r="232" spans="1:5" x14ac:dyDescent="0.25">
      <c r="A232" s="15"/>
      <c r="B232" s="15"/>
      <c r="C232" s="15"/>
      <c r="D232" s="75"/>
      <c r="E232" s="15"/>
    </row>
    <row r="233" spans="1:5" x14ac:dyDescent="0.25">
      <c r="A233" s="15"/>
      <c r="B233" s="15"/>
      <c r="C233" s="15"/>
      <c r="D233" s="75"/>
      <c r="E233" s="15"/>
    </row>
    <row r="234" spans="1:5" x14ac:dyDescent="0.25">
      <c r="A234" s="15"/>
      <c r="B234" s="15"/>
      <c r="C234" s="15"/>
      <c r="D234" s="75"/>
      <c r="E234" s="15"/>
    </row>
    <row r="235" spans="1:5" x14ac:dyDescent="0.25">
      <c r="A235" s="15"/>
      <c r="B235" s="15"/>
      <c r="C235" s="15"/>
      <c r="D235" s="75"/>
      <c r="E235" s="15"/>
    </row>
    <row r="236" spans="1:5" x14ac:dyDescent="0.25">
      <c r="A236" s="15"/>
      <c r="B236" s="15"/>
      <c r="C236" s="15"/>
      <c r="D236" s="75"/>
      <c r="E236" s="15"/>
    </row>
    <row r="237" spans="1:5" x14ac:dyDescent="0.25">
      <c r="A237" s="15"/>
      <c r="B237" s="15"/>
      <c r="C237" s="15"/>
      <c r="D237" s="75"/>
      <c r="E237" s="15"/>
    </row>
    <row r="238" spans="1:5" x14ac:dyDescent="0.25">
      <c r="A238" s="15"/>
      <c r="B238" s="15"/>
      <c r="C238" s="15"/>
      <c r="D238" s="75"/>
      <c r="E238" s="15"/>
    </row>
    <row r="239" spans="1:5" x14ac:dyDescent="0.25">
      <c r="A239" s="15"/>
      <c r="B239" s="15"/>
      <c r="C239" s="15"/>
      <c r="D239" s="75"/>
      <c r="E239" s="15"/>
    </row>
    <row r="240" spans="1:5" x14ac:dyDescent="0.25">
      <c r="A240" s="15"/>
      <c r="B240" s="15"/>
      <c r="C240" s="15"/>
      <c r="D240" s="75"/>
      <c r="E240" s="15"/>
    </row>
    <row r="241" spans="1:5" x14ac:dyDescent="0.25">
      <c r="A241" s="15"/>
      <c r="B241" s="15"/>
      <c r="C241" s="15"/>
      <c r="D241" s="75"/>
      <c r="E241" s="15"/>
    </row>
    <row r="242" spans="1:5" x14ac:dyDescent="0.25">
      <c r="A242" s="15"/>
      <c r="B242" s="15"/>
      <c r="C242" s="15"/>
      <c r="D242" s="75"/>
      <c r="E242" s="15"/>
    </row>
    <row r="243" spans="1:5" x14ac:dyDescent="0.25">
      <c r="A243" s="15"/>
      <c r="B243" s="15"/>
      <c r="C243" s="15"/>
      <c r="D243" s="75"/>
      <c r="E243" s="15"/>
    </row>
    <row r="244" spans="1:5" x14ac:dyDescent="0.25">
      <c r="A244" s="15"/>
      <c r="B244" s="15"/>
      <c r="C244" s="15"/>
      <c r="D244" s="75"/>
      <c r="E244" s="15"/>
    </row>
    <row r="245" spans="1:5" x14ac:dyDescent="0.25">
      <c r="A245" s="15"/>
      <c r="B245" s="15"/>
      <c r="C245" s="15"/>
      <c r="D245" s="75"/>
      <c r="E245" s="15"/>
    </row>
    <row r="246" spans="1:5" x14ac:dyDescent="0.25">
      <c r="A246" s="15"/>
      <c r="B246" s="15"/>
      <c r="C246" s="15"/>
      <c r="D246" s="75"/>
      <c r="E246" s="15"/>
    </row>
    <row r="247" spans="1:5" x14ac:dyDescent="0.25">
      <c r="A247" s="15"/>
      <c r="B247" s="15"/>
      <c r="C247" s="15"/>
      <c r="D247" s="75"/>
      <c r="E247" s="15"/>
    </row>
    <row r="248" spans="1:5" x14ac:dyDescent="0.25">
      <c r="A248" s="15"/>
      <c r="B248" s="15"/>
      <c r="C248" s="15"/>
      <c r="D248" s="75"/>
      <c r="E248" s="15"/>
    </row>
    <row r="249" spans="1:5" x14ac:dyDescent="0.25">
      <c r="A249" s="15"/>
      <c r="B249" s="15"/>
      <c r="C249" s="15"/>
      <c r="D249" s="75"/>
      <c r="E249" s="15"/>
    </row>
    <row r="250" spans="1:5" x14ac:dyDescent="0.25">
      <c r="A250" s="15"/>
      <c r="B250" s="15"/>
      <c r="C250" s="15"/>
      <c r="D250" s="75"/>
      <c r="E250" s="15"/>
    </row>
    <row r="251" spans="1:5" x14ac:dyDescent="0.25">
      <c r="A251" s="15"/>
      <c r="B251" s="15"/>
      <c r="C251" s="15"/>
      <c r="D251" s="75"/>
      <c r="E251" s="15"/>
    </row>
    <row r="252" spans="1:5" x14ac:dyDescent="0.25">
      <c r="A252" s="15"/>
      <c r="B252" s="15"/>
      <c r="C252" s="15"/>
      <c r="D252" s="75"/>
      <c r="E252" s="15"/>
    </row>
    <row r="253" spans="1:5" x14ac:dyDescent="0.25">
      <c r="A253" s="15"/>
      <c r="B253" s="15"/>
      <c r="C253" s="15"/>
      <c r="D253" s="75"/>
      <c r="E253" s="15"/>
    </row>
    <row r="254" spans="1:5" x14ac:dyDescent="0.25">
      <c r="A254" s="15"/>
      <c r="B254" s="15"/>
      <c r="C254" s="15"/>
      <c r="D254" s="75"/>
      <c r="E254" s="15"/>
    </row>
    <row r="255" spans="1:5" x14ac:dyDescent="0.25">
      <c r="A255" s="15"/>
      <c r="B255" s="15"/>
      <c r="C255" s="15"/>
      <c r="D255" s="75"/>
      <c r="E255" s="15"/>
    </row>
    <row r="256" spans="1:5" x14ac:dyDescent="0.25">
      <c r="A256" s="15"/>
      <c r="B256" s="15"/>
      <c r="C256" s="15"/>
      <c r="D256" s="75"/>
      <c r="E256" s="15"/>
    </row>
    <row r="257" spans="1:5" x14ac:dyDescent="0.25">
      <c r="A257" s="15"/>
      <c r="B257" s="15"/>
      <c r="C257" s="15"/>
      <c r="D257" s="75"/>
      <c r="E257" s="15"/>
    </row>
    <row r="258" spans="1:5" x14ac:dyDescent="0.25">
      <c r="A258" s="15"/>
      <c r="B258" s="15"/>
      <c r="C258" s="15"/>
      <c r="D258" s="75"/>
      <c r="E258" s="15"/>
    </row>
    <row r="259" spans="1:5" x14ac:dyDescent="0.25">
      <c r="A259" s="15"/>
      <c r="B259" s="15"/>
      <c r="C259" s="15"/>
      <c r="D259" s="75"/>
      <c r="E259" s="15"/>
    </row>
    <row r="260" spans="1:5" x14ac:dyDescent="0.25">
      <c r="A260" s="15"/>
      <c r="B260" s="15"/>
      <c r="C260" s="15"/>
      <c r="D260" s="75"/>
      <c r="E260" s="15"/>
    </row>
    <row r="261" spans="1:5" x14ac:dyDescent="0.25">
      <c r="A261" s="15"/>
      <c r="B261" s="15"/>
      <c r="C261" s="15"/>
      <c r="D261" s="75"/>
      <c r="E261" s="15"/>
    </row>
    <row r="262" spans="1:5" x14ac:dyDescent="0.25">
      <c r="A262" s="15"/>
      <c r="B262" s="15"/>
      <c r="C262" s="15"/>
      <c r="D262" s="75"/>
      <c r="E262" s="15"/>
    </row>
    <row r="263" spans="1:5" x14ac:dyDescent="0.25">
      <c r="A263" s="15"/>
      <c r="B263" s="15"/>
      <c r="C263" s="15"/>
      <c r="D263" s="75"/>
      <c r="E263" s="15"/>
    </row>
    <row r="264" spans="1:5" x14ac:dyDescent="0.25">
      <c r="A264" s="15"/>
      <c r="B264" s="15"/>
      <c r="C264" s="15"/>
      <c r="D264" s="75"/>
      <c r="E264" s="15"/>
    </row>
    <row r="265" spans="1:5" x14ac:dyDescent="0.25">
      <c r="A265" s="15"/>
      <c r="B265" s="15"/>
      <c r="C265" s="15"/>
      <c r="D265" s="75"/>
      <c r="E265" s="15"/>
    </row>
    <row r="266" spans="1:5" x14ac:dyDescent="0.25">
      <c r="A266" s="15"/>
      <c r="B266" s="15"/>
      <c r="C266" s="15"/>
      <c r="D266" s="75"/>
      <c r="E266" s="15"/>
    </row>
    <row r="267" spans="1:5" x14ac:dyDescent="0.25">
      <c r="A267" s="15"/>
      <c r="B267" s="15"/>
      <c r="C267" s="15"/>
      <c r="D267" s="75"/>
      <c r="E267" s="15"/>
    </row>
    <row r="268" spans="1:5" x14ac:dyDescent="0.25">
      <c r="A268" s="15"/>
      <c r="B268" s="15"/>
      <c r="C268" s="15"/>
      <c r="D268" s="75"/>
      <c r="E268" s="15"/>
    </row>
    <row r="269" spans="1:5" x14ac:dyDescent="0.25">
      <c r="A269" s="15"/>
      <c r="B269" s="15"/>
      <c r="C269" s="15"/>
      <c r="D269" s="75"/>
      <c r="E269" s="15"/>
    </row>
    <row r="270" spans="1:5" x14ac:dyDescent="0.25">
      <c r="A270" s="15"/>
      <c r="B270" s="15"/>
      <c r="C270" s="15"/>
      <c r="D270" s="75"/>
      <c r="E270" s="15"/>
    </row>
    <row r="271" spans="1:5" x14ac:dyDescent="0.25">
      <c r="A271" s="15"/>
      <c r="B271" s="15"/>
      <c r="C271" s="15"/>
      <c r="D271" s="75"/>
      <c r="E271" s="15"/>
    </row>
    <row r="272" spans="1:5" x14ac:dyDescent="0.25">
      <c r="A272" s="15"/>
      <c r="B272" s="15"/>
      <c r="C272" s="15"/>
      <c r="D272" s="75"/>
      <c r="E272" s="15"/>
    </row>
    <row r="273" spans="1:5" x14ac:dyDescent="0.25">
      <c r="A273" s="15"/>
      <c r="B273" s="15"/>
      <c r="C273" s="15"/>
      <c r="D273" s="75"/>
      <c r="E273" s="15"/>
    </row>
    <row r="274" spans="1:5" x14ac:dyDescent="0.25">
      <c r="A274" s="15"/>
      <c r="B274" s="15"/>
      <c r="C274" s="15"/>
      <c r="D274" s="75"/>
      <c r="E274" s="15"/>
    </row>
    <row r="275" spans="1:5" x14ac:dyDescent="0.25">
      <c r="A275" s="15"/>
      <c r="B275" s="15"/>
      <c r="C275" s="15"/>
      <c r="D275" s="75"/>
      <c r="E275" s="15"/>
    </row>
    <row r="276" spans="1:5" x14ac:dyDescent="0.25">
      <c r="A276" s="15"/>
      <c r="B276" s="15"/>
      <c r="C276" s="15"/>
      <c r="D276" s="75"/>
      <c r="E276" s="15"/>
    </row>
    <row r="277" spans="1:5" x14ac:dyDescent="0.25">
      <c r="A277" s="15"/>
      <c r="B277" s="15"/>
      <c r="C277" s="15"/>
      <c r="D277" s="75"/>
      <c r="E277" s="15"/>
    </row>
    <row r="278" spans="1:5" x14ac:dyDescent="0.25">
      <c r="A278" s="15"/>
      <c r="B278" s="15"/>
      <c r="C278" s="15"/>
      <c r="D278" s="75"/>
      <c r="E278" s="15"/>
    </row>
    <row r="279" spans="1:5" x14ac:dyDescent="0.25">
      <c r="A279" s="15"/>
      <c r="B279" s="15"/>
      <c r="C279" s="15"/>
      <c r="D279" s="75"/>
      <c r="E279" s="15"/>
    </row>
    <row r="280" spans="1:5" x14ac:dyDescent="0.25">
      <c r="A280" s="15"/>
      <c r="B280" s="15"/>
      <c r="C280" s="15"/>
      <c r="D280" s="75"/>
      <c r="E280" s="15"/>
    </row>
    <row r="281" spans="1:5" x14ac:dyDescent="0.25">
      <c r="A281" s="15"/>
      <c r="B281" s="15"/>
      <c r="C281" s="15"/>
      <c r="D281" s="75"/>
      <c r="E281" s="15"/>
    </row>
    <row r="282" spans="1:5" x14ac:dyDescent="0.25">
      <c r="A282" s="15"/>
      <c r="B282" s="15"/>
      <c r="C282" s="15"/>
      <c r="D282" s="75"/>
      <c r="E282" s="15"/>
    </row>
    <row r="283" spans="1:5" x14ac:dyDescent="0.25">
      <c r="A283" s="15"/>
      <c r="B283" s="15"/>
      <c r="C283" s="15"/>
      <c r="D283" s="75"/>
      <c r="E283" s="15"/>
    </row>
    <row r="284" spans="1:5" x14ac:dyDescent="0.25">
      <c r="A284" s="15"/>
      <c r="B284" s="15"/>
      <c r="C284" s="15"/>
      <c r="D284" s="75"/>
      <c r="E284" s="15"/>
    </row>
    <row r="285" spans="1:5" x14ac:dyDescent="0.25">
      <c r="A285" s="15"/>
      <c r="B285" s="15"/>
      <c r="C285" s="15"/>
      <c r="D285" s="75"/>
      <c r="E285" s="15"/>
    </row>
    <row r="286" spans="1:5" x14ac:dyDescent="0.25">
      <c r="A286" s="15"/>
      <c r="B286" s="15"/>
      <c r="C286" s="15"/>
      <c r="D286" s="75"/>
      <c r="E286" s="15"/>
    </row>
    <row r="287" spans="1:5" x14ac:dyDescent="0.25">
      <c r="A287" s="15"/>
      <c r="B287" s="15"/>
      <c r="C287" s="15"/>
      <c r="D287" s="75"/>
      <c r="E287" s="15"/>
    </row>
    <row r="288" spans="1:5" x14ac:dyDescent="0.25">
      <c r="A288" s="15"/>
      <c r="B288" s="15"/>
      <c r="C288" s="15"/>
      <c r="D288" s="75"/>
      <c r="E288" s="15"/>
    </row>
    <row r="289" spans="1:5" x14ac:dyDescent="0.25">
      <c r="A289" s="15"/>
      <c r="B289" s="15"/>
      <c r="C289" s="15"/>
      <c r="D289" s="75"/>
      <c r="E289" s="15"/>
    </row>
    <row r="290" spans="1:5" x14ac:dyDescent="0.25">
      <c r="A290" s="15"/>
      <c r="B290" s="15"/>
      <c r="C290" s="15"/>
      <c r="D290" s="75"/>
      <c r="E290" s="15"/>
    </row>
    <row r="291" spans="1:5" x14ac:dyDescent="0.25">
      <c r="A291" s="15"/>
      <c r="B291" s="15"/>
      <c r="C291" s="15"/>
      <c r="D291" s="75"/>
      <c r="E291" s="15"/>
    </row>
    <row r="292" spans="1:5" x14ac:dyDescent="0.25">
      <c r="A292" s="15"/>
      <c r="B292" s="15"/>
      <c r="C292" s="15"/>
      <c r="D292" s="75"/>
      <c r="E292" s="15"/>
    </row>
    <row r="293" spans="1:5" x14ac:dyDescent="0.25">
      <c r="A293" s="15"/>
      <c r="B293" s="15"/>
      <c r="C293" s="15"/>
      <c r="D293" s="75"/>
      <c r="E293" s="15"/>
    </row>
    <row r="294" spans="1:5" x14ac:dyDescent="0.25">
      <c r="A294" s="15"/>
      <c r="B294" s="15"/>
      <c r="C294" s="15"/>
      <c r="D294" s="75"/>
      <c r="E294" s="15"/>
    </row>
    <row r="295" spans="1:5" x14ac:dyDescent="0.25">
      <c r="A295" s="15"/>
      <c r="B295" s="15"/>
      <c r="C295" s="15"/>
      <c r="D295" s="75"/>
      <c r="E295" s="15"/>
    </row>
    <row r="296" spans="1:5" x14ac:dyDescent="0.25">
      <c r="A296" s="15"/>
      <c r="B296" s="15"/>
      <c r="C296" s="15"/>
      <c r="D296" s="75"/>
      <c r="E296" s="15"/>
    </row>
    <row r="297" spans="1:5" x14ac:dyDescent="0.25">
      <c r="A297" s="15"/>
      <c r="B297" s="15"/>
      <c r="C297" s="15"/>
      <c r="D297" s="75"/>
      <c r="E297" s="15"/>
    </row>
    <row r="298" spans="1:5" x14ac:dyDescent="0.25">
      <c r="A298" s="15"/>
      <c r="B298" s="15"/>
      <c r="C298" s="15"/>
      <c r="D298" s="75"/>
      <c r="E298" s="15"/>
    </row>
    <row r="299" spans="1:5" x14ac:dyDescent="0.25">
      <c r="A299" s="15"/>
      <c r="B299" s="15"/>
      <c r="C299" s="15"/>
      <c r="D299" s="75"/>
      <c r="E299" s="15"/>
    </row>
    <row r="300" spans="1:5" x14ac:dyDescent="0.25">
      <c r="A300" s="15"/>
      <c r="B300" s="15"/>
      <c r="C300" s="15"/>
      <c r="D300" s="75"/>
      <c r="E300" s="15"/>
    </row>
    <row r="301" spans="1:5" x14ac:dyDescent="0.25">
      <c r="A301" s="15"/>
      <c r="B301" s="15"/>
      <c r="C301" s="15"/>
      <c r="D301" s="75"/>
      <c r="E301" s="15"/>
    </row>
    <row r="302" spans="1:5" x14ac:dyDescent="0.25">
      <c r="A302" s="15"/>
      <c r="B302" s="15"/>
      <c r="C302" s="15"/>
      <c r="D302" s="75"/>
      <c r="E302" s="15"/>
    </row>
    <row r="303" spans="1:5" x14ac:dyDescent="0.25">
      <c r="A303" s="15"/>
      <c r="B303" s="15"/>
      <c r="C303" s="15"/>
      <c r="D303" s="75"/>
      <c r="E303" s="15"/>
    </row>
    <row r="304" spans="1:5" x14ac:dyDescent="0.25">
      <c r="A304" s="15"/>
      <c r="B304" s="15"/>
      <c r="C304" s="15"/>
      <c r="D304" s="75"/>
      <c r="E304" s="15"/>
    </row>
    <row r="305" spans="1:5" x14ac:dyDescent="0.25">
      <c r="A305" s="15"/>
      <c r="B305" s="15"/>
      <c r="C305" s="15"/>
      <c r="D305" s="75"/>
      <c r="E305" s="15"/>
    </row>
    <row r="306" spans="1:5" x14ac:dyDescent="0.25">
      <c r="A306" s="15"/>
      <c r="B306" s="15"/>
      <c r="C306" s="15"/>
      <c r="D306" s="75"/>
      <c r="E306" s="15"/>
    </row>
    <row r="307" spans="1:5" x14ac:dyDescent="0.25">
      <c r="A307" s="15"/>
      <c r="B307" s="15"/>
      <c r="C307" s="15"/>
      <c r="D307" s="75"/>
      <c r="E307" s="15"/>
    </row>
    <row r="308" spans="1:5" x14ac:dyDescent="0.25">
      <c r="A308" s="15"/>
      <c r="B308" s="15"/>
      <c r="C308" s="15"/>
      <c r="D308" s="75"/>
      <c r="E308" s="15"/>
    </row>
    <row r="309" spans="1:5" x14ac:dyDescent="0.25">
      <c r="A309" s="15"/>
      <c r="B309" s="15"/>
      <c r="C309" s="15"/>
      <c r="D309" s="75"/>
      <c r="E309" s="15"/>
    </row>
    <row r="310" spans="1:5" x14ac:dyDescent="0.25">
      <c r="A310" s="15"/>
      <c r="B310" s="15"/>
      <c r="C310" s="15"/>
      <c r="D310" s="75"/>
      <c r="E310" s="15"/>
    </row>
    <row r="311" spans="1:5" x14ac:dyDescent="0.25">
      <c r="A311" s="15"/>
      <c r="B311" s="15"/>
      <c r="C311" s="15"/>
      <c r="D311" s="75"/>
      <c r="E311" s="15"/>
    </row>
    <row r="312" spans="1:5" x14ac:dyDescent="0.25">
      <c r="A312" s="15"/>
      <c r="B312" s="15"/>
      <c r="C312" s="15"/>
      <c r="D312" s="75"/>
      <c r="E312" s="15"/>
    </row>
    <row r="313" spans="1:5" x14ac:dyDescent="0.25">
      <c r="A313" s="15"/>
      <c r="B313" s="15"/>
      <c r="C313" s="15"/>
      <c r="D313" s="75"/>
      <c r="E313" s="15"/>
    </row>
    <row r="314" spans="1:5" x14ac:dyDescent="0.25">
      <c r="A314" s="15"/>
      <c r="B314" s="15"/>
      <c r="C314" s="15"/>
      <c r="D314" s="75"/>
      <c r="E314" s="15"/>
    </row>
    <row r="315" spans="1:5" x14ac:dyDescent="0.25">
      <c r="A315" s="15"/>
      <c r="B315" s="15"/>
      <c r="C315" s="15"/>
      <c r="D315" s="75"/>
      <c r="E315" s="15"/>
    </row>
    <row r="316" spans="1:5" x14ac:dyDescent="0.25">
      <c r="A316" s="15"/>
      <c r="B316" s="15"/>
      <c r="C316" s="15"/>
      <c r="D316" s="75"/>
      <c r="E316" s="15"/>
    </row>
    <row r="317" spans="1:5" x14ac:dyDescent="0.25">
      <c r="A317" s="15"/>
      <c r="B317" s="15"/>
      <c r="C317" s="15"/>
      <c r="D317" s="75"/>
      <c r="E317" s="15"/>
    </row>
    <row r="318" spans="1:5" x14ac:dyDescent="0.25">
      <c r="A318" s="15"/>
      <c r="B318" s="15"/>
      <c r="C318" s="15"/>
      <c r="D318" s="75"/>
      <c r="E318" s="15"/>
    </row>
    <row r="319" spans="1:5" x14ac:dyDescent="0.25">
      <c r="A319" s="15"/>
      <c r="B319" s="15"/>
      <c r="C319" s="15"/>
      <c r="D319" s="75"/>
      <c r="E319" s="15"/>
    </row>
    <row r="320" spans="1:5" x14ac:dyDescent="0.25">
      <c r="A320" s="15"/>
      <c r="B320" s="15"/>
      <c r="C320" s="15"/>
      <c r="D320" s="75"/>
      <c r="E320" s="15"/>
    </row>
    <row r="321" spans="1:5" x14ac:dyDescent="0.25">
      <c r="A321" s="15"/>
      <c r="B321" s="15"/>
      <c r="C321" s="15"/>
      <c r="D321" s="75"/>
      <c r="E321" s="15"/>
    </row>
    <row r="322" spans="1:5" x14ac:dyDescent="0.25">
      <c r="A322" s="15"/>
      <c r="B322" s="15"/>
      <c r="C322" s="15"/>
      <c r="D322" s="75"/>
      <c r="E322" s="15"/>
    </row>
    <row r="323" spans="1:5" x14ac:dyDescent="0.25">
      <c r="A323" s="15"/>
      <c r="B323" s="15"/>
      <c r="C323" s="15"/>
      <c r="D323" s="75"/>
      <c r="E323" s="15"/>
    </row>
    <row r="324" spans="1:5" x14ac:dyDescent="0.25">
      <c r="A324" s="15"/>
      <c r="B324" s="15"/>
      <c r="C324" s="15"/>
      <c r="D324" s="75"/>
      <c r="E324" s="15"/>
    </row>
    <row r="325" spans="1:5" x14ac:dyDescent="0.25">
      <c r="A325" s="15"/>
      <c r="B325" s="15"/>
      <c r="C325" s="15"/>
      <c r="D325" s="75"/>
      <c r="E325" s="15"/>
    </row>
    <row r="326" spans="1:5" x14ac:dyDescent="0.25">
      <c r="A326" s="15"/>
      <c r="B326" s="15"/>
      <c r="C326" s="15"/>
      <c r="D326" s="75"/>
      <c r="E326" s="15"/>
    </row>
    <row r="327" spans="1:5" x14ac:dyDescent="0.25">
      <c r="A327" s="15"/>
      <c r="B327" s="15"/>
      <c r="C327" s="15"/>
      <c r="D327" s="75"/>
      <c r="E327" s="15"/>
    </row>
    <row r="328" spans="1:5" x14ac:dyDescent="0.25">
      <c r="A328" s="15"/>
      <c r="B328" s="15"/>
      <c r="C328" s="15"/>
      <c r="D328" s="75"/>
      <c r="E328" s="15"/>
    </row>
    <row r="329" spans="1:5" x14ac:dyDescent="0.25">
      <c r="A329" s="15"/>
      <c r="B329" s="15"/>
      <c r="C329" s="15"/>
      <c r="D329" s="75"/>
      <c r="E329" s="15"/>
    </row>
    <row r="330" spans="1:5" x14ac:dyDescent="0.25">
      <c r="A330" s="15"/>
      <c r="B330" s="15"/>
      <c r="C330" s="15"/>
      <c r="D330" s="75"/>
      <c r="E330" s="15"/>
    </row>
    <row r="331" spans="1:5" x14ac:dyDescent="0.25">
      <c r="A331" s="15"/>
      <c r="B331" s="15"/>
      <c r="C331" s="15"/>
      <c r="D331" s="75"/>
      <c r="E331" s="15"/>
    </row>
    <row r="332" spans="1:5" x14ac:dyDescent="0.25">
      <c r="A332" s="15"/>
      <c r="B332" s="15"/>
      <c r="C332" s="15"/>
      <c r="D332" s="75"/>
      <c r="E332" s="15"/>
    </row>
    <row r="333" spans="1:5" x14ac:dyDescent="0.25">
      <c r="A333" s="15"/>
      <c r="B333" s="15"/>
      <c r="C333" s="15"/>
      <c r="D333" s="75"/>
      <c r="E333" s="15"/>
    </row>
    <row r="334" spans="1:5" x14ac:dyDescent="0.25">
      <c r="A334" s="15"/>
      <c r="B334" s="15"/>
      <c r="C334" s="15"/>
      <c r="D334" s="75"/>
      <c r="E334" s="15"/>
    </row>
    <row r="335" spans="1:5" x14ac:dyDescent="0.25">
      <c r="A335" s="15"/>
      <c r="B335" s="15"/>
      <c r="C335" s="15"/>
      <c r="D335" s="75"/>
      <c r="E335" s="15"/>
    </row>
    <row r="336" spans="1:5" x14ac:dyDescent="0.25">
      <c r="A336" s="15"/>
      <c r="B336" s="15"/>
      <c r="C336" s="15"/>
      <c r="D336" s="75"/>
      <c r="E336" s="15"/>
    </row>
    <row r="337" spans="1:5" x14ac:dyDescent="0.25">
      <c r="A337" s="15"/>
      <c r="B337" s="15"/>
      <c r="C337" s="15"/>
      <c r="D337" s="75"/>
      <c r="E337" s="15"/>
    </row>
    <row r="338" spans="1:5" x14ac:dyDescent="0.25">
      <c r="A338" s="15"/>
      <c r="B338" s="15"/>
      <c r="C338" s="15"/>
      <c r="D338" s="75"/>
      <c r="E338" s="15"/>
    </row>
    <row r="339" spans="1:5" x14ac:dyDescent="0.25">
      <c r="A339" s="15"/>
      <c r="B339" s="15"/>
      <c r="C339" s="15"/>
      <c r="D339" s="75"/>
      <c r="E339" s="15"/>
    </row>
    <row r="340" spans="1:5" x14ac:dyDescent="0.25">
      <c r="A340" s="15"/>
      <c r="B340" s="15"/>
      <c r="C340" s="15"/>
      <c r="D340" s="75"/>
      <c r="E340" s="15"/>
    </row>
    <row r="341" spans="1:5" x14ac:dyDescent="0.25">
      <c r="A341" s="15"/>
      <c r="B341" s="15"/>
      <c r="C341" s="15"/>
      <c r="D341" s="75"/>
      <c r="E341" s="15"/>
    </row>
    <row r="342" spans="1:5" x14ac:dyDescent="0.25">
      <c r="A342" s="15"/>
      <c r="B342" s="15"/>
      <c r="C342" s="15"/>
      <c r="D342" s="75"/>
      <c r="E342" s="15"/>
    </row>
    <row r="343" spans="1:5" x14ac:dyDescent="0.25">
      <c r="A343" s="15"/>
      <c r="B343" s="15"/>
      <c r="C343" s="15"/>
      <c r="D343" s="75"/>
      <c r="E343" s="15"/>
    </row>
    <row r="344" spans="1:5" x14ac:dyDescent="0.25">
      <c r="A344" s="15"/>
      <c r="B344" s="15"/>
      <c r="C344" s="15"/>
      <c r="D344" s="75"/>
      <c r="E344" s="15"/>
    </row>
    <row r="345" spans="1:5" x14ac:dyDescent="0.25">
      <c r="A345" s="15"/>
      <c r="B345" s="15"/>
      <c r="C345" s="15"/>
      <c r="D345" s="75"/>
      <c r="E345" s="15"/>
    </row>
    <row r="346" spans="1:5" x14ac:dyDescent="0.25">
      <c r="A346" s="15"/>
      <c r="B346" s="15"/>
      <c r="C346" s="15"/>
      <c r="D346" s="75"/>
      <c r="E346" s="15"/>
    </row>
    <row r="347" spans="1:5" x14ac:dyDescent="0.25">
      <c r="A347" s="15"/>
      <c r="B347" s="15"/>
      <c r="C347" s="15"/>
      <c r="D347" s="75"/>
      <c r="E347" s="15"/>
    </row>
    <row r="348" spans="1:5" x14ac:dyDescent="0.25">
      <c r="A348" s="15"/>
      <c r="B348" s="15"/>
      <c r="C348" s="15"/>
      <c r="D348" s="75"/>
      <c r="E348" s="15"/>
    </row>
    <row r="349" spans="1:5" x14ac:dyDescent="0.25">
      <c r="A349" s="15"/>
      <c r="B349" s="15"/>
      <c r="C349" s="15"/>
      <c r="D349" s="75"/>
      <c r="E349" s="15"/>
    </row>
    <row r="350" spans="1:5" x14ac:dyDescent="0.25">
      <c r="A350" s="15"/>
      <c r="B350" s="15"/>
      <c r="C350" s="15"/>
      <c r="D350" s="75"/>
      <c r="E350" s="15"/>
    </row>
    <row r="351" spans="1:5" x14ac:dyDescent="0.25">
      <c r="A351" s="15"/>
      <c r="B351" s="15"/>
      <c r="C351" s="15"/>
      <c r="D351" s="75"/>
      <c r="E351" s="15"/>
    </row>
    <row r="352" spans="1:5" x14ac:dyDescent="0.25">
      <c r="A352" s="15"/>
      <c r="B352" s="15"/>
      <c r="C352" s="15"/>
      <c r="D352" s="75"/>
      <c r="E352" s="15"/>
    </row>
    <row r="353" spans="1:5" x14ac:dyDescent="0.25">
      <c r="A353" s="15"/>
      <c r="B353" s="15"/>
      <c r="C353" s="15"/>
      <c r="D353" s="75"/>
      <c r="E353" s="15"/>
    </row>
    <row r="354" spans="1:5" x14ac:dyDescent="0.25">
      <c r="A354" s="15"/>
      <c r="B354" s="15"/>
      <c r="C354" s="15"/>
      <c r="D354" s="75"/>
      <c r="E354" s="15"/>
    </row>
    <row r="355" spans="1:5" x14ac:dyDescent="0.25">
      <c r="A355" s="15"/>
      <c r="B355" s="15"/>
      <c r="C355" s="15"/>
      <c r="D355" s="75"/>
      <c r="E355" s="15"/>
    </row>
    <row r="356" spans="1:5" x14ac:dyDescent="0.25">
      <c r="A356" s="15"/>
      <c r="B356" s="15"/>
      <c r="C356" s="15"/>
      <c r="D356" s="75"/>
      <c r="E356" s="15"/>
    </row>
    <row r="357" spans="1:5" x14ac:dyDescent="0.25">
      <c r="A357" s="15"/>
      <c r="B357" s="15"/>
      <c r="C357" s="15"/>
      <c r="D357" s="75"/>
      <c r="E357" s="15"/>
    </row>
    <row r="358" spans="1:5" x14ac:dyDescent="0.25">
      <c r="A358" s="15"/>
      <c r="B358" s="15"/>
      <c r="C358" s="15"/>
      <c r="D358" s="75"/>
      <c r="E358" s="15"/>
    </row>
    <row r="359" spans="1:5" x14ac:dyDescent="0.25">
      <c r="A359" s="15"/>
      <c r="B359" s="15"/>
      <c r="C359" s="15"/>
      <c r="D359" s="75"/>
      <c r="E359" s="15"/>
    </row>
    <row r="360" spans="1:5" x14ac:dyDescent="0.25">
      <c r="A360" s="15"/>
      <c r="B360" s="15"/>
      <c r="C360" s="15"/>
      <c r="D360" s="75"/>
      <c r="E360" s="15"/>
    </row>
    <row r="361" spans="1:5" x14ac:dyDescent="0.25">
      <c r="A361" s="15"/>
      <c r="B361" s="15"/>
      <c r="C361" s="15"/>
      <c r="D361" s="75"/>
      <c r="E361" s="15"/>
    </row>
    <row r="362" spans="1:5" x14ac:dyDescent="0.25">
      <c r="A362" s="15"/>
      <c r="B362" s="15"/>
      <c r="C362" s="15"/>
      <c r="D362" s="75"/>
      <c r="E362" s="15"/>
    </row>
    <row r="363" spans="1:5" x14ac:dyDescent="0.25">
      <c r="A363" s="15"/>
      <c r="B363" s="15"/>
      <c r="C363" s="15"/>
      <c r="D363" s="75"/>
      <c r="E363" s="15"/>
    </row>
    <row r="364" spans="1:5" x14ac:dyDescent="0.25">
      <c r="A364" s="15"/>
      <c r="B364" s="15"/>
      <c r="C364" s="15"/>
      <c r="D364" s="75"/>
      <c r="E364" s="15"/>
    </row>
    <row r="365" spans="1:5" x14ac:dyDescent="0.25">
      <c r="A365" s="15"/>
      <c r="B365" s="15"/>
      <c r="C365" s="15"/>
      <c r="D365" s="75"/>
      <c r="E365" s="15"/>
    </row>
    <row r="366" spans="1:5" x14ac:dyDescent="0.25">
      <c r="A366" s="15"/>
      <c r="B366" s="15"/>
      <c r="C366" s="15"/>
      <c r="D366" s="75"/>
      <c r="E366" s="15"/>
    </row>
    <row r="367" spans="1:5" x14ac:dyDescent="0.25">
      <c r="A367" s="15"/>
      <c r="B367" s="15"/>
      <c r="C367" s="15"/>
      <c r="D367" s="75"/>
      <c r="E367" s="15"/>
    </row>
    <row r="368" spans="1:5" x14ac:dyDescent="0.25">
      <c r="A368" s="15"/>
      <c r="B368" s="15"/>
      <c r="C368" s="15"/>
      <c r="D368" s="75"/>
      <c r="E368" s="15"/>
    </row>
    <row r="369" spans="1:5" x14ac:dyDescent="0.25">
      <c r="A369" s="15"/>
      <c r="B369" s="15"/>
      <c r="C369" s="15"/>
      <c r="D369" s="75"/>
      <c r="E369" s="15"/>
    </row>
    <row r="370" spans="1:5" x14ac:dyDescent="0.25">
      <c r="A370" s="15"/>
      <c r="B370" s="15"/>
      <c r="C370" s="15"/>
      <c r="D370" s="75"/>
      <c r="E370" s="15"/>
    </row>
    <row r="371" spans="1:5" x14ac:dyDescent="0.25">
      <c r="A371" s="15"/>
      <c r="B371" s="15"/>
      <c r="C371" s="15"/>
      <c r="D371" s="75"/>
      <c r="E371" s="15"/>
    </row>
    <row r="372" spans="1:5" x14ac:dyDescent="0.25">
      <c r="A372" s="15"/>
      <c r="B372" s="15"/>
      <c r="C372" s="15"/>
      <c r="D372" s="75"/>
      <c r="E372" s="15"/>
    </row>
    <row r="373" spans="1:5" x14ac:dyDescent="0.25">
      <c r="A373" s="15"/>
      <c r="B373" s="15"/>
      <c r="C373" s="15"/>
      <c r="D373" s="75"/>
      <c r="E373" s="15"/>
    </row>
    <row r="374" spans="1:5" x14ac:dyDescent="0.25">
      <c r="A374" s="15"/>
      <c r="B374" s="15"/>
      <c r="C374" s="15"/>
      <c r="D374" s="75"/>
      <c r="E374" s="15"/>
    </row>
    <row r="375" spans="1:5" x14ac:dyDescent="0.25">
      <c r="A375" s="15"/>
      <c r="B375" s="15"/>
      <c r="C375" s="15"/>
      <c r="D375" s="75"/>
      <c r="E375" s="15"/>
    </row>
    <row r="376" spans="1:5" x14ac:dyDescent="0.25">
      <c r="A376" s="15"/>
      <c r="B376" s="15"/>
      <c r="C376" s="15"/>
      <c r="D376" s="75"/>
      <c r="E376" s="15"/>
    </row>
    <row r="377" spans="1:5" x14ac:dyDescent="0.25">
      <c r="A377" s="15"/>
      <c r="B377" s="15"/>
      <c r="C377" s="15"/>
      <c r="D377" s="75"/>
      <c r="E377" s="15"/>
    </row>
    <row r="378" spans="1:5" x14ac:dyDescent="0.25">
      <c r="A378" s="15"/>
      <c r="B378" s="15"/>
      <c r="C378" s="15"/>
      <c r="D378" s="75"/>
      <c r="E378" s="15"/>
    </row>
    <row r="379" spans="1:5" x14ac:dyDescent="0.25">
      <c r="A379" s="15"/>
      <c r="B379" s="15"/>
      <c r="C379" s="15"/>
      <c r="D379" s="75"/>
      <c r="E379" s="15"/>
    </row>
    <row r="380" spans="1:5" x14ac:dyDescent="0.25">
      <c r="A380" s="15"/>
      <c r="B380" s="15"/>
      <c r="C380" s="15"/>
      <c r="D380" s="75"/>
      <c r="E380" s="15"/>
    </row>
    <row r="381" spans="1:5" x14ac:dyDescent="0.25">
      <c r="A381" s="15"/>
      <c r="B381" s="15"/>
      <c r="C381" s="15"/>
      <c r="D381" s="75"/>
      <c r="E381" s="15"/>
    </row>
    <row r="382" spans="1:5" x14ac:dyDescent="0.25">
      <c r="A382" s="15"/>
      <c r="B382" s="15"/>
      <c r="C382" s="15"/>
      <c r="D382" s="75"/>
      <c r="E382" s="15"/>
    </row>
    <row r="383" spans="1:5" x14ac:dyDescent="0.25">
      <c r="A383" s="15"/>
      <c r="B383" s="15"/>
      <c r="C383" s="15"/>
      <c r="D383" s="75"/>
      <c r="E383" s="15"/>
    </row>
    <row r="384" spans="1:5" x14ac:dyDescent="0.25">
      <c r="A384" s="15"/>
      <c r="B384" s="15"/>
      <c r="C384" s="15"/>
      <c r="D384" s="75"/>
      <c r="E384" s="15"/>
    </row>
    <row r="385" spans="1:5" x14ac:dyDescent="0.25">
      <c r="A385" s="15"/>
      <c r="B385" s="15"/>
      <c r="C385" s="15"/>
      <c r="D385" s="75"/>
      <c r="E385" s="15"/>
    </row>
    <row r="386" spans="1:5" x14ac:dyDescent="0.25">
      <c r="A386" s="15"/>
      <c r="B386" s="15"/>
      <c r="C386" s="15"/>
      <c r="D386" s="75"/>
      <c r="E386" s="15"/>
    </row>
    <row r="387" spans="1:5" x14ac:dyDescent="0.25">
      <c r="A387" s="15"/>
      <c r="B387" s="15"/>
      <c r="C387" s="15"/>
      <c r="D387" s="75"/>
      <c r="E387" s="15"/>
    </row>
    <row r="388" spans="1:5" x14ac:dyDescent="0.25">
      <c r="A388" s="15"/>
      <c r="B388" s="15"/>
      <c r="C388" s="15"/>
      <c r="D388" s="75"/>
      <c r="E388" s="15"/>
    </row>
    <row r="389" spans="1:5" x14ac:dyDescent="0.25">
      <c r="A389" s="15"/>
      <c r="B389" s="15"/>
      <c r="C389" s="15"/>
      <c r="D389" s="75"/>
      <c r="E389" s="15"/>
    </row>
    <row r="390" spans="1:5" x14ac:dyDescent="0.25">
      <c r="A390" s="15"/>
      <c r="B390" s="15"/>
      <c r="C390" s="15"/>
      <c r="D390" s="75"/>
      <c r="E390" s="15"/>
    </row>
    <row r="391" spans="1:5" x14ac:dyDescent="0.25">
      <c r="A391" s="15"/>
      <c r="B391" s="15"/>
      <c r="C391" s="15"/>
      <c r="D391" s="75"/>
      <c r="E391" s="15"/>
    </row>
    <row r="392" spans="1:5" x14ac:dyDescent="0.25">
      <c r="A392" s="15"/>
      <c r="B392" s="15"/>
      <c r="C392" s="15"/>
      <c r="D392" s="75"/>
      <c r="E392" s="15"/>
    </row>
    <row r="393" spans="1:5" x14ac:dyDescent="0.25">
      <c r="A393" s="15"/>
      <c r="B393" s="15"/>
      <c r="C393" s="15"/>
      <c r="D393" s="75"/>
      <c r="E393" s="15"/>
    </row>
    <row r="394" spans="1:5" x14ac:dyDescent="0.25">
      <c r="A394" s="15"/>
      <c r="B394" s="15"/>
      <c r="C394" s="15"/>
      <c r="D394" s="75"/>
      <c r="E394" s="15"/>
    </row>
    <row r="395" spans="1:5" x14ac:dyDescent="0.25">
      <c r="A395" s="15"/>
      <c r="B395" s="15"/>
      <c r="C395" s="15"/>
      <c r="D395" s="75"/>
      <c r="E395" s="15"/>
    </row>
    <row r="396" spans="1:5" x14ac:dyDescent="0.25">
      <c r="A396" s="15"/>
      <c r="B396" s="15"/>
      <c r="C396" s="15"/>
      <c r="D396" s="75"/>
      <c r="E396" s="15"/>
    </row>
    <row r="397" spans="1:5" x14ac:dyDescent="0.25">
      <c r="A397" s="15"/>
      <c r="B397" s="15"/>
      <c r="C397" s="15"/>
      <c r="D397" s="75"/>
      <c r="E397" s="15"/>
    </row>
    <row r="398" spans="1:5" x14ac:dyDescent="0.25">
      <c r="A398" s="15"/>
      <c r="B398" s="15"/>
      <c r="C398" s="15"/>
      <c r="D398" s="75"/>
      <c r="E398" s="15"/>
    </row>
    <row r="399" spans="1:5" x14ac:dyDescent="0.25">
      <c r="A399" s="15"/>
      <c r="B399" s="15"/>
      <c r="C399" s="15"/>
      <c r="D399" s="75"/>
      <c r="E399" s="15"/>
    </row>
    <row r="400" spans="1:5" x14ac:dyDescent="0.25">
      <c r="A400" s="15"/>
      <c r="B400" s="15"/>
      <c r="C400" s="15"/>
      <c r="D400" s="75"/>
      <c r="E400" s="15"/>
    </row>
    <row r="401" spans="1:5" x14ac:dyDescent="0.25">
      <c r="A401" s="15"/>
      <c r="B401" s="15"/>
      <c r="C401" s="15"/>
      <c r="D401" s="75"/>
      <c r="E401" s="15"/>
    </row>
    <row r="402" spans="1:5" x14ac:dyDescent="0.25">
      <c r="A402" s="15"/>
      <c r="B402" s="15"/>
      <c r="C402" s="15"/>
      <c r="D402" s="75"/>
      <c r="E402" s="15"/>
    </row>
    <row r="403" spans="1:5" x14ac:dyDescent="0.25">
      <c r="A403" s="15"/>
      <c r="B403" s="15"/>
      <c r="C403" s="15"/>
      <c r="D403" s="75"/>
      <c r="E403" s="15"/>
    </row>
    <row r="404" spans="1:5" x14ac:dyDescent="0.25">
      <c r="A404" s="15"/>
      <c r="B404" s="15"/>
      <c r="C404" s="15"/>
      <c r="D404" s="75"/>
      <c r="E404" s="15"/>
    </row>
    <row r="405" spans="1:5" x14ac:dyDescent="0.25">
      <c r="A405" s="15"/>
      <c r="B405" s="15"/>
      <c r="C405" s="15"/>
      <c r="D405" s="75"/>
      <c r="E405" s="15"/>
    </row>
    <row r="406" spans="1:5" x14ac:dyDescent="0.25">
      <c r="A406" s="15"/>
      <c r="B406" s="15"/>
      <c r="C406" s="15"/>
      <c r="D406" s="75"/>
      <c r="E406" s="15"/>
    </row>
    <row r="407" spans="1:5" x14ac:dyDescent="0.25">
      <c r="A407" s="15"/>
      <c r="B407" s="15"/>
      <c r="C407" s="15"/>
      <c r="D407" s="75"/>
      <c r="E407" s="15"/>
    </row>
    <row r="408" spans="1:5" x14ac:dyDescent="0.25">
      <c r="A408" s="15"/>
      <c r="B408" s="15"/>
      <c r="C408" s="15"/>
      <c r="D408" s="75"/>
      <c r="E408" s="15"/>
    </row>
    <row r="409" spans="1:5" x14ac:dyDescent="0.25">
      <c r="A409" s="15"/>
      <c r="B409" s="15"/>
      <c r="C409" s="15"/>
      <c r="D409" s="75"/>
      <c r="E409" s="15"/>
    </row>
    <row r="410" spans="1:5" x14ac:dyDescent="0.25">
      <c r="A410" s="15"/>
      <c r="B410" s="15"/>
      <c r="C410" s="15"/>
      <c r="D410" s="75"/>
      <c r="E410" s="15"/>
    </row>
    <row r="411" spans="1:5" x14ac:dyDescent="0.25">
      <c r="A411" s="15"/>
      <c r="B411" s="15"/>
      <c r="C411" s="15"/>
      <c r="D411" s="75"/>
      <c r="E411" s="15"/>
    </row>
    <row r="412" spans="1:5" x14ac:dyDescent="0.25">
      <c r="A412" s="15"/>
      <c r="B412" s="15"/>
      <c r="C412" s="15"/>
      <c r="D412" s="75"/>
      <c r="E412" s="15"/>
    </row>
    <row r="413" spans="1:5" x14ac:dyDescent="0.25">
      <c r="A413" s="15"/>
      <c r="B413" s="15"/>
      <c r="C413" s="15"/>
      <c r="D413" s="75"/>
      <c r="E413" s="15"/>
    </row>
    <row r="414" spans="1:5" x14ac:dyDescent="0.25">
      <c r="A414" s="15"/>
      <c r="B414" s="15"/>
      <c r="C414" s="15"/>
      <c r="D414" s="75"/>
      <c r="E414" s="15"/>
    </row>
    <row r="415" spans="1:5" x14ac:dyDescent="0.25">
      <c r="A415" s="15"/>
      <c r="B415" s="15"/>
      <c r="C415" s="15"/>
      <c r="D415" s="75"/>
      <c r="E415" s="15"/>
    </row>
    <row r="416" spans="1:5" x14ac:dyDescent="0.25">
      <c r="A416" s="15"/>
      <c r="B416" s="15"/>
      <c r="C416" s="15"/>
      <c r="D416" s="75"/>
      <c r="E416" s="15"/>
    </row>
    <row r="417" spans="1:5" x14ac:dyDescent="0.25">
      <c r="A417" s="15"/>
      <c r="B417" s="15"/>
      <c r="C417" s="15"/>
      <c r="D417" s="75"/>
      <c r="E417" s="15"/>
    </row>
    <row r="418" spans="1:5" x14ac:dyDescent="0.25">
      <c r="A418" s="15"/>
      <c r="B418" s="15"/>
      <c r="C418" s="15"/>
      <c r="D418" s="75"/>
      <c r="E418" s="15"/>
    </row>
    <row r="419" spans="1:5" x14ac:dyDescent="0.25">
      <c r="A419" s="15"/>
      <c r="B419" s="15"/>
      <c r="C419" s="15"/>
      <c r="D419" s="75"/>
      <c r="E419" s="15"/>
    </row>
    <row r="420" spans="1:5" x14ac:dyDescent="0.25">
      <c r="A420" s="15"/>
      <c r="B420" s="15"/>
      <c r="C420" s="15"/>
      <c r="D420" s="75"/>
      <c r="E420" s="15"/>
    </row>
    <row r="421" spans="1:5" x14ac:dyDescent="0.25">
      <c r="A421" s="15"/>
      <c r="B421" s="15"/>
      <c r="C421" s="15"/>
      <c r="D421" s="75"/>
      <c r="E421" s="15"/>
    </row>
    <row r="422" spans="1:5" x14ac:dyDescent="0.25">
      <c r="A422" s="15"/>
      <c r="B422" s="15"/>
      <c r="C422" s="15"/>
      <c r="D422" s="75"/>
      <c r="E422" s="15"/>
    </row>
    <row r="423" spans="1:5" x14ac:dyDescent="0.25">
      <c r="A423" s="15"/>
      <c r="B423" s="15"/>
      <c r="C423" s="15"/>
      <c r="D423" s="75"/>
      <c r="E423" s="15"/>
    </row>
    <row r="424" spans="1:5" x14ac:dyDescent="0.25">
      <c r="A424" s="15"/>
      <c r="B424" s="15"/>
      <c r="C424" s="15"/>
      <c r="D424" s="75"/>
      <c r="E424" s="15"/>
    </row>
    <row r="425" spans="1:5" x14ac:dyDescent="0.25">
      <c r="A425" s="15"/>
      <c r="B425" s="15"/>
      <c r="C425" s="15"/>
      <c r="D425" s="75"/>
      <c r="E425" s="15"/>
    </row>
    <row r="426" spans="1:5" x14ac:dyDescent="0.25">
      <c r="A426" s="15"/>
      <c r="B426" s="15"/>
      <c r="C426" s="15"/>
      <c r="D426" s="75"/>
      <c r="E426" s="15"/>
    </row>
    <row r="427" spans="1:5" x14ac:dyDescent="0.25">
      <c r="A427" s="15"/>
      <c r="B427" s="15"/>
      <c r="C427" s="15"/>
      <c r="D427" s="75"/>
      <c r="E427" s="15"/>
    </row>
    <row r="428" spans="1:5" x14ac:dyDescent="0.25">
      <c r="A428" s="15"/>
      <c r="B428" s="15"/>
      <c r="C428" s="15"/>
      <c r="D428" s="75"/>
      <c r="E428" s="15"/>
    </row>
    <row r="429" spans="1:5" x14ac:dyDescent="0.25">
      <c r="A429" s="15"/>
      <c r="B429" s="15"/>
      <c r="C429" s="15"/>
      <c r="D429" s="75"/>
      <c r="E429" s="15"/>
    </row>
    <row r="430" spans="1:5" x14ac:dyDescent="0.25">
      <c r="A430" s="15"/>
      <c r="B430" s="15"/>
      <c r="C430" s="15"/>
      <c r="D430" s="75"/>
      <c r="E430" s="15"/>
    </row>
    <row r="431" spans="1:5" x14ac:dyDescent="0.25">
      <c r="A431" s="15"/>
      <c r="B431" s="15"/>
      <c r="C431" s="15"/>
      <c r="D431" s="75"/>
      <c r="E431" s="15"/>
    </row>
    <row r="432" spans="1:5" x14ac:dyDescent="0.25">
      <c r="A432" s="15"/>
      <c r="B432" s="15"/>
      <c r="C432" s="15"/>
      <c r="D432" s="75"/>
      <c r="E432" s="15"/>
    </row>
    <row r="433" spans="1:5" x14ac:dyDescent="0.25">
      <c r="A433" s="15"/>
      <c r="B433" s="15"/>
      <c r="C433" s="15"/>
      <c r="D433" s="75"/>
      <c r="E433" s="15"/>
    </row>
    <row r="434" spans="1:5" x14ac:dyDescent="0.25">
      <c r="A434" s="15"/>
      <c r="B434" s="15"/>
      <c r="C434" s="15"/>
      <c r="D434" s="75"/>
      <c r="E434" s="15"/>
    </row>
    <row r="435" spans="1:5" x14ac:dyDescent="0.25">
      <c r="A435" s="15"/>
      <c r="B435" s="15"/>
      <c r="C435" s="15"/>
      <c r="D435" s="75"/>
      <c r="E435" s="15"/>
    </row>
    <row r="436" spans="1:5" x14ac:dyDescent="0.25">
      <c r="A436" s="15"/>
      <c r="B436" s="15"/>
      <c r="C436" s="15"/>
      <c r="D436" s="75"/>
      <c r="E436" s="15"/>
    </row>
    <row r="437" spans="1:5" x14ac:dyDescent="0.25">
      <c r="A437" s="15"/>
      <c r="B437" s="15"/>
      <c r="C437" s="15"/>
      <c r="D437" s="75"/>
      <c r="E437" s="15"/>
    </row>
    <row r="438" spans="1:5" x14ac:dyDescent="0.25">
      <c r="A438" s="15"/>
      <c r="B438" s="15"/>
      <c r="C438" s="15"/>
      <c r="D438" s="75"/>
      <c r="E438" s="15"/>
    </row>
    <row r="439" spans="1:5" x14ac:dyDescent="0.25">
      <c r="A439" s="15"/>
      <c r="B439" s="15"/>
      <c r="C439" s="15"/>
      <c r="D439" s="75"/>
      <c r="E439" s="15"/>
    </row>
    <row r="440" spans="1:5" x14ac:dyDescent="0.25">
      <c r="A440" s="15"/>
      <c r="B440" s="15"/>
      <c r="C440" s="15"/>
      <c r="D440" s="75"/>
      <c r="E440" s="15"/>
    </row>
    <row r="441" spans="1:5" x14ac:dyDescent="0.25">
      <c r="A441" s="15"/>
      <c r="B441" s="15"/>
      <c r="C441" s="15"/>
      <c r="D441" s="75"/>
      <c r="E441" s="15"/>
    </row>
    <row r="442" spans="1:5" x14ac:dyDescent="0.25">
      <c r="A442" s="15"/>
      <c r="B442" s="15"/>
      <c r="C442" s="15"/>
      <c r="D442" s="75"/>
      <c r="E442" s="15"/>
    </row>
    <row r="443" spans="1:5" x14ac:dyDescent="0.25">
      <c r="A443" s="15"/>
      <c r="B443" s="15"/>
      <c r="C443" s="15"/>
      <c r="D443" s="75"/>
      <c r="E443" s="15"/>
    </row>
    <row r="444" spans="1:5" x14ac:dyDescent="0.25">
      <c r="A444" s="15"/>
      <c r="B444" s="15"/>
      <c r="C444" s="15"/>
      <c r="D444" s="75"/>
      <c r="E444" s="15"/>
    </row>
    <row r="445" spans="1:5" x14ac:dyDescent="0.25">
      <c r="A445" s="15"/>
      <c r="B445" s="15"/>
      <c r="C445" s="15"/>
      <c r="D445" s="75"/>
      <c r="E445" s="15"/>
    </row>
    <row r="446" spans="1:5" x14ac:dyDescent="0.25">
      <c r="A446" s="15"/>
      <c r="B446" s="15"/>
      <c r="C446" s="15"/>
      <c r="D446" s="75"/>
      <c r="E446" s="15"/>
    </row>
    <row r="447" spans="1:5" x14ac:dyDescent="0.25">
      <c r="A447" s="15"/>
      <c r="B447" s="15"/>
      <c r="C447" s="15"/>
      <c r="D447" s="75"/>
      <c r="E447" s="15"/>
    </row>
    <row r="448" spans="1:5" x14ac:dyDescent="0.25">
      <c r="A448" s="15"/>
      <c r="B448" s="15"/>
      <c r="C448" s="15"/>
      <c r="D448" s="75"/>
      <c r="E448" s="15"/>
    </row>
    <row r="449" spans="1:5" x14ac:dyDescent="0.25">
      <c r="A449" s="15"/>
      <c r="B449" s="15"/>
      <c r="C449" s="15"/>
      <c r="D449" s="75"/>
      <c r="E449" s="15"/>
    </row>
    <row r="450" spans="1:5" x14ac:dyDescent="0.25">
      <c r="A450" s="15"/>
      <c r="B450" s="15"/>
      <c r="C450" s="15"/>
      <c r="D450" s="75"/>
      <c r="E450" s="15"/>
    </row>
    <row r="451" spans="1:5" x14ac:dyDescent="0.25">
      <c r="A451" s="15"/>
      <c r="B451" s="15"/>
      <c r="C451" s="15"/>
      <c r="D451" s="75"/>
      <c r="E451" s="15"/>
    </row>
    <row r="452" spans="1:5" x14ac:dyDescent="0.25">
      <c r="A452" s="15"/>
      <c r="B452" s="15"/>
      <c r="C452" s="15"/>
      <c r="D452" s="75"/>
      <c r="E452" s="15"/>
    </row>
    <row r="453" spans="1:5" x14ac:dyDescent="0.25">
      <c r="A453" s="15"/>
      <c r="B453" s="15"/>
      <c r="C453" s="15"/>
      <c r="D453" s="75"/>
      <c r="E453" s="15"/>
    </row>
    <row r="454" spans="1:5" x14ac:dyDescent="0.25">
      <c r="A454" s="15"/>
      <c r="B454" s="15"/>
      <c r="C454" s="15"/>
      <c r="D454" s="75"/>
      <c r="E454" s="15"/>
    </row>
    <row r="455" spans="1:5" x14ac:dyDescent="0.25">
      <c r="A455" s="15"/>
      <c r="B455" s="15"/>
      <c r="C455" s="15"/>
      <c r="D455" s="75"/>
      <c r="E455" s="15"/>
    </row>
    <row r="456" spans="1:5" x14ac:dyDescent="0.25">
      <c r="A456" s="15"/>
      <c r="B456" s="15"/>
      <c r="C456" s="15"/>
      <c r="D456" s="75"/>
      <c r="E456" s="15"/>
    </row>
    <row r="457" spans="1:5" x14ac:dyDescent="0.25">
      <c r="A457" s="15"/>
      <c r="B457" s="15"/>
      <c r="C457" s="15"/>
      <c r="D457" s="75"/>
      <c r="E457" s="15"/>
    </row>
    <row r="458" spans="1:5" x14ac:dyDescent="0.25">
      <c r="A458" s="15"/>
      <c r="B458" s="15"/>
      <c r="C458" s="15"/>
      <c r="D458" s="75"/>
      <c r="E458" s="15"/>
    </row>
    <row r="459" spans="1:5" x14ac:dyDescent="0.25">
      <c r="A459" s="15"/>
      <c r="B459" s="15"/>
      <c r="C459" s="15"/>
      <c r="D459" s="75"/>
      <c r="E459" s="15"/>
    </row>
    <row r="460" spans="1:5" x14ac:dyDescent="0.25">
      <c r="A460" s="15"/>
      <c r="B460" s="15"/>
      <c r="C460" s="15"/>
      <c r="D460" s="75"/>
      <c r="E460" s="15"/>
    </row>
    <row r="461" spans="1:5" x14ac:dyDescent="0.25">
      <c r="A461" s="15"/>
      <c r="B461" s="15"/>
      <c r="C461" s="15"/>
      <c r="D461" s="75"/>
      <c r="E461" s="15"/>
    </row>
    <row r="462" spans="1:5" x14ac:dyDescent="0.25">
      <c r="A462" s="15"/>
      <c r="B462" s="15"/>
      <c r="C462" s="15"/>
      <c r="D462" s="75"/>
      <c r="E462" s="15"/>
    </row>
    <row r="463" spans="1:5" x14ac:dyDescent="0.25">
      <c r="A463" s="15"/>
      <c r="B463" s="15"/>
      <c r="C463" s="15"/>
      <c r="D463" s="75"/>
      <c r="E463" s="15"/>
    </row>
    <row r="464" spans="1:5" x14ac:dyDescent="0.25">
      <c r="A464" s="15"/>
      <c r="B464" s="15"/>
      <c r="C464" s="15"/>
      <c r="D464" s="75"/>
      <c r="E464" s="15"/>
    </row>
    <row r="465" spans="1:5" x14ac:dyDescent="0.25">
      <c r="A465" s="15"/>
      <c r="B465" s="15"/>
      <c r="C465" s="15"/>
      <c r="D465" s="75"/>
      <c r="E465" s="15"/>
    </row>
    <row r="466" spans="1:5" x14ac:dyDescent="0.25">
      <c r="A466" s="15"/>
      <c r="B466" s="15"/>
      <c r="C466" s="15"/>
      <c r="D466" s="75"/>
      <c r="E466" s="15"/>
    </row>
    <row r="467" spans="1:5" x14ac:dyDescent="0.25">
      <c r="A467" s="15"/>
      <c r="B467" s="15"/>
      <c r="C467" s="15"/>
      <c r="D467" s="75"/>
      <c r="E467" s="15"/>
    </row>
    <row r="468" spans="1:5" x14ac:dyDescent="0.25">
      <c r="A468" s="15"/>
      <c r="B468" s="15"/>
      <c r="C468" s="15"/>
      <c r="D468" s="75"/>
      <c r="E468" s="15"/>
    </row>
    <row r="469" spans="1:5" x14ac:dyDescent="0.25">
      <c r="A469" s="15"/>
      <c r="B469" s="15"/>
      <c r="C469" s="15"/>
      <c r="D469" s="75"/>
      <c r="E469" s="15"/>
    </row>
    <row r="470" spans="1:5" x14ac:dyDescent="0.25">
      <c r="A470" s="15"/>
      <c r="B470" s="15"/>
      <c r="C470" s="15"/>
      <c r="D470" s="75"/>
      <c r="E470" s="15"/>
    </row>
    <row r="471" spans="1:5" x14ac:dyDescent="0.25">
      <c r="A471" s="15"/>
      <c r="B471" s="15"/>
      <c r="C471" s="15"/>
      <c r="D471" s="75"/>
      <c r="E471" s="15"/>
    </row>
    <row r="472" spans="1:5" x14ac:dyDescent="0.25">
      <c r="A472" s="15"/>
      <c r="B472" s="15"/>
      <c r="C472" s="15"/>
      <c r="D472" s="75"/>
      <c r="E472" s="15"/>
    </row>
    <row r="473" spans="1:5" x14ac:dyDescent="0.25">
      <c r="A473" s="15"/>
      <c r="B473" s="15"/>
      <c r="C473" s="15"/>
      <c r="D473" s="75"/>
      <c r="E473" s="15"/>
    </row>
    <row r="474" spans="1:5" x14ac:dyDescent="0.25">
      <c r="A474" s="15"/>
      <c r="B474" s="15"/>
      <c r="C474" s="15"/>
      <c r="D474" s="75"/>
      <c r="E474" s="15"/>
    </row>
    <row r="475" spans="1:5" x14ac:dyDescent="0.25">
      <c r="A475" s="15"/>
      <c r="B475" s="15"/>
      <c r="C475" s="15"/>
      <c r="D475" s="75"/>
      <c r="E475" s="15"/>
    </row>
    <row r="476" spans="1:5" x14ac:dyDescent="0.25">
      <c r="A476" s="15"/>
      <c r="B476" s="15"/>
      <c r="C476" s="15"/>
      <c r="D476" s="75"/>
      <c r="E476" s="15"/>
    </row>
    <row r="477" spans="1:5" x14ac:dyDescent="0.25">
      <c r="A477" s="15"/>
      <c r="B477" s="15"/>
      <c r="C477" s="15"/>
      <c r="D477" s="75"/>
      <c r="E477" s="15"/>
    </row>
    <row r="478" spans="1:5" x14ac:dyDescent="0.25">
      <c r="A478" s="15"/>
      <c r="B478" s="15"/>
      <c r="C478" s="15"/>
      <c r="D478" s="75"/>
      <c r="E478" s="15"/>
    </row>
    <row r="479" spans="1:5" x14ac:dyDescent="0.25">
      <c r="A479" s="15"/>
      <c r="B479" s="15"/>
      <c r="C479" s="15"/>
      <c r="D479" s="75"/>
      <c r="E479" s="15"/>
    </row>
    <row r="480" spans="1:5" x14ac:dyDescent="0.25">
      <c r="A480" s="15"/>
      <c r="B480" s="15"/>
      <c r="C480" s="15"/>
      <c r="D480" s="75"/>
      <c r="E480" s="15"/>
    </row>
    <row r="481" spans="1:5" x14ac:dyDescent="0.25">
      <c r="A481" s="15"/>
      <c r="B481" s="15"/>
      <c r="C481" s="15"/>
      <c r="D481" s="75"/>
      <c r="E481" s="15"/>
    </row>
    <row r="482" spans="1:5" x14ac:dyDescent="0.25">
      <c r="A482" s="15"/>
      <c r="B482" s="15"/>
      <c r="C482" s="15"/>
      <c r="D482" s="75"/>
      <c r="E482" s="15"/>
    </row>
    <row r="483" spans="1:5" x14ac:dyDescent="0.25">
      <c r="A483" s="15"/>
      <c r="B483" s="15"/>
      <c r="C483" s="15"/>
      <c r="D483" s="75"/>
      <c r="E483" s="15"/>
    </row>
    <row r="484" spans="1:5" x14ac:dyDescent="0.25">
      <c r="A484" s="15"/>
      <c r="B484" s="15"/>
      <c r="C484" s="15"/>
      <c r="D484" s="75"/>
      <c r="E484" s="15"/>
    </row>
    <row r="485" spans="1:5" x14ac:dyDescent="0.25">
      <c r="A485" s="15"/>
      <c r="B485" s="15"/>
      <c r="C485" s="15"/>
      <c r="D485" s="75"/>
      <c r="E485" s="15"/>
    </row>
    <row r="486" spans="1:5" x14ac:dyDescent="0.25">
      <c r="A486" s="15"/>
      <c r="B486" s="15"/>
      <c r="C486" s="15"/>
      <c r="D486" s="75"/>
      <c r="E486" s="15"/>
    </row>
    <row r="487" spans="1:5" x14ac:dyDescent="0.25">
      <c r="A487" s="15"/>
      <c r="B487" s="15"/>
      <c r="C487" s="15"/>
      <c r="D487" s="75"/>
      <c r="E487" s="15"/>
    </row>
    <row r="488" spans="1:5" x14ac:dyDescent="0.25">
      <c r="A488" s="15"/>
      <c r="B488" s="15"/>
      <c r="C488" s="15"/>
      <c r="D488" s="75"/>
      <c r="E488" s="15"/>
    </row>
    <row r="489" spans="1:5" x14ac:dyDescent="0.25">
      <c r="A489" s="15"/>
      <c r="B489" s="15"/>
      <c r="C489" s="15"/>
      <c r="D489" s="75"/>
      <c r="E489" s="15"/>
    </row>
    <row r="490" spans="1:5" x14ac:dyDescent="0.25">
      <c r="A490" s="15"/>
      <c r="B490" s="15"/>
      <c r="C490" s="15"/>
      <c r="D490" s="75"/>
      <c r="E490" s="15"/>
    </row>
    <row r="491" spans="1:5" x14ac:dyDescent="0.25">
      <c r="A491" s="15"/>
      <c r="B491" s="15"/>
      <c r="C491" s="15"/>
      <c r="D491" s="75"/>
      <c r="E491" s="15"/>
    </row>
    <row r="492" spans="1:5" x14ac:dyDescent="0.25">
      <c r="A492" s="15"/>
      <c r="B492" s="15"/>
      <c r="C492" s="15"/>
      <c r="D492" s="75"/>
      <c r="E492" s="15"/>
    </row>
    <row r="493" spans="1:5" x14ac:dyDescent="0.25">
      <c r="A493" s="15"/>
      <c r="B493" s="15"/>
      <c r="C493" s="15"/>
      <c r="D493" s="75"/>
      <c r="E493" s="15"/>
    </row>
    <row r="494" spans="1:5" x14ac:dyDescent="0.25">
      <c r="A494" s="15"/>
      <c r="B494" s="15"/>
      <c r="C494" s="15"/>
      <c r="D494" s="75"/>
      <c r="E494" s="15"/>
    </row>
    <row r="495" spans="1:5" x14ac:dyDescent="0.25">
      <c r="A495" s="15"/>
      <c r="B495" s="15"/>
      <c r="C495" s="15"/>
      <c r="D495" s="75"/>
      <c r="E495" s="15"/>
    </row>
    <row r="496" spans="1:5" x14ac:dyDescent="0.25">
      <c r="A496" s="15"/>
      <c r="B496" s="15"/>
      <c r="C496" s="15"/>
      <c r="D496" s="75"/>
      <c r="E496" s="15"/>
    </row>
    <row r="497" spans="1:5" x14ac:dyDescent="0.25">
      <c r="A497" s="15"/>
      <c r="B497" s="15"/>
      <c r="C497" s="15"/>
      <c r="D497" s="75"/>
      <c r="E497" s="15"/>
    </row>
    <row r="498" spans="1:5" x14ac:dyDescent="0.25">
      <c r="A498" s="15"/>
      <c r="B498" s="15"/>
      <c r="C498" s="15"/>
      <c r="D498" s="75"/>
      <c r="E498" s="15"/>
    </row>
    <row r="499" spans="1:5" x14ac:dyDescent="0.25">
      <c r="A499" s="15"/>
      <c r="B499" s="15"/>
      <c r="C499" s="15"/>
      <c r="D499" s="75"/>
      <c r="E499" s="15"/>
    </row>
    <row r="500" spans="1:5" x14ac:dyDescent="0.25">
      <c r="A500" s="15"/>
      <c r="B500" s="15"/>
      <c r="C500" s="15"/>
      <c r="D500" s="75"/>
      <c r="E500" s="15"/>
    </row>
    <row r="501" spans="1:5" x14ac:dyDescent="0.25">
      <c r="A501" s="15"/>
      <c r="B501" s="15"/>
      <c r="C501" s="15"/>
      <c r="D501" s="75"/>
      <c r="E501" s="15"/>
    </row>
    <row r="502" spans="1:5" x14ac:dyDescent="0.25">
      <c r="A502" s="15"/>
      <c r="B502" s="15"/>
      <c r="C502" s="15"/>
      <c r="D502" s="75"/>
      <c r="E502" s="15"/>
    </row>
    <row r="503" spans="1:5" x14ac:dyDescent="0.25">
      <c r="A503" s="15"/>
      <c r="B503" s="15"/>
      <c r="C503" s="15"/>
      <c r="D503" s="75"/>
      <c r="E503" s="15"/>
    </row>
    <row r="504" spans="1:5" x14ac:dyDescent="0.25">
      <c r="A504" s="15"/>
      <c r="B504" s="15"/>
      <c r="C504" s="15"/>
      <c r="D504" s="75"/>
      <c r="E504" s="15"/>
    </row>
    <row r="505" spans="1:5" x14ac:dyDescent="0.25">
      <c r="A505" s="15"/>
      <c r="B505" s="15"/>
      <c r="C505" s="15"/>
      <c r="D505" s="75"/>
      <c r="E505" s="15"/>
    </row>
    <row r="506" spans="1:5" x14ac:dyDescent="0.25">
      <c r="A506" s="15"/>
      <c r="B506" s="15"/>
      <c r="C506" s="15"/>
      <c r="D506" s="75"/>
      <c r="E506" s="15"/>
    </row>
    <row r="507" spans="1:5" x14ac:dyDescent="0.25">
      <c r="A507" s="15"/>
      <c r="B507" s="15"/>
      <c r="C507" s="15"/>
      <c r="D507" s="75"/>
      <c r="E507" s="15"/>
    </row>
    <row r="508" spans="1:5" x14ac:dyDescent="0.25">
      <c r="A508" s="15"/>
      <c r="B508" s="15"/>
      <c r="C508" s="15"/>
      <c r="D508" s="75"/>
      <c r="E508" s="15"/>
    </row>
    <row r="509" spans="1:5" x14ac:dyDescent="0.25">
      <c r="A509" s="15"/>
      <c r="B509" s="15"/>
      <c r="C509" s="15"/>
      <c r="D509" s="75"/>
      <c r="E509" s="15"/>
    </row>
    <row r="510" spans="1:5" x14ac:dyDescent="0.25">
      <c r="A510" s="15"/>
      <c r="B510" s="15"/>
      <c r="C510" s="15"/>
      <c r="D510" s="75"/>
      <c r="E510" s="15"/>
    </row>
    <row r="511" spans="1:5" x14ac:dyDescent="0.25">
      <c r="A511" s="15"/>
      <c r="B511" s="15"/>
      <c r="C511" s="15"/>
      <c r="D511" s="75"/>
      <c r="E511" s="15"/>
    </row>
    <row r="512" spans="1:5" x14ac:dyDescent="0.25">
      <c r="A512" s="15"/>
      <c r="B512" s="15"/>
      <c r="C512" s="15"/>
      <c r="D512" s="75"/>
      <c r="E512" s="15"/>
    </row>
    <row r="513" spans="1:5" x14ac:dyDescent="0.25">
      <c r="A513" s="15"/>
      <c r="B513" s="15"/>
      <c r="C513" s="15"/>
      <c r="D513" s="75"/>
      <c r="E513" s="15"/>
    </row>
    <row r="514" spans="1:5" x14ac:dyDescent="0.25">
      <c r="A514" s="15"/>
      <c r="B514" s="15"/>
      <c r="C514" s="15"/>
      <c r="D514" s="75"/>
      <c r="E514" s="15"/>
    </row>
    <row r="515" spans="1:5" x14ac:dyDescent="0.25">
      <c r="A515" s="15"/>
      <c r="B515" s="15"/>
      <c r="C515" s="15"/>
      <c r="D515" s="75"/>
      <c r="E515" s="15"/>
    </row>
    <row r="516" spans="1:5" x14ac:dyDescent="0.25">
      <c r="A516" s="15"/>
      <c r="B516" s="15"/>
      <c r="C516" s="15"/>
      <c r="D516" s="75"/>
      <c r="E516" s="15"/>
    </row>
    <row r="517" spans="1:5" x14ac:dyDescent="0.25">
      <c r="A517" s="15"/>
      <c r="B517" s="15"/>
      <c r="C517" s="15"/>
      <c r="D517" s="75"/>
      <c r="E517" s="15"/>
    </row>
    <row r="518" spans="1:5" x14ac:dyDescent="0.25">
      <c r="A518" s="15"/>
      <c r="B518" s="15"/>
      <c r="C518" s="15"/>
      <c r="D518" s="75"/>
      <c r="E518" s="15"/>
    </row>
    <row r="519" spans="1:5" x14ac:dyDescent="0.25">
      <c r="A519" s="15"/>
      <c r="B519" s="15"/>
      <c r="C519" s="15"/>
      <c r="D519" s="75"/>
      <c r="E519" s="15"/>
    </row>
    <row r="520" spans="1:5" x14ac:dyDescent="0.25">
      <c r="A520" s="15"/>
      <c r="B520" s="15"/>
      <c r="C520" s="15"/>
      <c r="D520" s="75"/>
      <c r="E520" s="15"/>
    </row>
    <row r="521" spans="1:5" x14ac:dyDescent="0.25">
      <c r="A521" s="15"/>
      <c r="B521" s="15"/>
      <c r="C521" s="15"/>
      <c r="D521" s="75"/>
      <c r="E521" s="15"/>
    </row>
    <row r="522" spans="1:5" x14ac:dyDescent="0.25">
      <c r="A522" s="15"/>
      <c r="B522" s="15"/>
      <c r="C522" s="15"/>
      <c r="D522" s="75"/>
      <c r="E522" s="15"/>
    </row>
    <row r="523" spans="1:5" x14ac:dyDescent="0.25">
      <c r="A523" s="15"/>
      <c r="B523" s="15"/>
      <c r="C523" s="15"/>
      <c r="D523" s="75"/>
      <c r="E523" s="15"/>
    </row>
    <row r="524" spans="1:5" x14ac:dyDescent="0.25">
      <c r="A524" s="15"/>
      <c r="B524" s="15"/>
      <c r="C524" s="15"/>
      <c r="D524" s="75"/>
      <c r="E524" s="15"/>
    </row>
    <row r="525" spans="1:5" x14ac:dyDescent="0.25">
      <c r="A525" s="15"/>
      <c r="B525" s="15"/>
      <c r="C525" s="15"/>
      <c r="D525" s="75"/>
      <c r="E525" s="15"/>
    </row>
    <row r="526" spans="1:5" x14ac:dyDescent="0.25">
      <c r="A526" s="15"/>
      <c r="B526" s="15"/>
      <c r="C526" s="15"/>
      <c r="D526" s="75"/>
      <c r="E526" s="15"/>
    </row>
    <row r="527" spans="1:5" x14ac:dyDescent="0.25">
      <c r="A527" s="15"/>
      <c r="B527" s="15"/>
      <c r="C527" s="15"/>
      <c r="D527" s="75"/>
      <c r="E527" s="15"/>
    </row>
    <row r="528" spans="1:5" x14ac:dyDescent="0.25">
      <c r="A528" s="15"/>
      <c r="B528" s="15"/>
      <c r="C528" s="15"/>
      <c r="D528" s="75"/>
      <c r="E528" s="15"/>
    </row>
    <row r="529" spans="1:5" x14ac:dyDescent="0.25">
      <c r="A529" s="15"/>
      <c r="B529" s="15"/>
      <c r="C529" s="15"/>
      <c r="D529" s="75"/>
      <c r="E529" s="15"/>
    </row>
    <row r="530" spans="1:5" x14ac:dyDescent="0.25">
      <c r="A530" s="15"/>
      <c r="B530" s="15"/>
      <c r="C530" s="15"/>
      <c r="D530" s="75"/>
      <c r="E530" s="15"/>
    </row>
    <row r="531" spans="1:5" x14ac:dyDescent="0.25">
      <c r="A531" s="15"/>
      <c r="B531" s="15"/>
      <c r="C531" s="15"/>
      <c r="D531" s="75"/>
      <c r="E531" s="15"/>
    </row>
    <row r="532" spans="1:5" x14ac:dyDescent="0.25">
      <c r="A532" s="15"/>
      <c r="B532" s="15"/>
      <c r="C532" s="15"/>
      <c r="D532" s="75"/>
      <c r="E532" s="15"/>
    </row>
    <row r="533" spans="1:5" x14ac:dyDescent="0.25">
      <c r="A533" s="15"/>
      <c r="B533" s="15"/>
      <c r="C533" s="15"/>
      <c r="D533" s="75"/>
      <c r="E533" s="15"/>
    </row>
    <row r="534" spans="1:5" x14ac:dyDescent="0.25">
      <c r="A534" s="15"/>
      <c r="B534" s="15"/>
      <c r="C534" s="15"/>
      <c r="D534" s="75"/>
      <c r="E534" s="15"/>
    </row>
    <row r="535" spans="1:5" x14ac:dyDescent="0.25">
      <c r="A535" s="15"/>
      <c r="B535" s="15"/>
      <c r="C535" s="15"/>
      <c r="D535" s="75"/>
      <c r="E535" s="15"/>
    </row>
    <row r="536" spans="1:5" x14ac:dyDescent="0.25">
      <c r="A536" s="15"/>
      <c r="B536" s="15"/>
      <c r="C536" s="15"/>
      <c r="D536" s="75"/>
      <c r="E536" s="15"/>
    </row>
    <row r="537" spans="1:5" x14ac:dyDescent="0.25">
      <c r="A537" s="15"/>
      <c r="B537" s="15"/>
      <c r="C537" s="15"/>
      <c r="D537" s="75"/>
      <c r="E537" s="15"/>
    </row>
    <row r="538" spans="1:5" x14ac:dyDescent="0.25">
      <c r="A538" s="15"/>
      <c r="B538" s="15"/>
      <c r="C538" s="15"/>
      <c r="D538" s="75"/>
      <c r="E538" s="15"/>
    </row>
    <row r="539" spans="1:5" x14ac:dyDescent="0.25">
      <c r="A539" s="15"/>
      <c r="B539" s="15"/>
      <c r="C539" s="15"/>
      <c r="D539" s="75"/>
      <c r="E539" s="15"/>
    </row>
    <row r="540" spans="1:5" x14ac:dyDescent="0.25">
      <c r="A540" s="15"/>
      <c r="B540" s="15"/>
      <c r="C540" s="15"/>
      <c r="D540" s="75"/>
      <c r="E540" s="15"/>
    </row>
    <row r="541" spans="1:5" x14ac:dyDescent="0.25">
      <c r="A541" s="15"/>
      <c r="B541" s="15"/>
      <c r="C541" s="15"/>
      <c r="D541" s="75"/>
      <c r="E541" s="15"/>
    </row>
    <row r="542" spans="1:5" x14ac:dyDescent="0.25">
      <c r="A542" s="15"/>
      <c r="B542" s="15"/>
      <c r="C542" s="15"/>
      <c r="D542" s="75"/>
      <c r="E542" s="15"/>
    </row>
    <row r="543" spans="1:5" x14ac:dyDescent="0.25">
      <c r="A543" s="15"/>
      <c r="B543" s="15"/>
      <c r="C543" s="15"/>
      <c r="D543" s="75"/>
      <c r="E543" s="15"/>
    </row>
    <row r="544" spans="1:5" x14ac:dyDescent="0.25">
      <c r="A544" s="15"/>
      <c r="B544" s="15"/>
      <c r="C544" s="15"/>
      <c r="D544" s="75"/>
      <c r="E544" s="15"/>
    </row>
    <row r="545" spans="1:5" x14ac:dyDescent="0.25">
      <c r="A545" s="15"/>
      <c r="B545" s="15"/>
      <c r="C545" s="15"/>
      <c r="D545" s="75"/>
      <c r="E545" s="15"/>
    </row>
    <row r="546" spans="1:5" x14ac:dyDescent="0.25">
      <c r="A546" s="15"/>
      <c r="B546" s="15"/>
      <c r="C546" s="15"/>
      <c r="D546" s="75"/>
      <c r="E546" s="15"/>
    </row>
    <row r="547" spans="1:5" x14ac:dyDescent="0.25">
      <c r="A547" s="15"/>
      <c r="B547" s="15"/>
      <c r="C547" s="15"/>
      <c r="D547" s="75"/>
      <c r="E547" s="15"/>
    </row>
    <row r="548" spans="1:5" x14ac:dyDescent="0.25">
      <c r="A548" s="15"/>
      <c r="B548" s="15"/>
      <c r="C548" s="15"/>
      <c r="D548" s="75"/>
      <c r="E548" s="15"/>
    </row>
    <row r="549" spans="1:5" x14ac:dyDescent="0.25">
      <c r="A549" s="15"/>
      <c r="B549" s="15"/>
      <c r="C549" s="15"/>
      <c r="D549" s="75"/>
      <c r="E549" s="15"/>
    </row>
    <row r="550" spans="1:5" x14ac:dyDescent="0.25">
      <c r="A550" s="15"/>
      <c r="B550" s="15"/>
      <c r="C550" s="15"/>
      <c r="D550" s="75"/>
      <c r="E550" s="15"/>
    </row>
    <row r="551" spans="1:5" x14ac:dyDescent="0.25">
      <c r="A551" s="15"/>
      <c r="B551" s="15"/>
      <c r="C551" s="15"/>
      <c r="D551" s="75"/>
      <c r="E551" s="15"/>
    </row>
    <row r="552" spans="1:5" x14ac:dyDescent="0.25">
      <c r="A552" s="15"/>
      <c r="B552" s="15"/>
      <c r="C552" s="15"/>
      <c r="D552" s="75"/>
      <c r="E552" s="15"/>
    </row>
    <row r="553" spans="1:5" x14ac:dyDescent="0.25">
      <c r="A553" s="15"/>
      <c r="B553" s="15"/>
      <c r="C553" s="15"/>
      <c r="D553" s="75"/>
      <c r="E553" s="15"/>
    </row>
    <row r="554" spans="1:5" x14ac:dyDescent="0.25">
      <c r="A554" s="15"/>
      <c r="B554" s="15"/>
      <c r="C554" s="15"/>
      <c r="D554" s="75"/>
      <c r="E554" s="15"/>
    </row>
    <row r="555" spans="1:5" x14ac:dyDescent="0.25">
      <c r="A555" s="15"/>
      <c r="B555" s="15"/>
      <c r="C555" s="15"/>
      <c r="D555" s="75"/>
      <c r="E555" s="15"/>
    </row>
    <row r="556" spans="1:5" x14ac:dyDescent="0.25">
      <c r="A556" s="15"/>
      <c r="B556" s="15"/>
      <c r="C556" s="15"/>
      <c r="D556" s="75"/>
      <c r="E556" s="15"/>
    </row>
    <row r="557" spans="1:5" x14ac:dyDescent="0.25">
      <c r="A557" s="15"/>
      <c r="B557" s="15"/>
      <c r="C557" s="15"/>
      <c r="D557" s="75"/>
      <c r="E557" s="15"/>
    </row>
    <row r="558" spans="1:5" x14ac:dyDescent="0.25">
      <c r="A558" s="15"/>
      <c r="B558" s="15"/>
      <c r="C558" s="15"/>
      <c r="D558" s="75"/>
      <c r="E558" s="15"/>
    </row>
    <row r="559" spans="1:5" x14ac:dyDescent="0.25">
      <c r="A559" s="15"/>
      <c r="B559" s="15"/>
      <c r="C559" s="15"/>
      <c r="D559" s="75"/>
      <c r="E559" s="15"/>
    </row>
    <row r="560" spans="1:5" x14ac:dyDescent="0.25">
      <c r="A560" s="15"/>
      <c r="B560" s="15"/>
      <c r="C560" s="15"/>
      <c r="D560" s="75"/>
      <c r="E560" s="15"/>
    </row>
    <row r="561" spans="1:5" x14ac:dyDescent="0.25">
      <c r="A561" s="15"/>
      <c r="B561" s="15"/>
      <c r="C561" s="15"/>
      <c r="D561" s="75"/>
      <c r="E561" s="15"/>
    </row>
    <row r="562" spans="1:5" x14ac:dyDescent="0.25">
      <c r="A562" s="15"/>
      <c r="B562" s="15"/>
      <c r="C562" s="15"/>
      <c r="D562" s="75"/>
      <c r="E562" s="15"/>
    </row>
    <row r="563" spans="1:5" x14ac:dyDescent="0.25">
      <c r="A563" s="15"/>
      <c r="B563" s="15"/>
      <c r="C563" s="15"/>
      <c r="D563" s="75"/>
      <c r="E563" s="15"/>
    </row>
    <row r="564" spans="1:5" x14ac:dyDescent="0.25">
      <c r="A564" s="15"/>
      <c r="B564" s="15"/>
      <c r="C564" s="15"/>
      <c r="D564" s="75"/>
      <c r="E564" s="15"/>
    </row>
    <row r="565" spans="1:5" x14ac:dyDescent="0.25">
      <c r="A565" s="15"/>
      <c r="B565" s="15"/>
      <c r="C565" s="15"/>
      <c r="D565" s="75"/>
      <c r="E565" s="15"/>
    </row>
    <row r="566" spans="1:5" x14ac:dyDescent="0.25">
      <c r="A566" s="15"/>
      <c r="B566" s="15"/>
      <c r="C566" s="15"/>
      <c r="D566" s="75"/>
      <c r="E566" s="15"/>
    </row>
    <row r="567" spans="1:5" x14ac:dyDescent="0.25">
      <c r="A567" s="15"/>
      <c r="B567" s="15"/>
      <c r="C567" s="15"/>
      <c r="D567" s="75"/>
      <c r="E567" s="15"/>
    </row>
    <row r="568" spans="1:5" x14ac:dyDescent="0.25">
      <c r="A568" s="15"/>
      <c r="B568" s="15"/>
      <c r="C568" s="15"/>
      <c r="D568" s="75"/>
      <c r="E568" s="15"/>
    </row>
    <row r="569" spans="1:5" x14ac:dyDescent="0.25">
      <c r="A569" s="15"/>
      <c r="B569" s="15"/>
      <c r="C569" s="15"/>
      <c r="D569" s="75"/>
      <c r="E569" s="15"/>
    </row>
    <row r="570" spans="1:5" x14ac:dyDescent="0.25">
      <c r="A570" s="15"/>
      <c r="B570" s="15"/>
      <c r="C570" s="15"/>
      <c r="D570" s="75"/>
      <c r="E570" s="15"/>
    </row>
    <row r="571" spans="1:5" x14ac:dyDescent="0.25">
      <c r="A571" s="15"/>
      <c r="B571" s="15"/>
      <c r="C571" s="15"/>
      <c r="D571" s="75"/>
      <c r="E571" s="15"/>
    </row>
    <row r="572" spans="1:5" x14ac:dyDescent="0.25">
      <c r="A572" s="15"/>
      <c r="B572" s="15"/>
      <c r="C572" s="15"/>
      <c r="D572" s="75"/>
      <c r="E572" s="15"/>
    </row>
    <row r="573" spans="1:5" x14ac:dyDescent="0.25">
      <c r="A573" s="15"/>
      <c r="B573" s="15"/>
      <c r="C573" s="15"/>
      <c r="D573" s="75"/>
      <c r="E573" s="15"/>
    </row>
    <row r="574" spans="1:5" x14ac:dyDescent="0.25">
      <c r="A574" s="15"/>
      <c r="B574" s="15"/>
      <c r="C574" s="15"/>
      <c r="D574" s="75"/>
      <c r="E574" s="15"/>
    </row>
    <row r="575" spans="1:5" x14ac:dyDescent="0.25">
      <c r="A575" s="15"/>
      <c r="B575" s="15"/>
      <c r="C575" s="15"/>
      <c r="D575" s="75"/>
      <c r="E575" s="15"/>
    </row>
    <row r="576" spans="1:5" x14ac:dyDescent="0.25">
      <c r="A576" s="15"/>
      <c r="B576" s="15"/>
      <c r="C576" s="15"/>
      <c r="D576" s="75"/>
      <c r="E576" s="15"/>
    </row>
    <row r="577" spans="1:5" x14ac:dyDescent="0.25">
      <c r="A577" s="15"/>
      <c r="B577" s="15"/>
      <c r="C577" s="15"/>
      <c r="D577" s="75"/>
      <c r="E577" s="15"/>
    </row>
    <row r="578" spans="1:5" x14ac:dyDescent="0.25">
      <c r="A578" s="15"/>
      <c r="B578" s="15"/>
      <c r="C578" s="15"/>
      <c r="D578" s="75"/>
      <c r="E578" s="15"/>
    </row>
    <row r="579" spans="1:5" x14ac:dyDescent="0.25">
      <c r="A579" s="15"/>
      <c r="B579" s="15"/>
      <c r="C579" s="15"/>
      <c r="D579" s="75"/>
      <c r="E579" s="15"/>
    </row>
    <row r="580" spans="1:5" x14ac:dyDescent="0.25">
      <c r="A580" s="15"/>
      <c r="B580" s="15"/>
      <c r="C580" s="15"/>
      <c r="D580" s="75"/>
      <c r="E580" s="15"/>
    </row>
    <row r="581" spans="1:5" x14ac:dyDescent="0.25">
      <c r="A581" s="15"/>
      <c r="B581" s="15"/>
      <c r="C581" s="15"/>
      <c r="D581" s="75"/>
      <c r="E581" s="15"/>
    </row>
    <row r="582" spans="1:5" x14ac:dyDescent="0.25">
      <c r="A582" s="15"/>
      <c r="B582" s="15"/>
      <c r="C582" s="15"/>
      <c r="D582" s="75"/>
      <c r="E582" s="15"/>
    </row>
    <row r="583" spans="1:5" x14ac:dyDescent="0.25">
      <c r="A583" s="15"/>
      <c r="B583" s="15"/>
      <c r="C583" s="15"/>
      <c r="D583" s="75"/>
      <c r="E583" s="15"/>
    </row>
    <row r="584" spans="1:5" x14ac:dyDescent="0.25">
      <c r="A584" s="15"/>
      <c r="B584" s="15"/>
      <c r="C584" s="15"/>
      <c r="D584" s="75"/>
      <c r="E584" s="15"/>
    </row>
    <row r="585" spans="1:5" x14ac:dyDescent="0.25">
      <c r="A585" s="15"/>
      <c r="B585" s="15"/>
      <c r="C585" s="15"/>
      <c r="D585" s="75"/>
      <c r="E585" s="15"/>
    </row>
    <row r="586" spans="1:5" x14ac:dyDescent="0.25">
      <c r="A586" s="15"/>
      <c r="B586" s="15"/>
      <c r="C586" s="15"/>
      <c r="D586" s="75"/>
      <c r="E586" s="15"/>
    </row>
    <row r="587" spans="1:5" x14ac:dyDescent="0.25">
      <c r="A587" s="15"/>
      <c r="B587" s="15"/>
      <c r="C587" s="15"/>
      <c r="D587" s="75"/>
      <c r="E587" s="15"/>
    </row>
    <row r="588" spans="1:5" x14ac:dyDescent="0.25">
      <c r="A588" s="15"/>
      <c r="B588" s="15"/>
      <c r="C588" s="15"/>
      <c r="D588" s="75"/>
      <c r="E588" s="15"/>
    </row>
    <row r="589" spans="1:5" x14ac:dyDescent="0.25">
      <c r="A589" s="15"/>
      <c r="B589" s="15"/>
      <c r="C589" s="15"/>
      <c r="D589" s="75"/>
      <c r="E589" s="15"/>
    </row>
    <row r="590" spans="1:5" x14ac:dyDescent="0.25">
      <c r="A590" s="15"/>
      <c r="B590" s="15"/>
      <c r="C590" s="15"/>
      <c r="D590" s="75"/>
      <c r="E590" s="15"/>
    </row>
    <row r="591" spans="1:5" x14ac:dyDescent="0.25">
      <c r="A591" s="15"/>
      <c r="B591" s="15"/>
      <c r="C591" s="15"/>
      <c r="D591" s="75"/>
      <c r="E591" s="15"/>
    </row>
    <row r="592" spans="1:5" x14ac:dyDescent="0.25">
      <c r="A592" s="15"/>
      <c r="B592" s="15"/>
      <c r="C592" s="15"/>
      <c r="D592" s="75"/>
      <c r="E592" s="15"/>
    </row>
    <row r="593" spans="1:5" x14ac:dyDescent="0.25">
      <c r="A593" s="15"/>
      <c r="B593" s="15"/>
      <c r="C593" s="15"/>
      <c r="D593" s="75"/>
      <c r="E593" s="15"/>
    </row>
    <row r="594" spans="1:5" x14ac:dyDescent="0.25">
      <c r="A594" s="15"/>
      <c r="B594" s="15"/>
      <c r="C594" s="15"/>
      <c r="D594" s="75"/>
      <c r="E594" s="15"/>
    </row>
    <row r="595" spans="1:5" x14ac:dyDescent="0.25">
      <c r="A595" s="15"/>
      <c r="B595" s="15"/>
      <c r="C595" s="15"/>
      <c r="D595" s="75"/>
      <c r="E595" s="15"/>
    </row>
    <row r="596" spans="1:5" x14ac:dyDescent="0.25">
      <c r="A596" s="15"/>
      <c r="B596" s="15"/>
      <c r="C596" s="15"/>
      <c r="D596" s="75"/>
      <c r="E596" s="15"/>
    </row>
    <row r="597" spans="1:5" x14ac:dyDescent="0.25">
      <c r="A597" s="15"/>
      <c r="B597" s="15"/>
      <c r="C597" s="15"/>
      <c r="D597" s="75"/>
      <c r="E597" s="15"/>
    </row>
    <row r="598" spans="1:5" x14ac:dyDescent="0.25">
      <c r="A598" s="15"/>
    </row>
  </sheetData>
  <sheetProtection algorithmName="SHA-512" hashValue="Sr7D9UXKr+WFWiOaaaZKVKTiCEUmzMZCKC97F8wRz5EjtibL+Pbxko8rzN356xNhR/afZ+iIN7ck9OUHhRjWlg==" saltValue="S8gg3TPXqUkubLb4KRVB2w==" spinCount="100000" sheet="1" objects="1" scenarios="1"/>
  <mergeCells count="26">
    <mergeCell ref="B38:U38"/>
    <mergeCell ref="A1:E3"/>
    <mergeCell ref="F1:Q1"/>
    <mergeCell ref="F2:Q2"/>
    <mergeCell ref="F3:Q3"/>
    <mergeCell ref="S3:T3"/>
    <mergeCell ref="F32:F36"/>
    <mergeCell ref="I30:K30"/>
    <mergeCell ref="S30:U30"/>
    <mergeCell ref="P32:P36"/>
    <mergeCell ref="F28:M28"/>
    <mergeCell ref="P28:W28"/>
    <mergeCell ref="F22:F26"/>
    <mergeCell ref="S19:W19"/>
    <mergeCell ref="P22:P26"/>
    <mergeCell ref="F17:M17"/>
    <mergeCell ref="P17:W17"/>
    <mergeCell ref="F15:W15"/>
    <mergeCell ref="F5:W5"/>
    <mergeCell ref="I10:J10"/>
    <mergeCell ref="I12:J12"/>
    <mergeCell ref="I19:M19"/>
    <mergeCell ref="I8:J8"/>
    <mergeCell ref="K8:L8"/>
    <mergeCell ref="K10:L10"/>
    <mergeCell ref="K12:L12"/>
  </mergeCells>
  <conditionalFormatting sqref="L11 I9:L9">
    <cfRule type="expression" dxfId="372" priority="5">
      <formula>+IF($L$8="Sede Direccion General",1,0)</formula>
    </cfRule>
    <cfRule type="expression" dxfId="371" priority="6">
      <formula>+IF($L$8="",1,0)</formula>
    </cfRule>
  </conditionalFormatting>
  <conditionalFormatting sqref="J9:L9 L11 N8">
    <cfRule type="expression" dxfId="370" priority="4">
      <formula>+IF($L$9="",1,0)</formula>
    </cfRule>
  </conditionalFormatting>
  <conditionalFormatting sqref="N8:N10">
    <cfRule type="expression" dxfId="369" priority="8">
      <formula>+IF($L$8="Sede Direccion General",1,0)</formula>
    </cfRule>
    <cfRule type="expression" dxfId="368" priority="9">
      <formula>+IF($L$8="",1,0)</formula>
    </cfRule>
  </conditionalFormatting>
  <conditionalFormatting sqref="N10">
    <cfRule type="expression" dxfId="367" priority="7">
      <formula>+IF($L$9="",1,0)</formula>
    </cfRule>
  </conditionalFormatting>
  <conditionalFormatting sqref="G37">
    <cfRule type="containsText" dxfId="366" priority="1" operator="containsText" text="&quot;MODERADO 3&quot;">
      <formula>NOT(ISERROR(SEARCH("""MODERADO 3""",G37)))</formula>
    </cfRule>
    <cfRule type="containsText" dxfId="365" priority="2" operator="containsText" text="&quot;BAJO-ACEPTABLE 2&quot;">
      <formula>NOT(ISERROR(SEARCH("""BAJO-ACEPTABLE 2""",G37)))</formula>
    </cfRule>
  </conditionalFormatting>
  <dataValidations count="1">
    <dataValidation allowBlank="1" showInputMessage="1" showErrorMessage="1" promptTitle="FECHA" prompt="INGRESE DD/MM/AA" sqref="K10 K12 K8" xr:uid="{00000000-0002-0000-0500-000000000000}"/>
  </dataValidations>
  <pageMargins left="0.7" right="0.7" top="0.75" bottom="0.75" header="0.3" footer="0.3"/>
  <pageSetup orientation="portrait" r:id="rId1"/>
  <ignoredErrors>
    <ignoredError sqref="K12 K10" unlockedFormula="1"/>
  </ignoredErrors>
  <drawing r:id="rId2"/>
  <extLst>
    <ext xmlns:x14="http://schemas.microsoft.com/office/spreadsheetml/2009/9/main" uri="{78C0D931-6437-407d-A8EE-F0AAD7539E65}">
      <x14:conditionalFormattings>
        <x14:conditionalFormatting xmlns:xm="http://schemas.microsoft.com/office/excel/2006/main">
          <x14:cfRule type="containsText" priority="3" operator="containsText" id="{20C7A76D-7FB6-4D61-AE50-78631B954E99}">
            <xm:f>NOT(ISERROR(SEARCH($BB$15,G37)))</xm:f>
            <xm:f>$BB$15</xm:f>
            <x14:dxf>
              <fill>
                <patternFill>
                  <bgColor theme="9"/>
                </patternFill>
              </fill>
            </x14:dxf>
          </x14:cfRule>
          <xm:sqref>G37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500-000001000000}">
          <x14:formula1>
            <xm:f>'http://www.icbf.gov.co/Users/JoseH.GonzalezR/Desktop/[12 Servicios Administrativos.xlsm]DATOS'!#REF!</xm:f>
          </x14:formula1>
          <xm:sqref>V38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10" filterMode="1">
    <tabColor theme="7" tint="0.39997558519241921"/>
  </sheetPr>
  <dimension ref="A1:BE591"/>
  <sheetViews>
    <sheetView topLeftCell="A5" zoomScaleNormal="100" workbookViewId="0">
      <selection activeCell="D72" sqref="D72"/>
    </sheetView>
  </sheetViews>
  <sheetFormatPr baseColWidth="10" defaultColWidth="11.42578125" defaultRowHeight="15" x14ac:dyDescent="0.25"/>
  <cols>
    <col min="1" max="1" width="1.140625" style="3" customWidth="1"/>
    <col min="2" max="3" width="1" style="3" customWidth="1"/>
    <col min="4" max="4" width="11.5703125" style="74" customWidth="1"/>
    <col min="5" max="5" width="0.85546875" style="3" customWidth="1"/>
    <col min="6" max="6" width="12" style="3" customWidth="1"/>
    <col min="7" max="7" width="0.5703125" style="3" customWidth="1"/>
    <col min="8" max="8" width="21.5703125" customWidth="1"/>
    <col min="9" max="9" width="0.85546875" customWidth="1"/>
    <col min="10" max="10" width="21.5703125" customWidth="1"/>
    <col min="11" max="11" width="0.85546875" customWidth="1"/>
    <col min="12" max="12" width="21.5703125" customWidth="1"/>
    <col min="13" max="13" width="0.85546875" customWidth="1"/>
    <col min="14" max="14" width="14.5703125" customWidth="1"/>
    <col min="15" max="15" width="0.85546875" customWidth="1"/>
    <col min="16" max="16" width="14.5703125" customWidth="1"/>
    <col min="17" max="17" width="0.85546875" customWidth="1"/>
    <col min="18" max="18" width="15.42578125" customWidth="1"/>
    <col min="19" max="19" width="0.85546875" customWidth="1"/>
    <col min="20" max="20" width="21.5703125" customWidth="1"/>
    <col min="21" max="21" width="0.85546875" customWidth="1"/>
    <col min="22" max="22" width="21.5703125" customWidth="1"/>
    <col min="23" max="23" width="0.85546875" customWidth="1"/>
  </cols>
  <sheetData>
    <row r="1" spans="1:57" s="218" customFormat="1" ht="12" x14ac:dyDescent="0.25">
      <c r="A1" s="3"/>
      <c r="B1" s="135"/>
      <c r="C1" s="135"/>
      <c r="D1" s="136"/>
      <c r="E1" s="135"/>
      <c r="F1" s="135"/>
      <c r="G1" s="135"/>
      <c r="H1" s="135"/>
      <c r="I1" s="135"/>
      <c r="J1" s="135"/>
      <c r="K1" s="135"/>
      <c r="L1" s="137"/>
      <c r="M1" s="137"/>
      <c r="N1" s="137"/>
      <c r="O1" s="137"/>
      <c r="P1" s="137"/>
      <c r="Q1" s="137"/>
      <c r="R1" s="137"/>
      <c r="S1" s="137"/>
      <c r="T1" s="135"/>
      <c r="U1" s="135"/>
      <c r="V1" s="135"/>
      <c r="W1" s="137"/>
    </row>
    <row r="2" spans="1:57" s="218" customFormat="1" ht="15.75" customHeight="1" x14ac:dyDescent="0.25">
      <c r="A2" s="3"/>
      <c r="B2" s="7"/>
      <c r="C2" s="7"/>
      <c r="D2" s="138"/>
      <c r="E2" s="7"/>
      <c r="F2" s="7"/>
      <c r="G2" s="7"/>
      <c r="H2" s="573" t="s">
        <v>1277</v>
      </c>
      <c r="I2" s="573"/>
      <c r="J2" s="573"/>
      <c r="K2" s="573"/>
      <c r="L2" s="573"/>
      <c r="M2" s="573"/>
      <c r="N2" s="573"/>
      <c r="O2" s="573"/>
      <c r="P2" s="573"/>
      <c r="Q2" s="573"/>
      <c r="R2" s="573"/>
      <c r="S2" s="573"/>
      <c r="T2" s="573"/>
      <c r="U2" s="573"/>
      <c r="V2" s="573"/>
      <c r="W2" s="211"/>
    </row>
    <row r="3" spans="1:57" s="218" customFormat="1" ht="12" x14ac:dyDescent="0.25">
      <c r="A3" s="3"/>
      <c r="B3" s="135"/>
      <c r="C3" s="135"/>
      <c r="D3" s="136"/>
      <c r="E3" s="135"/>
      <c r="F3" s="135"/>
      <c r="G3" s="135"/>
      <c r="H3" s="135"/>
      <c r="I3" s="135"/>
      <c r="J3" s="135"/>
      <c r="K3" s="135"/>
      <c r="L3" s="137"/>
      <c r="M3" s="137"/>
      <c r="N3" s="137"/>
      <c r="O3" s="137"/>
      <c r="P3" s="137"/>
      <c r="Q3" s="137"/>
      <c r="R3" s="137"/>
      <c r="S3" s="137"/>
      <c r="T3" s="135"/>
      <c r="U3" s="135"/>
      <c r="V3" s="135"/>
      <c r="W3" s="137"/>
    </row>
    <row r="4" spans="1:57" s="97" customFormat="1" ht="9" customHeight="1" x14ac:dyDescent="0.25">
      <c r="A4" s="7"/>
      <c r="B4" s="140"/>
      <c r="C4" s="140"/>
      <c r="D4" s="141"/>
      <c r="E4" s="140"/>
      <c r="F4" s="140"/>
      <c r="G4" s="140"/>
      <c r="H4" s="140"/>
      <c r="I4" s="140"/>
      <c r="J4" s="140"/>
      <c r="K4" s="140"/>
      <c r="L4" s="140"/>
      <c r="M4" s="140"/>
      <c r="N4" s="140"/>
      <c r="O4" s="140"/>
      <c r="P4" s="140"/>
      <c r="Q4" s="140"/>
      <c r="R4" s="140"/>
      <c r="S4" s="140"/>
      <c r="T4" s="140"/>
      <c r="U4" s="140"/>
      <c r="V4" s="140"/>
      <c r="W4" s="140"/>
    </row>
    <row r="5" spans="1:57" s="97" customFormat="1" ht="12" x14ac:dyDescent="0.25">
      <c r="A5" s="7"/>
      <c r="B5" s="140"/>
      <c r="C5" s="140"/>
      <c r="D5" s="141"/>
      <c r="E5" s="140"/>
      <c r="F5" s="140"/>
      <c r="G5" s="140"/>
      <c r="H5" s="140"/>
      <c r="I5" s="140"/>
      <c r="J5" s="140"/>
      <c r="K5" s="140"/>
      <c r="L5" s="140"/>
      <c r="M5" s="140"/>
      <c r="N5" s="143"/>
      <c r="O5" s="143"/>
      <c r="P5" s="143"/>
      <c r="Q5" s="143"/>
      <c r="R5" s="143"/>
      <c r="S5" s="143"/>
      <c r="T5" s="143"/>
      <c r="U5" s="140"/>
      <c r="V5" s="140"/>
      <c r="W5" s="143"/>
      <c r="X5" s="212"/>
      <c r="Y5" s="212"/>
      <c r="Z5" s="212"/>
      <c r="AA5" s="213"/>
      <c r="AB5" s="213"/>
      <c r="AC5" s="214"/>
      <c r="AD5" s="214"/>
      <c r="AE5" s="214"/>
      <c r="AF5" s="212"/>
      <c r="AG5" s="215"/>
      <c r="AH5" s="214"/>
      <c r="AI5" s="214"/>
      <c r="AJ5" s="214"/>
      <c r="AK5" s="214"/>
      <c r="AM5" s="214"/>
      <c r="AN5" s="214"/>
      <c r="AO5" s="214"/>
      <c r="AP5" s="214"/>
      <c r="AQ5" s="214"/>
      <c r="AR5" s="214"/>
      <c r="AS5" s="214"/>
      <c r="AT5" s="214"/>
      <c r="AU5" s="214"/>
      <c r="AV5" s="214"/>
      <c r="AW5" s="214"/>
      <c r="AX5" s="214"/>
      <c r="AY5" s="214"/>
      <c r="AZ5" s="214"/>
      <c r="BA5" s="214"/>
      <c r="BB5" s="214"/>
      <c r="BC5" s="214"/>
      <c r="BD5" s="214"/>
      <c r="BE5" s="214"/>
    </row>
    <row r="6" spans="1:57" s="97" customFormat="1" ht="12" x14ac:dyDescent="0.25">
      <c r="A6" s="7"/>
      <c r="B6" s="140"/>
      <c r="C6" s="140"/>
      <c r="D6" s="141"/>
      <c r="E6" s="140"/>
      <c r="F6" s="140"/>
      <c r="G6" s="140"/>
      <c r="H6" s="140"/>
      <c r="I6" s="140"/>
      <c r="J6" s="140"/>
      <c r="K6" s="140"/>
      <c r="L6" s="140"/>
      <c r="M6" s="140"/>
      <c r="N6" s="143"/>
      <c r="O6" s="143"/>
      <c r="P6" s="143"/>
      <c r="Q6" s="143"/>
      <c r="R6" s="143"/>
      <c r="S6" s="143"/>
      <c r="T6" s="143"/>
      <c r="U6" s="143"/>
      <c r="V6" s="140"/>
      <c r="W6" s="143"/>
      <c r="X6" s="212"/>
      <c r="Y6" s="212"/>
      <c r="Z6" s="212"/>
      <c r="AA6" s="213"/>
      <c r="AB6" s="213"/>
      <c r="AC6" s="214"/>
      <c r="AD6" s="214"/>
      <c r="AE6" s="214"/>
      <c r="AF6" s="212"/>
      <c r="AG6" s="215"/>
      <c r="AH6" s="214"/>
      <c r="AI6" s="214"/>
      <c r="AJ6" s="214"/>
      <c r="AK6" s="214"/>
      <c r="AM6" s="214"/>
      <c r="AN6" s="214"/>
      <c r="AO6" s="214"/>
      <c r="AP6" s="214"/>
      <c r="AQ6" s="214"/>
      <c r="AR6" s="214"/>
      <c r="AS6" s="214"/>
      <c r="AT6" s="214"/>
      <c r="AU6" s="214"/>
      <c r="AV6" s="214"/>
      <c r="AW6" s="214"/>
      <c r="AX6" s="214"/>
      <c r="AY6" s="214"/>
      <c r="AZ6" s="214"/>
      <c r="BA6" s="214"/>
      <c r="BB6" s="214"/>
      <c r="BC6" s="214"/>
      <c r="BD6" s="214"/>
      <c r="BE6" s="214"/>
    </row>
    <row r="7" spans="1:57" s="97" customFormat="1" ht="12" x14ac:dyDescent="0.25">
      <c r="A7" s="7"/>
      <c r="B7" s="140"/>
      <c r="C7" s="140"/>
      <c r="D7" s="141"/>
      <c r="E7" s="140"/>
      <c r="F7" s="140"/>
      <c r="G7" s="140"/>
      <c r="H7" s="140"/>
      <c r="I7" s="140"/>
      <c r="J7" s="140"/>
      <c r="K7" s="140"/>
      <c r="L7" s="140"/>
      <c r="M7" s="140"/>
      <c r="N7" s="143"/>
      <c r="O7" s="143"/>
      <c r="P7" s="143"/>
      <c r="Q7" s="143"/>
      <c r="R7" s="143">
        <f>IF(ISBLANK('2. ANALISIS DEL RIESGO'!$I$10),"",'2. ANALISIS DEL RIESGO'!$I$10)</f>
        <v>42368</v>
      </c>
      <c r="S7" s="143"/>
      <c r="T7" s="143"/>
      <c r="U7" s="143"/>
      <c r="V7" s="140"/>
      <c r="W7" s="143"/>
      <c r="X7" s="212"/>
      <c r="Y7" s="212"/>
      <c r="Z7" s="212"/>
      <c r="AA7" s="213"/>
      <c r="AB7" s="213"/>
      <c r="AC7" s="214"/>
      <c r="AD7" s="214"/>
      <c r="AE7" s="214"/>
      <c r="AF7" s="212"/>
      <c r="AG7" s="215"/>
      <c r="AH7" s="214"/>
      <c r="AI7" s="214"/>
      <c r="AJ7" s="214"/>
      <c r="AK7" s="214"/>
      <c r="AM7" s="214"/>
      <c r="AN7" s="214"/>
      <c r="AO7" s="214"/>
      <c r="AP7" s="214"/>
      <c r="AQ7" s="214"/>
      <c r="AR7" s="214"/>
      <c r="AS7" s="214"/>
      <c r="AT7" s="214"/>
      <c r="AU7" s="214"/>
      <c r="AV7" s="214"/>
      <c r="AW7" s="214"/>
      <c r="AX7" s="214"/>
      <c r="AY7" s="214"/>
      <c r="AZ7" s="214"/>
      <c r="BA7" s="214"/>
      <c r="BB7" s="214"/>
      <c r="BC7" s="214"/>
      <c r="BD7" s="214"/>
      <c r="BE7" s="214"/>
    </row>
    <row r="8" spans="1:57" s="97" customFormat="1" ht="12" x14ac:dyDescent="0.25">
      <c r="A8" s="7"/>
      <c r="B8" s="140"/>
      <c r="C8" s="140"/>
      <c r="D8" s="141"/>
      <c r="E8" s="140"/>
      <c r="F8" s="140"/>
      <c r="G8" s="140"/>
      <c r="H8" s="140"/>
      <c r="I8" s="140"/>
      <c r="J8" s="140"/>
      <c r="K8" s="140"/>
      <c r="L8" s="140"/>
      <c r="M8" s="140"/>
      <c r="N8" s="143"/>
      <c r="O8" s="143"/>
      <c r="P8" s="143"/>
      <c r="Q8" s="143"/>
      <c r="R8" s="143"/>
      <c r="S8" s="143"/>
      <c r="T8" s="143"/>
      <c r="U8" s="143"/>
      <c r="V8" s="140"/>
      <c r="W8" s="142"/>
      <c r="X8" s="214"/>
      <c r="Y8" s="214"/>
      <c r="Z8" s="214"/>
      <c r="AA8" s="213"/>
      <c r="AB8" s="213"/>
      <c r="AC8" s="214"/>
      <c r="AD8" s="214"/>
      <c r="AE8" s="214"/>
      <c r="AF8" s="214"/>
      <c r="AG8" s="216"/>
      <c r="AH8" s="214"/>
      <c r="AI8" s="214"/>
      <c r="AJ8" s="214"/>
      <c r="AK8" s="214"/>
      <c r="AM8" s="214"/>
      <c r="AN8" s="214"/>
      <c r="AO8" s="214"/>
      <c r="AP8" s="214"/>
      <c r="AQ8" s="214"/>
      <c r="AR8" s="214"/>
      <c r="AS8" s="214"/>
      <c r="AT8" s="214"/>
      <c r="AU8" s="214"/>
      <c r="AV8" s="214"/>
      <c r="AW8" s="214"/>
      <c r="AX8" s="214"/>
      <c r="AY8" s="214"/>
      <c r="AZ8" s="214"/>
      <c r="BA8" s="214"/>
      <c r="BB8" s="214"/>
      <c r="BC8" s="214"/>
      <c r="BD8" s="214"/>
      <c r="BE8" s="214"/>
    </row>
    <row r="9" spans="1:57" s="97" customFormat="1" ht="12" x14ac:dyDescent="0.25">
      <c r="A9" s="7"/>
      <c r="B9" s="140"/>
      <c r="C9" s="140"/>
      <c r="D9" s="141"/>
      <c r="E9" s="140"/>
      <c r="F9" s="140"/>
      <c r="G9" s="140"/>
      <c r="H9" s="140"/>
      <c r="I9" s="140"/>
      <c r="J9" s="140"/>
      <c r="K9" s="140"/>
      <c r="L9" s="140"/>
      <c r="M9" s="140"/>
      <c r="N9" s="143"/>
      <c r="O9" s="143"/>
      <c r="P9" s="143"/>
      <c r="Q9" s="143"/>
      <c r="R9" s="143">
        <f>IF(ISBLANK('2. ANALISIS DEL RIESGO'!$I$12),"",'2. ANALISIS DEL RIESGO'!$I$12)</f>
        <v>42734</v>
      </c>
      <c r="S9" s="143"/>
      <c r="T9" s="143"/>
      <c r="U9" s="143"/>
      <c r="V9" s="140"/>
      <c r="W9" s="142"/>
      <c r="X9" s="214"/>
      <c r="Y9" s="214"/>
      <c r="Z9" s="214"/>
      <c r="AA9" s="217"/>
      <c r="AB9" s="217"/>
      <c r="AF9" s="214"/>
      <c r="AG9" s="216"/>
      <c r="AH9" s="214"/>
      <c r="AJ9" s="218"/>
      <c r="AK9" s="218"/>
      <c r="AM9" s="214"/>
      <c r="AN9" s="214"/>
      <c r="AO9" s="214"/>
      <c r="AP9" s="214"/>
      <c r="AQ9" s="214"/>
      <c r="AR9" s="214"/>
      <c r="AS9" s="214"/>
      <c r="AT9" s="214"/>
      <c r="AU9" s="214"/>
      <c r="AV9" s="214"/>
      <c r="AW9" s="214"/>
      <c r="AX9" s="214"/>
      <c r="AY9" s="214"/>
      <c r="AZ9" s="214"/>
      <c r="BA9" s="214"/>
      <c r="BB9" s="214"/>
      <c r="BC9" s="214"/>
      <c r="BD9" s="214"/>
      <c r="BE9" s="214"/>
    </row>
    <row r="10" spans="1:57" s="97" customFormat="1" ht="9" customHeight="1" x14ac:dyDescent="0.25">
      <c r="A10" s="7"/>
      <c r="B10" s="140"/>
      <c r="C10" s="140"/>
      <c r="D10" s="141"/>
      <c r="E10" s="142"/>
      <c r="F10" s="142"/>
      <c r="G10" s="142"/>
      <c r="H10" s="140"/>
      <c r="I10" s="140"/>
      <c r="J10" s="140"/>
      <c r="K10" s="140"/>
      <c r="L10" s="142"/>
      <c r="M10" s="142"/>
      <c r="N10" s="143"/>
      <c r="O10" s="143"/>
      <c r="P10" s="143"/>
      <c r="Q10" s="143"/>
      <c r="R10" s="143"/>
      <c r="S10" s="143"/>
      <c r="T10" s="143"/>
      <c r="U10" s="142"/>
      <c r="V10" s="140"/>
      <c r="W10" s="142"/>
    </row>
    <row r="11" spans="1:57" s="97" customFormat="1" ht="9" customHeight="1" x14ac:dyDescent="0.25">
      <c r="A11" s="7"/>
      <c r="B11" s="140"/>
      <c r="C11" s="140"/>
      <c r="D11" s="141"/>
      <c r="E11" s="219"/>
      <c r="F11" s="219"/>
      <c r="G11" s="219"/>
      <c r="H11" s="219"/>
      <c r="I11" s="219"/>
      <c r="J11" s="219"/>
      <c r="K11" s="219"/>
      <c r="L11" s="219"/>
      <c r="M11" s="219"/>
      <c r="N11" s="219"/>
      <c r="O11" s="219"/>
      <c r="P11" s="219"/>
      <c r="Q11" s="219"/>
      <c r="R11" s="219"/>
      <c r="S11" s="219"/>
      <c r="T11" s="219"/>
      <c r="U11" s="219"/>
      <c r="V11" s="219"/>
      <c r="W11" s="219"/>
    </row>
    <row r="12" spans="1:57" x14ac:dyDescent="0.25">
      <c r="A12" s="7"/>
      <c r="B12" s="140"/>
      <c r="C12" s="140"/>
      <c r="D12" s="141"/>
      <c r="E12" s="147"/>
      <c r="F12" s="7"/>
      <c r="G12" s="7"/>
      <c r="H12" s="192" t="s">
        <v>1607</v>
      </c>
    </row>
    <row r="13" spans="1:57" x14ac:dyDescent="0.25">
      <c r="A13" s="7"/>
      <c r="B13" s="140"/>
      <c r="C13" s="140"/>
      <c r="D13" s="141"/>
      <c r="E13" s="147"/>
      <c r="F13" s="7"/>
      <c r="G13" s="7"/>
    </row>
    <row r="14" spans="1:57" x14ac:dyDescent="0.25">
      <c r="A14" s="7"/>
      <c r="B14" s="140"/>
      <c r="C14" s="140"/>
      <c r="D14" s="141"/>
      <c r="E14" s="147"/>
      <c r="F14" s="7"/>
      <c r="G14" s="7"/>
      <c r="H14" s="192" t="s">
        <v>1596</v>
      </c>
      <c r="J14" s="203"/>
      <c r="K14" s="203"/>
      <c r="L14" s="203"/>
      <c r="M14" s="203"/>
      <c r="N14" s="203"/>
    </row>
    <row r="15" spans="1:57" x14ac:dyDescent="0.25">
      <c r="A15" s="7"/>
      <c r="B15" s="140"/>
      <c r="C15" s="140"/>
      <c r="D15" s="141"/>
      <c r="E15" s="147"/>
      <c r="F15" s="7"/>
      <c r="G15" s="7"/>
    </row>
    <row r="16" spans="1:57" x14ac:dyDescent="0.25">
      <c r="A16" s="7"/>
      <c r="B16" s="140"/>
      <c r="C16" s="140"/>
      <c r="D16" s="141"/>
      <c r="E16" s="147"/>
      <c r="F16" s="209"/>
      <c r="G16" s="204"/>
      <c r="H16" s="598" t="s">
        <v>1589</v>
      </c>
      <c r="I16" s="598"/>
      <c r="J16" s="598"/>
      <c r="K16" s="598"/>
      <c r="L16" s="598"/>
      <c r="M16" s="193"/>
      <c r="N16" s="599" t="s">
        <v>1590</v>
      </c>
      <c r="O16" s="600"/>
      <c r="P16" s="601"/>
      <c r="Q16" s="193"/>
      <c r="R16" s="599" t="s">
        <v>1282</v>
      </c>
      <c r="S16" s="600"/>
      <c r="T16" s="600"/>
      <c r="U16" s="600"/>
      <c r="V16" s="601"/>
    </row>
    <row r="17" spans="1:22" ht="25.5" x14ac:dyDescent="0.25">
      <c r="A17" s="7"/>
      <c r="B17" s="140"/>
      <c r="C17" s="140"/>
      <c r="D17" s="141"/>
      <c r="E17" s="147"/>
      <c r="F17" s="210" t="s">
        <v>1272</v>
      </c>
      <c r="G17" s="204"/>
      <c r="H17" s="196" t="s">
        <v>1274</v>
      </c>
      <c r="I17" s="197"/>
      <c r="J17" s="196" t="s">
        <v>1275</v>
      </c>
      <c r="K17" s="197"/>
      <c r="L17" s="196" t="s">
        <v>1085</v>
      </c>
      <c r="M17" s="198"/>
      <c r="N17" s="199" t="s">
        <v>1591</v>
      </c>
      <c r="O17" s="198"/>
      <c r="P17" s="199" t="s">
        <v>1592</v>
      </c>
      <c r="Q17" s="198"/>
      <c r="R17" s="200" t="s">
        <v>1593</v>
      </c>
      <c r="S17" s="198"/>
      <c r="T17" s="201" t="s">
        <v>1594</v>
      </c>
      <c r="U17" s="198"/>
      <c r="V17" s="202" t="s">
        <v>1595</v>
      </c>
    </row>
    <row r="18" spans="1:22" ht="149.25" customHeight="1" x14ac:dyDescent="0.25">
      <c r="A18" s="7"/>
      <c r="B18" s="140"/>
      <c r="C18" s="140"/>
      <c r="D18" s="141"/>
      <c r="E18" s="194"/>
      <c r="F18" s="205" t="str">
        <f>'1. IDENTIFICACION DEL RIESGO'!F29</f>
        <v>Eje de Calidad</v>
      </c>
      <c r="G18" s="206"/>
      <c r="H18" s="231" t="str">
        <f>IF(ISBLANK('1. IDENTIFICACION DEL RIESGO'!M29),"",'1. IDENTIFICACION DEL RIESGO'!M29)</f>
        <v>1. Ausencia o fallas en la formulación del Plan Anual de Adquisiciones de la entidad.
2. Deficiencias o fallas en la construcción de estudios de sector, estudios previos, pliegos de condiciones y estimacion de tiempos en los procesos de seleccion.
3. Falta de oportunidad en la elaboración y entrega de los estudios de sector, estudios previos y pliegos de condiciones
4. Falta de unidad de criterios en materia contractual entre dependencias y Direcciones Regionales.
5.Extralimitacion de funciones por parte de servidores publicos y/o colaboradores en la ausencia y/o toma de decisiones.
6.Falta de personal idóneo para adelantar  la construcción de estudios de sector, estudios previos, pliegos de condiciones (gestión humana).
7.Fallas en el proceso de evaluación financiera, jurídica y técnica durante la adquisición de bienes y servicios.</v>
      </c>
      <c r="I18" s="207"/>
      <c r="J18" s="231" t="str">
        <f>IF(ISBLANK('1. IDENTIFICACION DEL RIESGO'!O29),"",'1. IDENTIFICACION DEL RIESGO'!O29)</f>
        <v>No suscripción de contratos para la Prestacion de Servicios misionales y/o de apoyo.</v>
      </c>
      <c r="K18" s="207"/>
      <c r="L18" s="231" t="str">
        <f>'2. ANALISIS DEL RIESGO'!AI18</f>
        <v>Seguimiento al Plan Anual de Adquisiciones
Indiciadores de ejecución presupuestal reportados en el tablero de control
Seguimiento y toma de decisiones frente a la ejecución presupuestal por parte del Consejo Directivo
Comité de seguimiento y evaluación del Plan Anual de Adquisiciones
Sistema de Información PACCO
Seguimiento al cronograma de procesos contractuales de las areas de apoyo en el Comité de Secretaria General
Seguimiento y toma de decisiones respecto a la ejecución presupuestal en Comité Directivo</v>
      </c>
      <c r="M18" s="208"/>
      <c r="N18" s="232"/>
      <c r="O18" s="208"/>
      <c r="P18" s="232"/>
      <c r="Q18" s="208"/>
      <c r="R18" s="233" t="str">
        <f>'2. ANALISIS DEL RIESGO'!AM18</f>
        <v>FUERTE</v>
      </c>
      <c r="S18" s="208"/>
      <c r="T18" s="233" t="str">
        <f>IF(ISBLANK('2. ANALISIS DEL RIESGO'!BC18),"",'2. ANALISIS DEL RIESGO'!BC18)</f>
        <v>1.1 Analizar la coherencia de la información registrada en el sistema PACCO; como es la fecha de inicio de ejecución, modalidad, tipo de contrato y la disponiblidad de los recursos en el Plan Anual de Adquisiciones, previo a la aprobación por parte de la Dirección General.
1.2 Comunicar a las áreas y regionales donde se observen incosistencias en la programación de los recursos.
2.1 Realizar comparativos de las proyecciones de fechas de inicio en el Plan Anual de Adquisiciones, frente a los compromisos efectivamente registrados en el SIIF Nación.
2.2 Elaborar informes para cada área o regional evidenciando las diferencias encontradas.
2.3 Elaborar informes mensuales de evaluación al Plan Anual de Adquisiciones y publicarlos en INTRANET.
33.1  Socialización de procedimientos.
3.2 Adelantar el seguimiento a las regionales (presencial o virtual) del cumplimiento del proceso y procedimiento Socializada.
4.1 Realizar las actividades correspondientes para la puesta en marcha el sistema de gestión y supervisión de contratos.
4.2 Adelantar el seguimiento a las regionales (presencial o virtual) del cumplimiento del proceso y procedimiento Socializada.
5.1 Programación de capacitaciones en elaboración de fichas técnicas, estudios de sector de mínima cuantía, procesos de contratación, selección y supervisión. 
5.2 Realización de capacitaciones.
6.1.Realizar seguimiento a los compromisos adquiridos en las reuniones con las dependencias líderes de los procesos de contratación, para monitorear los estudios de sector y/o Costos que se requieren para la vigencia.
6.2.Realizar reuniones con las dependencias líderes de los procesos de contratación, para establecer los estudios de sector y/o Costos que se requieren para la vigencia 2019.</v>
      </c>
      <c r="U18" s="208"/>
      <c r="V18" s="234"/>
    </row>
    <row r="19" spans="1:22" ht="149.25" hidden="1" customHeight="1" x14ac:dyDescent="0.25">
      <c r="A19" s="7"/>
      <c r="B19" s="140"/>
      <c r="C19" s="140"/>
      <c r="D19" s="141"/>
      <c r="E19" s="194"/>
      <c r="F19" s="205" t="str">
        <f>'1. IDENTIFICACION DEL RIESGO'!F30</f>
        <v>Eje de Calidad</v>
      </c>
      <c r="G19" s="206"/>
      <c r="H19" s="231" t="str">
        <f>IF(ISBLANK('1. IDENTIFICACION DEL RIESGO'!M30),"",'1. IDENTIFICACION DEL RIESGO'!M30)</f>
        <v>1. Ausencia de controles, registro y verificacion de Informacion por parte del área técnica y la Direccion de Contratacion en la elaboracion de documentacion previa y en la suscripción del contrato.
2. Desconocimiento de la normatividad en materia de contratacion
3. Procedimientos inexistentes, deficientes o desactualizados. 
4. Ausencia de personal ídoneo que adelante los procesos de contratacion.</v>
      </c>
      <c r="I19" s="207"/>
      <c r="J19" s="231" t="str">
        <f>IF(ISBLANK('1. IDENTIFICACION DEL RIESGO'!O30),"",'1. IDENTIFICACION DEL RIESGO'!O30)</f>
        <v>Celebración y legalización de contratos sin el cumplimiento de requisitos.</v>
      </c>
      <c r="K19" s="207"/>
      <c r="L19" s="231" t="str">
        <f>'2. ANALISIS DEL RIESGO'!AI19</f>
        <v>Manual de Contratación
Comité de Contratación Nivel Nacional
Comité de Contratación Nivel Regional
Elaboración de estudios previos y estudios de sector y costos
Auditorias internas y externas
Controles de legalidad de los procesos de adquisición de bienes y servicios
Canal de consultas regionales dispuesto para resolver inquietudes jurídicas.</v>
      </c>
      <c r="M19" s="208"/>
      <c r="N19" s="232"/>
      <c r="O19" s="208"/>
      <c r="P19" s="232"/>
      <c r="Q19" s="208"/>
      <c r="R19" s="233" t="str">
        <f>'2. ANALISIS DEL RIESGO'!AM19</f>
        <v>FUERTE</v>
      </c>
      <c r="S19" s="208"/>
      <c r="T19" s="233" t="str">
        <f>IF(ISBLANK('2. ANALISIS DEL RIESGO'!BC19),"",'2. ANALISIS DEL RIESGO'!BC19)</f>
        <v>1.1 Socializaciones de procedimientos.
1.2  Adelantar el seguimiento a las regionales (presencial o virtual) del cumplimiento del proceso y procedimiento Socializada.
2.1 Realizar las actividades correspondientes para la funcionalidad del sistema de gestión contractual SITCO que permita el seguimiento a aspectos contractuales y presupuestales para el seguimiento a los contratos
3.1 Programación de Capacitaciones en procesos de contratación, selección y supervisión. 
3.2 Realización de capacitaciones.
4.1 Revisar los requisitos legales los contratos seleccionados en la muestra
4.2 Emitir un concepto sobre la revisión realizada.</v>
      </c>
      <c r="U19" s="208"/>
      <c r="V19" s="234"/>
    </row>
    <row r="20" spans="1:22" ht="149.25" hidden="1" customHeight="1" x14ac:dyDescent="0.25">
      <c r="A20" s="7"/>
      <c r="B20" s="140"/>
      <c r="C20" s="140"/>
      <c r="D20" s="141"/>
      <c r="E20" s="194"/>
      <c r="F20" s="205" t="str">
        <f>'1. IDENTIFICACION DEL RIESGO'!F31</f>
        <v>Eje de Calidad</v>
      </c>
      <c r="G20" s="206"/>
      <c r="H20" s="231" t="str">
        <f>IF(ISBLANK('1. IDENTIFICACION DEL RIESGO'!M31),"",'1. IDENTIFICACION DEL RIESGO'!M31)</f>
        <v>1.Ausencia de personal  para adelantar la supervisión de contratos.
2. Concentración de supervisión de contratos en un solo colaborador.
3. Designación de supervisores y apoyos para la  supervisión no idóneos, para el ejercicio de supervisión de los servicios contratados.
4. Desconocimiento de la normatividad en materia de contratacion
5. Procedimientos inexistentes, deficientes o desactualizados. 
6. Inadecuadas herramientas de gestion, registro y verificacion para la ejecucion de contratos.
7. Deficiencias de caracter juridico, financiero o tecnico, omitidas o trasgredidas durante la etapa precontractual.</v>
      </c>
      <c r="I20" s="207"/>
      <c r="J20" s="231" t="str">
        <f>IF(ISBLANK('1. IDENTIFICACION DEL RIESGO'!O31),"",'1. IDENTIFICACION DEL RIESGO'!O31)</f>
        <v>Deficiencia en la supervisión de contratos</v>
      </c>
      <c r="K20" s="207"/>
      <c r="L20" s="231" t="str">
        <f>'2. ANALISIS DEL RIESGO'!AI20</f>
        <v>Manual de Contratación
Guía de Supervisión
Asistencia técnica de las areas misionales a los supervisores de los contratos
Aplicación de procedimientos asociados a la Supervisión
Auditorias internas y externas
Comité de Conciliación y Defensa Judicial</v>
      </c>
      <c r="M20" s="208"/>
      <c r="N20" s="232"/>
      <c r="O20" s="208"/>
      <c r="P20" s="232"/>
      <c r="Q20" s="208"/>
      <c r="R20" s="233" t="str">
        <f>'2. ANALISIS DEL RIESGO'!AM20</f>
        <v>FUERTE</v>
      </c>
      <c r="S20" s="208"/>
      <c r="T20" s="233" t="str">
        <f>IF(ISBLANK('2. ANALISIS DEL RIESGO'!BC20),"",'2. ANALISIS DEL RIESGO'!BC20)</f>
        <v>1.1  Adelantar el seguimiento a las regionales (presencial o virtual) del cumplimiento del proceso y procedimiento Socializada.
2.1 Realizar las actividades correspondientes para la funcionalidad del sistema de gestión contractual SITCO que permita el seguimiento a aspectos contractuales y presupuestales para el seguimiento a los contratos
3.1 Programación de Capacitaciones en procesos de contratación, selección y supervisión. 
3.2 Realización de capacitaciones.</v>
      </c>
      <c r="U20" s="208"/>
      <c r="V20" s="234"/>
    </row>
    <row r="21" spans="1:22" ht="149.25" hidden="1" customHeight="1" x14ac:dyDescent="0.25">
      <c r="A21" s="7"/>
      <c r="B21" s="140"/>
      <c r="C21" s="140"/>
      <c r="D21" s="141"/>
      <c r="E21" s="194"/>
      <c r="F21" s="205" t="str">
        <f>'1. IDENTIFICACION DEL RIESGO'!F32</f>
        <v>Eje de Calidad</v>
      </c>
      <c r="G21" s="206"/>
      <c r="H21" s="231" t="str">
        <f>IF(ISBLANK('1. IDENTIFICACION DEL RIESGO'!M32),"",'1. IDENTIFICACION DEL RIESGO'!M32)</f>
        <v>1. Ausencia o fallas en la formulación del Plan Anual de Adquisiciones de la entidad.
2. Desconocimiento por parte de las áreas tecnicas dell bien o servicio a contratar.
3.  Ausencia de controles, registro y verificacion de Informacion por parte del área técnica y la Direccion de Contratacion en la elaboracion de documentacion previa y en la suscripción del contrato.
4. Desconocimiento de la normatividad en materia de contratacion
5. Procedimientos inexistentes, deficientes o desactualizados. 
6. Ausencia de personal ídoneo que adelante los procesos de contratacion.
7. Falta de unidad de criterios por parte de los profesionales y áreas que adelantan el proceso de seleccion.
8. Proyeccion de requisitos habilitantes y de evaluacion sin conocimiento del bien o servicio a contratar.
9.Fallas en el proceso de evaluación financiera, jurídica y técnica durante la adquisición de bienes y servicios</v>
      </c>
      <c r="I21" s="207"/>
      <c r="J21" s="231" t="str">
        <f>IF(ISBLANK('1. IDENTIFICACION DEL RIESGO'!O32),"",'1. IDENTIFICACION DEL RIESGO'!O32)</f>
        <v>Selección de operadores y/o contratistas no idoneos</v>
      </c>
      <c r="K21" s="207"/>
      <c r="L21" s="231" t="str">
        <f>'2. ANALISIS DEL RIESGO'!AI21</f>
        <v>Manual de Contratación
Comité de Contratación Nivel Nacional
Comité de Contratación Nivel Regional
Elaboración de estudios previos y estudios de sector y costos
Auditorias internas y externas
Controles de legalidad de los procesos de adquisición de bienes y servicios
Canal de consultas regionales dispuesto para resolver inquietudes jurídicas.
Banco de Oferentes para algunos programas misionales</v>
      </c>
      <c r="M21" s="208"/>
      <c r="N21" s="232"/>
      <c r="O21" s="208"/>
      <c r="P21" s="232"/>
      <c r="Q21" s="208"/>
      <c r="R21" s="233" t="str">
        <f>'2. ANALISIS DEL RIESGO'!AM21</f>
        <v>FUERTE</v>
      </c>
      <c r="S21" s="208"/>
      <c r="T21" s="233" t="str">
        <f>IF(ISBLANK('2. ANALISIS DEL RIESGO'!BC21),"",'2. ANALISIS DEL RIESGO'!BC21)</f>
        <v>1.1  Adelantar el seguimiento a las regionales (presencial o virtual) del cumplimiento del proceso y procedimiento Socializada.
2.1 Programación de Capacitaciones en procesos de contratación, selección y supervisión. 
3.1 Realización de capacitaciones.</v>
      </c>
      <c r="U21" s="208"/>
      <c r="V21" s="234"/>
    </row>
    <row r="22" spans="1:22" ht="149.25" hidden="1" customHeight="1" x14ac:dyDescent="0.25">
      <c r="A22" s="7"/>
      <c r="B22" s="140"/>
      <c r="C22" s="140"/>
      <c r="D22" s="141"/>
      <c r="E22" s="194"/>
      <c r="F22" s="205" t="str">
        <f>'1. IDENTIFICACION DEL RIESGO'!F33</f>
        <v>Eje de Calidad (Corrupción)</v>
      </c>
      <c r="G22" s="206"/>
      <c r="H22" s="231" t="str">
        <f>IF(ISBLANK('1. IDENTIFICACION DEL RIESGO'!M33),"",'1. IDENTIFICACION DEL RIESGO'!M33)</f>
        <v>1.Ausencias y/o fallas de control, registro y verificación de información por parte del área técnica y la Dirección de Contratación en la elaboración de documentación previa.
2.Desconocimiento de la normatividad en materia de adquisición de bienes y servicios.
3. Ausencia y/o deficientes procedimientos para la adquisición de bienes y servicios.
4. Falta de divulgación y socialización de los procedimientos para la adquisición de bienes y servicios.
5. Manipulación de información y documentación del proceso por parte de servidores y colaboradores con intereses particulares.
6.Extralimitación de funciones por parte de servidores públicos y/o colaboradores en la ausencia y/o toma de decisiones.
7.Existencia de tráfico de influencias.</v>
      </c>
      <c r="I22" s="207"/>
      <c r="J22" s="231" t="str">
        <f>IF(ISBLANK('1. IDENTIFICACION DEL RIESGO'!O33),"",'1. IDENTIFICACION DEL RIESGO'!O33)</f>
        <v>Interés indebido en procesos de selección y celebración de contratos (corrupción)</v>
      </c>
      <c r="K22" s="207"/>
      <c r="L22" s="231" t="str">
        <f>'2. ANALISIS DEL RIESGO'!AI22</f>
        <v>Manual de Contratación
Elaboración de estudios previos y estudios de sector y costos
Controles de legalidad de los procesos de adquisición de bienes y servicios
Comité de Contratación Nivel Nacional
Comité de Contratación Nivel Regional
Seguimiento al Plan Anual de Adquisiciones</v>
      </c>
      <c r="M22" s="208"/>
      <c r="N22" s="232"/>
      <c r="O22" s="208"/>
      <c r="P22" s="232"/>
      <c r="Q22" s="208"/>
      <c r="R22" s="233" t="str">
        <f>'2. ANALISIS DEL RIESGO'!AM22</f>
        <v>FUERTE</v>
      </c>
      <c r="S22" s="208"/>
      <c r="T22" s="233" t="str">
        <f>IF(ISBLANK('2. ANALISIS DEL RIESGO'!BC22),"",'2. ANALISIS DEL RIESGO'!BC22)</f>
        <v xml:space="preserve">1. Acciones Transversales a todos los procesos (Dirección de Contratación):
1.1. Convocar a Comité de Contratación para los procesos de selección que aplique.
1.2 Expedir los lineamientos de contratación de aplicación a nivel nacional.
1.3 Socializar los lineamientos de contratación con las Regionales para su aplicación.
2. Acciones  Dirección dePrimera Infancia
2.1.1. Programar las correspondientes sesiones de trabajo con los socios u operadores con los cuales se pretenda contratar, en los cuales se analicen aspectos relacionados con la propuesta técnica y presupuesto destinado para la financiación del proyecto.
2.1.2. Celebrar dichas sesiones de conformidad al cronograma de contratación programado desde la DPI.
2.1.3. Evidenciar la celebración de las sesiones de trabajo y reportar los resultados obtenidos de las mismas.
2.2.1. Consolidar los resultados de la supervisión realizada por los grupos de la Sede Nacional, Regionales o Centros Zonales.
</v>
      </c>
      <c r="U22" s="208"/>
      <c r="V22" s="234"/>
    </row>
    <row r="23" spans="1:22" ht="149.25" hidden="1" customHeight="1" x14ac:dyDescent="0.25">
      <c r="A23" s="7"/>
      <c r="B23" s="140"/>
      <c r="C23" s="140"/>
      <c r="D23" s="141"/>
      <c r="E23" s="194"/>
      <c r="F23" s="205" t="str">
        <f>'1. IDENTIFICACION DEL RIESGO'!F34</f>
        <v>Eje de Calidad (Corrupción)</v>
      </c>
      <c r="G23" s="206"/>
      <c r="H23" s="231" t="str">
        <f>IF(ISBLANK('1. IDENTIFICACION DEL RIESGO'!M34),"",'1. IDENTIFICACION DEL RIESGO'!M34)</f>
        <v>1.Ausencia de personal  para adelantar la supervisión de contratos.
2. Concentración de supervisión de contratos en un solo colaborador.
3. Designación de supervisores y apoyos para la  supervisión no idóneos, para el ejercicio de supervisión de los servicios contratados.
4. Incumplimiento de la normatividad en materia de adquisición de bienes y servicios
5. Ausencia y/o deficientes procedimientos para la adquisición de bienes y servicios.
6. Falta de divulgación y socialización de los procedimientos para la adquisición de bienes y servicios.
7. Manipulación de información y documentación del proceso por parte de servidores y colaboradores con intereses particulares.
8. Extralimitación de funciones por parte de servidores públicos y/o colaboradores en la ausencia y/o toma de decisiones.
9. Existencia de tráfico de influencias.
10. Inadecuadas herramientas de gestión, registro y verificación de ejecución de contratación.
11. Faltas, ausencias o deficiencias de carácter jurídico, financiero o técnico, omitidas o trasgredidas durante la etapa de ejecución del contrato.
12. Condiciones (económicas, seguridad, amiguismo, etc) que vulneran la objetividad del supervisor.
13. Influencia de terceros en la toma de decisiones por parte de los supervisores del ICBF.</v>
      </c>
      <c r="I23" s="207"/>
      <c r="J23" s="231" t="str">
        <f>IF(ISBLANK('1. IDENTIFICACION DEL RIESGO'!O34),"",'1. IDENTIFICACION DEL RIESGO'!O34)</f>
        <v>Interés indebido en la  supervisión de contratos (corrupción)</v>
      </c>
      <c r="K23" s="207"/>
      <c r="L23" s="231" t="str">
        <f>'2. ANALISIS DEL RIESGO'!AI23</f>
        <v>Guía de Supervisión
Capacitaciones a los Supervisores
Auditorias internas y externas
Aplicación de los procedimientos para la correcta y oportuna liquidación de los contratos.</v>
      </c>
      <c r="M23" s="208"/>
      <c r="N23" s="232"/>
      <c r="O23" s="208"/>
      <c r="P23" s="232"/>
      <c r="Q23" s="208"/>
      <c r="R23" s="233" t="str">
        <f>'2. ANALISIS DEL RIESGO'!AM23</f>
        <v>MODERADO</v>
      </c>
      <c r="S23" s="208"/>
      <c r="T23" s="233" t="str">
        <f>IF(ISBLANK('2. ANALISIS DEL RIESGO'!BC23),"",'2. ANALISIS DEL RIESGO'!BC23)</f>
        <v>1. Acciones Transversales a todos los procesos (Direccíón de Contratación):
1.1. Realizar capacitaciones a dirigidas a los supervisores de las Direcciones Regionales y dependencias de la Sede de la Dirección General, respecto del ejercicio de supervisión.
2. Acciones Dirección de Primera Infancia
2.1. Actualizar la Matriz de seguimiento de los contratos y/o convenios que se encuentran en liquidación.
2.2. Identificar el estado y tiempo para desarrollar la liquidación de los convenios.
2.3. Dar prioridad en el seguimiento a los Contratos/Convenios que son de años anteriores y que cuenten con fechas proximas para la pérdida de competencia de liquidación del mismo.
2.4. Realizar seguimiento a los contratos y/o convenios que se encuentran en liquidación.</v>
      </c>
      <c r="U23" s="208"/>
      <c r="V23" s="234"/>
    </row>
    <row r="24" spans="1:22" ht="149.25" hidden="1" customHeight="1" x14ac:dyDescent="0.25">
      <c r="A24" s="7"/>
      <c r="B24" s="140"/>
      <c r="C24" s="140"/>
      <c r="D24" s="141"/>
      <c r="E24" s="194"/>
      <c r="F24" s="205" t="str">
        <f>'1. IDENTIFICACION DEL RIESGO'!F35</f>
        <v/>
      </c>
      <c r="G24" s="206"/>
      <c r="H24" s="231" t="str">
        <f>IF(ISBLANK('1. IDENTIFICACION DEL RIESGO'!M35),"",'1. IDENTIFICACION DEL RIESGO'!M35)</f>
        <v/>
      </c>
      <c r="I24" s="207"/>
      <c r="J24" s="231" t="str">
        <f>IF(ISBLANK('1. IDENTIFICACION DEL RIESGO'!O35),"",'1. IDENTIFICACION DEL RIESGO'!O35)</f>
        <v/>
      </c>
      <c r="K24" s="207"/>
      <c r="L24" s="231" t="str">
        <f>'2. ANALISIS DEL RIESGO'!AI24</f>
        <v xml:space="preserve">
</v>
      </c>
      <c r="M24" s="208"/>
      <c r="N24" s="232"/>
      <c r="O24" s="208"/>
      <c r="P24" s="232"/>
      <c r="Q24" s="208"/>
      <c r="R24" s="233" t="str">
        <f>'2. ANALISIS DEL RIESGO'!AM24</f>
        <v/>
      </c>
      <c r="S24" s="208"/>
      <c r="T24" s="233" t="str">
        <f>IF(ISBLANK('2. ANALISIS DEL RIESGO'!BC24),"",'2. ANALISIS DEL RIESGO'!BC24)</f>
        <v/>
      </c>
      <c r="U24" s="208"/>
      <c r="V24" s="234"/>
    </row>
    <row r="25" spans="1:22" ht="149.25" hidden="1" customHeight="1" x14ac:dyDescent="0.25">
      <c r="A25" s="7"/>
      <c r="B25" s="140"/>
      <c r="C25" s="140"/>
      <c r="D25" s="141"/>
      <c r="E25" s="194"/>
      <c r="F25" s="205" t="str">
        <f>'1. IDENTIFICACION DEL RIESGO'!F36</f>
        <v/>
      </c>
      <c r="G25" s="206"/>
      <c r="H25" s="231" t="str">
        <f>IF(ISBLANK('1. IDENTIFICACION DEL RIESGO'!M36),"",'1. IDENTIFICACION DEL RIESGO'!M36)</f>
        <v/>
      </c>
      <c r="I25" s="207"/>
      <c r="J25" s="231" t="str">
        <f>IF(ISBLANK('1. IDENTIFICACION DEL RIESGO'!O36),"",'1. IDENTIFICACION DEL RIESGO'!O36)</f>
        <v/>
      </c>
      <c r="K25" s="207"/>
      <c r="L25" s="231" t="str">
        <f>'2. ANALISIS DEL RIESGO'!AI25</f>
        <v xml:space="preserve">
</v>
      </c>
      <c r="M25" s="208"/>
      <c r="N25" s="232"/>
      <c r="O25" s="208"/>
      <c r="P25" s="232"/>
      <c r="Q25" s="208"/>
      <c r="R25" s="233" t="str">
        <f>'2. ANALISIS DEL RIESGO'!AM25</f>
        <v/>
      </c>
      <c r="S25" s="208"/>
      <c r="T25" s="233" t="str">
        <f>IF(ISBLANK('2. ANALISIS DEL RIESGO'!BC25),"",'2. ANALISIS DEL RIESGO'!BC25)</f>
        <v/>
      </c>
      <c r="U25" s="208"/>
      <c r="V25" s="234"/>
    </row>
    <row r="26" spans="1:22" ht="149.25" hidden="1" customHeight="1" x14ac:dyDescent="0.25">
      <c r="A26" s="7"/>
      <c r="B26" s="140"/>
      <c r="C26" s="140"/>
      <c r="D26" s="141"/>
      <c r="E26" s="194"/>
      <c r="F26" s="205" t="str">
        <f>'1. IDENTIFICACION DEL RIESGO'!F37</f>
        <v/>
      </c>
      <c r="G26" s="206"/>
      <c r="H26" s="231" t="str">
        <f>IF(ISBLANK('1. IDENTIFICACION DEL RIESGO'!M37),"",'1. IDENTIFICACION DEL RIESGO'!M37)</f>
        <v/>
      </c>
      <c r="I26" s="207"/>
      <c r="J26" s="231" t="str">
        <f>IF(ISBLANK('1. IDENTIFICACION DEL RIESGO'!O37),"",'1. IDENTIFICACION DEL RIESGO'!O37)</f>
        <v/>
      </c>
      <c r="K26" s="207"/>
      <c r="L26" s="231" t="str">
        <f>'2. ANALISIS DEL RIESGO'!AI26</f>
        <v xml:space="preserve">
</v>
      </c>
      <c r="M26" s="208"/>
      <c r="N26" s="232"/>
      <c r="O26" s="208"/>
      <c r="P26" s="232"/>
      <c r="Q26" s="208"/>
      <c r="R26" s="233" t="str">
        <f>'2. ANALISIS DEL RIESGO'!AM26</f>
        <v/>
      </c>
      <c r="S26" s="208"/>
      <c r="T26" s="233" t="str">
        <f>IF(ISBLANK('2. ANALISIS DEL RIESGO'!BC26),"",'2. ANALISIS DEL RIESGO'!BC26)</f>
        <v/>
      </c>
      <c r="U26" s="208"/>
      <c r="V26" s="234"/>
    </row>
    <row r="27" spans="1:22" ht="149.25" hidden="1" customHeight="1" x14ac:dyDescent="0.25">
      <c r="A27" s="7"/>
      <c r="B27" s="140"/>
      <c r="C27" s="140"/>
      <c r="D27" s="141"/>
      <c r="E27" s="194"/>
      <c r="F27" s="205" t="str">
        <f>'1. IDENTIFICACION DEL RIESGO'!F38</f>
        <v/>
      </c>
      <c r="G27" s="206"/>
      <c r="H27" s="231" t="str">
        <f>IF(ISBLANK('1. IDENTIFICACION DEL RIESGO'!M38),"",'1. IDENTIFICACION DEL RIESGO'!M38)</f>
        <v/>
      </c>
      <c r="I27" s="207"/>
      <c r="J27" s="231" t="str">
        <f>IF(ISBLANK('1. IDENTIFICACION DEL RIESGO'!O38),"",'1. IDENTIFICACION DEL RIESGO'!O38)</f>
        <v/>
      </c>
      <c r="K27" s="207"/>
      <c r="L27" s="231" t="str">
        <f>'2. ANALISIS DEL RIESGO'!AI27</f>
        <v xml:space="preserve">
</v>
      </c>
      <c r="M27" s="208"/>
      <c r="N27" s="232"/>
      <c r="O27" s="208"/>
      <c r="P27" s="232"/>
      <c r="Q27" s="208"/>
      <c r="R27" s="233" t="str">
        <f>'2. ANALISIS DEL RIESGO'!AM27</f>
        <v/>
      </c>
      <c r="S27" s="208"/>
      <c r="T27" s="233" t="str">
        <f>IF(ISBLANK('2. ANALISIS DEL RIESGO'!BC27),"",'2. ANALISIS DEL RIESGO'!BC27)</f>
        <v/>
      </c>
      <c r="U27" s="208"/>
      <c r="V27" s="234"/>
    </row>
    <row r="28" spans="1:22" ht="149.25" hidden="1" customHeight="1" x14ac:dyDescent="0.25">
      <c r="A28" s="7"/>
      <c r="B28" s="140"/>
      <c r="C28" s="140"/>
      <c r="D28" s="141"/>
      <c r="E28" s="194"/>
      <c r="F28" s="205" t="str">
        <f>'1. IDENTIFICACION DEL RIESGO'!F39</f>
        <v/>
      </c>
      <c r="G28" s="206"/>
      <c r="H28" s="231" t="str">
        <f>IF(ISBLANK('1. IDENTIFICACION DEL RIESGO'!M39),"",'1. IDENTIFICACION DEL RIESGO'!M39)</f>
        <v/>
      </c>
      <c r="I28" s="207"/>
      <c r="J28" s="231" t="str">
        <f>IF(ISBLANK('1. IDENTIFICACION DEL RIESGO'!O39),"",'1. IDENTIFICACION DEL RIESGO'!O39)</f>
        <v/>
      </c>
      <c r="K28" s="207"/>
      <c r="L28" s="231" t="str">
        <f>'2. ANALISIS DEL RIESGO'!AI28</f>
        <v xml:space="preserve">
</v>
      </c>
      <c r="M28" s="208"/>
      <c r="N28" s="232"/>
      <c r="O28" s="208"/>
      <c r="P28" s="232"/>
      <c r="Q28" s="208"/>
      <c r="R28" s="233" t="str">
        <f>'2. ANALISIS DEL RIESGO'!AM28</f>
        <v/>
      </c>
      <c r="S28" s="208"/>
      <c r="T28" s="233" t="str">
        <f>IF(ISBLANK('2. ANALISIS DEL RIESGO'!BC28),"",'2. ANALISIS DEL RIESGO'!BC28)</f>
        <v/>
      </c>
      <c r="U28" s="208"/>
      <c r="V28" s="234"/>
    </row>
    <row r="29" spans="1:22" ht="149.25" hidden="1" customHeight="1" x14ac:dyDescent="0.25">
      <c r="B29" s="140"/>
      <c r="C29" s="140"/>
      <c r="D29" s="141"/>
      <c r="E29" s="194"/>
      <c r="F29" s="205" t="str">
        <f>'1. IDENTIFICACION DEL RIESGO'!F40</f>
        <v/>
      </c>
      <c r="G29" s="206"/>
      <c r="H29" s="231" t="str">
        <f>IF(ISBLANK('1. IDENTIFICACION DEL RIESGO'!M40),"",'1. IDENTIFICACION DEL RIESGO'!M40)</f>
        <v/>
      </c>
      <c r="I29" s="207"/>
      <c r="J29" s="231" t="str">
        <f>IF(ISBLANK('1. IDENTIFICACION DEL RIESGO'!O40),"",'1. IDENTIFICACION DEL RIESGO'!O40)</f>
        <v/>
      </c>
      <c r="K29" s="207"/>
      <c r="L29" s="231" t="str">
        <f>'2. ANALISIS DEL RIESGO'!AI29</f>
        <v xml:space="preserve">
</v>
      </c>
      <c r="M29" s="208"/>
      <c r="N29" s="232"/>
      <c r="O29" s="208"/>
      <c r="P29" s="232"/>
      <c r="Q29" s="208"/>
      <c r="R29" s="233" t="str">
        <f>'2. ANALISIS DEL RIESGO'!AM29</f>
        <v/>
      </c>
      <c r="S29" s="208"/>
      <c r="T29" s="233" t="str">
        <f>IF(ISBLANK('2. ANALISIS DEL RIESGO'!BC29),"",'2. ANALISIS DEL RIESGO'!BC29)</f>
        <v/>
      </c>
      <c r="U29" s="208"/>
      <c r="V29" s="234"/>
    </row>
    <row r="30" spans="1:22" ht="149.25" hidden="1" customHeight="1" x14ac:dyDescent="0.25">
      <c r="B30" s="140"/>
      <c r="C30" s="140"/>
      <c r="D30" s="141"/>
      <c r="E30" s="194"/>
      <c r="F30" s="205" t="e">
        <f>'1. IDENTIFICACION DEL RIESGO'!#REF!</f>
        <v>#REF!</v>
      </c>
      <c r="G30" s="206"/>
      <c r="H30" s="231" t="e">
        <f>IF(ISBLANK('1. IDENTIFICACION DEL RIESGO'!#REF!),"",'1. IDENTIFICACION DEL RIESGO'!#REF!)</f>
        <v>#REF!</v>
      </c>
      <c r="I30" s="207"/>
      <c r="J30" s="231" t="e">
        <f>IF(ISBLANK('1. IDENTIFICACION DEL RIESGO'!#REF!),"",'1. IDENTIFICACION DEL RIESGO'!#REF!)</f>
        <v>#REF!</v>
      </c>
      <c r="K30" s="207"/>
      <c r="L30" s="231" t="e">
        <f>'2. ANALISIS DEL RIESGO'!#REF!</f>
        <v>#REF!</v>
      </c>
      <c r="M30" s="208"/>
      <c r="N30" s="232"/>
      <c r="O30" s="208"/>
      <c r="P30" s="232"/>
      <c r="Q30" s="208"/>
      <c r="R30" s="233" t="e">
        <f>'2. ANALISIS DEL RIESGO'!#REF!</f>
        <v>#REF!</v>
      </c>
      <c r="S30" s="208"/>
      <c r="T30" s="233" t="e">
        <f>IF(ISBLANK('2. ANALISIS DEL RIESGO'!#REF!),"",'2. ANALISIS DEL RIESGO'!#REF!)</f>
        <v>#REF!</v>
      </c>
      <c r="U30" s="208"/>
      <c r="V30" s="234"/>
    </row>
    <row r="31" spans="1:22" ht="149.25" hidden="1" customHeight="1" x14ac:dyDescent="0.25">
      <c r="B31" s="140"/>
      <c r="C31" s="140"/>
      <c r="D31" s="141"/>
      <c r="E31" s="194"/>
      <c r="F31" s="205" t="e">
        <f>'1. IDENTIFICACION DEL RIESGO'!#REF!</f>
        <v>#REF!</v>
      </c>
      <c r="G31" s="206"/>
      <c r="H31" s="231" t="e">
        <f>IF(ISBLANK('1. IDENTIFICACION DEL RIESGO'!#REF!),"",'1. IDENTIFICACION DEL RIESGO'!#REF!)</f>
        <v>#REF!</v>
      </c>
      <c r="I31" s="207"/>
      <c r="J31" s="231" t="e">
        <f>IF(ISBLANK('1. IDENTIFICACION DEL RIESGO'!#REF!),"",'1. IDENTIFICACION DEL RIESGO'!#REF!)</f>
        <v>#REF!</v>
      </c>
      <c r="K31" s="207"/>
      <c r="L31" s="231" t="e">
        <f>'2. ANALISIS DEL RIESGO'!#REF!</f>
        <v>#REF!</v>
      </c>
      <c r="M31" s="208"/>
      <c r="N31" s="232"/>
      <c r="O31" s="208"/>
      <c r="P31" s="232"/>
      <c r="Q31" s="208"/>
      <c r="R31" s="233" t="e">
        <f>'2. ANALISIS DEL RIESGO'!#REF!</f>
        <v>#REF!</v>
      </c>
      <c r="S31" s="208"/>
      <c r="T31" s="233" t="e">
        <f>IF(ISBLANK('2. ANALISIS DEL RIESGO'!#REF!),"",'2. ANALISIS DEL RIESGO'!#REF!)</f>
        <v>#REF!</v>
      </c>
      <c r="U31" s="208"/>
      <c r="V31" s="234"/>
    </row>
    <row r="32" spans="1:22" ht="149.25" hidden="1" customHeight="1" x14ac:dyDescent="0.25">
      <c r="B32" s="140"/>
      <c r="C32" s="140"/>
      <c r="D32" s="141"/>
      <c r="E32" s="194"/>
      <c r="F32" s="205" t="e">
        <f>'1. IDENTIFICACION DEL RIESGO'!#REF!</f>
        <v>#REF!</v>
      </c>
      <c r="G32" s="206"/>
      <c r="H32" s="231" t="e">
        <f>IF(ISBLANK('1. IDENTIFICACION DEL RIESGO'!#REF!),"",'1. IDENTIFICACION DEL RIESGO'!#REF!)</f>
        <v>#REF!</v>
      </c>
      <c r="I32" s="207"/>
      <c r="J32" s="231" t="e">
        <f>IF(ISBLANK('1. IDENTIFICACION DEL RIESGO'!#REF!),"",'1. IDENTIFICACION DEL RIESGO'!#REF!)</f>
        <v>#REF!</v>
      </c>
      <c r="K32" s="207"/>
      <c r="L32" s="231" t="e">
        <f>'2. ANALISIS DEL RIESGO'!#REF!</f>
        <v>#REF!</v>
      </c>
      <c r="M32" s="208"/>
      <c r="N32" s="232"/>
      <c r="O32" s="208"/>
      <c r="P32" s="232"/>
      <c r="Q32" s="208"/>
      <c r="R32" s="233" t="e">
        <f>'2. ANALISIS DEL RIESGO'!#REF!</f>
        <v>#REF!</v>
      </c>
      <c r="S32" s="208"/>
      <c r="T32" s="233" t="e">
        <f>IF(ISBLANK('2. ANALISIS DEL RIESGO'!#REF!),"",'2. ANALISIS DEL RIESGO'!#REF!)</f>
        <v>#REF!</v>
      </c>
      <c r="U32" s="208"/>
      <c r="V32" s="234"/>
    </row>
    <row r="33" spans="2:22" ht="149.25" hidden="1" customHeight="1" x14ac:dyDescent="0.25">
      <c r="B33" s="140"/>
      <c r="C33" s="140"/>
      <c r="D33" s="141"/>
      <c r="E33" s="194"/>
      <c r="F33" s="205" t="e">
        <f>'1. IDENTIFICACION DEL RIESGO'!#REF!</f>
        <v>#REF!</v>
      </c>
      <c r="G33" s="206"/>
      <c r="H33" s="231" t="e">
        <f>IF(ISBLANK('1. IDENTIFICACION DEL RIESGO'!#REF!),"",'1. IDENTIFICACION DEL RIESGO'!#REF!)</f>
        <v>#REF!</v>
      </c>
      <c r="I33" s="207"/>
      <c r="J33" s="231" t="e">
        <f>IF(ISBLANK('1. IDENTIFICACION DEL RIESGO'!#REF!),"",'1. IDENTIFICACION DEL RIESGO'!#REF!)</f>
        <v>#REF!</v>
      </c>
      <c r="K33" s="207"/>
      <c r="L33" s="231" t="e">
        <f>'2. ANALISIS DEL RIESGO'!#REF!</f>
        <v>#REF!</v>
      </c>
      <c r="M33" s="208"/>
      <c r="N33" s="232"/>
      <c r="O33" s="208"/>
      <c r="P33" s="232"/>
      <c r="Q33" s="208"/>
      <c r="R33" s="233" t="e">
        <f>'2. ANALISIS DEL RIESGO'!#REF!</f>
        <v>#REF!</v>
      </c>
      <c r="S33" s="208"/>
      <c r="T33" s="233" t="e">
        <f>IF(ISBLANK('2. ANALISIS DEL RIESGO'!#REF!),"",'2. ANALISIS DEL RIESGO'!#REF!)</f>
        <v>#REF!</v>
      </c>
      <c r="U33" s="208"/>
      <c r="V33" s="234"/>
    </row>
    <row r="34" spans="2:22" ht="149.25" hidden="1" customHeight="1" x14ac:dyDescent="0.25">
      <c r="B34" s="140"/>
      <c r="C34" s="140"/>
      <c r="D34" s="141"/>
      <c r="E34" s="194"/>
      <c r="F34" s="205" t="e">
        <f>'1. IDENTIFICACION DEL RIESGO'!#REF!</f>
        <v>#REF!</v>
      </c>
      <c r="G34" s="206"/>
      <c r="H34" s="231" t="e">
        <f>IF(ISBLANK('1. IDENTIFICACION DEL RIESGO'!#REF!),"",'1. IDENTIFICACION DEL RIESGO'!#REF!)</f>
        <v>#REF!</v>
      </c>
      <c r="I34" s="207"/>
      <c r="J34" s="231" t="e">
        <f>IF(ISBLANK('1. IDENTIFICACION DEL RIESGO'!#REF!),"",'1. IDENTIFICACION DEL RIESGO'!#REF!)</f>
        <v>#REF!</v>
      </c>
      <c r="K34" s="207"/>
      <c r="L34" s="231" t="e">
        <f>'2. ANALISIS DEL RIESGO'!#REF!</f>
        <v>#REF!</v>
      </c>
      <c r="M34" s="208"/>
      <c r="N34" s="232"/>
      <c r="O34" s="208"/>
      <c r="P34" s="232"/>
      <c r="Q34" s="208"/>
      <c r="R34" s="233" t="e">
        <f>'2. ANALISIS DEL RIESGO'!#REF!</f>
        <v>#REF!</v>
      </c>
      <c r="S34" s="208"/>
      <c r="T34" s="233" t="e">
        <f>IF(ISBLANK('2. ANALISIS DEL RIESGO'!#REF!),"",'2. ANALISIS DEL RIESGO'!#REF!)</f>
        <v>#REF!</v>
      </c>
      <c r="U34" s="208"/>
      <c r="V34" s="234"/>
    </row>
    <row r="35" spans="2:22" ht="149.25" hidden="1" customHeight="1" x14ac:dyDescent="0.25">
      <c r="B35" s="140"/>
      <c r="C35" s="140"/>
      <c r="D35" s="141"/>
      <c r="E35" s="194"/>
      <c r="F35" s="205" t="e">
        <f>'1. IDENTIFICACION DEL RIESGO'!#REF!</f>
        <v>#REF!</v>
      </c>
      <c r="G35" s="206"/>
      <c r="H35" s="231" t="e">
        <f>IF(ISBLANK('1. IDENTIFICACION DEL RIESGO'!#REF!),"",'1. IDENTIFICACION DEL RIESGO'!#REF!)</f>
        <v>#REF!</v>
      </c>
      <c r="I35" s="207"/>
      <c r="J35" s="231" t="e">
        <f>IF(ISBLANK('1. IDENTIFICACION DEL RIESGO'!#REF!),"",'1. IDENTIFICACION DEL RIESGO'!#REF!)</f>
        <v>#REF!</v>
      </c>
      <c r="K35" s="207"/>
      <c r="L35" s="231" t="e">
        <f>'2. ANALISIS DEL RIESGO'!#REF!</f>
        <v>#REF!</v>
      </c>
      <c r="M35" s="208"/>
      <c r="N35" s="232"/>
      <c r="O35" s="208"/>
      <c r="P35" s="232"/>
      <c r="Q35" s="208"/>
      <c r="R35" s="233" t="e">
        <f>'2. ANALISIS DEL RIESGO'!#REF!</f>
        <v>#REF!</v>
      </c>
      <c r="S35" s="208"/>
      <c r="T35" s="233" t="e">
        <f>IF(ISBLANK('2. ANALISIS DEL RIESGO'!#REF!),"",'2. ANALISIS DEL RIESGO'!#REF!)</f>
        <v>#REF!</v>
      </c>
      <c r="U35" s="208"/>
      <c r="V35" s="234"/>
    </row>
    <row r="36" spans="2:22" ht="149.25" hidden="1" customHeight="1" x14ac:dyDescent="0.25">
      <c r="B36" s="140"/>
      <c r="C36" s="140"/>
      <c r="D36" s="141"/>
      <c r="E36" s="194"/>
      <c r="F36" s="205" t="e">
        <f>'1. IDENTIFICACION DEL RIESGO'!#REF!</f>
        <v>#REF!</v>
      </c>
      <c r="G36" s="206"/>
      <c r="H36" s="231" t="e">
        <f>IF(ISBLANK('1. IDENTIFICACION DEL RIESGO'!#REF!),"",'1. IDENTIFICACION DEL RIESGO'!#REF!)</f>
        <v>#REF!</v>
      </c>
      <c r="I36" s="207"/>
      <c r="J36" s="231" t="e">
        <f>IF(ISBLANK('1. IDENTIFICACION DEL RIESGO'!#REF!),"",'1. IDENTIFICACION DEL RIESGO'!#REF!)</f>
        <v>#REF!</v>
      </c>
      <c r="K36" s="207"/>
      <c r="L36" s="231" t="e">
        <f>'2. ANALISIS DEL RIESGO'!#REF!</f>
        <v>#REF!</v>
      </c>
      <c r="M36" s="208"/>
      <c r="N36" s="232"/>
      <c r="O36" s="208"/>
      <c r="P36" s="232"/>
      <c r="Q36" s="208"/>
      <c r="R36" s="233" t="e">
        <f>'2. ANALISIS DEL RIESGO'!#REF!</f>
        <v>#REF!</v>
      </c>
      <c r="S36" s="208"/>
      <c r="T36" s="233" t="e">
        <f>IF(ISBLANK('2. ANALISIS DEL RIESGO'!#REF!),"",'2. ANALISIS DEL RIESGO'!#REF!)</f>
        <v>#REF!</v>
      </c>
      <c r="U36" s="208"/>
      <c r="V36" s="234"/>
    </row>
    <row r="37" spans="2:22" ht="149.25" hidden="1" customHeight="1" x14ac:dyDescent="0.25">
      <c r="B37" s="140"/>
      <c r="C37" s="140"/>
      <c r="D37" s="141"/>
      <c r="E37" s="194"/>
      <c r="F37" s="205" t="e">
        <f>'1. IDENTIFICACION DEL RIESGO'!#REF!</f>
        <v>#REF!</v>
      </c>
      <c r="G37" s="206"/>
      <c r="H37" s="231" t="e">
        <f>IF(ISBLANK('1. IDENTIFICACION DEL RIESGO'!#REF!),"",'1. IDENTIFICACION DEL RIESGO'!#REF!)</f>
        <v>#REF!</v>
      </c>
      <c r="I37" s="207"/>
      <c r="J37" s="231" t="e">
        <f>IF(ISBLANK('1. IDENTIFICACION DEL RIESGO'!#REF!),"",'1. IDENTIFICACION DEL RIESGO'!#REF!)</f>
        <v>#REF!</v>
      </c>
      <c r="K37" s="207"/>
      <c r="L37" s="231" t="e">
        <f>'2. ANALISIS DEL RIESGO'!#REF!</f>
        <v>#REF!</v>
      </c>
      <c r="M37" s="208"/>
      <c r="N37" s="232"/>
      <c r="O37" s="208"/>
      <c r="P37" s="232"/>
      <c r="Q37" s="208"/>
      <c r="R37" s="233" t="e">
        <f>'2. ANALISIS DEL RIESGO'!#REF!</f>
        <v>#REF!</v>
      </c>
      <c r="S37" s="208"/>
      <c r="T37" s="233" t="e">
        <f>IF(ISBLANK('2. ANALISIS DEL RIESGO'!#REF!),"",'2. ANALISIS DEL RIESGO'!#REF!)</f>
        <v>#REF!</v>
      </c>
      <c r="U37" s="208"/>
      <c r="V37" s="234"/>
    </row>
    <row r="38" spans="2:22" ht="149.25" hidden="1" customHeight="1" x14ac:dyDescent="0.25">
      <c r="B38" s="140"/>
      <c r="C38" s="140"/>
      <c r="D38" s="141"/>
      <c r="E38" s="194"/>
      <c r="F38" s="205" t="e">
        <f>'1. IDENTIFICACION DEL RIESGO'!#REF!</f>
        <v>#REF!</v>
      </c>
      <c r="G38" s="206"/>
      <c r="H38" s="231" t="e">
        <f>IF(ISBLANK('1. IDENTIFICACION DEL RIESGO'!#REF!),"",'1. IDENTIFICACION DEL RIESGO'!#REF!)</f>
        <v>#REF!</v>
      </c>
      <c r="I38" s="207"/>
      <c r="J38" s="231" t="e">
        <f>IF(ISBLANK('1. IDENTIFICACION DEL RIESGO'!#REF!),"",'1. IDENTIFICACION DEL RIESGO'!#REF!)</f>
        <v>#REF!</v>
      </c>
      <c r="K38" s="207"/>
      <c r="L38" s="231" t="e">
        <f>'2. ANALISIS DEL RIESGO'!#REF!</f>
        <v>#REF!</v>
      </c>
      <c r="M38" s="208"/>
      <c r="N38" s="232"/>
      <c r="O38" s="208"/>
      <c r="P38" s="232"/>
      <c r="Q38" s="208"/>
      <c r="R38" s="233" t="e">
        <f>'2. ANALISIS DEL RIESGO'!#REF!</f>
        <v>#REF!</v>
      </c>
      <c r="S38" s="208"/>
      <c r="T38" s="233" t="e">
        <f>IF(ISBLANK('2. ANALISIS DEL RIESGO'!#REF!),"",'2. ANALISIS DEL RIESGO'!#REF!)</f>
        <v>#REF!</v>
      </c>
      <c r="U38" s="208"/>
      <c r="V38" s="234"/>
    </row>
    <row r="39" spans="2:22" ht="149.25" hidden="1" customHeight="1" x14ac:dyDescent="0.25">
      <c r="B39" s="140"/>
      <c r="C39" s="140"/>
      <c r="D39" s="141"/>
      <c r="E39" s="194"/>
      <c r="F39" s="205" t="e">
        <f>'1. IDENTIFICACION DEL RIESGO'!#REF!</f>
        <v>#REF!</v>
      </c>
      <c r="G39" s="206"/>
      <c r="H39" s="231" t="e">
        <f>IF(ISBLANK('1. IDENTIFICACION DEL RIESGO'!#REF!),"",'1. IDENTIFICACION DEL RIESGO'!#REF!)</f>
        <v>#REF!</v>
      </c>
      <c r="I39" s="207"/>
      <c r="J39" s="231" t="e">
        <f>IF(ISBLANK('1. IDENTIFICACION DEL RIESGO'!#REF!),"",'1. IDENTIFICACION DEL RIESGO'!#REF!)</f>
        <v>#REF!</v>
      </c>
      <c r="K39" s="207"/>
      <c r="L39" s="231" t="e">
        <f>'2. ANALISIS DEL RIESGO'!#REF!</f>
        <v>#REF!</v>
      </c>
      <c r="M39" s="208"/>
      <c r="N39" s="232"/>
      <c r="O39" s="208"/>
      <c r="P39" s="232"/>
      <c r="Q39" s="208"/>
      <c r="R39" s="233" t="e">
        <f>'2. ANALISIS DEL RIESGO'!#REF!</f>
        <v>#REF!</v>
      </c>
      <c r="S39" s="208"/>
      <c r="T39" s="233" t="e">
        <f>IF(ISBLANK('2. ANALISIS DEL RIESGO'!#REF!),"",'2. ANALISIS DEL RIESGO'!#REF!)</f>
        <v>#REF!</v>
      </c>
      <c r="U39" s="208"/>
      <c r="V39" s="234"/>
    </row>
    <row r="40" spans="2:22" ht="149.25" hidden="1" customHeight="1" x14ac:dyDescent="0.25">
      <c r="B40" s="140"/>
      <c r="C40" s="140"/>
      <c r="D40" s="141"/>
      <c r="E40" s="194"/>
      <c r="F40" s="205" t="e">
        <f>'1. IDENTIFICACION DEL RIESGO'!#REF!</f>
        <v>#REF!</v>
      </c>
      <c r="G40" s="206"/>
      <c r="H40" s="231" t="e">
        <f>IF(ISBLANK('1. IDENTIFICACION DEL RIESGO'!#REF!),"",'1. IDENTIFICACION DEL RIESGO'!#REF!)</f>
        <v>#REF!</v>
      </c>
      <c r="I40" s="207"/>
      <c r="J40" s="231" t="e">
        <f>IF(ISBLANK('1. IDENTIFICACION DEL RIESGO'!#REF!),"",'1. IDENTIFICACION DEL RIESGO'!#REF!)</f>
        <v>#REF!</v>
      </c>
      <c r="K40" s="207"/>
      <c r="L40" s="231" t="e">
        <f>'2. ANALISIS DEL RIESGO'!#REF!</f>
        <v>#REF!</v>
      </c>
      <c r="M40" s="208"/>
      <c r="N40" s="232"/>
      <c r="O40" s="208"/>
      <c r="P40" s="232"/>
      <c r="Q40" s="208"/>
      <c r="R40" s="233" t="e">
        <f>'2. ANALISIS DEL RIESGO'!#REF!</f>
        <v>#REF!</v>
      </c>
      <c r="S40" s="208"/>
      <c r="T40" s="233" t="e">
        <f>IF(ISBLANK('2. ANALISIS DEL RIESGO'!#REF!),"",'2. ANALISIS DEL RIESGO'!#REF!)</f>
        <v>#REF!</v>
      </c>
      <c r="U40" s="208"/>
      <c r="V40" s="234"/>
    </row>
    <row r="41" spans="2:22" ht="149.25" hidden="1" customHeight="1" x14ac:dyDescent="0.25">
      <c r="B41" s="140"/>
      <c r="C41" s="140"/>
      <c r="D41" s="141"/>
      <c r="E41" s="194"/>
      <c r="F41" s="205" t="e">
        <f>'1. IDENTIFICACION DEL RIESGO'!#REF!</f>
        <v>#REF!</v>
      </c>
      <c r="G41" s="206"/>
      <c r="H41" s="231" t="e">
        <f>IF(ISBLANK('1. IDENTIFICACION DEL RIESGO'!#REF!),"",'1. IDENTIFICACION DEL RIESGO'!#REF!)</f>
        <v>#REF!</v>
      </c>
      <c r="I41" s="207"/>
      <c r="J41" s="231" t="e">
        <f>IF(ISBLANK('1. IDENTIFICACION DEL RIESGO'!#REF!),"",'1. IDENTIFICACION DEL RIESGO'!#REF!)</f>
        <v>#REF!</v>
      </c>
      <c r="K41" s="207"/>
      <c r="L41" s="231" t="e">
        <f>'2. ANALISIS DEL RIESGO'!#REF!</f>
        <v>#REF!</v>
      </c>
      <c r="M41" s="208"/>
      <c r="N41" s="232"/>
      <c r="O41" s="208"/>
      <c r="P41" s="232"/>
      <c r="Q41" s="208"/>
      <c r="R41" s="233" t="e">
        <f>'2. ANALISIS DEL RIESGO'!#REF!</f>
        <v>#REF!</v>
      </c>
      <c r="S41" s="208"/>
      <c r="T41" s="233" t="e">
        <f>IF(ISBLANK('2. ANALISIS DEL RIESGO'!#REF!),"",'2. ANALISIS DEL RIESGO'!#REF!)</f>
        <v>#REF!</v>
      </c>
      <c r="U41" s="208"/>
      <c r="V41" s="234"/>
    </row>
    <row r="42" spans="2:22" ht="149.25" hidden="1" customHeight="1" x14ac:dyDescent="0.25">
      <c r="B42" s="140"/>
      <c r="C42" s="140"/>
      <c r="D42" s="141"/>
      <c r="E42" s="194"/>
      <c r="F42" s="205" t="e">
        <f>'1. IDENTIFICACION DEL RIESGO'!#REF!</f>
        <v>#REF!</v>
      </c>
      <c r="G42" s="206"/>
      <c r="H42" s="231" t="e">
        <f>IF(ISBLANK('1. IDENTIFICACION DEL RIESGO'!#REF!),"",'1. IDENTIFICACION DEL RIESGO'!#REF!)</f>
        <v>#REF!</v>
      </c>
      <c r="I42" s="207"/>
      <c r="J42" s="231" t="e">
        <f>IF(ISBLANK('1. IDENTIFICACION DEL RIESGO'!#REF!),"",'1. IDENTIFICACION DEL RIESGO'!#REF!)</f>
        <v>#REF!</v>
      </c>
      <c r="K42" s="207"/>
      <c r="L42" s="231" t="e">
        <f>'2. ANALISIS DEL RIESGO'!#REF!</f>
        <v>#REF!</v>
      </c>
      <c r="M42" s="208"/>
      <c r="N42" s="232"/>
      <c r="O42" s="208"/>
      <c r="P42" s="232"/>
      <c r="Q42" s="208"/>
      <c r="R42" s="233" t="e">
        <f>'2. ANALISIS DEL RIESGO'!#REF!</f>
        <v>#REF!</v>
      </c>
      <c r="S42" s="208"/>
      <c r="T42" s="233" t="e">
        <f>IF(ISBLANK('2. ANALISIS DEL RIESGO'!#REF!),"",'2. ANALISIS DEL RIESGO'!#REF!)</f>
        <v>#REF!</v>
      </c>
      <c r="U42" s="208"/>
      <c r="V42" s="234"/>
    </row>
    <row r="43" spans="2:22" ht="149.25" hidden="1" customHeight="1" x14ac:dyDescent="0.25">
      <c r="B43" s="140"/>
      <c r="C43" s="140"/>
      <c r="D43" s="141"/>
      <c r="E43" s="194"/>
      <c r="F43" s="205" t="e">
        <f>'1. IDENTIFICACION DEL RIESGO'!#REF!</f>
        <v>#REF!</v>
      </c>
      <c r="G43" s="206"/>
      <c r="H43" s="231" t="e">
        <f>IF(ISBLANK('1. IDENTIFICACION DEL RIESGO'!#REF!),"",'1. IDENTIFICACION DEL RIESGO'!#REF!)</f>
        <v>#REF!</v>
      </c>
      <c r="I43" s="207"/>
      <c r="J43" s="231" t="e">
        <f>IF(ISBLANK('1. IDENTIFICACION DEL RIESGO'!#REF!),"",'1. IDENTIFICACION DEL RIESGO'!#REF!)</f>
        <v>#REF!</v>
      </c>
      <c r="K43" s="207"/>
      <c r="L43" s="231" t="e">
        <f>'2. ANALISIS DEL RIESGO'!#REF!</f>
        <v>#REF!</v>
      </c>
      <c r="M43" s="208"/>
      <c r="N43" s="232"/>
      <c r="O43" s="208"/>
      <c r="P43" s="232"/>
      <c r="Q43" s="208"/>
      <c r="R43" s="233" t="e">
        <f>'2. ANALISIS DEL RIESGO'!#REF!</f>
        <v>#REF!</v>
      </c>
      <c r="S43" s="208"/>
      <c r="T43" s="233" t="e">
        <f>IF(ISBLANK('2. ANALISIS DEL RIESGO'!#REF!),"",'2. ANALISIS DEL RIESGO'!#REF!)</f>
        <v>#REF!</v>
      </c>
      <c r="U43" s="208"/>
      <c r="V43" s="234"/>
    </row>
    <row r="44" spans="2:22" ht="149.25" hidden="1" customHeight="1" x14ac:dyDescent="0.25">
      <c r="B44" s="140"/>
      <c r="C44" s="140"/>
      <c r="D44" s="141"/>
      <c r="E44" s="194"/>
      <c r="F44" s="205" t="e">
        <f>'1. IDENTIFICACION DEL RIESGO'!#REF!</f>
        <v>#REF!</v>
      </c>
      <c r="G44" s="206"/>
      <c r="H44" s="231" t="e">
        <f>IF(ISBLANK('1. IDENTIFICACION DEL RIESGO'!#REF!),"",'1. IDENTIFICACION DEL RIESGO'!#REF!)</f>
        <v>#REF!</v>
      </c>
      <c r="I44" s="207"/>
      <c r="J44" s="231" t="e">
        <f>IF(ISBLANK('1. IDENTIFICACION DEL RIESGO'!#REF!),"",'1. IDENTIFICACION DEL RIESGO'!#REF!)</f>
        <v>#REF!</v>
      </c>
      <c r="K44" s="207"/>
      <c r="L44" s="231" t="e">
        <f>'2. ANALISIS DEL RIESGO'!#REF!</f>
        <v>#REF!</v>
      </c>
      <c r="M44" s="208"/>
      <c r="N44" s="232"/>
      <c r="O44" s="208"/>
      <c r="P44" s="232"/>
      <c r="Q44" s="208"/>
      <c r="R44" s="233" t="e">
        <f>'2. ANALISIS DEL RIESGO'!#REF!</f>
        <v>#REF!</v>
      </c>
      <c r="S44" s="208"/>
      <c r="T44" s="233" t="e">
        <f>IF(ISBLANK('2. ANALISIS DEL RIESGO'!#REF!),"",'2. ANALISIS DEL RIESGO'!#REF!)</f>
        <v>#REF!</v>
      </c>
      <c r="U44" s="208"/>
      <c r="V44" s="234"/>
    </row>
    <row r="45" spans="2:22" ht="149.25" hidden="1" customHeight="1" x14ac:dyDescent="0.25">
      <c r="B45" s="140"/>
      <c r="C45" s="140"/>
      <c r="D45" s="141"/>
      <c r="E45" s="194"/>
      <c r="F45" s="205" t="e">
        <f>'1. IDENTIFICACION DEL RIESGO'!#REF!</f>
        <v>#REF!</v>
      </c>
      <c r="G45" s="206"/>
      <c r="H45" s="231" t="e">
        <f>IF(ISBLANK('1. IDENTIFICACION DEL RIESGO'!#REF!),"",'1. IDENTIFICACION DEL RIESGO'!#REF!)</f>
        <v>#REF!</v>
      </c>
      <c r="I45" s="207"/>
      <c r="J45" s="231" t="e">
        <f>IF(ISBLANK('1. IDENTIFICACION DEL RIESGO'!#REF!),"",'1. IDENTIFICACION DEL RIESGO'!#REF!)</f>
        <v>#REF!</v>
      </c>
      <c r="K45" s="207"/>
      <c r="L45" s="231" t="e">
        <f>'2. ANALISIS DEL RIESGO'!#REF!</f>
        <v>#REF!</v>
      </c>
      <c r="M45" s="208"/>
      <c r="N45" s="232"/>
      <c r="O45" s="208"/>
      <c r="P45" s="232"/>
      <c r="Q45" s="208"/>
      <c r="R45" s="233" t="e">
        <f>'2. ANALISIS DEL RIESGO'!#REF!</f>
        <v>#REF!</v>
      </c>
      <c r="S45" s="208"/>
      <c r="T45" s="233" t="e">
        <f>IF(ISBLANK('2. ANALISIS DEL RIESGO'!#REF!),"",'2. ANALISIS DEL RIESGO'!#REF!)</f>
        <v>#REF!</v>
      </c>
      <c r="U45" s="208"/>
      <c r="V45" s="234"/>
    </row>
    <row r="46" spans="2:22" ht="149.25" hidden="1" customHeight="1" x14ac:dyDescent="0.25">
      <c r="B46" s="140"/>
      <c r="C46" s="140"/>
      <c r="D46" s="141"/>
      <c r="E46" s="194"/>
      <c r="F46" s="205" t="e">
        <f>'1. IDENTIFICACION DEL RIESGO'!#REF!</f>
        <v>#REF!</v>
      </c>
      <c r="G46" s="206"/>
      <c r="H46" s="231" t="e">
        <f>IF(ISBLANK('1. IDENTIFICACION DEL RIESGO'!#REF!),"",'1. IDENTIFICACION DEL RIESGO'!#REF!)</f>
        <v>#REF!</v>
      </c>
      <c r="I46" s="207"/>
      <c r="J46" s="231" t="e">
        <f>IF(ISBLANK('1. IDENTIFICACION DEL RIESGO'!#REF!),"",'1. IDENTIFICACION DEL RIESGO'!#REF!)</f>
        <v>#REF!</v>
      </c>
      <c r="K46" s="207"/>
      <c r="L46" s="231" t="e">
        <f>'2. ANALISIS DEL RIESGO'!#REF!</f>
        <v>#REF!</v>
      </c>
      <c r="M46" s="208"/>
      <c r="N46" s="232"/>
      <c r="O46" s="208"/>
      <c r="P46" s="232"/>
      <c r="Q46" s="208"/>
      <c r="R46" s="233" t="e">
        <f>'2. ANALISIS DEL RIESGO'!#REF!</f>
        <v>#REF!</v>
      </c>
      <c r="S46" s="208"/>
      <c r="T46" s="233" t="e">
        <f>IF(ISBLANK('2. ANALISIS DEL RIESGO'!#REF!),"",'2. ANALISIS DEL RIESGO'!#REF!)</f>
        <v>#REF!</v>
      </c>
      <c r="U46" s="208"/>
      <c r="V46" s="234"/>
    </row>
    <row r="47" spans="2:22" ht="149.25" hidden="1" customHeight="1" x14ac:dyDescent="0.25">
      <c r="B47" s="140"/>
      <c r="C47" s="140"/>
      <c r="D47" s="141"/>
      <c r="E47" s="194"/>
      <c r="F47" s="205" t="e">
        <f>'1. IDENTIFICACION DEL RIESGO'!#REF!</f>
        <v>#REF!</v>
      </c>
      <c r="G47" s="206"/>
      <c r="H47" s="231" t="e">
        <f>IF(ISBLANK('1. IDENTIFICACION DEL RIESGO'!#REF!),"",'1. IDENTIFICACION DEL RIESGO'!#REF!)</f>
        <v>#REF!</v>
      </c>
      <c r="I47" s="207"/>
      <c r="J47" s="231" t="e">
        <f>IF(ISBLANK('1. IDENTIFICACION DEL RIESGO'!#REF!),"",'1. IDENTIFICACION DEL RIESGO'!#REF!)</f>
        <v>#REF!</v>
      </c>
      <c r="K47" s="207"/>
      <c r="L47" s="231" t="e">
        <f>'2. ANALISIS DEL RIESGO'!#REF!</f>
        <v>#REF!</v>
      </c>
      <c r="M47" s="208"/>
      <c r="N47" s="232"/>
      <c r="O47" s="208"/>
      <c r="P47" s="232"/>
      <c r="Q47" s="208"/>
      <c r="R47" s="233" t="e">
        <f>'2. ANALISIS DEL RIESGO'!#REF!</f>
        <v>#REF!</v>
      </c>
      <c r="S47" s="208"/>
      <c r="T47" s="233" t="e">
        <f>IF(ISBLANK('2. ANALISIS DEL RIESGO'!#REF!),"",'2. ANALISIS DEL RIESGO'!#REF!)</f>
        <v>#REF!</v>
      </c>
      <c r="U47" s="208"/>
      <c r="V47" s="234"/>
    </row>
    <row r="48" spans="2:22" ht="149.25" hidden="1" customHeight="1" x14ac:dyDescent="0.25">
      <c r="B48" s="140"/>
      <c r="C48" s="140"/>
      <c r="D48" s="141"/>
      <c r="E48" s="194"/>
      <c r="F48" s="205" t="e">
        <f>'1. IDENTIFICACION DEL RIESGO'!#REF!</f>
        <v>#REF!</v>
      </c>
      <c r="G48" s="206"/>
      <c r="H48" s="231" t="e">
        <f>IF(ISBLANK('1. IDENTIFICACION DEL RIESGO'!#REF!),"",'1. IDENTIFICACION DEL RIESGO'!#REF!)</f>
        <v>#REF!</v>
      </c>
      <c r="I48" s="207"/>
      <c r="J48" s="231" t="e">
        <f>IF(ISBLANK('1. IDENTIFICACION DEL RIESGO'!#REF!),"",'1. IDENTIFICACION DEL RIESGO'!#REF!)</f>
        <v>#REF!</v>
      </c>
      <c r="K48" s="207"/>
      <c r="L48" s="231" t="e">
        <f>'2. ANALISIS DEL RIESGO'!#REF!</f>
        <v>#REF!</v>
      </c>
      <c r="M48" s="208"/>
      <c r="N48" s="232"/>
      <c r="O48" s="208"/>
      <c r="P48" s="232"/>
      <c r="Q48" s="208"/>
      <c r="R48" s="233" t="e">
        <f>'2. ANALISIS DEL RIESGO'!#REF!</f>
        <v>#REF!</v>
      </c>
      <c r="S48" s="208"/>
      <c r="T48" s="233" t="e">
        <f>IF(ISBLANK('2. ANALISIS DEL RIESGO'!#REF!),"",'2. ANALISIS DEL RIESGO'!#REF!)</f>
        <v>#REF!</v>
      </c>
      <c r="U48" s="208"/>
      <c r="V48" s="234"/>
    </row>
    <row r="49" spans="2:22" ht="149.25" hidden="1" customHeight="1" x14ac:dyDescent="0.25">
      <c r="B49" s="140"/>
      <c r="C49" s="140"/>
      <c r="D49" s="141"/>
      <c r="E49" s="194"/>
      <c r="F49" s="205" t="e">
        <f>'1. IDENTIFICACION DEL RIESGO'!#REF!</f>
        <v>#REF!</v>
      </c>
      <c r="G49" s="206"/>
      <c r="H49" s="231" t="e">
        <f>IF(ISBLANK('1. IDENTIFICACION DEL RIESGO'!#REF!),"",'1. IDENTIFICACION DEL RIESGO'!#REF!)</f>
        <v>#REF!</v>
      </c>
      <c r="I49" s="207"/>
      <c r="J49" s="231" t="e">
        <f>IF(ISBLANK('1. IDENTIFICACION DEL RIESGO'!#REF!),"",'1. IDENTIFICACION DEL RIESGO'!#REF!)</f>
        <v>#REF!</v>
      </c>
      <c r="K49" s="207"/>
      <c r="L49" s="231" t="e">
        <f>'2. ANALISIS DEL RIESGO'!#REF!</f>
        <v>#REF!</v>
      </c>
      <c r="M49" s="208"/>
      <c r="N49" s="232"/>
      <c r="O49" s="208"/>
      <c r="P49" s="232"/>
      <c r="Q49" s="208"/>
      <c r="R49" s="233" t="e">
        <f>'2. ANALISIS DEL RIESGO'!#REF!</f>
        <v>#REF!</v>
      </c>
      <c r="S49" s="208"/>
      <c r="T49" s="233" t="e">
        <f>IF(ISBLANK('2. ANALISIS DEL RIESGO'!#REF!),"",'2. ANALISIS DEL RIESGO'!#REF!)</f>
        <v>#REF!</v>
      </c>
      <c r="U49" s="208"/>
      <c r="V49" s="234"/>
    </row>
    <row r="50" spans="2:22" ht="149.25" hidden="1" customHeight="1" x14ac:dyDescent="0.25">
      <c r="B50" s="140"/>
      <c r="C50" s="140"/>
      <c r="D50" s="141"/>
      <c r="E50" s="194"/>
      <c r="F50" s="205" t="e">
        <f>'1. IDENTIFICACION DEL RIESGO'!#REF!</f>
        <v>#REF!</v>
      </c>
      <c r="G50" s="206"/>
      <c r="H50" s="231" t="e">
        <f>IF(ISBLANK('1. IDENTIFICACION DEL RIESGO'!#REF!),"",'1. IDENTIFICACION DEL RIESGO'!#REF!)</f>
        <v>#REF!</v>
      </c>
      <c r="I50" s="207"/>
      <c r="J50" s="231" t="e">
        <f>IF(ISBLANK('1. IDENTIFICACION DEL RIESGO'!#REF!),"",'1. IDENTIFICACION DEL RIESGO'!#REF!)</f>
        <v>#REF!</v>
      </c>
      <c r="K50" s="207"/>
      <c r="L50" s="231" t="e">
        <f>'2. ANALISIS DEL RIESGO'!#REF!</f>
        <v>#REF!</v>
      </c>
      <c r="M50" s="208"/>
      <c r="N50" s="232"/>
      <c r="O50" s="208"/>
      <c r="P50" s="232"/>
      <c r="Q50" s="208"/>
      <c r="R50" s="233" t="e">
        <f>'2. ANALISIS DEL RIESGO'!#REF!</f>
        <v>#REF!</v>
      </c>
      <c r="S50" s="208"/>
      <c r="T50" s="233" t="e">
        <f>IF(ISBLANK('2. ANALISIS DEL RIESGO'!#REF!),"",'2. ANALISIS DEL RIESGO'!#REF!)</f>
        <v>#REF!</v>
      </c>
      <c r="U50" s="208"/>
      <c r="V50" s="234"/>
    </row>
    <row r="51" spans="2:22" ht="149.25" hidden="1" customHeight="1" x14ac:dyDescent="0.25">
      <c r="B51" s="140"/>
      <c r="C51" s="140"/>
      <c r="D51" s="141"/>
      <c r="E51" s="194"/>
      <c r="F51" s="205" t="e">
        <f>'1. IDENTIFICACION DEL RIESGO'!#REF!</f>
        <v>#REF!</v>
      </c>
      <c r="G51" s="206"/>
      <c r="H51" s="231" t="e">
        <f>IF(ISBLANK('1. IDENTIFICACION DEL RIESGO'!#REF!),"",'1. IDENTIFICACION DEL RIESGO'!#REF!)</f>
        <v>#REF!</v>
      </c>
      <c r="I51" s="207"/>
      <c r="J51" s="231" t="e">
        <f>IF(ISBLANK('1. IDENTIFICACION DEL RIESGO'!#REF!),"",'1. IDENTIFICACION DEL RIESGO'!#REF!)</f>
        <v>#REF!</v>
      </c>
      <c r="K51" s="207"/>
      <c r="L51" s="231" t="e">
        <f>'2. ANALISIS DEL RIESGO'!#REF!</f>
        <v>#REF!</v>
      </c>
      <c r="M51" s="208"/>
      <c r="N51" s="232"/>
      <c r="O51" s="208"/>
      <c r="P51" s="232"/>
      <c r="Q51" s="208"/>
      <c r="R51" s="233" t="e">
        <f>'2. ANALISIS DEL RIESGO'!#REF!</f>
        <v>#REF!</v>
      </c>
      <c r="S51" s="208"/>
      <c r="T51" s="233" t="e">
        <f>IF(ISBLANK('2. ANALISIS DEL RIESGO'!#REF!),"",'2. ANALISIS DEL RIESGO'!#REF!)</f>
        <v>#REF!</v>
      </c>
      <c r="U51" s="208"/>
      <c r="V51" s="234"/>
    </row>
    <row r="52" spans="2:22" ht="149.25" hidden="1" customHeight="1" x14ac:dyDescent="0.25">
      <c r="B52" s="140"/>
      <c r="C52" s="140"/>
      <c r="D52" s="141"/>
      <c r="E52" s="194"/>
      <c r="F52" s="205" t="e">
        <f>'1. IDENTIFICACION DEL RIESGO'!#REF!</f>
        <v>#REF!</v>
      </c>
      <c r="G52" s="206"/>
      <c r="H52" s="231" t="e">
        <f>IF(ISBLANK('1. IDENTIFICACION DEL RIESGO'!#REF!),"",'1. IDENTIFICACION DEL RIESGO'!#REF!)</f>
        <v>#REF!</v>
      </c>
      <c r="I52" s="207"/>
      <c r="J52" s="231" t="e">
        <f>IF(ISBLANK('1. IDENTIFICACION DEL RIESGO'!#REF!),"",'1. IDENTIFICACION DEL RIESGO'!#REF!)</f>
        <v>#REF!</v>
      </c>
      <c r="K52" s="207"/>
      <c r="L52" s="231" t="e">
        <f>'2. ANALISIS DEL RIESGO'!#REF!</f>
        <v>#REF!</v>
      </c>
      <c r="M52" s="208"/>
      <c r="N52" s="232"/>
      <c r="O52" s="208"/>
      <c r="P52" s="232"/>
      <c r="Q52" s="208"/>
      <c r="R52" s="233" t="e">
        <f>'2. ANALISIS DEL RIESGO'!#REF!</f>
        <v>#REF!</v>
      </c>
      <c r="S52" s="208"/>
      <c r="T52" s="233" t="e">
        <f>IF(ISBLANK('2. ANALISIS DEL RIESGO'!#REF!),"",'2. ANALISIS DEL RIESGO'!#REF!)</f>
        <v>#REF!</v>
      </c>
      <c r="U52" s="208"/>
      <c r="V52" s="234"/>
    </row>
    <row r="53" spans="2:22" ht="149.25" hidden="1" customHeight="1" x14ac:dyDescent="0.25">
      <c r="B53" s="140"/>
      <c r="C53" s="140"/>
      <c r="D53" s="141"/>
      <c r="E53" s="194"/>
      <c r="F53" s="205" t="e">
        <f>'1. IDENTIFICACION DEL RIESGO'!#REF!</f>
        <v>#REF!</v>
      </c>
      <c r="G53" s="206"/>
      <c r="H53" s="231" t="e">
        <f>IF(ISBLANK('1. IDENTIFICACION DEL RIESGO'!#REF!),"",'1. IDENTIFICACION DEL RIESGO'!#REF!)</f>
        <v>#REF!</v>
      </c>
      <c r="I53" s="207"/>
      <c r="J53" s="231" t="e">
        <f>IF(ISBLANK('1. IDENTIFICACION DEL RIESGO'!#REF!),"",'1. IDENTIFICACION DEL RIESGO'!#REF!)</f>
        <v>#REF!</v>
      </c>
      <c r="K53" s="207"/>
      <c r="L53" s="231" t="e">
        <f>'2. ANALISIS DEL RIESGO'!#REF!</f>
        <v>#REF!</v>
      </c>
      <c r="M53" s="208"/>
      <c r="N53" s="232"/>
      <c r="O53" s="208"/>
      <c r="P53" s="232"/>
      <c r="Q53" s="208"/>
      <c r="R53" s="233" t="e">
        <f>'2. ANALISIS DEL RIESGO'!#REF!</f>
        <v>#REF!</v>
      </c>
      <c r="S53" s="208"/>
      <c r="T53" s="233" t="e">
        <f>IF(ISBLANK('2. ANALISIS DEL RIESGO'!#REF!),"",'2. ANALISIS DEL RIESGO'!#REF!)</f>
        <v>#REF!</v>
      </c>
      <c r="U53" s="208"/>
      <c r="V53" s="234"/>
    </row>
    <row r="54" spans="2:22" ht="149.25" hidden="1" customHeight="1" x14ac:dyDescent="0.25">
      <c r="B54" s="140"/>
      <c r="C54" s="140"/>
      <c r="D54" s="141"/>
      <c r="E54" s="194"/>
      <c r="F54" s="205" t="e">
        <f>'1. IDENTIFICACION DEL RIESGO'!#REF!</f>
        <v>#REF!</v>
      </c>
      <c r="G54" s="206"/>
      <c r="H54" s="231" t="e">
        <f>IF(ISBLANK('1. IDENTIFICACION DEL RIESGO'!#REF!),"",'1. IDENTIFICACION DEL RIESGO'!#REF!)</f>
        <v>#REF!</v>
      </c>
      <c r="I54" s="207"/>
      <c r="J54" s="231" t="e">
        <f>IF(ISBLANK('1. IDENTIFICACION DEL RIESGO'!#REF!),"",'1. IDENTIFICACION DEL RIESGO'!#REF!)</f>
        <v>#REF!</v>
      </c>
      <c r="K54" s="207"/>
      <c r="L54" s="231" t="e">
        <f>'2. ANALISIS DEL RIESGO'!#REF!</f>
        <v>#REF!</v>
      </c>
      <c r="M54" s="208"/>
      <c r="N54" s="232"/>
      <c r="O54" s="208"/>
      <c r="P54" s="232"/>
      <c r="Q54" s="208"/>
      <c r="R54" s="233" t="e">
        <f>'2. ANALISIS DEL RIESGO'!#REF!</f>
        <v>#REF!</v>
      </c>
      <c r="S54" s="208"/>
      <c r="T54" s="233" t="e">
        <f>IF(ISBLANK('2. ANALISIS DEL RIESGO'!#REF!),"",'2. ANALISIS DEL RIESGO'!#REF!)</f>
        <v>#REF!</v>
      </c>
      <c r="U54" s="208"/>
      <c r="V54" s="234"/>
    </row>
    <row r="55" spans="2:22" ht="149.25" hidden="1" customHeight="1" x14ac:dyDescent="0.25">
      <c r="B55" s="140"/>
      <c r="C55" s="140"/>
      <c r="D55" s="141"/>
      <c r="E55" s="194"/>
      <c r="F55" s="205" t="e">
        <f>'1. IDENTIFICACION DEL RIESGO'!#REF!</f>
        <v>#REF!</v>
      </c>
      <c r="G55" s="206"/>
      <c r="H55" s="231" t="e">
        <f>IF(ISBLANK('1. IDENTIFICACION DEL RIESGO'!#REF!),"",'1. IDENTIFICACION DEL RIESGO'!#REF!)</f>
        <v>#REF!</v>
      </c>
      <c r="I55" s="207"/>
      <c r="J55" s="231" t="e">
        <f>IF(ISBLANK('1. IDENTIFICACION DEL RIESGO'!#REF!),"",'1. IDENTIFICACION DEL RIESGO'!#REF!)</f>
        <v>#REF!</v>
      </c>
      <c r="K55" s="207"/>
      <c r="L55" s="231" t="e">
        <f>'2. ANALISIS DEL RIESGO'!#REF!</f>
        <v>#REF!</v>
      </c>
      <c r="M55" s="208"/>
      <c r="N55" s="232"/>
      <c r="O55" s="208"/>
      <c r="P55" s="232"/>
      <c r="Q55" s="208"/>
      <c r="R55" s="233" t="e">
        <f>'2. ANALISIS DEL RIESGO'!#REF!</f>
        <v>#REF!</v>
      </c>
      <c r="S55" s="208"/>
      <c r="T55" s="233" t="e">
        <f>IF(ISBLANK('2. ANALISIS DEL RIESGO'!#REF!),"",'2. ANALISIS DEL RIESGO'!#REF!)</f>
        <v>#REF!</v>
      </c>
      <c r="U55" s="208"/>
      <c r="V55" s="234"/>
    </row>
    <row r="56" spans="2:22" ht="149.25" hidden="1" customHeight="1" x14ac:dyDescent="0.25">
      <c r="B56" s="140"/>
      <c r="C56" s="140"/>
      <c r="D56" s="141"/>
      <c r="E56" s="194"/>
      <c r="F56" s="205" t="e">
        <f>'1. IDENTIFICACION DEL RIESGO'!#REF!</f>
        <v>#REF!</v>
      </c>
      <c r="G56" s="206"/>
      <c r="H56" s="231" t="e">
        <f>IF(ISBLANK('1. IDENTIFICACION DEL RIESGO'!#REF!),"",'1. IDENTIFICACION DEL RIESGO'!#REF!)</f>
        <v>#REF!</v>
      </c>
      <c r="I56" s="207"/>
      <c r="J56" s="231" t="e">
        <f>IF(ISBLANK('1. IDENTIFICACION DEL RIESGO'!#REF!),"",'1. IDENTIFICACION DEL RIESGO'!#REF!)</f>
        <v>#REF!</v>
      </c>
      <c r="K56" s="207"/>
      <c r="L56" s="231" t="e">
        <f>'2. ANALISIS DEL RIESGO'!#REF!</f>
        <v>#REF!</v>
      </c>
      <c r="M56" s="208"/>
      <c r="N56" s="232"/>
      <c r="O56" s="208"/>
      <c r="P56" s="232"/>
      <c r="Q56" s="208"/>
      <c r="R56" s="233" t="e">
        <f>'2. ANALISIS DEL RIESGO'!#REF!</f>
        <v>#REF!</v>
      </c>
      <c r="S56" s="208"/>
      <c r="T56" s="233" t="e">
        <f>IF(ISBLANK('2. ANALISIS DEL RIESGO'!#REF!),"",'2. ANALISIS DEL RIESGO'!#REF!)</f>
        <v>#REF!</v>
      </c>
      <c r="U56" s="208"/>
      <c r="V56" s="234"/>
    </row>
    <row r="57" spans="2:22" ht="149.25" hidden="1" customHeight="1" x14ac:dyDescent="0.25">
      <c r="B57" s="140"/>
      <c r="C57" s="140"/>
      <c r="D57" s="141"/>
      <c r="E57" s="194"/>
      <c r="F57" s="205" t="e">
        <f>'1. IDENTIFICACION DEL RIESGO'!#REF!</f>
        <v>#REF!</v>
      </c>
      <c r="G57" s="206"/>
      <c r="H57" s="231" t="e">
        <f>IF(ISBLANK('1. IDENTIFICACION DEL RIESGO'!#REF!),"",'1. IDENTIFICACION DEL RIESGO'!#REF!)</f>
        <v>#REF!</v>
      </c>
      <c r="I57" s="207"/>
      <c r="J57" s="231" t="e">
        <f>IF(ISBLANK('1. IDENTIFICACION DEL RIESGO'!#REF!),"",'1. IDENTIFICACION DEL RIESGO'!#REF!)</f>
        <v>#REF!</v>
      </c>
      <c r="K57" s="207"/>
      <c r="L57" s="231" t="e">
        <f>'2. ANALISIS DEL RIESGO'!#REF!</f>
        <v>#REF!</v>
      </c>
      <c r="M57" s="208"/>
      <c r="N57" s="232"/>
      <c r="O57" s="208"/>
      <c r="P57" s="232"/>
      <c r="Q57" s="208"/>
      <c r="R57" s="233" t="e">
        <f>'2. ANALISIS DEL RIESGO'!#REF!</f>
        <v>#REF!</v>
      </c>
      <c r="S57" s="208"/>
      <c r="T57" s="233" t="e">
        <f>IF(ISBLANK('2. ANALISIS DEL RIESGO'!#REF!),"",'2. ANALISIS DEL RIESGO'!#REF!)</f>
        <v>#REF!</v>
      </c>
      <c r="U57" s="208"/>
      <c r="V57" s="234"/>
    </row>
    <row r="58" spans="2:22" ht="149.25" hidden="1" customHeight="1" x14ac:dyDescent="0.25">
      <c r="B58" s="140"/>
      <c r="C58" s="140"/>
      <c r="D58" s="141"/>
      <c r="E58" s="194"/>
      <c r="F58" s="205" t="e">
        <f>'1. IDENTIFICACION DEL RIESGO'!#REF!</f>
        <v>#REF!</v>
      </c>
      <c r="G58" s="206"/>
      <c r="H58" s="231" t="e">
        <f>IF(ISBLANK('1. IDENTIFICACION DEL RIESGO'!#REF!),"",'1. IDENTIFICACION DEL RIESGO'!#REF!)</f>
        <v>#REF!</v>
      </c>
      <c r="I58" s="207"/>
      <c r="J58" s="231" t="e">
        <f>IF(ISBLANK('1. IDENTIFICACION DEL RIESGO'!#REF!),"",'1. IDENTIFICACION DEL RIESGO'!#REF!)</f>
        <v>#REF!</v>
      </c>
      <c r="K58" s="207"/>
      <c r="L58" s="231" t="e">
        <f>'2. ANALISIS DEL RIESGO'!#REF!</f>
        <v>#REF!</v>
      </c>
      <c r="M58" s="208"/>
      <c r="N58" s="232"/>
      <c r="O58" s="208"/>
      <c r="P58" s="232"/>
      <c r="Q58" s="208"/>
      <c r="R58" s="233" t="e">
        <f>'2. ANALISIS DEL RIESGO'!#REF!</f>
        <v>#REF!</v>
      </c>
      <c r="S58" s="208"/>
      <c r="T58" s="233" t="e">
        <f>IF(ISBLANK('2. ANALISIS DEL RIESGO'!#REF!),"",'2. ANALISIS DEL RIESGO'!#REF!)</f>
        <v>#REF!</v>
      </c>
      <c r="U58" s="208"/>
      <c r="V58" s="234"/>
    </row>
    <row r="59" spans="2:22" ht="149.25" hidden="1" customHeight="1" x14ac:dyDescent="0.25">
      <c r="B59" s="140"/>
      <c r="C59" s="140"/>
      <c r="D59" s="141"/>
      <c r="E59" s="194"/>
      <c r="F59" s="205" t="e">
        <f>'1. IDENTIFICACION DEL RIESGO'!#REF!</f>
        <v>#REF!</v>
      </c>
      <c r="G59" s="206"/>
      <c r="H59" s="231" t="e">
        <f>IF(ISBLANK('1. IDENTIFICACION DEL RIESGO'!#REF!),"",'1. IDENTIFICACION DEL RIESGO'!#REF!)</f>
        <v>#REF!</v>
      </c>
      <c r="I59" s="207"/>
      <c r="J59" s="231" t="e">
        <f>IF(ISBLANK('1. IDENTIFICACION DEL RIESGO'!#REF!),"",'1. IDENTIFICACION DEL RIESGO'!#REF!)</f>
        <v>#REF!</v>
      </c>
      <c r="K59" s="207"/>
      <c r="L59" s="231" t="e">
        <f>'2. ANALISIS DEL RIESGO'!#REF!</f>
        <v>#REF!</v>
      </c>
      <c r="M59" s="208"/>
      <c r="N59" s="232"/>
      <c r="O59" s="208"/>
      <c r="P59" s="232"/>
      <c r="Q59" s="208"/>
      <c r="R59" s="233" t="e">
        <f>'2. ANALISIS DEL RIESGO'!#REF!</f>
        <v>#REF!</v>
      </c>
      <c r="S59" s="208"/>
      <c r="T59" s="233" t="e">
        <f>IF(ISBLANK('2. ANALISIS DEL RIESGO'!#REF!),"",'2. ANALISIS DEL RIESGO'!#REF!)</f>
        <v>#REF!</v>
      </c>
      <c r="U59" s="208"/>
      <c r="V59" s="234"/>
    </row>
    <row r="60" spans="2:22" ht="149.25" hidden="1" customHeight="1" x14ac:dyDescent="0.25">
      <c r="B60" s="140"/>
      <c r="C60" s="140"/>
      <c r="D60" s="141"/>
      <c r="E60" s="194"/>
      <c r="F60" s="205" t="e">
        <f>'1. IDENTIFICACION DEL RIESGO'!#REF!</f>
        <v>#REF!</v>
      </c>
      <c r="G60" s="206"/>
      <c r="H60" s="231" t="e">
        <f>IF(ISBLANK('1. IDENTIFICACION DEL RIESGO'!#REF!),"",'1. IDENTIFICACION DEL RIESGO'!#REF!)</f>
        <v>#REF!</v>
      </c>
      <c r="I60" s="207"/>
      <c r="J60" s="231" t="e">
        <f>IF(ISBLANK('1. IDENTIFICACION DEL RIESGO'!#REF!),"",'1. IDENTIFICACION DEL RIESGO'!#REF!)</f>
        <v>#REF!</v>
      </c>
      <c r="K60" s="207"/>
      <c r="L60" s="231" t="e">
        <f>'2. ANALISIS DEL RIESGO'!#REF!</f>
        <v>#REF!</v>
      </c>
      <c r="M60" s="208"/>
      <c r="N60" s="232"/>
      <c r="O60" s="208"/>
      <c r="P60" s="232"/>
      <c r="Q60" s="208"/>
      <c r="R60" s="233" t="e">
        <f>'2. ANALISIS DEL RIESGO'!#REF!</f>
        <v>#REF!</v>
      </c>
      <c r="S60" s="208"/>
      <c r="T60" s="233" t="e">
        <f>IF(ISBLANK('2. ANALISIS DEL RIESGO'!#REF!),"",'2. ANALISIS DEL RIESGO'!#REF!)</f>
        <v>#REF!</v>
      </c>
      <c r="U60" s="208"/>
      <c r="V60" s="234"/>
    </row>
    <row r="61" spans="2:22" ht="149.25" hidden="1" customHeight="1" x14ac:dyDescent="0.25">
      <c r="B61" s="140"/>
      <c r="C61" s="140"/>
      <c r="D61" s="141"/>
      <c r="E61" s="194"/>
      <c r="F61" s="205" t="e">
        <f>'1. IDENTIFICACION DEL RIESGO'!#REF!</f>
        <v>#REF!</v>
      </c>
      <c r="G61" s="206"/>
      <c r="H61" s="231" t="e">
        <f>IF(ISBLANK('1. IDENTIFICACION DEL RIESGO'!#REF!),"",'1. IDENTIFICACION DEL RIESGO'!#REF!)</f>
        <v>#REF!</v>
      </c>
      <c r="I61" s="207"/>
      <c r="J61" s="231" t="e">
        <f>IF(ISBLANK('1. IDENTIFICACION DEL RIESGO'!#REF!),"",'1. IDENTIFICACION DEL RIESGO'!#REF!)</f>
        <v>#REF!</v>
      </c>
      <c r="K61" s="207"/>
      <c r="L61" s="231" t="e">
        <f>'2. ANALISIS DEL RIESGO'!#REF!</f>
        <v>#REF!</v>
      </c>
      <c r="M61" s="208"/>
      <c r="N61" s="232"/>
      <c r="O61" s="208"/>
      <c r="P61" s="232"/>
      <c r="Q61" s="208"/>
      <c r="R61" s="233" t="e">
        <f>'2. ANALISIS DEL RIESGO'!#REF!</f>
        <v>#REF!</v>
      </c>
      <c r="S61" s="208"/>
      <c r="T61" s="233" t="e">
        <f>IF(ISBLANK('2. ANALISIS DEL RIESGO'!#REF!),"",'2. ANALISIS DEL RIESGO'!#REF!)</f>
        <v>#REF!</v>
      </c>
      <c r="U61" s="208"/>
      <c r="V61" s="234"/>
    </row>
    <row r="62" spans="2:22" ht="149.25" hidden="1" customHeight="1" x14ac:dyDescent="0.25">
      <c r="B62" s="140"/>
      <c r="C62" s="140"/>
      <c r="D62" s="141"/>
      <c r="E62" s="194"/>
      <c r="F62" s="205" t="e">
        <f>'1. IDENTIFICACION DEL RIESGO'!#REF!</f>
        <v>#REF!</v>
      </c>
      <c r="G62" s="206"/>
      <c r="H62" s="231" t="e">
        <f>IF(ISBLANK('1. IDENTIFICACION DEL RIESGO'!#REF!),"",'1. IDENTIFICACION DEL RIESGO'!#REF!)</f>
        <v>#REF!</v>
      </c>
      <c r="I62" s="207"/>
      <c r="J62" s="231" t="e">
        <f>IF(ISBLANK('1. IDENTIFICACION DEL RIESGO'!#REF!),"",'1. IDENTIFICACION DEL RIESGO'!#REF!)</f>
        <v>#REF!</v>
      </c>
      <c r="K62" s="207"/>
      <c r="L62" s="231" t="e">
        <f>'2. ANALISIS DEL RIESGO'!#REF!</f>
        <v>#REF!</v>
      </c>
      <c r="M62" s="208"/>
      <c r="N62" s="232"/>
      <c r="O62" s="208"/>
      <c r="P62" s="232"/>
      <c r="Q62" s="208"/>
      <c r="R62" s="233" t="e">
        <f>'2. ANALISIS DEL RIESGO'!#REF!</f>
        <v>#REF!</v>
      </c>
      <c r="S62" s="208"/>
      <c r="T62" s="233" t="e">
        <f>IF(ISBLANK('2. ANALISIS DEL RIESGO'!#REF!),"",'2. ANALISIS DEL RIESGO'!#REF!)</f>
        <v>#REF!</v>
      </c>
      <c r="U62" s="208"/>
      <c r="V62" s="234"/>
    </row>
    <row r="63" spans="2:22" ht="149.25" hidden="1" customHeight="1" x14ac:dyDescent="0.25">
      <c r="B63" s="140"/>
      <c r="C63" s="140"/>
      <c r="D63" s="141"/>
      <c r="E63" s="194"/>
      <c r="F63" s="205" t="e">
        <f>'1. IDENTIFICACION DEL RIESGO'!#REF!</f>
        <v>#REF!</v>
      </c>
      <c r="G63" s="206"/>
      <c r="H63" s="231" t="e">
        <f>IF(ISBLANK('1. IDENTIFICACION DEL RIESGO'!#REF!),"",'1. IDENTIFICACION DEL RIESGO'!#REF!)</f>
        <v>#REF!</v>
      </c>
      <c r="I63" s="207"/>
      <c r="J63" s="231" t="e">
        <f>IF(ISBLANK('1. IDENTIFICACION DEL RIESGO'!#REF!),"",'1. IDENTIFICACION DEL RIESGO'!#REF!)</f>
        <v>#REF!</v>
      </c>
      <c r="K63" s="207"/>
      <c r="L63" s="231" t="e">
        <f>'2. ANALISIS DEL RIESGO'!#REF!</f>
        <v>#REF!</v>
      </c>
      <c r="M63" s="208"/>
      <c r="N63" s="232"/>
      <c r="O63" s="208"/>
      <c r="P63" s="232"/>
      <c r="Q63" s="208"/>
      <c r="R63" s="233" t="e">
        <f>'2. ANALISIS DEL RIESGO'!#REF!</f>
        <v>#REF!</v>
      </c>
      <c r="S63" s="208"/>
      <c r="T63" s="233" t="e">
        <f>IF(ISBLANK('2. ANALISIS DEL RIESGO'!#REF!),"",'2. ANALISIS DEL RIESGO'!#REF!)</f>
        <v>#REF!</v>
      </c>
      <c r="U63" s="208"/>
      <c r="V63" s="234"/>
    </row>
    <row r="64" spans="2:22" ht="149.25" hidden="1" customHeight="1" x14ac:dyDescent="0.25">
      <c r="B64" s="140"/>
      <c r="C64" s="140"/>
      <c r="D64" s="141"/>
      <c r="E64" s="194"/>
      <c r="F64" s="205" t="e">
        <f>'1. IDENTIFICACION DEL RIESGO'!#REF!</f>
        <v>#REF!</v>
      </c>
      <c r="G64" s="206"/>
      <c r="H64" s="231" t="e">
        <f>IF(ISBLANK('1. IDENTIFICACION DEL RIESGO'!#REF!),"",'1. IDENTIFICACION DEL RIESGO'!#REF!)</f>
        <v>#REF!</v>
      </c>
      <c r="I64" s="207"/>
      <c r="J64" s="231" t="e">
        <f>IF(ISBLANK('1. IDENTIFICACION DEL RIESGO'!#REF!),"",'1. IDENTIFICACION DEL RIESGO'!#REF!)</f>
        <v>#REF!</v>
      </c>
      <c r="K64" s="207"/>
      <c r="L64" s="231" t="e">
        <f>'2. ANALISIS DEL RIESGO'!#REF!</f>
        <v>#REF!</v>
      </c>
      <c r="M64" s="208"/>
      <c r="N64" s="232"/>
      <c r="O64" s="208"/>
      <c r="P64" s="232"/>
      <c r="Q64" s="208"/>
      <c r="R64" s="233" t="e">
        <f>'2. ANALISIS DEL RIESGO'!#REF!</f>
        <v>#REF!</v>
      </c>
      <c r="S64" s="208"/>
      <c r="T64" s="233" t="e">
        <f>IF(ISBLANK('2. ANALISIS DEL RIESGO'!#REF!),"",'2. ANALISIS DEL RIESGO'!#REF!)</f>
        <v>#REF!</v>
      </c>
      <c r="U64" s="208"/>
      <c r="V64" s="234"/>
    </row>
    <row r="65" spans="2:22" ht="149.25" hidden="1" customHeight="1" x14ac:dyDescent="0.25">
      <c r="B65" s="140"/>
      <c r="C65" s="140"/>
      <c r="D65" s="141"/>
      <c r="E65" s="194"/>
      <c r="F65" s="205" t="e">
        <f>'1. IDENTIFICACION DEL RIESGO'!#REF!</f>
        <v>#REF!</v>
      </c>
      <c r="G65" s="206"/>
      <c r="H65" s="231" t="e">
        <f>IF(ISBLANK('1. IDENTIFICACION DEL RIESGO'!#REF!),"",'1. IDENTIFICACION DEL RIESGO'!#REF!)</f>
        <v>#REF!</v>
      </c>
      <c r="I65" s="207"/>
      <c r="J65" s="231" t="e">
        <f>IF(ISBLANK('1. IDENTIFICACION DEL RIESGO'!#REF!),"",'1. IDENTIFICACION DEL RIESGO'!#REF!)</f>
        <v>#REF!</v>
      </c>
      <c r="K65" s="207"/>
      <c r="L65" s="231" t="e">
        <f>'2. ANALISIS DEL RIESGO'!#REF!</f>
        <v>#REF!</v>
      </c>
      <c r="M65" s="208"/>
      <c r="N65" s="232"/>
      <c r="O65" s="208"/>
      <c r="P65" s="232"/>
      <c r="Q65" s="208"/>
      <c r="R65" s="233" t="e">
        <f>'2. ANALISIS DEL RIESGO'!#REF!</f>
        <v>#REF!</v>
      </c>
      <c r="S65" s="208"/>
      <c r="T65" s="233" t="e">
        <f>IF(ISBLANK('2. ANALISIS DEL RIESGO'!#REF!),"",'2. ANALISIS DEL RIESGO'!#REF!)</f>
        <v>#REF!</v>
      </c>
      <c r="U65" s="208"/>
      <c r="V65" s="234"/>
    </row>
    <row r="66" spans="2:22" ht="149.25" hidden="1" customHeight="1" x14ac:dyDescent="0.25">
      <c r="B66" s="140"/>
      <c r="C66" s="140"/>
      <c r="D66" s="141"/>
      <c r="E66" s="194"/>
      <c r="F66" s="205" t="e">
        <f>'1. IDENTIFICACION DEL RIESGO'!#REF!</f>
        <v>#REF!</v>
      </c>
      <c r="G66" s="206"/>
      <c r="H66" s="231" t="e">
        <f>IF(ISBLANK('1. IDENTIFICACION DEL RIESGO'!#REF!),"",'1. IDENTIFICACION DEL RIESGO'!#REF!)</f>
        <v>#REF!</v>
      </c>
      <c r="I66" s="207"/>
      <c r="J66" s="231" t="e">
        <f>IF(ISBLANK('1. IDENTIFICACION DEL RIESGO'!#REF!),"",'1. IDENTIFICACION DEL RIESGO'!#REF!)</f>
        <v>#REF!</v>
      </c>
      <c r="K66" s="207"/>
      <c r="L66" s="231" t="e">
        <f>'2. ANALISIS DEL RIESGO'!#REF!</f>
        <v>#REF!</v>
      </c>
      <c r="M66" s="208"/>
      <c r="N66" s="232"/>
      <c r="O66" s="208"/>
      <c r="P66" s="232"/>
      <c r="Q66" s="208"/>
      <c r="R66" s="233" t="e">
        <f>'2. ANALISIS DEL RIESGO'!#REF!</f>
        <v>#REF!</v>
      </c>
      <c r="S66" s="208"/>
      <c r="T66" s="233" t="e">
        <f>IF(ISBLANK('2. ANALISIS DEL RIESGO'!#REF!),"",'2. ANALISIS DEL RIESGO'!#REF!)</f>
        <v>#REF!</v>
      </c>
      <c r="U66" s="208"/>
      <c r="V66" s="234"/>
    </row>
    <row r="102" spans="1:7" x14ac:dyDescent="0.25">
      <c r="B102" s="15"/>
      <c r="C102" s="15"/>
      <c r="D102" s="75"/>
      <c r="E102" s="15"/>
      <c r="F102" s="15"/>
      <c r="G102" s="15"/>
    </row>
    <row r="103" spans="1:7" x14ac:dyDescent="0.25">
      <c r="A103" s="15"/>
      <c r="B103" s="15"/>
      <c r="C103" s="15"/>
      <c r="D103" s="75"/>
      <c r="E103" s="15"/>
      <c r="F103" s="15"/>
      <c r="G103" s="15"/>
    </row>
    <row r="104" spans="1:7" x14ac:dyDescent="0.25">
      <c r="A104" s="15"/>
      <c r="B104" s="15"/>
      <c r="C104" s="15"/>
      <c r="D104" s="75"/>
      <c r="E104" s="15"/>
      <c r="F104" s="15"/>
      <c r="G104" s="15"/>
    </row>
    <row r="105" spans="1:7" x14ac:dyDescent="0.25">
      <c r="A105" s="15"/>
      <c r="B105" s="15"/>
      <c r="C105" s="15"/>
      <c r="D105" s="75"/>
      <c r="E105" s="15"/>
      <c r="F105" s="15"/>
      <c r="G105" s="15"/>
    </row>
    <row r="106" spans="1:7" x14ac:dyDescent="0.25">
      <c r="A106" s="15"/>
      <c r="B106" s="15"/>
      <c r="C106" s="15"/>
      <c r="D106" s="75"/>
      <c r="E106" s="15"/>
      <c r="F106" s="15"/>
      <c r="G106" s="15"/>
    </row>
    <row r="107" spans="1:7" x14ac:dyDescent="0.25">
      <c r="A107" s="15"/>
      <c r="B107" s="15"/>
      <c r="C107" s="15"/>
      <c r="D107" s="75"/>
      <c r="E107" s="15"/>
      <c r="F107" s="15"/>
      <c r="G107" s="15"/>
    </row>
    <row r="108" spans="1:7" x14ac:dyDescent="0.25">
      <c r="A108" s="15"/>
      <c r="B108" s="15"/>
      <c r="C108" s="15"/>
      <c r="D108" s="75"/>
      <c r="E108" s="15"/>
      <c r="F108" s="15"/>
      <c r="G108" s="15"/>
    </row>
    <row r="109" spans="1:7" x14ac:dyDescent="0.25">
      <c r="A109" s="15"/>
      <c r="B109" s="15"/>
      <c r="C109" s="15"/>
      <c r="D109" s="75"/>
      <c r="E109" s="15"/>
      <c r="F109" s="15"/>
      <c r="G109" s="15"/>
    </row>
    <row r="110" spans="1:7" x14ac:dyDescent="0.25">
      <c r="A110" s="15"/>
      <c r="B110" s="15"/>
      <c r="C110" s="15"/>
      <c r="D110" s="75"/>
      <c r="E110" s="15"/>
      <c r="F110" s="15"/>
      <c r="G110" s="15"/>
    </row>
    <row r="111" spans="1:7" x14ac:dyDescent="0.25">
      <c r="A111" s="15"/>
      <c r="B111" s="15"/>
      <c r="C111" s="15"/>
      <c r="D111" s="75"/>
      <c r="E111" s="15"/>
      <c r="F111" s="15"/>
      <c r="G111" s="15"/>
    </row>
    <row r="112" spans="1:7" x14ac:dyDescent="0.25">
      <c r="A112" s="15"/>
      <c r="B112" s="15"/>
      <c r="C112" s="15"/>
      <c r="D112" s="75"/>
      <c r="E112" s="15"/>
      <c r="F112" s="15"/>
      <c r="G112" s="15"/>
    </row>
    <row r="113" spans="1:7" x14ac:dyDescent="0.25">
      <c r="A113" s="15"/>
      <c r="B113" s="15"/>
      <c r="C113" s="15"/>
      <c r="D113" s="75"/>
      <c r="E113" s="15"/>
      <c r="F113" s="15"/>
      <c r="G113" s="15"/>
    </row>
    <row r="114" spans="1:7" x14ac:dyDescent="0.25">
      <c r="A114" s="15"/>
      <c r="B114" s="15"/>
      <c r="C114" s="15"/>
      <c r="D114" s="75"/>
      <c r="E114" s="15"/>
      <c r="F114" s="15"/>
      <c r="G114" s="15"/>
    </row>
    <row r="115" spans="1:7" x14ac:dyDescent="0.25">
      <c r="A115" s="15"/>
      <c r="B115" s="15"/>
      <c r="C115" s="15"/>
      <c r="D115" s="75"/>
      <c r="E115" s="15"/>
      <c r="F115" s="15"/>
      <c r="G115" s="15"/>
    </row>
    <row r="116" spans="1:7" x14ac:dyDescent="0.25">
      <c r="A116" s="15"/>
      <c r="B116" s="15"/>
      <c r="C116" s="15"/>
      <c r="D116" s="75"/>
      <c r="E116" s="15"/>
      <c r="F116" s="15"/>
      <c r="G116" s="15"/>
    </row>
    <row r="117" spans="1:7" x14ac:dyDescent="0.25">
      <c r="A117" s="15"/>
      <c r="B117" s="15"/>
      <c r="C117" s="15"/>
      <c r="D117" s="75"/>
      <c r="E117" s="15"/>
      <c r="F117" s="15"/>
      <c r="G117" s="15"/>
    </row>
    <row r="118" spans="1:7" x14ac:dyDescent="0.25">
      <c r="A118" s="15"/>
      <c r="B118" s="15"/>
      <c r="C118" s="15"/>
      <c r="D118" s="75"/>
      <c r="E118" s="15"/>
      <c r="F118" s="15"/>
      <c r="G118" s="15"/>
    </row>
    <row r="119" spans="1:7" x14ac:dyDescent="0.25">
      <c r="A119" s="15"/>
      <c r="B119" s="15"/>
      <c r="C119" s="15"/>
      <c r="D119" s="75"/>
      <c r="E119" s="15"/>
      <c r="F119" s="15"/>
      <c r="G119" s="15"/>
    </row>
    <row r="120" spans="1:7" x14ac:dyDescent="0.25">
      <c r="A120" s="15"/>
      <c r="B120" s="15"/>
      <c r="C120" s="15"/>
      <c r="D120" s="75"/>
      <c r="E120" s="15"/>
      <c r="F120" s="15"/>
      <c r="G120" s="15"/>
    </row>
    <row r="121" spans="1:7" x14ac:dyDescent="0.25">
      <c r="A121" s="15"/>
      <c r="B121" s="15"/>
      <c r="C121" s="15"/>
      <c r="D121" s="75"/>
      <c r="E121" s="15"/>
      <c r="F121" s="15"/>
      <c r="G121" s="15"/>
    </row>
    <row r="122" spans="1:7" x14ac:dyDescent="0.25">
      <c r="A122" s="15"/>
      <c r="B122" s="15"/>
      <c r="C122" s="15"/>
      <c r="D122" s="75"/>
      <c r="E122" s="15"/>
      <c r="F122" s="15"/>
      <c r="G122" s="15"/>
    </row>
    <row r="123" spans="1:7" x14ac:dyDescent="0.25">
      <c r="A123" s="15"/>
      <c r="B123" s="15"/>
      <c r="C123" s="15"/>
      <c r="D123" s="75"/>
      <c r="E123" s="15"/>
      <c r="F123" s="15"/>
      <c r="G123" s="15"/>
    </row>
    <row r="124" spans="1:7" x14ac:dyDescent="0.25">
      <c r="A124" s="15"/>
      <c r="B124" s="15"/>
      <c r="C124" s="15"/>
      <c r="D124" s="75"/>
      <c r="E124" s="15"/>
      <c r="F124" s="15"/>
      <c r="G124" s="15"/>
    </row>
    <row r="125" spans="1:7" x14ac:dyDescent="0.25">
      <c r="A125" s="15"/>
      <c r="B125" s="15"/>
      <c r="C125" s="15"/>
      <c r="D125" s="75"/>
      <c r="E125" s="15"/>
      <c r="F125" s="15"/>
      <c r="G125" s="15"/>
    </row>
    <row r="126" spans="1:7" x14ac:dyDescent="0.25">
      <c r="A126" s="15"/>
      <c r="B126" s="15"/>
      <c r="C126" s="15"/>
      <c r="D126" s="75"/>
      <c r="E126" s="15"/>
      <c r="F126" s="15"/>
      <c r="G126" s="15"/>
    </row>
    <row r="127" spans="1:7" x14ac:dyDescent="0.25">
      <c r="A127" s="15"/>
      <c r="B127" s="15"/>
      <c r="C127" s="15"/>
      <c r="D127" s="75"/>
      <c r="E127" s="15"/>
      <c r="F127" s="15"/>
      <c r="G127" s="15"/>
    </row>
    <row r="128" spans="1:7" x14ac:dyDescent="0.25">
      <c r="A128" s="15"/>
      <c r="B128" s="15"/>
      <c r="C128" s="15"/>
      <c r="D128" s="75"/>
      <c r="E128" s="15"/>
      <c r="F128" s="15"/>
      <c r="G128" s="15"/>
    </row>
    <row r="129" spans="1:7" x14ac:dyDescent="0.25">
      <c r="A129" s="15"/>
      <c r="B129" s="15"/>
      <c r="C129" s="15"/>
      <c r="D129" s="75"/>
      <c r="E129" s="15"/>
      <c r="F129" s="15"/>
      <c r="G129" s="15"/>
    </row>
    <row r="130" spans="1:7" x14ac:dyDescent="0.25">
      <c r="A130" s="15"/>
      <c r="B130" s="15"/>
      <c r="C130" s="15"/>
      <c r="D130" s="75"/>
      <c r="E130" s="15"/>
      <c r="F130" s="15"/>
      <c r="G130" s="15"/>
    </row>
    <row r="131" spans="1:7" x14ac:dyDescent="0.25">
      <c r="A131" s="15"/>
      <c r="B131" s="15"/>
      <c r="C131" s="15"/>
      <c r="D131" s="75"/>
      <c r="E131" s="15"/>
      <c r="F131" s="15"/>
      <c r="G131" s="15"/>
    </row>
    <row r="132" spans="1:7" x14ac:dyDescent="0.25">
      <c r="A132" s="15"/>
      <c r="B132" s="15"/>
      <c r="C132" s="15"/>
      <c r="D132" s="75"/>
      <c r="E132" s="15"/>
      <c r="F132" s="15"/>
      <c r="G132" s="15"/>
    </row>
    <row r="133" spans="1:7" x14ac:dyDescent="0.25">
      <c r="A133" s="15"/>
      <c r="B133" s="15"/>
      <c r="C133" s="15"/>
      <c r="D133" s="75"/>
      <c r="E133" s="15"/>
      <c r="F133" s="15"/>
      <c r="G133" s="15"/>
    </row>
    <row r="134" spans="1:7" x14ac:dyDescent="0.25">
      <c r="A134" s="15"/>
      <c r="B134" s="15"/>
      <c r="C134" s="15"/>
      <c r="D134" s="75"/>
      <c r="E134" s="15"/>
      <c r="F134" s="15"/>
      <c r="G134" s="15"/>
    </row>
    <row r="135" spans="1:7" x14ac:dyDescent="0.25">
      <c r="A135" s="15"/>
      <c r="B135" s="15"/>
      <c r="C135" s="15"/>
      <c r="D135" s="75"/>
      <c r="E135" s="15"/>
      <c r="F135" s="15"/>
      <c r="G135" s="15"/>
    </row>
    <row r="136" spans="1:7" x14ac:dyDescent="0.25">
      <c r="A136" s="15"/>
      <c r="B136" s="15"/>
      <c r="C136" s="15"/>
      <c r="D136" s="75"/>
      <c r="E136" s="15"/>
      <c r="F136" s="15"/>
      <c r="G136" s="15"/>
    </row>
    <row r="137" spans="1:7" x14ac:dyDescent="0.25">
      <c r="A137" s="15"/>
      <c r="B137" s="15"/>
      <c r="C137" s="15"/>
      <c r="D137" s="75"/>
      <c r="E137" s="15"/>
      <c r="F137" s="15"/>
      <c r="G137" s="15"/>
    </row>
    <row r="138" spans="1:7" x14ac:dyDescent="0.25">
      <c r="A138" s="15"/>
      <c r="B138" s="15"/>
      <c r="C138" s="15"/>
      <c r="D138" s="75"/>
      <c r="E138" s="15"/>
      <c r="F138" s="15"/>
      <c r="G138" s="15"/>
    </row>
    <row r="139" spans="1:7" x14ac:dyDescent="0.25">
      <c r="A139" s="15"/>
      <c r="B139" s="15"/>
      <c r="C139" s="15"/>
      <c r="D139" s="75"/>
      <c r="E139" s="15"/>
      <c r="F139" s="15"/>
      <c r="G139" s="15"/>
    </row>
    <row r="140" spans="1:7" x14ac:dyDescent="0.25">
      <c r="A140" s="15"/>
      <c r="B140" s="15"/>
      <c r="C140" s="15"/>
      <c r="D140" s="75"/>
      <c r="E140" s="15"/>
      <c r="F140" s="15"/>
      <c r="G140" s="15"/>
    </row>
    <row r="141" spans="1:7" x14ac:dyDescent="0.25">
      <c r="A141" s="15"/>
      <c r="B141" s="15"/>
      <c r="C141" s="15"/>
      <c r="D141" s="75"/>
      <c r="E141" s="15"/>
      <c r="F141" s="15"/>
      <c r="G141" s="15"/>
    </row>
    <row r="142" spans="1:7" x14ac:dyDescent="0.25">
      <c r="A142" s="15"/>
      <c r="B142" s="15"/>
      <c r="C142" s="15"/>
      <c r="D142" s="75"/>
      <c r="E142" s="15"/>
      <c r="F142" s="15"/>
      <c r="G142" s="15"/>
    </row>
    <row r="143" spans="1:7" x14ac:dyDescent="0.25">
      <c r="A143" s="15"/>
      <c r="B143" s="15"/>
      <c r="C143" s="15"/>
      <c r="D143" s="75"/>
      <c r="E143" s="15"/>
      <c r="F143" s="15"/>
      <c r="G143" s="15"/>
    </row>
    <row r="144" spans="1:7" x14ac:dyDescent="0.25">
      <c r="A144" s="15"/>
      <c r="B144" s="15"/>
      <c r="C144" s="15"/>
      <c r="D144" s="75"/>
      <c r="E144" s="15"/>
      <c r="F144" s="15"/>
      <c r="G144" s="15"/>
    </row>
    <row r="145" spans="1:7" x14ac:dyDescent="0.25">
      <c r="A145" s="15"/>
      <c r="B145" s="15"/>
      <c r="C145" s="15"/>
      <c r="D145" s="75"/>
      <c r="E145" s="15"/>
      <c r="F145" s="15"/>
      <c r="G145" s="15"/>
    </row>
    <row r="146" spans="1:7" x14ac:dyDescent="0.25">
      <c r="A146" s="15"/>
      <c r="B146" s="15"/>
      <c r="C146" s="15"/>
      <c r="D146" s="75"/>
      <c r="E146" s="15"/>
      <c r="F146" s="15"/>
      <c r="G146" s="15"/>
    </row>
    <row r="147" spans="1:7" x14ac:dyDescent="0.25">
      <c r="A147" s="15"/>
      <c r="B147" s="15"/>
      <c r="C147" s="15"/>
      <c r="D147" s="75"/>
      <c r="E147" s="15"/>
      <c r="F147" s="15"/>
      <c r="G147" s="15"/>
    </row>
    <row r="148" spans="1:7" x14ac:dyDescent="0.25">
      <c r="A148" s="15"/>
      <c r="B148" s="15"/>
      <c r="C148" s="15"/>
      <c r="D148" s="75"/>
      <c r="E148" s="15"/>
      <c r="F148" s="15"/>
      <c r="G148" s="15"/>
    </row>
    <row r="149" spans="1:7" x14ac:dyDescent="0.25">
      <c r="A149" s="15"/>
      <c r="B149" s="15"/>
      <c r="C149" s="15"/>
      <c r="D149" s="75"/>
      <c r="E149" s="15"/>
      <c r="F149" s="15"/>
      <c r="G149" s="15"/>
    </row>
    <row r="150" spans="1:7" x14ac:dyDescent="0.25">
      <c r="A150" s="15"/>
      <c r="B150" s="15"/>
      <c r="C150" s="15"/>
      <c r="D150" s="75"/>
      <c r="E150" s="15"/>
      <c r="F150" s="15"/>
      <c r="G150" s="15"/>
    </row>
    <row r="151" spans="1:7" x14ac:dyDescent="0.25">
      <c r="A151" s="15"/>
      <c r="B151" s="15"/>
      <c r="C151" s="15"/>
      <c r="D151" s="75"/>
      <c r="E151" s="15"/>
      <c r="F151" s="15"/>
      <c r="G151" s="15"/>
    </row>
    <row r="152" spans="1:7" x14ac:dyDescent="0.25">
      <c r="A152" s="15"/>
      <c r="B152" s="15"/>
      <c r="C152" s="15"/>
      <c r="D152" s="75"/>
      <c r="E152" s="15"/>
      <c r="F152" s="15"/>
      <c r="G152" s="15"/>
    </row>
    <row r="153" spans="1:7" x14ac:dyDescent="0.25">
      <c r="A153" s="15"/>
      <c r="B153" s="15"/>
      <c r="C153" s="15"/>
      <c r="D153" s="75"/>
      <c r="E153" s="15"/>
      <c r="F153" s="15"/>
      <c r="G153" s="15"/>
    </row>
    <row r="154" spans="1:7" x14ac:dyDescent="0.25">
      <c r="A154" s="15"/>
      <c r="B154" s="15"/>
      <c r="C154" s="15"/>
      <c r="D154" s="75"/>
      <c r="E154" s="15"/>
      <c r="F154" s="15"/>
      <c r="G154" s="15"/>
    </row>
    <row r="155" spans="1:7" x14ac:dyDescent="0.25">
      <c r="A155" s="15"/>
      <c r="B155" s="15"/>
      <c r="C155" s="15"/>
      <c r="D155" s="75"/>
      <c r="E155" s="15"/>
      <c r="F155" s="15"/>
      <c r="G155" s="15"/>
    </row>
    <row r="156" spans="1:7" x14ac:dyDescent="0.25">
      <c r="A156" s="15"/>
      <c r="B156" s="15"/>
      <c r="C156" s="15"/>
      <c r="D156" s="75"/>
      <c r="E156" s="15"/>
      <c r="F156" s="15"/>
      <c r="G156" s="15"/>
    </row>
    <row r="157" spans="1:7" x14ac:dyDescent="0.25">
      <c r="A157" s="15"/>
      <c r="B157" s="15"/>
      <c r="C157" s="15"/>
      <c r="D157" s="75"/>
      <c r="E157" s="15"/>
      <c r="F157" s="15"/>
      <c r="G157" s="15"/>
    </row>
    <row r="158" spans="1:7" x14ac:dyDescent="0.25">
      <c r="A158" s="15"/>
      <c r="B158" s="15"/>
      <c r="C158" s="15"/>
      <c r="D158" s="75"/>
      <c r="E158" s="15"/>
      <c r="F158" s="15"/>
      <c r="G158" s="15"/>
    </row>
    <row r="159" spans="1:7" x14ac:dyDescent="0.25">
      <c r="A159" s="15"/>
      <c r="B159" s="15"/>
      <c r="C159" s="15"/>
      <c r="D159" s="75"/>
      <c r="E159" s="15"/>
      <c r="F159" s="15"/>
      <c r="G159" s="15"/>
    </row>
    <row r="160" spans="1:7" x14ac:dyDescent="0.25">
      <c r="A160" s="15"/>
      <c r="B160" s="15"/>
      <c r="C160" s="15"/>
      <c r="D160" s="75"/>
      <c r="E160" s="15"/>
      <c r="F160" s="15"/>
      <c r="G160" s="15"/>
    </row>
    <row r="161" spans="1:7" x14ac:dyDescent="0.25">
      <c r="A161" s="15"/>
      <c r="B161" s="15"/>
      <c r="C161" s="15"/>
      <c r="D161" s="75"/>
      <c r="E161" s="15"/>
      <c r="F161" s="15"/>
      <c r="G161" s="15"/>
    </row>
    <row r="162" spans="1:7" x14ac:dyDescent="0.25">
      <c r="A162" s="15"/>
      <c r="B162" s="15"/>
      <c r="C162" s="15"/>
      <c r="D162" s="75"/>
      <c r="E162" s="15"/>
      <c r="F162" s="15"/>
      <c r="G162" s="15"/>
    </row>
    <row r="163" spans="1:7" x14ac:dyDescent="0.25">
      <c r="A163" s="15"/>
      <c r="B163" s="15"/>
      <c r="C163" s="15"/>
      <c r="D163" s="75"/>
      <c r="E163" s="15"/>
      <c r="F163" s="15"/>
      <c r="G163" s="15"/>
    </row>
    <row r="164" spans="1:7" x14ac:dyDescent="0.25">
      <c r="A164" s="15"/>
      <c r="B164" s="15"/>
      <c r="C164" s="15"/>
      <c r="D164" s="75"/>
      <c r="E164" s="15"/>
      <c r="F164" s="15"/>
      <c r="G164" s="15"/>
    </row>
    <row r="165" spans="1:7" x14ac:dyDescent="0.25">
      <c r="A165" s="15"/>
      <c r="B165" s="15"/>
      <c r="C165" s="15"/>
      <c r="D165" s="75"/>
      <c r="E165" s="15"/>
      <c r="F165" s="15"/>
      <c r="G165" s="15"/>
    </row>
    <row r="166" spans="1:7" x14ac:dyDescent="0.25">
      <c r="A166" s="15"/>
      <c r="B166" s="15"/>
      <c r="C166" s="15"/>
      <c r="D166" s="75"/>
      <c r="E166" s="15"/>
      <c r="F166" s="15"/>
      <c r="G166" s="15"/>
    </row>
    <row r="167" spans="1:7" x14ac:dyDescent="0.25">
      <c r="A167" s="15"/>
      <c r="B167" s="15"/>
      <c r="C167" s="15"/>
      <c r="D167" s="75"/>
      <c r="E167" s="15"/>
      <c r="F167" s="15"/>
      <c r="G167" s="15"/>
    </row>
    <row r="168" spans="1:7" x14ac:dyDescent="0.25">
      <c r="A168" s="15"/>
      <c r="B168" s="15"/>
      <c r="C168" s="15"/>
      <c r="D168" s="75"/>
      <c r="E168" s="15"/>
      <c r="F168" s="15"/>
      <c r="G168" s="15"/>
    </row>
    <row r="169" spans="1:7" x14ac:dyDescent="0.25">
      <c r="A169" s="15"/>
      <c r="B169" s="15"/>
      <c r="C169" s="15"/>
      <c r="D169" s="75"/>
      <c r="E169" s="15"/>
      <c r="F169" s="15"/>
      <c r="G169" s="15"/>
    </row>
    <row r="170" spans="1:7" x14ac:dyDescent="0.25">
      <c r="A170" s="15"/>
      <c r="B170" s="15"/>
      <c r="C170" s="15"/>
      <c r="D170" s="75"/>
      <c r="E170" s="15"/>
      <c r="F170" s="15"/>
      <c r="G170" s="15"/>
    </row>
    <row r="171" spans="1:7" x14ac:dyDescent="0.25">
      <c r="A171" s="15"/>
      <c r="B171" s="15"/>
      <c r="C171" s="15"/>
      <c r="D171" s="75"/>
      <c r="E171" s="15"/>
      <c r="F171" s="15"/>
      <c r="G171" s="15"/>
    </row>
    <row r="172" spans="1:7" x14ac:dyDescent="0.25">
      <c r="A172" s="15"/>
      <c r="B172" s="15"/>
      <c r="C172" s="15"/>
      <c r="D172" s="75"/>
      <c r="E172" s="15"/>
      <c r="F172" s="15"/>
      <c r="G172" s="15"/>
    </row>
    <row r="173" spans="1:7" x14ac:dyDescent="0.25">
      <c r="A173" s="15"/>
      <c r="B173" s="15"/>
      <c r="C173" s="15"/>
      <c r="D173" s="75"/>
      <c r="E173" s="15"/>
      <c r="F173" s="15"/>
      <c r="G173" s="15"/>
    </row>
    <row r="174" spans="1:7" x14ac:dyDescent="0.25">
      <c r="A174" s="15"/>
      <c r="B174" s="15"/>
      <c r="C174" s="15"/>
      <c r="D174" s="75"/>
      <c r="E174" s="15"/>
      <c r="F174" s="15"/>
      <c r="G174" s="15"/>
    </row>
    <row r="175" spans="1:7" x14ac:dyDescent="0.25">
      <c r="A175" s="15"/>
      <c r="B175" s="15"/>
      <c r="C175" s="15"/>
      <c r="D175" s="75"/>
      <c r="E175" s="15"/>
      <c r="F175" s="15"/>
      <c r="G175" s="15"/>
    </row>
    <row r="176" spans="1:7" x14ac:dyDescent="0.25">
      <c r="A176" s="15"/>
      <c r="B176" s="15"/>
      <c r="C176" s="15"/>
      <c r="D176" s="75"/>
      <c r="E176" s="15"/>
      <c r="F176" s="15"/>
      <c r="G176" s="15"/>
    </row>
    <row r="177" spans="1:7" x14ac:dyDescent="0.25">
      <c r="A177" s="15"/>
      <c r="B177" s="15"/>
      <c r="C177" s="15"/>
      <c r="D177" s="75"/>
      <c r="E177" s="15"/>
      <c r="F177" s="15"/>
      <c r="G177" s="15"/>
    </row>
    <row r="178" spans="1:7" x14ac:dyDescent="0.25">
      <c r="A178" s="15"/>
      <c r="B178" s="15"/>
      <c r="C178" s="15"/>
      <c r="D178" s="75"/>
      <c r="E178" s="15"/>
      <c r="F178" s="15"/>
      <c r="G178" s="15"/>
    </row>
    <row r="179" spans="1:7" x14ac:dyDescent="0.25">
      <c r="A179" s="15"/>
      <c r="B179" s="15"/>
      <c r="C179" s="15"/>
      <c r="D179" s="75"/>
      <c r="E179" s="15"/>
      <c r="F179" s="15"/>
      <c r="G179" s="15"/>
    </row>
    <row r="180" spans="1:7" x14ac:dyDescent="0.25">
      <c r="A180" s="15"/>
      <c r="B180" s="15"/>
      <c r="C180" s="15"/>
      <c r="D180" s="75"/>
      <c r="E180" s="15"/>
      <c r="F180" s="15"/>
      <c r="G180" s="15"/>
    </row>
    <row r="181" spans="1:7" x14ac:dyDescent="0.25">
      <c r="A181" s="15"/>
      <c r="B181" s="15"/>
      <c r="C181" s="15"/>
      <c r="D181" s="75"/>
      <c r="E181" s="15"/>
      <c r="F181" s="15"/>
      <c r="G181" s="15"/>
    </row>
    <row r="182" spans="1:7" x14ac:dyDescent="0.25">
      <c r="A182" s="15"/>
      <c r="B182" s="15"/>
      <c r="C182" s="15"/>
      <c r="D182" s="75"/>
      <c r="E182" s="15"/>
      <c r="F182" s="15"/>
      <c r="G182" s="15"/>
    </row>
    <row r="183" spans="1:7" x14ac:dyDescent="0.25">
      <c r="A183" s="15"/>
      <c r="B183" s="15"/>
      <c r="C183" s="15"/>
      <c r="D183" s="75"/>
      <c r="E183" s="15"/>
      <c r="F183" s="15"/>
      <c r="G183" s="15"/>
    </row>
    <row r="184" spans="1:7" x14ac:dyDescent="0.25">
      <c r="A184" s="15"/>
      <c r="B184" s="15"/>
      <c r="C184" s="15"/>
      <c r="D184" s="75"/>
      <c r="E184" s="15"/>
      <c r="F184" s="15"/>
      <c r="G184" s="15"/>
    </row>
    <row r="185" spans="1:7" x14ac:dyDescent="0.25">
      <c r="A185" s="15"/>
      <c r="B185" s="15"/>
      <c r="C185" s="15"/>
      <c r="D185" s="75"/>
      <c r="E185" s="15"/>
      <c r="F185" s="15"/>
      <c r="G185" s="15"/>
    </row>
    <row r="186" spans="1:7" x14ac:dyDescent="0.25">
      <c r="A186" s="15"/>
      <c r="B186" s="15"/>
      <c r="C186" s="15"/>
      <c r="D186" s="75"/>
      <c r="E186" s="15"/>
      <c r="F186" s="15"/>
      <c r="G186" s="15"/>
    </row>
    <row r="187" spans="1:7" x14ac:dyDescent="0.25">
      <c r="A187" s="15"/>
      <c r="B187" s="15"/>
      <c r="C187" s="15"/>
      <c r="D187" s="75"/>
      <c r="E187" s="15"/>
      <c r="F187" s="15"/>
      <c r="G187" s="15"/>
    </row>
    <row r="188" spans="1:7" x14ac:dyDescent="0.25">
      <c r="A188" s="15"/>
      <c r="B188" s="15"/>
      <c r="C188" s="15"/>
      <c r="D188" s="75"/>
      <c r="E188" s="15"/>
      <c r="F188" s="15"/>
      <c r="G188" s="15"/>
    </row>
    <row r="189" spans="1:7" x14ac:dyDescent="0.25">
      <c r="A189" s="15"/>
      <c r="B189" s="15"/>
      <c r="C189" s="15"/>
      <c r="D189" s="75"/>
      <c r="E189" s="15"/>
      <c r="F189" s="15"/>
      <c r="G189" s="15"/>
    </row>
    <row r="190" spans="1:7" x14ac:dyDescent="0.25">
      <c r="A190" s="15"/>
      <c r="B190" s="15"/>
      <c r="C190" s="15"/>
      <c r="D190" s="75"/>
      <c r="E190" s="15"/>
      <c r="F190" s="15"/>
      <c r="G190" s="15"/>
    </row>
    <row r="191" spans="1:7" x14ac:dyDescent="0.25">
      <c r="A191" s="15"/>
      <c r="B191" s="15"/>
      <c r="C191" s="15"/>
      <c r="D191" s="75"/>
      <c r="E191" s="15"/>
      <c r="F191" s="15"/>
      <c r="G191" s="15"/>
    </row>
    <row r="192" spans="1:7" x14ac:dyDescent="0.25">
      <c r="A192" s="15"/>
      <c r="B192" s="15"/>
      <c r="C192" s="15"/>
      <c r="D192" s="75"/>
      <c r="E192" s="15"/>
      <c r="F192" s="15"/>
      <c r="G192" s="15"/>
    </row>
    <row r="193" spans="1:7" x14ac:dyDescent="0.25">
      <c r="A193" s="15"/>
      <c r="B193" s="15"/>
      <c r="C193" s="15"/>
      <c r="D193" s="75"/>
      <c r="E193" s="15"/>
      <c r="F193" s="15"/>
      <c r="G193" s="15"/>
    </row>
    <row r="194" spans="1:7" x14ac:dyDescent="0.25">
      <c r="A194" s="15"/>
      <c r="B194" s="15"/>
      <c r="C194" s="15"/>
      <c r="D194" s="75"/>
      <c r="E194" s="15"/>
      <c r="F194" s="15"/>
      <c r="G194" s="15"/>
    </row>
    <row r="195" spans="1:7" x14ac:dyDescent="0.25">
      <c r="A195" s="15"/>
      <c r="B195" s="15"/>
      <c r="C195" s="15"/>
      <c r="D195" s="75"/>
      <c r="E195" s="15"/>
      <c r="F195" s="15"/>
      <c r="G195" s="15"/>
    </row>
    <row r="196" spans="1:7" x14ac:dyDescent="0.25">
      <c r="A196" s="15"/>
      <c r="B196" s="15"/>
      <c r="C196" s="15"/>
      <c r="D196" s="75"/>
      <c r="E196" s="15"/>
      <c r="F196" s="15"/>
      <c r="G196" s="15"/>
    </row>
    <row r="197" spans="1:7" x14ac:dyDescent="0.25">
      <c r="A197" s="15"/>
      <c r="B197" s="15"/>
      <c r="C197" s="15"/>
      <c r="D197" s="75"/>
      <c r="E197" s="15"/>
      <c r="F197" s="15"/>
      <c r="G197" s="15"/>
    </row>
    <row r="198" spans="1:7" x14ac:dyDescent="0.25">
      <c r="A198" s="15"/>
      <c r="B198" s="15"/>
      <c r="C198" s="15"/>
      <c r="D198" s="75"/>
      <c r="E198" s="15"/>
      <c r="F198" s="15"/>
      <c r="G198" s="15"/>
    </row>
    <row r="199" spans="1:7" x14ac:dyDescent="0.25">
      <c r="A199" s="15"/>
      <c r="B199" s="15"/>
      <c r="C199" s="15"/>
      <c r="D199" s="75"/>
      <c r="E199" s="15"/>
      <c r="F199" s="15"/>
      <c r="G199" s="15"/>
    </row>
    <row r="200" spans="1:7" x14ac:dyDescent="0.25">
      <c r="A200" s="15"/>
      <c r="B200" s="15"/>
      <c r="C200" s="15"/>
      <c r="D200" s="75"/>
      <c r="E200" s="15"/>
      <c r="F200" s="15"/>
      <c r="G200" s="15"/>
    </row>
    <row r="201" spans="1:7" x14ac:dyDescent="0.25">
      <c r="A201" s="15"/>
      <c r="B201" s="15"/>
      <c r="C201" s="15"/>
      <c r="D201" s="75"/>
      <c r="E201" s="15"/>
      <c r="F201" s="15"/>
      <c r="G201" s="15"/>
    </row>
    <row r="202" spans="1:7" x14ac:dyDescent="0.25">
      <c r="A202" s="15"/>
      <c r="B202" s="15"/>
      <c r="C202" s="15"/>
      <c r="D202" s="75"/>
      <c r="E202" s="15"/>
      <c r="F202" s="15"/>
      <c r="G202" s="15"/>
    </row>
    <row r="203" spans="1:7" x14ac:dyDescent="0.25">
      <c r="A203" s="15"/>
      <c r="B203" s="15"/>
      <c r="C203" s="15"/>
      <c r="D203" s="75"/>
      <c r="E203" s="15"/>
      <c r="F203" s="15"/>
      <c r="G203" s="15"/>
    </row>
    <row r="204" spans="1:7" x14ac:dyDescent="0.25">
      <c r="A204" s="15"/>
      <c r="B204" s="15"/>
      <c r="C204" s="15"/>
      <c r="D204" s="75"/>
      <c r="E204" s="15"/>
      <c r="F204" s="15"/>
      <c r="G204" s="15"/>
    </row>
    <row r="205" spans="1:7" x14ac:dyDescent="0.25">
      <c r="A205" s="15"/>
      <c r="B205" s="15"/>
      <c r="C205" s="15"/>
      <c r="D205" s="75"/>
      <c r="E205" s="15"/>
      <c r="F205" s="15"/>
      <c r="G205" s="15"/>
    </row>
    <row r="206" spans="1:7" x14ac:dyDescent="0.25">
      <c r="A206" s="15"/>
      <c r="B206" s="15"/>
      <c r="C206" s="15"/>
      <c r="D206" s="75"/>
      <c r="E206" s="15"/>
      <c r="F206" s="15"/>
      <c r="G206" s="15"/>
    </row>
    <row r="207" spans="1:7" x14ac:dyDescent="0.25">
      <c r="A207" s="15"/>
      <c r="B207" s="15"/>
      <c r="C207" s="15"/>
      <c r="D207" s="75"/>
      <c r="E207" s="15"/>
      <c r="F207" s="15"/>
      <c r="G207" s="15"/>
    </row>
    <row r="208" spans="1:7" x14ac:dyDescent="0.25">
      <c r="A208" s="15"/>
      <c r="B208" s="15"/>
      <c r="C208" s="15"/>
      <c r="D208" s="75"/>
      <c r="E208" s="15"/>
      <c r="F208" s="15"/>
      <c r="G208" s="15"/>
    </row>
    <row r="209" spans="1:7" x14ac:dyDescent="0.25">
      <c r="A209" s="15"/>
      <c r="B209" s="15"/>
      <c r="C209" s="15"/>
      <c r="D209" s="75"/>
      <c r="E209" s="15"/>
      <c r="F209" s="15"/>
      <c r="G209" s="15"/>
    </row>
    <row r="210" spans="1:7" x14ac:dyDescent="0.25">
      <c r="A210" s="15"/>
      <c r="B210" s="15"/>
      <c r="C210" s="15"/>
      <c r="D210" s="75"/>
      <c r="E210" s="15"/>
      <c r="F210" s="15"/>
      <c r="G210" s="15"/>
    </row>
    <row r="211" spans="1:7" x14ac:dyDescent="0.25">
      <c r="A211" s="15"/>
      <c r="B211" s="15"/>
      <c r="C211" s="15"/>
      <c r="D211" s="75"/>
      <c r="E211" s="15"/>
      <c r="F211" s="15"/>
      <c r="G211" s="15"/>
    </row>
    <row r="212" spans="1:7" x14ac:dyDescent="0.25">
      <c r="A212" s="15"/>
      <c r="B212" s="15"/>
      <c r="C212" s="15"/>
      <c r="D212" s="75"/>
      <c r="E212" s="15"/>
      <c r="F212" s="15"/>
      <c r="G212" s="15"/>
    </row>
    <row r="213" spans="1:7" x14ac:dyDescent="0.25">
      <c r="A213" s="15"/>
      <c r="B213" s="15"/>
      <c r="C213" s="15"/>
      <c r="D213" s="75"/>
      <c r="E213" s="15"/>
      <c r="F213" s="15"/>
      <c r="G213" s="15"/>
    </row>
    <row r="214" spans="1:7" x14ac:dyDescent="0.25">
      <c r="A214" s="15"/>
      <c r="B214" s="15"/>
      <c r="C214" s="15"/>
      <c r="D214" s="75"/>
      <c r="E214" s="15"/>
      <c r="F214" s="15"/>
      <c r="G214" s="15"/>
    </row>
    <row r="215" spans="1:7" x14ac:dyDescent="0.25">
      <c r="A215" s="15"/>
      <c r="B215" s="15"/>
      <c r="C215" s="15"/>
      <c r="D215" s="75"/>
      <c r="E215" s="15"/>
      <c r="F215" s="15"/>
      <c r="G215" s="15"/>
    </row>
    <row r="216" spans="1:7" x14ac:dyDescent="0.25">
      <c r="A216" s="15"/>
      <c r="B216" s="15"/>
      <c r="C216" s="15"/>
      <c r="D216" s="75"/>
      <c r="E216" s="15"/>
      <c r="F216" s="15"/>
      <c r="G216" s="15"/>
    </row>
    <row r="217" spans="1:7" x14ac:dyDescent="0.25">
      <c r="A217" s="15"/>
      <c r="B217" s="15"/>
      <c r="C217" s="15"/>
      <c r="D217" s="75"/>
      <c r="E217" s="15"/>
      <c r="F217" s="15"/>
      <c r="G217" s="15"/>
    </row>
    <row r="218" spans="1:7" x14ac:dyDescent="0.25">
      <c r="A218" s="15"/>
      <c r="B218" s="15"/>
      <c r="C218" s="15"/>
      <c r="D218" s="75"/>
      <c r="E218" s="15"/>
      <c r="F218" s="15"/>
      <c r="G218" s="15"/>
    </row>
    <row r="219" spans="1:7" x14ac:dyDescent="0.25">
      <c r="A219" s="15"/>
      <c r="B219" s="15"/>
      <c r="C219" s="15"/>
      <c r="D219" s="75"/>
      <c r="E219" s="15"/>
      <c r="F219" s="15"/>
      <c r="G219" s="15"/>
    </row>
    <row r="220" spans="1:7" x14ac:dyDescent="0.25">
      <c r="A220" s="15"/>
      <c r="B220" s="15"/>
      <c r="C220" s="15"/>
      <c r="D220" s="75"/>
      <c r="E220" s="15"/>
      <c r="F220" s="15"/>
      <c r="G220" s="15"/>
    </row>
    <row r="221" spans="1:7" x14ac:dyDescent="0.25">
      <c r="A221" s="15"/>
      <c r="B221" s="15"/>
      <c r="C221" s="15"/>
      <c r="D221" s="75"/>
      <c r="E221" s="15"/>
      <c r="F221" s="15"/>
      <c r="G221" s="15"/>
    </row>
    <row r="222" spans="1:7" x14ac:dyDescent="0.25">
      <c r="A222" s="15"/>
      <c r="B222" s="15"/>
      <c r="C222" s="15"/>
      <c r="D222" s="75"/>
      <c r="E222" s="15"/>
      <c r="F222" s="15"/>
      <c r="G222" s="15"/>
    </row>
    <row r="223" spans="1:7" x14ac:dyDescent="0.25">
      <c r="A223" s="15"/>
      <c r="B223" s="15"/>
      <c r="C223" s="15"/>
      <c r="D223" s="75"/>
      <c r="E223" s="15"/>
      <c r="F223" s="15"/>
      <c r="G223" s="15"/>
    </row>
    <row r="224" spans="1:7" x14ac:dyDescent="0.25">
      <c r="A224" s="15"/>
      <c r="B224" s="15"/>
      <c r="C224" s="15"/>
      <c r="D224" s="75"/>
      <c r="E224" s="15"/>
      <c r="F224" s="15"/>
      <c r="G224" s="15"/>
    </row>
    <row r="225" spans="1:7" x14ac:dyDescent="0.25">
      <c r="A225" s="15"/>
      <c r="B225" s="15"/>
      <c r="C225" s="15"/>
      <c r="D225" s="75"/>
      <c r="E225" s="15"/>
      <c r="F225" s="15"/>
      <c r="G225" s="15"/>
    </row>
    <row r="226" spans="1:7" x14ac:dyDescent="0.25">
      <c r="A226" s="15"/>
      <c r="B226" s="15"/>
      <c r="C226" s="15"/>
      <c r="D226" s="75"/>
      <c r="E226" s="15"/>
      <c r="F226" s="15"/>
      <c r="G226" s="15"/>
    </row>
    <row r="227" spans="1:7" x14ac:dyDescent="0.25">
      <c r="A227" s="15"/>
      <c r="B227" s="15"/>
      <c r="C227" s="15"/>
      <c r="D227" s="75"/>
      <c r="E227" s="15"/>
      <c r="F227" s="15"/>
      <c r="G227" s="15"/>
    </row>
    <row r="228" spans="1:7" x14ac:dyDescent="0.25">
      <c r="A228" s="15"/>
      <c r="B228" s="15"/>
      <c r="C228" s="15"/>
      <c r="D228" s="75"/>
      <c r="E228" s="15"/>
      <c r="F228" s="15"/>
      <c r="G228" s="15"/>
    </row>
    <row r="229" spans="1:7" x14ac:dyDescent="0.25">
      <c r="A229" s="15"/>
      <c r="B229" s="15"/>
      <c r="C229" s="15"/>
      <c r="D229" s="75"/>
      <c r="E229" s="15"/>
      <c r="F229" s="15"/>
      <c r="G229" s="15"/>
    </row>
    <row r="230" spans="1:7" x14ac:dyDescent="0.25">
      <c r="A230" s="15"/>
      <c r="B230" s="15"/>
      <c r="C230" s="15"/>
      <c r="D230" s="75"/>
      <c r="E230" s="15"/>
      <c r="F230" s="15"/>
      <c r="G230" s="15"/>
    </row>
    <row r="231" spans="1:7" x14ac:dyDescent="0.25">
      <c r="A231" s="15"/>
      <c r="B231" s="15"/>
      <c r="C231" s="15"/>
      <c r="D231" s="75"/>
      <c r="E231" s="15"/>
      <c r="F231" s="15"/>
      <c r="G231" s="15"/>
    </row>
    <row r="232" spans="1:7" x14ac:dyDescent="0.25">
      <c r="A232" s="15"/>
      <c r="B232" s="15"/>
      <c r="C232" s="15"/>
      <c r="D232" s="75"/>
      <c r="E232" s="15"/>
      <c r="F232" s="15"/>
      <c r="G232" s="15"/>
    </row>
    <row r="233" spans="1:7" x14ac:dyDescent="0.25">
      <c r="A233" s="15"/>
      <c r="B233" s="15"/>
      <c r="C233" s="15"/>
      <c r="D233" s="75"/>
      <c r="E233" s="15"/>
      <c r="F233" s="15"/>
      <c r="G233" s="15"/>
    </row>
    <row r="234" spans="1:7" x14ac:dyDescent="0.25">
      <c r="A234" s="15"/>
      <c r="B234" s="15"/>
      <c r="C234" s="15"/>
      <c r="D234" s="75"/>
      <c r="E234" s="15"/>
      <c r="F234" s="15"/>
      <c r="G234" s="15"/>
    </row>
    <row r="235" spans="1:7" x14ac:dyDescent="0.25">
      <c r="A235" s="15"/>
      <c r="B235" s="15"/>
      <c r="C235" s="15"/>
      <c r="D235" s="75"/>
      <c r="E235" s="15"/>
      <c r="F235" s="15"/>
      <c r="G235" s="15"/>
    </row>
    <row r="236" spans="1:7" x14ac:dyDescent="0.25">
      <c r="A236" s="15"/>
      <c r="B236" s="15"/>
      <c r="C236" s="15"/>
      <c r="D236" s="75"/>
      <c r="E236" s="15"/>
      <c r="F236" s="15"/>
      <c r="G236" s="15"/>
    </row>
    <row r="237" spans="1:7" x14ac:dyDescent="0.25">
      <c r="A237" s="15"/>
      <c r="B237" s="15"/>
      <c r="C237" s="15"/>
      <c r="D237" s="75"/>
      <c r="E237" s="15"/>
      <c r="F237" s="15"/>
      <c r="G237" s="15"/>
    </row>
    <row r="238" spans="1:7" x14ac:dyDescent="0.25">
      <c r="A238" s="15"/>
      <c r="B238" s="15"/>
      <c r="C238" s="15"/>
      <c r="D238" s="75"/>
      <c r="E238" s="15"/>
      <c r="F238" s="15"/>
      <c r="G238" s="15"/>
    </row>
    <row r="239" spans="1:7" x14ac:dyDescent="0.25">
      <c r="A239" s="15"/>
      <c r="B239" s="15"/>
      <c r="C239" s="15"/>
      <c r="D239" s="75"/>
      <c r="E239" s="15"/>
      <c r="F239" s="15"/>
      <c r="G239" s="15"/>
    </row>
    <row r="240" spans="1:7" x14ac:dyDescent="0.25">
      <c r="A240" s="15"/>
      <c r="B240" s="15"/>
      <c r="C240" s="15"/>
      <c r="D240" s="75"/>
      <c r="E240" s="15"/>
      <c r="F240" s="15"/>
      <c r="G240" s="15"/>
    </row>
    <row r="241" spans="1:7" x14ac:dyDescent="0.25">
      <c r="A241" s="15"/>
      <c r="B241" s="15"/>
      <c r="C241" s="15"/>
      <c r="D241" s="75"/>
      <c r="E241" s="15"/>
      <c r="F241" s="15"/>
      <c r="G241" s="15"/>
    </row>
    <row r="242" spans="1:7" x14ac:dyDescent="0.25">
      <c r="A242" s="15"/>
      <c r="B242" s="15"/>
      <c r="C242" s="15"/>
      <c r="D242" s="75"/>
      <c r="E242" s="15"/>
      <c r="F242" s="15"/>
      <c r="G242" s="15"/>
    </row>
    <row r="243" spans="1:7" x14ac:dyDescent="0.25">
      <c r="A243" s="15"/>
      <c r="B243" s="15"/>
      <c r="C243" s="15"/>
      <c r="D243" s="75"/>
      <c r="E243" s="15"/>
      <c r="F243" s="15"/>
      <c r="G243" s="15"/>
    </row>
    <row r="244" spans="1:7" x14ac:dyDescent="0.25">
      <c r="A244" s="15"/>
      <c r="B244" s="15"/>
      <c r="C244" s="15"/>
      <c r="D244" s="75"/>
      <c r="E244" s="15"/>
      <c r="F244" s="15"/>
      <c r="G244" s="15"/>
    </row>
    <row r="245" spans="1:7" x14ac:dyDescent="0.25">
      <c r="A245" s="15"/>
      <c r="B245" s="15"/>
      <c r="C245" s="15"/>
      <c r="D245" s="75"/>
      <c r="E245" s="15"/>
      <c r="F245" s="15"/>
      <c r="G245" s="15"/>
    </row>
    <row r="246" spans="1:7" x14ac:dyDescent="0.25">
      <c r="A246" s="15"/>
      <c r="B246" s="15"/>
      <c r="C246" s="15"/>
      <c r="D246" s="75"/>
      <c r="E246" s="15"/>
      <c r="F246" s="15"/>
      <c r="G246" s="15"/>
    </row>
    <row r="247" spans="1:7" x14ac:dyDescent="0.25">
      <c r="A247" s="15"/>
      <c r="B247" s="15"/>
      <c r="C247" s="15"/>
      <c r="D247" s="75"/>
      <c r="E247" s="15"/>
      <c r="F247" s="15"/>
      <c r="G247" s="15"/>
    </row>
    <row r="248" spans="1:7" x14ac:dyDescent="0.25">
      <c r="A248" s="15"/>
      <c r="B248" s="15"/>
      <c r="C248" s="15"/>
      <c r="D248" s="75"/>
      <c r="E248" s="15"/>
      <c r="F248" s="15"/>
      <c r="G248" s="15"/>
    </row>
    <row r="249" spans="1:7" x14ac:dyDescent="0.25">
      <c r="A249" s="15"/>
      <c r="B249" s="15"/>
      <c r="C249" s="15"/>
      <c r="D249" s="75"/>
      <c r="E249" s="15"/>
      <c r="F249" s="15"/>
      <c r="G249" s="15"/>
    </row>
    <row r="250" spans="1:7" x14ac:dyDescent="0.25">
      <c r="A250" s="15"/>
      <c r="B250" s="15"/>
      <c r="C250" s="15"/>
      <c r="D250" s="75"/>
      <c r="E250" s="15"/>
      <c r="F250" s="15"/>
      <c r="G250" s="15"/>
    </row>
    <row r="251" spans="1:7" x14ac:dyDescent="0.25">
      <c r="A251" s="15"/>
      <c r="B251" s="15"/>
      <c r="C251" s="15"/>
      <c r="D251" s="75"/>
      <c r="E251" s="15"/>
      <c r="F251" s="15"/>
      <c r="G251" s="15"/>
    </row>
    <row r="252" spans="1:7" x14ac:dyDescent="0.25">
      <c r="A252" s="15"/>
      <c r="B252" s="15"/>
      <c r="C252" s="15"/>
      <c r="D252" s="75"/>
      <c r="E252" s="15"/>
      <c r="F252" s="15"/>
      <c r="G252" s="15"/>
    </row>
    <row r="253" spans="1:7" x14ac:dyDescent="0.25">
      <c r="A253" s="15"/>
      <c r="B253" s="15"/>
      <c r="C253" s="15"/>
      <c r="D253" s="75"/>
      <c r="E253" s="15"/>
      <c r="F253" s="15"/>
      <c r="G253" s="15"/>
    </row>
    <row r="254" spans="1:7" x14ac:dyDescent="0.25">
      <c r="A254" s="15"/>
      <c r="B254" s="15"/>
      <c r="C254" s="15"/>
      <c r="D254" s="75"/>
      <c r="E254" s="15"/>
      <c r="F254" s="15"/>
      <c r="G254" s="15"/>
    </row>
    <row r="255" spans="1:7" x14ac:dyDescent="0.25">
      <c r="A255" s="15"/>
      <c r="B255" s="15"/>
      <c r="C255" s="15"/>
      <c r="D255" s="75"/>
      <c r="E255" s="15"/>
      <c r="F255" s="15"/>
      <c r="G255" s="15"/>
    </row>
    <row r="256" spans="1:7" x14ac:dyDescent="0.25">
      <c r="A256" s="15"/>
      <c r="B256" s="15"/>
      <c r="C256" s="15"/>
      <c r="D256" s="75"/>
      <c r="E256" s="15"/>
      <c r="F256" s="15"/>
      <c r="G256" s="15"/>
    </row>
    <row r="257" spans="1:7" x14ac:dyDescent="0.25">
      <c r="A257" s="15"/>
      <c r="B257" s="15"/>
      <c r="C257" s="15"/>
      <c r="D257" s="75"/>
      <c r="E257" s="15"/>
      <c r="F257" s="15"/>
      <c r="G257" s="15"/>
    </row>
    <row r="258" spans="1:7" x14ac:dyDescent="0.25">
      <c r="A258" s="15"/>
      <c r="B258" s="15"/>
      <c r="C258" s="15"/>
      <c r="D258" s="75"/>
      <c r="E258" s="15"/>
      <c r="F258" s="15"/>
      <c r="G258" s="15"/>
    </row>
    <row r="259" spans="1:7" x14ac:dyDescent="0.25">
      <c r="A259" s="15"/>
      <c r="B259" s="15"/>
      <c r="C259" s="15"/>
      <c r="D259" s="75"/>
      <c r="E259" s="15"/>
      <c r="F259" s="15"/>
      <c r="G259" s="15"/>
    </row>
    <row r="260" spans="1:7" x14ac:dyDescent="0.25">
      <c r="A260" s="15"/>
      <c r="B260" s="15"/>
      <c r="C260" s="15"/>
      <c r="D260" s="75"/>
      <c r="E260" s="15"/>
      <c r="F260" s="15"/>
      <c r="G260" s="15"/>
    </row>
    <row r="261" spans="1:7" x14ac:dyDescent="0.25">
      <c r="A261" s="15"/>
      <c r="B261" s="15"/>
      <c r="C261" s="15"/>
      <c r="D261" s="75"/>
      <c r="E261" s="15"/>
      <c r="F261" s="15"/>
      <c r="G261" s="15"/>
    </row>
    <row r="262" spans="1:7" x14ac:dyDescent="0.25">
      <c r="A262" s="15"/>
      <c r="B262" s="15"/>
      <c r="C262" s="15"/>
      <c r="D262" s="75"/>
      <c r="E262" s="15"/>
      <c r="F262" s="15"/>
      <c r="G262" s="15"/>
    </row>
    <row r="263" spans="1:7" x14ac:dyDescent="0.25">
      <c r="A263" s="15"/>
      <c r="B263" s="15"/>
      <c r="C263" s="15"/>
      <c r="D263" s="75"/>
      <c r="E263" s="15"/>
      <c r="F263" s="15"/>
      <c r="G263" s="15"/>
    </row>
    <row r="264" spans="1:7" x14ac:dyDescent="0.25">
      <c r="A264" s="15"/>
      <c r="B264" s="15"/>
      <c r="C264" s="15"/>
      <c r="D264" s="75"/>
      <c r="E264" s="15"/>
      <c r="F264" s="15"/>
      <c r="G264" s="15"/>
    </row>
    <row r="265" spans="1:7" x14ac:dyDescent="0.25">
      <c r="A265" s="15"/>
      <c r="B265" s="15"/>
      <c r="C265" s="15"/>
      <c r="D265" s="75"/>
      <c r="E265" s="15"/>
      <c r="F265" s="15"/>
      <c r="G265" s="15"/>
    </row>
    <row r="266" spans="1:7" x14ac:dyDescent="0.25">
      <c r="A266" s="15"/>
      <c r="B266" s="15"/>
      <c r="C266" s="15"/>
      <c r="D266" s="75"/>
      <c r="E266" s="15"/>
      <c r="F266" s="15"/>
      <c r="G266" s="15"/>
    </row>
    <row r="267" spans="1:7" x14ac:dyDescent="0.25">
      <c r="A267" s="15"/>
      <c r="B267" s="15"/>
      <c r="C267" s="15"/>
      <c r="D267" s="75"/>
      <c r="E267" s="15"/>
      <c r="F267" s="15"/>
      <c r="G267" s="15"/>
    </row>
    <row r="268" spans="1:7" x14ac:dyDescent="0.25">
      <c r="A268" s="15"/>
      <c r="B268" s="15"/>
      <c r="C268" s="15"/>
      <c r="D268" s="75"/>
      <c r="E268" s="15"/>
      <c r="F268" s="15"/>
      <c r="G268" s="15"/>
    </row>
    <row r="269" spans="1:7" x14ac:dyDescent="0.25">
      <c r="A269" s="15"/>
      <c r="B269" s="15"/>
      <c r="C269" s="15"/>
      <c r="D269" s="75"/>
      <c r="E269" s="15"/>
      <c r="F269" s="15"/>
      <c r="G269" s="15"/>
    </row>
    <row r="270" spans="1:7" x14ac:dyDescent="0.25">
      <c r="A270" s="15"/>
      <c r="B270" s="15"/>
      <c r="C270" s="15"/>
      <c r="D270" s="75"/>
      <c r="E270" s="15"/>
      <c r="F270" s="15"/>
      <c r="G270" s="15"/>
    </row>
    <row r="271" spans="1:7" x14ac:dyDescent="0.25">
      <c r="A271" s="15"/>
      <c r="B271" s="15"/>
      <c r="C271" s="15"/>
      <c r="D271" s="75"/>
      <c r="E271" s="15"/>
      <c r="F271" s="15"/>
      <c r="G271" s="15"/>
    </row>
    <row r="272" spans="1:7" x14ac:dyDescent="0.25">
      <c r="A272" s="15"/>
      <c r="B272" s="15"/>
      <c r="C272" s="15"/>
      <c r="D272" s="75"/>
      <c r="E272" s="15"/>
      <c r="F272" s="15"/>
      <c r="G272" s="15"/>
    </row>
    <row r="273" spans="1:7" x14ac:dyDescent="0.25">
      <c r="A273" s="15"/>
      <c r="B273" s="15"/>
      <c r="C273" s="15"/>
      <c r="D273" s="75"/>
      <c r="E273" s="15"/>
      <c r="F273" s="15"/>
      <c r="G273" s="15"/>
    </row>
    <row r="274" spans="1:7" x14ac:dyDescent="0.25">
      <c r="A274" s="15"/>
      <c r="B274" s="15"/>
      <c r="C274" s="15"/>
      <c r="D274" s="75"/>
      <c r="E274" s="15"/>
      <c r="F274" s="15"/>
      <c r="G274" s="15"/>
    </row>
    <row r="275" spans="1:7" x14ac:dyDescent="0.25">
      <c r="A275" s="15"/>
      <c r="B275" s="15"/>
      <c r="C275" s="15"/>
      <c r="D275" s="75"/>
      <c r="E275" s="15"/>
      <c r="F275" s="15"/>
      <c r="G275" s="15"/>
    </row>
    <row r="276" spans="1:7" x14ac:dyDescent="0.25">
      <c r="A276" s="15"/>
      <c r="B276" s="15"/>
      <c r="C276" s="15"/>
      <c r="D276" s="75"/>
      <c r="E276" s="15"/>
      <c r="F276" s="15"/>
      <c r="G276" s="15"/>
    </row>
    <row r="277" spans="1:7" x14ac:dyDescent="0.25">
      <c r="A277" s="15"/>
      <c r="B277" s="15"/>
      <c r="C277" s="15"/>
      <c r="D277" s="75"/>
      <c r="E277" s="15"/>
      <c r="F277" s="15"/>
      <c r="G277" s="15"/>
    </row>
    <row r="278" spans="1:7" x14ac:dyDescent="0.25">
      <c r="A278" s="15"/>
      <c r="B278" s="15"/>
      <c r="C278" s="15"/>
      <c r="D278" s="75"/>
      <c r="E278" s="15"/>
      <c r="F278" s="15"/>
      <c r="G278" s="15"/>
    </row>
    <row r="279" spans="1:7" x14ac:dyDescent="0.25">
      <c r="A279" s="15"/>
      <c r="B279" s="15"/>
      <c r="C279" s="15"/>
      <c r="D279" s="75"/>
      <c r="E279" s="15"/>
      <c r="F279" s="15"/>
      <c r="G279" s="15"/>
    </row>
    <row r="280" spans="1:7" x14ac:dyDescent="0.25">
      <c r="A280" s="15"/>
      <c r="B280" s="15"/>
      <c r="C280" s="15"/>
      <c r="D280" s="75"/>
      <c r="E280" s="15"/>
      <c r="F280" s="15"/>
      <c r="G280" s="15"/>
    </row>
    <row r="281" spans="1:7" x14ac:dyDescent="0.25">
      <c r="A281" s="15"/>
      <c r="B281" s="15"/>
      <c r="C281" s="15"/>
      <c r="D281" s="75"/>
      <c r="E281" s="15"/>
      <c r="F281" s="15"/>
      <c r="G281" s="15"/>
    </row>
    <row r="282" spans="1:7" x14ac:dyDescent="0.25">
      <c r="A282" s="15"/>
      <c r="B282" s="15"/>
      <c r="C282" s="15"/>
      <c r="D282" s="75"/>
      <c r="E282" s="15"/>
      <c r="F282" s="15"/>
      <c r="G282" s="15"/>
    </row>
    <row r="283" spans="1:7" x14ac:dyDescent="0.25">
      <c r="A283" s="15"/>
      <c r="B283" s="15"/>
      <c r="C283" s="15"/>
      <c r="D283" s="75"/>
      <c r="E283" s="15"/>
      <c r="F283" s="15"/>
      <c r="G283" s="15"/>
    </row>
    <row r="284" spans="1:7" x14ac:dyDescent="0.25">
      <c r="A284" s="15"/>
      <c r="B284" s="15"/>
      <c r="C284" s="15"/>
      <c r="D284" s="75"/>
      <c r="E284" s="15"/>
      <c r="F284" s="15"/>
      <c r="G284" s="15"/>
    </row>
    <row r="285" spans="1:7" x14ac:dyDescent="0.25">
      <c r="A285" s="15"/>
      <c r="B285" s="15"/>
      <c r="C285" s="15"/>
      <c r="D285" s="75"/>
      <c r="E285" s="15"/>
      <c r="F285" s="15"/>
      <c r="G285" s="15"/>
    </row>
    <row r="286" spans="1:7" x14ac:dyDescent="0.25">
      <c r="A286" s="15"/>
      <c r="B286" s="15"/>
      <c r="C286" s="15"/>
      <c r="D286" s="75"/>
      <c r="E286" s="15"/>
      <c r="F286" s="15"/>
      <c r="G286" s="15"/>
    </row>
    <row r="287" spans="1:7" x14ac:dyDescent="0.25">
      <c r="A287" s="15"/>
      <c r="B287" s="15"/>
      <c r="C287" s="15"/>
      <c r="D287" s="75"/>
      <c r="E287" s="15"/>
      <c r="F287" s="15"/>
      <c r="G287" s="15"/>
    </row>
    <row r="288" spans="1:7" x14ac:dyDescent="0.25">
      <c r="A288" s="15"/>
      <c r="B288" s="15"/>
      <c r="C288" s="15"/>
      <c r="D288" s="75"/>
      <c r="E288" s="15"/>
      <c r="F288" s="15"/>
      <c r="G288" s="15"/>
    </row>
    <row r="289" spans="1:7" x14ac:dyDescent="0.25">
      <c r="A289" s="15"/>
      <c r="B289" s="15"/>
      <c r="C289" s="15"/>
      <c r="D289" s="75"/>
      <c r="E289" s="15"/>
      <c r="F289" s="15"/>
      <c r="G289" s="15"/>
    </row>
    <row r="290" spans="1:7" x14ac:dyDescent="0.25">
      <c r="A290" s="15"/>
      <c r="B290" s="15"/>
      <c r="C290" s="15"/>
      <c r="D290" s="75"/>
      <c r="E290" s="15"/>
      <c r="F290" s="15"/>
      <c r="G290" s="15"/>
    </row>
    <row r="291" spans="1:7" x14ac:dyDescent="0.25">
      <c r="A291" s="15"/>
      <c r="B291" s="15"/>
      <c r="C291" s="15"/>
      <c r="D291" s="75"/>
      <c r="E291" s="15"/>
      <c r="F291" s="15"/>
      <c r="G291" s="15"/>
    </row>
    <row r="292" spans="1:7" x14ac:dyDescent="0.25">
      <c r="A292" s="15"/>
      <c r="B292" s="15"/>
      <c r="C292" s="15"/>
      <c r="D292" s="75"/>
      <c r="E292" s="15"/>
      <c r="F292" s="15"/>
      <c r="G292" s="15"/>
    </row>
    <row r="293" spans="1:7" x14ac:dyDescent="0.25">
      <c r="A293" s="15"/>
      <c r="B293" s="15"/>
      <c r="C293" s="15"/>
      <c r="D293" s="75"/>
      <c r="E293" s="15"/>
      <c r="F293" s="15"/>
      <c r="G293" s="15"/>
    </row>
    <row r="294" spans="1:7" x14ac:dyDescent="0.25">
      <c r="A294" s="15"/>
      <c r="B294" s="15"/>
      <c r="C294" s="15"/>
      <c r="D294" s="75"/>
      <c r="E294" s="15"/>
      <c r="F294" s="15"/>
      <c r="G294" s="15"/>
    </row>
    <row r="295" spans="1:7" x14ac:dyDescent="0.25">
      <c r="A295" s="15"/>
      <c r="B295" s="15"/>
      <c r="C295" s="15"/>
      <c r="D295" s="75"/>
      <c r="E295" s="15"/>
      <c r="F295" s="15"/>
      <c r="G295" s="15"/>
    </row>
    <row r="296" spans="1:7" x14ac:dyDescent="0.25">
      <c r="A296" s="15"/>
      <c r="B296" s="15"/>
      <c r="C296" s="15"/>
      <c r="D296" s="75"/>
      <c r="E296" s="15"/>
      <c r="F296" s="15"/>
      <c r="G296" s="15"/>
    </row>
    <row r="297" spans="1:7" x14ac:dyDescent="0.25">
      <c r="A297" s="15"/>
      <c r="B297" s="15"/>
      <c r="C297" s="15"/>
      <c r="D297" s="75"/>
      <c r="E297" s="15"/>
      <c r="F297" s="15"/>
      <c r="G297" s="15"/>
    </row>
    <row r="298" spans="1:7" x14ac:dyDescent="0.25">
      <c r="A298" s="15"/>
      <c r="B298" s="15"/>
      <c r="C298" s="15"/>
      <c r="D298" s="75"/>
      <c r="E298" s="15"/>
      <c r="F298" s="15"/>
      <c r="G298" s="15"/>
    </row>
    <row r="299" spans="1:7" x14ac:dyDescent="0.25">
      <c r="A299" s="15"/>
      <c r="B299" s="15"/>
      <c r="C299" s="15"/>
      <c r="D299" s="75"/>
      <c r="E299" s="15"/>
      <c r="F299" s="15"/>
      <c r="G299" s="15"/>
    </row>
    <row r="300" spans="1:7" x14ac:dyDescent="0.25">
      <c r="A300" s="15"/>
      <c r="B300" s="15"/>
      <c r="C300" s="15"/>
      <c r="D300" s="75"/>
      <c r="E300" s="15"/>
      <c r="F300" s="15"/>
      <c r="G300" s="15"/>
    </row>
    <row r="301" spans="1:7" x14ac:dyDescent="0.25">
      <c r="A301" s="15"/>
      <c r="B301" s="15"/>
      <c r="C301" s="15"/>
      <c r="D301" s="75"/>
      <c r="E301" s="15"/>
      <c r="F301" s="15"/>
      <c r="G301" s="15"/>
    </row>
    <row r="302" spans="1:7" x14ac:dyDescent="0.25">
      <c r="A302" s="15"/>
      <c r="B302" s="15"/>
      <c r="C302" s="15"/>
      <c r="D302" s="75"/>
      <c r="E302" s="15"/>
      <c r="F302" s="15"/>
      <c r="G302" s="15"/>
    </row>
    <row r="303" spans="1:7" x14ac:dyDescent="0.25">
      <c r="A303" s="15"/>
      <c r="B303" s="15"/>
      <c r="C303" s="15"/>
      <c r="D303" s="75"/>
      <c r="E303" s="15"/>
      <c r="F303" s="15"/>
      <c r="G303" s="15"/>
    </row>
    <row r="304" spans="1:7" x14ac:dyDescent="0.25">
      <c r="A304" s="15"/>
      <c r="B304" s="15"/>
      <c r="C304" s="15"/>
      <c r="D304" s="75"/>
      <c r="E304" s="15"/>
      <c r="F304" s="15"/>
      <c r="G304" s="15"/>
    </row>
    <row r="305" spans="1:7" x14ac:dyDescent="0.25">
      <c r="A305" s="15"/>
      <c r="B305" s="15"/>
      <c r="C305" s="15"/>
      <c r="D305" s="75"/>
      <c r="E305" s="15"/>
      <c r="F305" s="15"/>
      <c r="G305" s="15"/>
    </row>
    <row r="306" spans="1:7" x14ac:dyDescent="0.25">
      <c r="A306" s="15"/>
      <c r="B306" s="15"/>
      <c r="C306" s="15"/>
      <c r="D306" s="75"/>
      <c r="E306" s="15"/>
      <c r="F306" s="15"/>
      <c r="G306" s="15"/>
    </row>
    <row r="307" spans="1:7" x14ac:dyDescent="0.25">
      <c r="A307" s="15"/>
      <c r="B307" s="15"/>
      <c r="C307" s="15"/>
      <c r="D307" s="75"/>
      <c r="E307" s="15"/>
      <c r="F307" s="15"/>
      <c r="G307" s="15"/>
    </row>
    <row r="308" spans="1:7" x14ac:dyDescent="0.25">
      <c r="A308" s="15"/>
      <c r="B308" s="15"/>
      <c r="C308" s="15"/>
      <c r="D308" s="75"/>
      <c r="E308" s="15"/>
      <c r="F308" s="15"/>
      <c r="G308" s="15"/>
    </row>
    <row r="309" spans="1:7" x14ac:dyDescent="0.25">
      <c r="A309" s="15"/>
      <c r="B309" s="15"/>
      <c r="C309" s="15"/>
      <c r="D309" s="75"/>
      <c r="E309" s="15"/>
      <c r="F309" s="15"/>
      <c r="G309" s="15"/>
    </row>
    <row r="310" spans="1:7" x14ac:dyDescent="0.25">
      <c r="A310" s="15"/>
      <c r="B310" s="15"/>
      <c r="C310" s="15"/>
      <c r="D310" s="75"/>
      <c r="E310" s="15"/>
      <c r="F310" s="15"/>
      <c r="G310" s="15"/>
    </row>
    <row r="311" spans="1:7" x14ac:dyDescent="0.25">
      <c r="A311" s="15"/>
      <c r="B311" s="15"/>
      <c r="C311" s="15"/>
      <c r="D311" s="75"/>
      <c r="E311" s="15"/>
      <c r="F311" s="15"/>
      <c r="G311" s="15"/>
    </row>
    <row r="312" spans="1:7" x14ac:dyDescent="0.25">
      <c r="A312" s="15"/>
      <c r="B312" s="15"/>
      <c r="C312" s="15"/>
      <c r="D312" s="75"/>
      <c r="E312" s="15"/>
      <c r="F312" s="15"/>
      <c r="G312" s="15"/>
    </row>
    <row r="313" spans="1:7" x14ac:dyDescent="0.25">
      <c r="A313" s="15"/>
      <c r="B313" s="15"/>
      <c r="C313" s="15"/>
      <c r="D313" s="75"/>
      <c r="E313" s="15"/>
      <c r="F313" s="15"/>
      <c r="G313" s="15"/>
    </row>
    <row r="314" spans="1:7" x14ac:dyDescent="0.25">
      <c r="A314" s="15"/>
      <c r="B314" s="15"/>
      <c r="C314" s="15"/>
      <c r="D314" s="75"/>
      <c r="E314" s="15"/>
      <c r="F314" s="15"/>
      <c r="G314" s="15"/>
    </row>
    <row r="315" spans="1:7" x14ac:dyDescent="0.25">
      <c r="A315" s="15"/>
      <c r="B315" s="15"/>
      <c r="C315" s="15"/>
      <c r="D315" s="75"/>
      <c r="E315" s="15"/>
      <c r="F315" s="15"/>
      <c r="G315" s="15"/>
    </row>
    <row r="316" spans="1:7" x14ac:dyDescent="0.25">
      <c r="A316" s="15"/>
      <c r="B316" s="15"/>
      <c r="C316" s="15"/>
      <c r="D316" s="75"/>
      <c r="E316" s="15"/>
      <c r="F316" s="15"/>
      <c r="G316" s="15"/>
    </row>
    <row r="317" spans="1:7" x14ac:dyDescent="0.25">
      <c r="A317" s="15"/>
      <c r="B317" s="15"/>
      <c r="C317" s="15"/>
      <c r="D317" s="75"/>
      <c r="E317" s="15"/>
      <c r="F317" s="15"/>
      <c r="G317" s="15"/>
    </row>
    <row r="318" spans="1:7" x14ac:dyDescent="0.25">
      <c r="A318" s="15"/>
      <c r="B318" s="15"/>
      <c r="C318" s="15"/>
      <c r="D318" s="75"/>
      <c r="E318" s="15"/>
      <c r="F318" s="15"/>
      <c r="G318" s="15"/>
    </row>
    <row r="319" spans="1:7" x14ac:dyDescent="0.25">
      <c r="A319" s="15"/>
      <c r="B319" s="15"/>
      <c r="C319" s="15"/>
      <c r="D319" s="75"/>
      <c r="E319" s="15"/>
      <c r="F319" s="15"/>
      <c r="G319" s="15"/>
    </row>
    <row r="320" spans="1:7" x14ac:dyDescent="0.25">
      <c r="A320" s="15"/>
      <c r="B320" s="15"/>
      <c r="C320" s="15"/>
      <c r="D320" s="75"/>
      <c r="E320" s="15"/>
      <c r="F320" s="15"/>
      <c r="G320" s="15"/>
    </row>
    <row r="321" spans="1:7" x14ac:dyDescent="0.25">
      <c r="A321" s="15"/>
      <c r="B321" s="15"/>
      <c r="C321" s="15"/>
      <c r="D321" s="75"/>
      <c r="E321" s="15"/>
      <c r="F321" s="15"/>
      <c r="G321" s="15"/>
    </row>
    <row r="322" spans="1:7" x14ac:dyDescent="0.25">
      <c r="A322" s="15"/>
      <c r="B322" s="15"/>
      <c r="C322" s="15"/>
      <c r="D322" s="75"/>
      <c r="E322" s="15"/>
      <c r="F322" s="15"/>
      <c r="G322" s="15"/>
    </row>
    <row r="323" spans="1:7" x14ac:dyDescent="0.25">
      <c r="A323" s="15"/>
      <c r="B323" s="15"/>
      <c r="C323" s="15"/>
      <c r="D323" s="75"/>
      <c r="E323" s="15"/>
      <c r="F323" s="15"/>
      <c r="G323" s="15"/>
    </row>
    <row r="324" spans="1:7" x14ac:dyDescent="0.25">
      <c r="A324" s="15"/>
      <c r="B324" s="15"/>
      <c r="C324" s="15"/>
      <c r="D324" s="75"/>
      <c r="E324" s="15"/>
      <c r="F324" s="15"/>
      <c r="G324" s="15"/>
    </row>
    <row r="325" spans="1:7" x14ac:dyDescent="0.25">
      <c r="A325" s="15"/>
      <c r="B325" s="15"/>
      <c r="C325" s="15"/>
      <c r="D325" s="75"/>
      <c r="E325" s="15"/>
      <c r="F325" s="15"/>
      <c r="G325" s="15"/>
    </row>
    <row r="326" spans="1:7" x14ac:dyDescent="0.25">
      <c r="A326" s="15"/>
      <c r="B326" s="15"/>
      <c r="C326" s="15"/>
      <c r="D326" s="75"/>
      <c r="E326" s="15"/>
      <c r="F326" s="15"/>
      <c r="G326" s="15"/>
    </row>
    <row r="327" spans="1:7" x14ac:dyDescent="0.25">
      <c r="A327" s="15"/>
      <c r="B327" s="15"/>
      <c r="C327" s="15"/>
      <c r="D327" s="75"/>
      <c r="E327" s="15"/>
      <c r="F327" s="15"/>
      <c r="G327" s="15"/>
    </row>
    <row r="328" spans="1:7" x14ac:dyDescent="0.25">
      <c r="A328" s="15"/>
      <c r="B328" s="15"/>
      <c r="C328" s="15"/>
      <c r="D328" s="75"/>
      <c r="E328" s="15"/>
      <c r="F328" s="15"/>
      <c r="G328" s="15"/>
    </row>
    <row r="329" spans="1:7" x14ac:dyDescent="0.25">
      <c r="A329" s="15"/>
      <c r="B329" s="15"/>
      <c r="C329" s="15"/>
      <c r="D329" s="75"/>
      <c r="E329" s="15"/>
      <c r="F329" s="15"/>
      <c r="G329" s="15"/>
    </row>
    <row r="330" spans="1:7" x14ac:dyDescent="0.25">
      <c r="A330" s="15"/>
      <c r="B330" s="15"/>
      <c r="C330" s="15"/>
      <c r="D330" s="75"/>
      <c r="E330" s="15"/>
      <c r="F330" s="15"/>
      <c r="G330" s="15"/>
    </row>
    <row r="331" spans="1:7" x14ac:dyDescent="0.25">
      <c r="A331" s="15"/>
      <c r="B331" s="15"/>
      <c r="C331" s="15"/>
      <c r="D331" s="75"/>
      <c r="E331" s="15"/>
      <c r="F331" s="15"/>
      <c r="G331" s="15"/>
    </row>
    <row r="332" spans="1:7" x14ac:dyDescent="0.25">
      <c r="A332" s="15"/>
      <c r="B332" s="15"/>
      <c r="C332" s="15"/>
      <c r="D332" s="75"/>
      <c r="E332" s="15"/>
      <c r="F332" s="15"/>
      <c r="G332" s="15"/>
    </row>
    <row r="333" spans="1:7" x14ac:dyDescent="0.25">
      <c r="A333" s="15"/>
      <c r="B333" s="15"/>
      <c r="C333" s="15"/>
      <c r="D333" s="75"/>
      <c r="E333" s="15"/>
      <c r="F333" s="15"/>
      <c r="G333" s="15"/>
    </row>
    <row r="334" spans="1:7" x14ac:dyDescent="0.25">
      <c r="A334" s="15"/>
      <c r="B334" s="15"/>
      <c r="C334" s="15"/>
      <c r="D334" s="75"/>
      <c r="E334" s="15"/>
      <c r="F334" s="15"/>
      <c r="G334" s="15"/>
    </row>
    <row r="335" spans="1:7" x14ac:dyDescent="0.25">
      <c r="A335" s="15"/>
      <c r="B335" s="15"/>
      <c r="C335" s="15"/>
      <c r="D335" s="75"/>
      <c r="E335" s="15"/>
      <c r="F335" s="15"/>
      <c r="G335" s="15"/>
    </row>
    <row r="336" spans="1:7" x14ac:dyDescent="0.25">
      <c r="A336" s="15"/>
      <c r="B336" s="15"/>
      <c r="C336" s="15"/>
      <c r="D336" s="75"/>
      <c r="E336" s="15"/>
      <c r="F336" s="15"/>
      <c r="G336" s="15"/>
    </row>
    <row r="337" spans="1:7" x14ac:dyDescent="0.25">
      <c r="A337" s="15"/>
      <c r="B337" s="15"/>
      <c r="C337" s="15"/>
      <c r="D337" s="75"/>
      <c r="E337" s="15"/>
      <c r="F337" s="15"/>
      <c r="G337" s="15"/>
    </row>
    <row r="338" spans="1:7" x14ac:dyDescent="0.25">
      <c r="A338" s="15"/>
      <c r="B338" s="15"/>
      <c r="C338" s="15"/>
      <c r="D338" s="75"/>
      <c r="E338" s="15"/>
      <c r="F338" s="15"/>
      <c r="G338" s="15"/>
    </row>
    <row r="339" spans="1:7" x14ac:dyDescent="0.25">
      <c r="A339" s="15"/>
      <c r="B339" s="15"/>
      <c r="C339" s="15"/>
      <c r="D339" s="75"/>
      <c r="E339" s="15"/>
      <c r="F339" s="15"/>
      <c r="G339" s="15"/>
    </row>
    <row r="340" spans="1:7" x14ac:dyDescent="0.25">
      <c r="A340" s="15"/>
      <c r="B340" s="15"/>
      <c r="C340" s="15"/>
      <c r="D340" s="75"/>
      <c r="E340" s="15"/>
      <c r="F340" s="15"/>
      <c r="G340" s="15"/>
    </row>
    <row r="341" spans="1:7" x14ac:dyDescent="0.25">
      <c r="A341" s="15"/>
      <c r="B341" s="15"/>
      <c r="C341" s="15"/>
      <c r="D341" s="75"/>
      <c r="E341" s="15"/>
      <c r="F341" s="15"/>
      <c r="G341" s="15"/>
    </row>
    <row r="342" spans="1:7" x14ac:dyDescent="0.25">
      <c r="A342" s="15"/>
      <c r="B342" s="15"/>
      <c r="C342" s="15"/>
      <c r="D342" s="75"/>
      <c r="E342" s="15"/>
      <c r="F342" s="15"/>
      <c r="G342" s="15"/>
    </row>
    <row r="343" spans="1:7" x14ac:dyDescent="0.25">
      <c r="A343" s="15"/>
      <c r="B343" s="15"/>
      <c r="C343" s="15"/>
      <c r="D343" s="75"/>
      <c r="E343" s="15"/>
      <c r="F343" s="15"/>
      <c r="G343" s="15"/>
    </row>
    <row r="344" spans="1:7" x14ac:dyDescent="0.25">
      <c r="A344" s="15"/>
      <c r="B344" s="15"/>
      <c r="C344" s="15"/>
      <c r="D344" s="75"/>
      <c r="E344" s="15"/>
      <c r="F344" s="15"/>
      <c r="G344" s="15"/>
    </row>
    <row r="345" spans="1:7" x14ac:dyDescent="0.25">
      <c r="A345" s="15"/>
      <c r="B345" s="15"/>
      <c r="C345" s="15"/>
      <c r="D345" s="75"/>
      <c r="E345" s="15"/>
      <c r="F345" s="15"/>
      <c r="G345" s="15"/>
    </row>
    <row r="346" spans="1:7" x14ac:dyDescent="0.25">
      <c r="A346" s="15"/>
      <c r="B346" s="15"/>
      <c r="C346" s="15"/>
      <c r="D346" s="75"/>
      <c r="E346" s="15"/>
      <c r="F346" s="15"/>
      <c r="G346" s="15"/>
    </row>
    <row r="347" spans="1:7" x14ac:dyDescent="0.25">
      <c r="A347" s="15"/>
      <c r="B347" s="15"/>
      <c r="C347" s="15"/>
      <c r="D347" s="75"/>
      <c r="E347" s="15"/>
      <c r="F347" s="15"/>
      <c r="G347" s="15"/>
    </row>
    <row r="348" spans="1:7" x14ac:dyDescent="0.25">
      <c r="A348" s="15"/>
      <c r="B348" s="15"/>
      <c r="C348" s="15"/>
      <c r="D348" s="75"/>
      <c r="E348" s="15"/>
      <c r="F348" s="15"/>
      <c r="G348" s="15"/>
    </row>
    <row r="349" spans="1:7" x14ac:dyDescent="0.25">
      <c r="A349" s="15"/>
      <c r="B349" s="15"/>
      <c r="C349" s="15"/>
      <c r="D349" s="75"/>
      <c r="E349" s="15"/>
      <c r="F349" s="15"/>
      <c r="G349" s="15"/>
    </row>
    <row r="350" spans="1:7" x14ac:dyDescent="0.25">
      <c r="A350" s="15"/>
      <c r="B350" s="15"/>
      <c r="C350" s="15"/>
      <c r="D350" s="75"/>
      <c r="E350" s="15"/>
      <c r="F350" s="15"/>
      <c r="G350" s="15"/>
    </row>
    <row r="351" spans="1:7" x14ac:dyDescent="0.25">
      <c r="A351" s="15"/>
      <c r="B351" s="15"/>
      <c r="C351" s="15"/>
      <c r="D351" s="75"/>
      <c r="E351" s="15"/>
      <c r="F351" s="15"/>
      <c r="G351" s="15"/>
    </row>
    <row r="352" spans="1:7" x14ac:dyDescent="0.25">
      <c r="A352" s="15"/>
      <c r="B352" s="15"/>
      <c r="C352" s="15"/>
      <c r="D352" s="75"/>
      <c r="E352" s="15"/>
      <c r="F352" s="15"/>
      <c r="G352" s="15"/>
    </row>
    <row r="353" spans="1:7" x14ac:dyDescent="0.25">
      <c r="A353" s="15"/>
      <c r="B353" s="15"/>
      <c r="C353" s="15"/>
      <c r="D353" s="75"/>
      <c r="E353" s="15"/>
      <c r="F353" s="15"/>
      <c r="G353" s="15"/>
    </row>
    <row r="354" spans="1:7" x14ac:dyDescent="0.25">
      <c r="A354" s="15"/>
      <c r="B354" s="15"/>
      <c r="C354" s="15"/>
      <c r="D354" s="75"/>
      <c r="E354" s="15"/>
      <c r="F354" s="15"/>
      <c r="G354" s="15"/>
    </row>
    <row r="355" spans="1:7" x14ac:dyDescent="0.25">
      <c r="A355" s="15"/>
      <c r="B355" s="15"/>
      <c r="C355" s="15"/>
      <c r="D355" s="75"/>
      <c r="E355" s="15"/>
      <c r="F355" s="15"/>
      <c r="G355" s="15"/>
    </row>
    <row r="356" spans="1:7" x14ac:dyDescent="0.25">
      <c r="A356" s="15"/>
      <c r="B356" s="15"/>
      <c r="C356" s="15"/>
      <c r="D356" s="75"/>
      <c r="E356" s="15"/>
      <c r="F356" s="15"/>
      <c r="G356" s="15"/>
    </row>
    <row r="357" spans="1:7" x14ac:dyDescent="0.25">
      <c r="A357" s="15"/>
      <c r="B357" s="15"/>
      <c r="C357" s="15"/>
      <c r="D357" s="75"/>
      <c r="E357" s="15"/>
      <c r="F357" s="15"/>
      <c r="G357" s="15"/>
    </row>
    <row r="358" spans="1:7" x14ac:dyDescent="0.25">
      <c r="A358" s="15"/>
      <c r="B358" s="15"/>
      <c r="C358" s="15"/>
      <c r="D358" s="75"/>
      <c r="E358" s="15"/>
      <c r="F358" s="15"/>
      <c r="G358" s="15"/>
    </row>
    <row r="359" spans="1:7" x14ac:dyDescent="0.25">
      <c r="A359" s="15"/>
      <c r="B359" s="15"/>
      <c r="C359" s="15"/>
      <c r="D359" s="75"/>
      <c r="E359" s="15"/>
      <c r="F359" s="15"/>
      <c r="G359" s="15"/>
    </row>
    <row r="360" spans="1:7" x14ac:dyDescent="0.25">
      <c r="A360" s="15"/>
      <c r="B360" s="15"/>
      <c r="C360" s="15"/>
      <c r="D360" s="75"/>
      <c r="E360" s="15"/>
      <c r="F360" s="15"/>
      <c r="G360" s="15"/>
    </row>
    <row r="361" spans="1:7" x14ac:dyDescent="0.25">
      <c r="A361" s="15"/>
      <c r="B361" s="15"/>
      <c r="C361" s="15"/>
      <c r="D361" s="75"/>
      <c r="E361" s="15"/>
      <c r="F361" s="15"/>
      <c r="G361" s="15"/>
    </row>
    <row r="362" spans="1:7" x14ac:dyDescent="0.25">
      <c r="A362" s="15"/>
      <c r="B362" s="15"/>
      <c r="C362" s="15"/>
      <c r="D362" s="75"/>
      <c r="E362" s="15"/>
      <c r="F362" s="15"/>
      <c r="G362" s="15"/>
    </row>
    <row r="363" spans="1:7" x14ac:dyDescent="0.25">
      <c r="A363" s="15"/>
      <c r="B363" s="15"/>
      <c r="C363" s="15"/>
      <c r="D363" s="75"/>
      <c r="E363" s="15"/>
      <c r="F363" s="15"/>
      <c r="G363" s="15"/>
    </row>
    <row r="364" spans="1:7" x14ac:dyDescent="0.25">
      <c r="A364" s="15"/>
      <c r="B364" s="15"/>
      <c r="C364" s="15"/>
      <c r="D364" s="75"/>
      <c r="E364" s="15"/>
      <c r="F364" s="15"/>
      <c r="G364" s="15"/>
    </row>
    <row r="365" spans="1:7" x14ac:dyDescent="0.25">
      <c r="A365" s="15"/>
      <c r="B365" s="15"/>
      <c r="C365" s="15"/>
      <c r="D365" s="75"/>
      <c r="E365" s="15"/>
      <c r="F365" s="15"/>
      <c r="G365" s="15"/>
    </row>
    <row r="366" spans="1:7" x14ac:dyDescent="0.25">
      <c r="A366" s="15"/>
      <c r="B366" s="15"/>
      <c r="C366" s="15"/>
      <c r="D366" s="75"/>
      <c r="E366" s="15"/>
      <c r="F366" s="15"/>
      <c r="G366" s="15"/>
    </row>
    <row r="367" spans="1:7" x14ac:dyDescent="0.25">
      <c r="A367" s="15"/>
      <c r="B367" s="15"/>
      <c r="C367" s="15"/>
      <c r="D367" s="75"/>
      <c r="E367" s="15"/>
      <c r="F367" s="15"/>
      <c r="G367" s="15"/>
    </row>
    <row r="368" spans="1:7" x14ac:dyDescent="0.25">
      <c r="A368" s="15"/>
      <c r="B368" s="15"/>
      <c r="C368" s="15"/>
      <c r="D368" s="75"/>
      <c r="E368" s="15"/>
      <c r="F368" s="15"/>
      <c r="G368" s="15"/>
    </row>
    <row r="369" spans="1:7" x14ac:dyDescent="0.25">
      <c r="A369" s="15"/>
      <c r="B369" s="15"/>
      <c r="C369" s="15"/>
      <c r="D369" s="75"/>
      <c r="E369" s="15"/>
      <c r="F369" s="15"/>
      <c r="G369" s="15"/>
    </row>
    <row r="370" spans="1:7" x14ac:dyDescent="0.25">
      <c r="A370" s="15"/>
      <c r="B370" s="15"/>
      <c r="C370" s="15"/>
      <c r="D370" s="75"/>
      <c r="E370" s="15"/>
      <c r="F370" s="15"/>
      <c r="G370" s="15"/>
    </row>
    <row r="371" spans="1:7" x14ac:dyDescent="0.25">
      <c r="A371" s="15"/>
      <c r="B371" s="15"/>
      <c r="C371" s="15"/>
      <c r="D371" s="75"/>
      <c r="E371" s="15"/>
      <c r="F371" s="15"/>
      <c r="G371" s="15"/>
    </row>
    <row r="372" spans="1:7" x14ac:dyDescent="0.25">
      <c r="A372" s="15"/>
      <c r="B372" s="15"/>
      <c r="C372" s="15"/>
      <c r="D372" s="75"/>
      <c r="E372" s="15"/>
      <c r="F372" s="15"/>
      <c r="G372" s="15"/>
    </row>
    <row r="373" spans="1:7" x14ac:dyDescent="0.25">
      <c r="A373" s="15"/>
      <c r="B373" s="15"/>
      <c r="C373" s="15"/>
      <c r="D373" s="75"/>
      <c r="E373" s="15"/>
      <c r="F373" s="15"/>
      <c r="G373" s="15"/>
    </row>
    <row r="374" spans="1:7" x14ac:dyDescent="0.25">
      <c r="A374" s="15"/>
      <c r="B374" s="15"/>
      <c r="C374" s="15"/>
      <c r="D374" s="75"/>
      <c r="E374" s="15"/>
      <c r="F374" s="15"/>
      <c r="G374" s="15"/>
    </row>
    <row r="375" spans="1:7" x14ac:dyDescent="0.25">
      <c r="A375" s="15"/>
      <c r="B375" s="15"/>
      <c r="C375" s="15"/>
      <c r="D375" s="75"/>
      <c r="E375" s="15"/>
      <c r="F375" s="15"/>
      <c r="G375" s="15"/>
    </row>
    <row r="376" spans="1:7" x14ac:dyDescent="0.25">
      <c r="A376" s="15"/>
      <c r="B376" s="15"/>
      <c r="C376" s="15"/>
      <c r="D376" s="75"/>
      <c r="E376" s="15"/>
      <c r="F376" s="15"/>
      <c r="G376" s="15"/>
    </row>
    <row r="377" spans="1:7" x14ac:dyDescent="0.25">
      <c r="A377" s="15"/>
      <c r="B377" s="15"/>
      <c r="C377" s="15"/>
      <c r="D377" s="75"/>
      <c r="E377" s="15"/>
      <c r="F377" s="15"/>
      <c r="G377" s="15"/>
    </row>
    <row r="378" spans="1:7" x14ac:dyDescent="0.25">
      <c r="A378" s="15"/>
      <c r="B378" s="15"/>
      <c r="C378" s="15"/>
      <c r="D378" s="75"/>
      <c r="E378" s="15"/>
      <c r="F378" s="15"/>
      <c r="G378" s="15"/>
    </row>
    <row r="379" spans="1:7" x14ac:dyDescent="0.25">
      <c r="A379" s="15"/>
      <c r="B379" s="15"/>
      <c r="C379" s="15"/>
      <c r="D379" s="75"/>
      <c r="E379" s="15"/>
      <c r="F379" s="15"/>
      <c r="G379" s="15"/>
    </row>
    <row r="380" spans="1:7" x14ac:dyDescent="0.25">
      <c r="A380" s="15"/>
      <c r="B380" s="15"/>
      <c r="C380" s="15"/>
      <c r="D380" s="75"/>
      <c r="E380" s="15"/>
      <c r="F380" s="15"/>
      <c r="G380" s="15"/>
    </row>
    <row r="381" spans="1:7" x14ac:dyDescent="0.25">
      <c r="A381" s="15"/>
      <c r="B381" s="15"/>
      <c r="C381" s="15"/>
      <c r="D381" s="75"/>
      <c r="E381" s="15"/>
      <c r="F381" s="15"/>
      <c r="G381" s="15"/>
    </row>
    <row r="382" spans="1:7" x14ac:dyDescent="0.25">
      <c r="A382" s="15"/>
      <c r="B382" s="15"/>
      <c r="C382" s="15"/>
      <c r="D382" s="75"/>
      <c r="E382" s="15"/>
      <c r="F382" s="15"/>
      <c r="G382" s="15"/>
    </row>
    <row r="383" spans="1:7" x14ac:dyDescent="0.25">
      <c r="A383" s="15"/>
      <c r="B383" s="15"/>
      <c r="C383" s="15"/>
      <c r="D383" s="75"/>
      <c r="E383" s="15"/>
      <c r="F383" s="15"/>
      <c r="G383" s="15"/>
    </row>
    <row r="384" spans="1:7" x14ac:dyDescent="0.25">
      <c r="A384" s="15"/>
      <c r="B384" s="15"/>
      <c r="C384" s="15"/>
      <c r="D384" s="75"/>
      <c r="E384" s="15"/>
      <c r="F384" s="15"/>
      <c r="G384" s="15"/>
    </row>
    <row r="385" spans="1:7" x14ac:dyDescent="0.25">
      <c r="A385" s="15"/>
      <c r="B385" s="15"/>
      <c r="C385" s="15"/>
      <c r="D385" s="75"/>
      <c r="E385" s="15"/>
      <c r="F385" s="15"/>
      <c r="G385" s="15"/>
    </row>
    <row r="386" spans="1:7" x14ac:dyDescent="0.25">
      <c r="A386" s="15"/>
      <c r="B386" s="15"/>
      <c r="C386" s="15"/>
      <c r="D386" s="75"/>
      <c r="E386" s="15"/>
      <c r="F386" s="15"/>
      <c r="G386" s="15"/>
    </row>
    <row r="387" spans="1:7" x14ac:dyDescent="0.25">
      <c r="A387" s="15"/>
      <c r="B387" s="15"/>
      <c r="C387" s="15"/>
      <c r="D387" s="75"/>
      <c r="E387" s="15"/>
      <c r="F387" s="15"/>
      <c r="G387" s="15"/>
    </row>
    <row r="388" spans="1:7" x14ac:dyDescent="0.25">
      <c r="A388" s="15"/>
      <c r="B388" s="15"/>
      <c r="C388" s="15"/>
      <c r="D388" s="75"/>
      <c r="E388" s="15"/>
      <c r="F388" s="15"/>
      <c r="G388" s="15"/>
    </row>
    <row r="389" spans="1:7" x14ac:dyDescent="0.25">
      <c r="A389" s="15"/>
      <c r="B389" s="15"/>
      <c r="C389" s="15"/>
      <c r="D389" s="75"/>
      <c r="E389" s="15"/>
      <c r="F389" s="15"/>
      <c r="G389" s="15"/>
    </row>
    <row r="390" spans="1:7" x14ac:dyDescent="0.25">
      <c r="A390" s="15"/>
      <c r="B390" s="15"/>
      <c r="C390" s="15"/>
      <c r="D390" s="75"/>
      <c r="E390" s="15"/>
      <c r="F390" s="15"/>
      <c r="G390" s="15"/>
    </row>
    <row r="391" spans="1:7" x14ac:dyDescent="0.25">
      <c r="A391" s="15"/>
      <c r="B391" s="15"/>
      <c r="C391" s="15"/>
      <c r="D391" s="75"/>
      <c r="E391" s="15"/>
      <c r="F391" s="15"/>
      <c r="G391" s="15"/>
    </row>
    <row r="392" spans="1:7" x14ac:dyDescent="0.25">
      <c r="A392" s="15"/>
      <c r="B392" s="15"/>
      <c r="C392" s="15"/>
      <c r="D392" s="75"/>
      <c r="E392" s="15"/>
      <c r="F392" s="15"/>
      <c r="G392" s="15"/>
    </row>
    <row r="393" spans="1:7" x14ac:dyDescent="0.25">
      <c r="A393" s="15"/>
      <c r="B393" s="15"/>
      <c r="C393" s="15"/>
      <c r="D393" s="75"/>
      <c r="E393" s="15"/>
      <c r="F393" s="15"/>
      <c r="G393" s="15"/>
    </row>
    <row r="394" spans="1:7" x14ac:dyDescent="0.25">
      <c r="A394" s="15"/>
      <c r="B394" s="15"/>
      <c r="C394" s="15"/>
      <c r="D394" s="75"/>
      <c r="E394" s="15"/>
      <c r="F394" s="15"/>
      <c r="G394" s="15"/>
    </row>
    <row r="395" spans="1:7" x14ac:dyDescent="0.25">
      <c r="A395" s="15"/>
      <c r="B395" s="15"/>
      <c r="C395" s="15"/>
      <c r="D395" s="75"/>
      <c r="E395" s="15"/>
      <c r="F395" s="15"/>
      <c r="G395" s="15"/>
    </row>
    <row r="396" spans="1:7" x14ac:dyDescent="0.25">
      <c r="A396" s="15"/>
      <c r="B396" s="15"/>
      <c r="C396" s="15"/>
      <c r="D396" s="75"/>
      <c r="E396" s="15"/>
      <c r="F396" s="15"/>
      <c r="G396" s="15"/>
    </row>
    <row r="397" spans="1:7" x14ac:dyDescent="0.25">
      <c r="A397" s="15"/>
      <c r="B397" s="15"/>
      <c r="C397" s="15"/>
      <c r="D397" s="75"/>
      <c r="E397" s="15"/>
      <c r="F397" s="15"/>
      <c r="G397" s="15"/>
    </row>
    <row r="398" spans="1:7" x14ac:dyDescent="0.25">
      <c r="A398" s="15"/>
      <c r="B398" s="15"/>
      <c r="C398" s="15"/>
      <c r="D398" s="75"/>
      <c r="E398" s="15"/>
      <c r="F398" s="15"/>
      <c r="G398" s="15"/>
    </row>
    <row r="399" spans="1:7" x14ac:dyDescent="0.25">
      <c r="A399" s="15"/>
      <c r="B399" s="15"/>
      <c r="C399" s="15"/>
      <c r="D399" s="75"/>
      <c r="E399" s="15"/>
      <c r="F399" s="15"/>
      <c r="G399" s="15"/>
    </row>
    <row r="400" spans="1:7" x14ac:dyDescent="0.25">
      <c r="A400" s="15"/>
      <c r="B400" s="15"/>
      <c r="C400" s="15"/>
      <c r="D400" s="75"/>
      <c r="E400" s="15"/>
      <c r="F400" s="15"/>
      <c r="G400" s="15"/>
    </row>
    <row r="401" spans="1:7" x14ac:dyDescent="0.25">
      <c r="A401" s="15"/>
      <c r="B401" s="15"/>
      <c r="C401" s="15"/>
      <c r="D401" s="75"/>
      <c r="E401" s="15"/>
      <c r="F401" s="15"/>
      <c r="G401" s="15"/>
    </row>
    <row r="402" spans="1:7" x14ac:dyDescent="0.25">
      <c r="A402" s="15"/>
      <c r="B402" s="15"/>
      <c r="C402" s="15"/>
      <c r="D402" s="75"/>
      <c r="E402" s="15"/>
      <c r="F402" s="15"/>
      <c r="G402" s="15"/>
    </row>
    <row r="403" spans="1:7" x14ac:dyDescent="0.25">
      <c r="A403" s="15"/>
      <c r="B403" s="15"/>
      <c r="C403" s="15"/>
      <c r="D403" s="75"/>
      <c r="E403" s="15"/>
      <c r="F403" s="15"/>
      <c r="G403" s="15"/>
    </row>
    <row r="404" spans="1:7" x14ac:dyDescent="0.25">
      <c r="A404" s="15"/>
      <c r="B404" s="15"/>
      <c r="C404" s="15"/>
      <c r="D404" s="75"/>
      <c r="E404" s="15"/>
      <c r="F404" s="15"/>
      <c r="G404" s="15"/>
    </row>
    <row r="405" spans="1:7" x14ac:dyDescent="0.25">
      <c r="A405" s="15"/>
      <c r="B405" s="15"/>
      <c r="C405" s="15"/>
      <c r="D405" s="75"/>
      <c r="E405" s="15"/>
      <c r="F405" s="15"/>
      <c r="G405" s="15"/>
    </row>
    <row r="406" spans="1:7" x14ac:dyDescent="0.25">
      <c r="A406" s="15"/>
      <c r="B406" s="15"/>
      <c r="C406" s="15"/>
      <c r="D406" s="75"/>
      <c r="E406" s="15"/>
      <c r="F406" s="15"/>
      <c r="G406" s="15"/>
    </row>
    <row r="407" spans="1:7" x14ac:dyDescent="0.25">
      <c r="A407" s="15"/>
      <c r="B407" s="15"/>
      <c r="C407" s="15"/>
      <c r="D407" s="75"/>
      <c r="E407" s="15"/>
      <c r="F407" s="15"/>
      <c r="G407" s="15"/>
    </row>
    <row r="408" spans="1:7" x14ac:dyDescent="0.25">
      <c r="A408" s="15"/>
      <c r="B408" s="15"/>
      <c r="C408" s="15"/>
      <c r="D408" s="75"/>
      <c r="E408" s="15"/>
      <c r="F408" s="15"/>
      <c r="G408" s="15"/>
    </row>
    <row r="409" spans="1:7" x14ac:dyDescent="0.25">
      <c r="A409" s="15"/>
      <c r="B409" s="15"/>
      <c r="C409" s="15"/>
      <c r="D409" s="75"/>
      <c r="E409" s="15"/>
      <c r="F409" s="15"/>
      <c r="G409" s="15"/>
    </row>
    <row r="410" spans="1:7" x14ac:dyDescent="0.25">
      <c r="A410" s="15"/>
      <c r="B410" s="15"/>
      <c r="C410" s="15"/>
      <c r="D410" s="75"/>
      <c r="E410" s="15"/>
      <c r="F410" s="15"/>
      <c r="G410" s="15"/>
    </row>
    <row r="411" spans="1:7" x14ac:dyDescent="0.25">
      <c r="A411" s="15"/>
      <c r="B411" s="15"/>
      <c r="C411" s="15"/>
      <c r="D411" s="75"/>
      <c r="E411" s="15"/>
      <c r="F411" s="15"/>
      <c r="G411" s="15"/>
    </row>
    <row r="412" spans="1:7" x14ac:dyDescent="0.25">
      <c r="A412" s="15"/>
      <c r="B412" s="15"/>
      <c r="C412" s="15"/>
      <c r="D412" s="75"/>
      <c r="E412" s="15"/>
      <c r="F412" s="15"/>
      <c r="G412" s="15"/>
    </row>
    <row r="413" spans="1:7" x14ac:dyDescent="0.25">
      <c r="A413" s="15"/>
      <c r="B413" s="15"/>
      <c r="C413" s="15"/>
      <c r="D413" s="75"/>
      <c r="E413" s="15"/>
      <c r="F413" s="15"/>
      <c r="G413" s="15"/>
    </row>
    <row r="414" spans="1:7" x14ac:dyDescent="0.25">
      <c r="A414" s="15"/>
      <c r="B414" s="15"/>
      <c r="C414" s="15"/>
      <c r="D414" s="75"/>
      <c r="E414" s="15"/>
      <c r="F414" s="15"/>
      <c r="G414" s="15"/>
    </row>
    <row r="415" spans="1:7" x14ac:dyDescent="0.25">
      <c r="A415" s="15"/>
      <c r="B415" s="15"/>
      <c r="C415" s="15"/>
      <c r="D415" s="75"/>
      <c r="E415" s="15"/>
      <c r="F415" s="15"/>
      <c r="G415" s="15"/>
    </row>
    <row r="416" spans="1:7" x14ac:dyDescent="0.25">
      <c r="A416" s="15"/>
      <c r="B416" s="15"/>
      <c r="C416" s="15"/>
      <c r="D416" s="75"/>
      <c r="E416" s="15"/>
      <c r="F416" s="15"/>
      <c r="G416" s="15"/>
    </row>
    <row r="417" spans="1:7" x14ac:dyDescent="0.25">
      <c r="A417" s="15"/>
      <c r="B417" s="15"/>
      <c r="C417" s="15"/>
      <c r="D417" s="75"/>
      <c r="E417" s="15"/>
      <c r="F417" s="15"/>
      <c r="G417" s="15"/>
    </row>
    <row r="418" spans="1:7" x14ac:dyDescent="0.25">
      <c r="A418" s="15"/>
      <c r="B418" s="15"/>
      <c r="C418" s="15"/>
      <c r="D418" s="75"/>
      <c r="E418" s="15"/>
      <c r="F418" s="15"/>
      <c r="G418" s="15"/>
    </row>
    <row r="419" spans="1:7" x14ac:dyDescent="0.25">
      <c r="A419" s="15"/>
      <c r="B419" s="15"/>
      <c r="C419" s="15"/>
      <c r="D419" s="75"/>
      <c r="E419" s="15"/>
      <c r="F419" s="15"/>
      <c r="G419" s="15"/>
    </row>
    <row r="420" spans="1:7" x14ac:dyDescent="0.25">
      <c r="A420" s="15"/>
      <c r="B420" s="15"/>
      <c r="C420" s="15"/>
      <c r="D420" s="75"/>
      <c r="E420" s="15"/>
      <c r="F420" s="15"/>
      <c r="G420" s="15"/>
    </row>
    <row r="421" spans="1:7" x14ac:dyDescent="0.25">
      <c r="A421" s="15"/>
      <c r="B421" s="15"/>
      <c r="C421" s="15"/>
      <c r="D421" s="75"/>
      <c r="E421" s="15"/>
      <c r="F421" s="15"/>
      <c r="G421" s="15"/>
    </row>
    <row r="422" spans="1:7" x14ac:dyDescent="0.25">
      <c r="A422" s="15"/>
      <c r="B422" s="15"/>
      <c r="C422" s="15"/>
      <c r="D422" s="75"/>
      <c r="E422" s="15"/>
      <c r="F422" s="15"/>
      <c r="G422" s="15"/>
    </row>
    <row r="423" spans="1:7" x14ac:dyDescent="0.25">
      <c r="A423" s="15"/>
      <c r="B423" s="15"/>
      <c r="C423" s="15"/>
      <c r="D423" s="75"/>
      <c r="E423" s="15"/>
      <c r="F423" s="15"/>
      <c r="G423" s="15"/>
    </row>
    <row r="424" spans="1:7" x14ac:dyDescent="0.25">
      <c r="A424" s="15"/>
      <c r="B424" s="15"/>
      <c r="C424" s="15"/>
      <c r="D424" s="75"/>
      <c r="E424" s="15"/>
      <c r="F424" s="15"/>
      <c r="G424" s="15"/>
    </row>
    <row r="425" spans="1:7" x14ac:dyDescent="0.25">
      <c r="A425" s="15"/>
      <c r="B425" s="15"/>
      <c r="C425" s="15"/>
      <c r="D425" s="75"/>
      <c r="E425" s="15"/>
      <c r="F425" s="15"/>
      <c r="G425" s="15"/>
    </row>
    <row r="426" spans="1:7" x14ac:dyDescent="0.25">
      <c r="A426" s="15"/>
      <c r="B426" s="15"/>
      <c r="C426" s="15"/>
      <c r="D426" s="75"/>
      <c r="E426" s="15"/>
      <c r="F426" s="15"/>
      <c r="G426" s="15"/>
    </row>
    <row r="427" spans="1:7" x14ac:dyDescent="0.25">
      <c r="A427" s="15"/>
      <c r="B427" s="15"/>
      <c r="C427" s="15"/>
      <c r="D427" s="75"/>
      <c r="E427" s="15"/>
      <c r="F427" s="15"/>
      <c r="G427" s="15"/>
    </row>
    <row r="428" spans="1:7" x14ac:dyDescent="0.25">
      <c r="A428" s="15"/>
      <c r="B428" s="15"/>
      <c r="C428" s="15"/>
      <c r="D428" s="75"/>
      <c r="E428" s="15"/>
      <c r="F428" s="15"/>
      <c r="G428" s="15"/>
    </row>
    <row r="429" spans="1:7" x14ac:dyDescent="0.25">
      <c r="A429" s="15"/>
      <c r="B429" s="15"/>
      <c r="C429" s="15"/>
      <c r="D429" s="75"/>
      <c r="E429" s="15"/>
      <c r="F429" s="15"/>
      <c r="G429" s="15"/>
    </row>
    <row r="430" spans="1:7" x14ac:dyDescent="0.25">
      <c r="A430" s="15"/>
      <c r="B430" s="15"/>
      <c r="C430" s="15"/>
      <c r="D430" s="75"/>
      <c r="E430" s="15"/>
      <c r="F430" s="15"/>
      <c r="G430" s="15"/>
    </row>
    <row r="431" spans="1:7" x14ac:dyDescent="0.25">
      <c r="A431" s="15"/>
      <c r="B431" s="15"/>
      <c r="C431" s="15"/>
      <c r="D431" s="75"/>
      <c r="E431" s="15"/>
      <c r="F431" s="15"/>
      <c r="G431" s="15"/>
    </row>
    <row r="432" spans="1:7" x14ac:dyDescent="0.25">
      <c r="A432" s="15"/>
      <c r="B432" s="15"/>
      <c r="C432" s="15"/>
      <c r="D432" s="75"/>
      <c r="E432" s="15"/>
      <c r="F432" s="15"/>
      <c r="G432" s="15"/>
    </row>
    <row r="433" spans="1:7" x14ac:dyDescent="0.25">
      <c r="A433" s="15"/>
      <c r="B433" s="15"/>
      <c r="C433" s="15"/>
      <c r="D433" s="75"/>
      <c r="E433" s="15"/>
      <c r="F433" s="15"/>
      <c r="G433" s="15"/>
    </row>
    <row r="434" spans="1:7" x14ac:dyDescent="0.25">
      <c r="A434" s="15"/>
      <c r="B434" s="15"/>
      <c r="C434" s="15"/>
      <c r="D434" s="75"/>
      <c r="E434" s="15"/>
      <c r="F434" s="15"/>
      <c r="G434" s="15"/>
    </row>
    <row r="435" spans="1:7" x14ac:dyDescent="0.25">
      <c r="A435" s="15"/>
      <c r="B435" s="15"/>
      <c r="C435" s="15"/>
      <c r="D435" s="75"/>
      <c r="E435" s="15"/>
      <c r="F435" s="15"/>
      <c r="G435" s="15"/>
    </row>
    <row r="436" spans="1:7" x14ac:dyDescent="0.25">
      <c r="A436" s="15"/>
      <c r="B436" s="15"/>
      <c r="C436" s="15"/>
      <c r="D436" s="75"/>
      <c r="E436" s="15"/>
      <c r="F436" s="15"/>
      <c r="G436" s="15"/>
    </row>
    <row r="437" spans="1:7" x14ac:dyDescent="0.25">
      <c r="A437" s="15"/>
      <c r="B437" s="15"/>
      <c r="C437" s="15"/>
      <c r="D437" s="75"/>
      <c r="E437" s="15"/>
      <c r="F437" s="15"/>
      <c r="G437" s="15"/>
    </row>
    <row r="438" spans="1:7" x14ac:dyDescent="0.25">
      <c r="A438" s="15"/>
      <c r="B438" s="15"/>
      <c r="C438" s="15"/>
      <c r="D438" s="75"/>
      <c r="E438" s="15"/>
      <c r="F438" s="15"/>
      <c r="G438" s="15"/>
    </row>
    <row r="439" spans="1:7" x14ac:dyDescent="0.25">
      <c r="A439" s="15"/>
      <c r="B439" s="15"/>
      <c r="C439" s="15"/>
      <c r="D439" s="75"/>
      <c r="E439" s="15"/>
      <c r="F439" s="15"/>
      <c r="G439" s="15"/>
    </row>
    <row r="440" spans="1:7" x14ac:dyDescent="0.25">
      <c r="A440" s="15"/>
      <c r="B440" s="15"/>
      <c r="C440" s="15"/>
      <c r="D440" s="75"/>
      <c r="E440" s="15"/>
      <c r="F440" s="15"/>
      <c r="G440" s="15"/>
    </row>
    <row r="441" spans="1:7" x14ac:dyDescent="0.25">
      <c r="A441" s="15"/>
      <c r="B441" s="15"/>
      <c r="C441" s="15"/>
      <c r="D441" s="75"/>
      <c r="E441" s="15"/>
      <c r="F441" s="15"/>
      <c r="G441" s="15"/>
    </row>
    <row r="442" spans="1:7" x14ac:dyDescent="0.25">
      <c r="A442" s="15"/>
      <c r="B442" s="15"/>
      <c r="C442" s="15"/>
      <c r="D442" s="75"/>
      <c r="E442" s="15"/>
      <c r="F442" s="15"/>
      <c r="G442" s="15"/>
    </row>
    <row r="443" spans="1:7" x14ac:dyDescent="0.25">
      <c r="A443" s="15"/>
      <c r="B443" s="15"/>
      <c r="C443" s="15"/>
      <c r="D443" s="75"/>
      <c r="E443" s="15"/>
      <c r="F443" s="15"/>
      <c r="G443" s="15"/>
    </row>
    <row r="444" spans="1:7" x14ac:dyDescent="0.25">
      <c r="A444" s="15"/>
      <c r="B444" s="15"/>
      <c r="C444" s="15"/>
      <c r="D444" s="75"/>
      <c r="E444" s="15"/>
      <c r="F444" s="15"/>
      <c r="G444" s="15"/>
    </row>
    <row r="445" spans="1:7" x14ac:dyDescent="0.25">
      <c r="A445" s="15"/>
      <c r="B445" s="15"/>
      <c r="C445" s="15"/>
      <c r="D445" s="75"/>
      <c r="E445" s="15"/>
      <c r="F445" s="15"/>
      <c r="G445" s="15"/>
    </row>
    <row r="446" spans="1:7" x14ac:dyDescent="0.25">
      <c r="A446" s="15"/>
      <c r="B446" s="15"/>
      <c r="C446" s="15"/>
      <c r="D446" s="75"/>
      <c r="E446" s="15"/>
      <c r="F446" s="15"/>
      <c r="G446" s="15"/>
    </row>
    <row r="447" spans="1:7" x14ac:dyDescent="0.25">
      <c r="A447" s="15"/>
      <c r="B447" s="15"/>
      <c r="C447" s="15"/>
      <c r="D447" s="75"/>
      <c r="E447" s="15"/>
      <c r="F447" s="15"/>
      <c r="G447" s="15"/>
    </row>
    <row r="448" spans="1:7" x14ac:dyDescent="0.25">
      <c r="A448" s="15"/>
      <c r="B448" s="15"/>
      <c r="C448" s="15"/>
      <c r="D448" s="75"/>
      <c r="E448" s="15"/>
      <c r="F448" s="15"/>
      <c r="G448" s="15"/>
    </row>
    <row r="449" spans="1:7" x14ac:dyDescent="0.25">
      <c r="A449" s="15"/>
      <c r="B449" s="15"/>
      <c r="C449" s="15"/>
      <c r="D449" s="75"/>
      <c r="E449" s="15"/>
      <c r="F449" s="15"/>
      <c r="G449" s="15"/>
    </row>
    <row r="450" spans="1:7" x14ac:dyDescent="0.25">
      <c r="A450" s="15"/>
      <c r="B450" s="15"/>
      <c r="C450" s="15"/>
      <c r="D450" s="75"/>
      <c r="E450" s="15"/>
      <c r="F450" s="15"/>
      <c r="G450" s="15"/>
    </row>
    <row r="451" spans="1:7" x14ac:dyDescent="0.25">
      <c r="A451" s="15"/>
      <c r="B451" s="15"/>
      <c r="C451" s="15"/>
      <c r="D451" s="75"/>
      <c r="E451" s="15"/>
      <c r="F451" s="15"/>
      <c r="G451" s="15"/>
    </row>
    <row r="452" spans="1:7" x14ac:dyDescent="0.25">
      <c r="A452" s="15"/>
      <c r="B452" s="15"/>
      <c r="C452" s="15"/>
      <c r="D452" s="75"/>
      <c r="E452" s="15"/>
      <c r="F452" s="15"/>
      <c r="G452" s="15"/>
    </row>
    <row r="453" spans="1:7" x14ac:dyDescent="0.25">
      <c r="A453" s="15"/>
      <c r="B453" s="15"/>
      <c r="C453" s="15"/>
      <c r="D453" s="75"/>
      <c r="E453" s="15"/>
      <c r="F453" s="15"/>
      <c r="G453" s="15"/>
    </row>
    <row r="454" spans="1:7" x14ac:dyDescent="0.25">
      <c r="A454" s="15"/>
      <c r="B454" s="15"/>
      <c r="C454" s="15"/>
      <c r="D454" s="75"/>
      <c r="E454" s="15"/>
      <c r="F454" s="15"/>
      <c r="G454" s="15"/>
    </row>
    <row r="455" spans="1:7" x14ac:dyDescent="0.25">
      <c r="A455" s="15"/>
      <c r="B455" s="15"/>
      <c r="C455" s="15"/>
      <c r="D455" s="75"/>
      <c r="E455" s="15"/>
      <c r="F455" s="15"/>
      <c r="G455" s="15"/>
    </row>
    <row r="456" spans="1:7" x14ac:dyDescent="0.25">
      <c r="A456" s="15"/>
      <c r="B456" s="15"/>
      <c r="C456" s="15"/>
      <c r="D456" s="75"/>
      <c r="E456" s="15"/>
      <c r="F456" s="15"/>
      <c r="G456" s="15"/>
    </row>
    <row r="457" spans="1:7" x14ac:dyDescent="0.25">
      <c r="A457" s="15"/>
      <c r="B457" s="15"/>
      <c r="C457" s="15"/>
      <c r="D457" s="75"/>
      <c r="E457" s="15"/>
      <c r="F457" s="15"/>
      <c r="G457" s="15"/>
    </row>
    <row r="458" spans="1:7" x14ac:dyDescent="0.25">
      <c r="A458" s="15"/>
      <c r="B458" s="15"/>
      <c r="C458" s="15"/>
      <c r="D458" s="75"/>
      <c r="E458" s="15"/>
      <c r="F458" s="15"/>
      <c r="G458" s="15"/>
    </row>
    <row r="459" spans="1:7" x14ac:dyDescent="0.25">
      <c r="A459" s="15"/>
      <c r="B459" s="15"/>
      <c r="C459" s="15"/>
      <c r="D459" s="75"/>
      <c r="E459" s="15"/>
      <c r="F459" s="15"/>
      <c r="G459" s="15"/>
    </row>
    <row r="460" spans="1:7" x14ac:dyDescent="0.25">
      <c r="A460" s="15"/>
      <c r="B460" s="15"/>
      <c r="C460" s="15"/>
      <c r="D460" s="75"/>
      <c r="E460" s="15"/>
      <c r="F460" s="15"/>
      <c r="G460" s="15"/>
    </row>
    <row r="461" spans="1:7" x14ac:dyDescent="0.25">
      <c r="A461" s="15"/>
      <c r="B461" s="15"/>
      <c r="C461" s="15"/>
      <c r="D461" s="75"/>
      <c r="E461" s="15"/>
      <c r="F461" s="15"/>
      <c r="G461" s="15"/>
    </row>
    <row r="462" spans="1:7" x14ac:dyDescent="0.25">
      <c r="A462" s="15"/>
      <c r="B462" s="15"/>
      <c r="C462" s="15"/>
      <c r="D462" s="75"/>
      <c r="E462" s="15"/>
      <c r="F462" s="15"/>
      <c r="G462" s="15"/>
    </row>
    <row r="463" spans="1:7" x14ac:dyDescent="0.25">
      <c r="A463" s="15"/>
      <c r="B463" s="15"/>
      <c r="C463" s="15"/>
      <c r="D463" s="75"/>
      <c r="E463" s="15"/>
      <c r="F463" s="15"/>
      <c r="G463" s="15"/>
    </row>
    <row r="464" spans="1:7" x14ac:dyDescent="0.25">
      <c r="A464" s="15"/>
      <c r="B464" s="15"/>
      <c r="C464" s="15"/>
      <c r="D464" s="75"/>
      <c r="E464" s="15"/>
      <c r="F464" s="15"/>
      <c r="G464" s="15"/>
    </row>
    <row r="465" spans="1:7" x14ac:dyDescent="0.25">
      <c r="A465" s="15"/>
      <c r="B465" s="15"/>
      <c r="C465" s="15"/>
      <c r="D465" s="75"/>
      <c r="E465" s="15"/>
      <c r="F465" s="15"/>
      <c r="G465" s="15"/>
    </row>
    <row r="466" spans="1:7" x14ac:dyDescent="0.25">
      <c r="A466" s="15"/>
      <c r="B466" s="15"/>
      <c r="C466" s="15"/>
      <c r="D466" s="75"/>
      <c r="E466" s="15"/>
      <c r="F466" s="15"/>
      <c r="G466" s="15"/>
    </row>
    <row r="467" spans="1:7" x14ac:dyDescent="0.25">
      <c r="A467" s="15"/>
      <c r="B467" s="15"/>
      <c r="C467" s="15"/>
      <c r="D467" s="75"/>
      <c r="E467" s="15"/>
      <c r="F467" s="15"/>
      <c r="G467" s="15"/>
    </row>
    <row r="468" spans="1:7" x14ac:dyDescent="0.25">
      <c r="A468" s="15"/>
      <c r="B468" s="15"/>
      <c r="C468" s="15"/>
      <c r="D468" s="75"/>
      <c r="E468" s="15"/>
      <c r="F468" s="15"/>
      <c r="G468" s="15"/>
    </row>
    <row r="469" spans="1:7" x14ac:dyDescent="0.25">
      <c r="A469" s="15"/>
      <c r="B469" s="15"/>
      <c r="C469" s="15"/>
      <c r="D469" s="75"/>
      <c r="E469" s="15"/>
      <c r="F469" s="15"/>
      <c r="G469" s="15"/>
    </row>
    <row r="470" spans="1:7" x14ac:dyDescent="0.25">
      <c r="A470" s="15"/>
      <c r="B470" s="15"/>
      <c r="C470" s="15"/>
      <c r="D470" s="75"/>
      <c r="E470" s="15"/>
      <c r="F470" s="15"/>
      <c r="G470" s="15"/>
    </row>
    <row r="471" spans="1:7" x14ac:dyDescent="0.25">
      <c r="A471" s="15"/>
      <c r="B471" s="15"/>
      <c r="C471" s="15"/>
      <c r="D471" s="75"/>
      <c r="E471" s="15"/>
      <c r="F471" s="15"/>
      <c r="G471" s="15"/>
    </row>
    <row r="472" spans="1:7" x14ac:dyDescent="0.25">
      <c r="A472" s="15"/>
      <c r="B472" s="15"/>
      <c r="C472" s="15"/>
      <c r="D472" s="75"/>
      <c r="E472" s="15"/>
      <c r="F472" s="15"/>
      <c r="G472" s="15"/>
    </row>
    <row r="473" spans="1:7" x14ac:dyDescent="0.25">
      <c r="A473" s="15"/>
      <c r="B473" s="15"/>
      <c r="C473" s="15"/>
      <c r="D473" s="75"/>
      <c r="E473" s="15"/>
      <c r="F473" s="15"/>
      <c r="G473" s="15"/>
    </row>
    <row r="474" spans="1:7" x14ac:dyDescent="0.25">
      <c r="A474" s="15"/>
      <c r="B474" s="15"/>
      <c r="C474" s="15"/>
      <c r="D474" s="75"/>
      <c r="E474" s="15"/>
      <c r="F474" s="15"/>
      <c r="G474" s="15"/>
    </row>
    <row r="475" spans="1:7" x14ac:dyDescent="0.25">
      <c r="A475" s="15"/>
      <c r="B475" s="15"/>
      <c r="C475" s="15"/>
      <c r="D475" s="75"/>
      <c r="E475" s="15"/>
      <c r="F475" s="15"/>
      <c r="G475" s="15"/>
    </row>
    <row r="476" spans="1:7" x14ac:dyDescent="0.25">
      <c r="A476" s="15"/>
      <c r="B476" s="15"/>
      <c r="C476" s="15"/>
      <c r="D476" s="75"/>
      <c r="E476" s="15"/>
      <c r="F476" s="15"/>
      <c r="G476" s="15"/>
    </row>
    <row r="477" spans="1:7" x14ac:dyDescent="0.25">
      <c r="A477" s="15"/>
      <c r="B477" s="15"/>
      <c r="C477" s="15"/>
      <c r="D477" s="75"/>
      <c r="E477" s="15"/>
      <c r="F477" s="15"/>
      <c r="G477" s="15"/>
    </row>
    <row r="478" spans="1:7" x14ac:dyDescent="0.25">
      <c r="A478" s="15"/>
      <c r="B478" s="15"/>
      <c r="C478" s="15"/>
      <c r="D478" s="75"/>
      <c r="E478" s="15"/>
      <c r="F478" s="15"/>
      <c r="G478" s="15"/>
    </row>
    <row r="479" spans="1:7" x14ac:dyDescent="0.25">
      <c r="A479" s="15"/>
      <c r="B479" s="15"/>
      <c r="C479" s="15"/>
      <c r="D479" s="75"/>
      <c r="E479" s="15"/>
      <c r="F479" s="15"/>
      <c r="G479" s="15"/>
    </row>
    <row r="480" spans="1:7" x14ac:dyDescent="0.25">
      <c r="A480" s="15"/>
      <c r="B480" s="15"/>
      <c r="C480" s="15"/>
      <c r="D480" s="75"/>
      <c r="E480" s="15"/>
      <c r="F480" s="15"/>
      <c r="G480" s="15"/>
    </row>
    <row r="481" spans="1:7" x14ac:dyDescent="0.25">
      <c r="A481" s="15"/>
      <c r="B481" s="15"/>
      <c r="C481" s="15"/>
      <c r="D481" s="75"/>
      <c r="E481" s="15"/>
      <c r="F481" s="15"/>
      <c r="G481" s="15"/>
    </row>
    <row r="482" spans="1:7" x14ac:dyDescent="0.25">
      <c r="A482" s="15"/>
      <c r="B482" s="15"/>
      <c r="C482" s="15"/>
      <c r="D482" s="75"/>
      <c r="E482" s="15"/>
      <c r="F482" s="15"/>
      <c r="G482" s="15"/>
    </row>
    <row r="483" spans="1:7" x14ac:dyDescent="0.25">
      <c r="A483" s="15"/>
      <c r="B483" s="15"/>
      <c r="C483" s="15"/>
      <c r="D483" s="75"/>
      <c r="E483" s="15"/>
      <c r="F483" s="15"/>
      <c r="G483" s="15"/>
    </row>
    <row r="484" spans="1:7" x14ac:dyDescent="0.25">
      <c r="A484" s="15"/>
      <c r="B484" s="15"/>
      <c r="C484" s="15"/>
      <c r="D484" s="75"/>
      <c r="E484" s="15"/>
      <c r="F484" s="15"/>
      <c r="G484" s="15"/>
    </row>
    <row r="485" spans="1:7" x14ac:dyDescent="0.25">
      <c r="A485" s="15"/>
      <c r="B485" s="15"/>
      <c r="C485" s="15"/>
      <c r="D485" s="75"/>
      <c r="E485" s="15"/>
      <c r="F485" s="15"/>
      <c r="G485" s="15"/>
    </row>
    <row r="486" spans="1:7" x14ac:dyDescent="0.25">
      <c r="A486" s="15"/>
      <c r="B486" s="15"/>
      <c r="C486" s="15"/>
      <c r="D486" s="75"/>
      <c r="E486" s="15"/>
      <c r="F486" s="15"/>
      <c r="G486" s="15"/>
    </row>
    <row r="487" spans="1:7" x14ac:dyDescent="0.25">
      <c r="A487" s="15"/>
      <c r="B487" s="15"/>
      <c r="C487" s="15"/>
      <c r="D487" s="75"/>
      <c r="E487" s="15"/>
      <c r="F487" s="15"/>
      <c r="G487" s="15"/>
    </row>
    <row r="488" spans="1:7" x14ac:dyDescent="0.25">
      <c r="A488" s="15"/>
      <c r="B488" s="15"/>
      <c r="C488" s="15"/>
      <c r="D488" s="75"/>
      <c r="E488" s="15"/>
      <c r="F488" s="15"/>
      <c r="G488" s="15"/>
    </row>
    <row r="489" spans="1:7" x14ac:dyDescent="0.25">
      <c r="A489" s="15"/>
      <c r="B489" s="15"/>
      <c r="C489" s="15"/>
      <c r="D489" s="75"/>
      <c r="E489" s="15"/>
      <c r="F489" s="15"/>
      <c r="G489" s="15"/>
    </row>
    <row r="490" spans="1:7" x14ac:dyDescent="0.25">
      <c r="A490" s="15"/>
      <c r="B490" s="15"/>
      <c r="C490" s="15"/>
      <c r="D490" s="75"/>
      <c r="E490" s="15"/>
      <c r="F490" s="15"/>
      <c r="G490" s="15"/>
    </row>
    <row r="491" spans="1:7" x14ac:dyDescent="0.25">
      <c r="A491" s="15"/>
      <c r="B491" s="15"/>
      <c r="C491" s="15"/>
      <c r="D491" s="75"/>
      <c r="E491" s="15"/>
      <c r="F491" s="15"/>
      <c r="G491" s="15"/>
    </row>
    <row r="492" spans="1:7" x14ac:dyDescent="0.25">
      <c r="A492" s="15"/>
      <c r="B492" s="15"/>
      <c r="C492" s="15"/>
      <c r="D492" s="75"/>
      <c r="E492" s="15"/>
      <c r="F492" s="15"/>
      <c r="G492" s="15"/>
    </row>
    <row r="493" spans="1:7" x14ac:dyDescent="0.25">
      <c r="A493" s="15"/>
      <c r="B493" s="15"/>
      <c r="C493" s="15"/>
      <c r="D493" s="75"/>
      <c r="E493" s="15"/>
      <c r="F493" s="15"/>
      <c r="G493" s="15"/>
    </row>
    <row r="494" spans="1:7" x14ac:dyDescent="0.25">
      <c r="A494" s="15"/>
      <c r="B494" s="15"/>
      <c r="C494" s="15"/>
      <c r="D494" s="75"/>
      <c r="E494" s="15"/>
      <c r="F494" s="15"/>
      <c r="G494" s="15"/>
    </row>
    <row r="495" spans="1:7" x14ac:dyDescent="0.25">
      <c r="A495" s="15"/>
      <c r="B495" s="15"/>
      <c r="C495" s="15"/>
      <c r="D495" s="75"/>
      <c r="E495" s="15"/>
      <c r="F495" s="15"/>
      <c r="G495" s="15"/>
    </row>
    <row r="496" spans="1:7" x14ac:dyDescent="0.25">
      <c r="A496" s="15"/>
      <c r="B496" s="15"/>
      <c r="C496" s="15"/>
      <c r="D496" s="75"/>
      <c r="E496" s="15"/>
      <c r="F496" s="15"/>
      <c r="G496" s="15"/>
    </row>
    <row r="497" spans="1:7" x14ac:dyDescent="0.25">
      <c r="A497" s="15"/>
      <c r="B497" s="15"/>
      <c r="C497" s="15"/>
      <c r="D497" s="75"/>
      <c r="E497" s="15"/>
      <c r="F497" s="15"/>
      <c r="G497" s="15"/>
    </row>
    <row r="498" spans="1:7" x14ac:dyDescent="0.25">
      <c r="A498" s="15"/>
      <c r="B498" s="15"/>
      <c r="C498" s="15"/>
      <c r="D498" s="75"/>
      <c r="E498" s="15"/>
      <c r="F498" s="15"/>
      <c r="G498" s="15"/>
    </row>
    <row r="499" spans="1:7" x14ac:dyDescent="0.25">
      <c r="A499" s="15"/>
      <c r="B499" s="15"/>
      <c r="C499" s="15"/>
      <c r="D499" s="75"/>
      <c r="E499" s="15"/>
      <c r="F499" s="15"/>
      <c r="G499" s="15"/>
    </row>
    <row r="500" spans="1:7" x14ac:dyDescent="0.25">
      <c r="A500" s="15"/>
      <c r="B500" s="15"/>
      <c r="C500" s="15"/>
      <c r="D500" s="75"/>
      <c r="E500" s="15"/>
      <c r="F500" s="15"/>
      <c r="G500" s="15"/>
    </row>
    <row r="501" spans="1:7" x14ac:dyDescent="0.25">
      <c r="A501" s="15"/>
      <c r="B501" s="15"/>
      <c r="C501" s="15"/>
      <c r="D501" s="75"/>
      <c r="E501" s="15"/>
      <c r="F501" s="15"/>
      <c r="G501" s="15"/>
    </row>
    <row r="502" spans="1:7" x14ac:dyDescent="0.25">
      <c r="A502" s="15"/>
      <c r="B502" s="15"/>
      <c r="C502" s="15"/>
      <c r="D502" s="75"/>
      <c r="E502" s="15"/>
      <c r="F502" s="15"/>
      <c r="G502" s="15"/>
    </row>
    <row r="503" spans="1:7" x14ac:dyDescent="0.25">
      <c r="A503" s="15"/>
      <c r="B503" s="15"/>
      <c r="C503" s="15"/>
      <c r="D503" s="75"/>
      <c r="E503" s="15"/>
      <c r="F503" s="15"/>
      <c r="G503" s="15"/>
    </row>
    <row r="504" spans="1:7" x14ac:dyDescent="0.25">
      <c r="A504" s="15"/>
      <c r="B504" s="15"/>
      <c r="C504" s="15"/>
      <c r="D504" s="75"/>
      <c r="E504" s="15"/>
      <c r="F504" s="15"/>
      <c r="G504" s="15"/>
    </row>
    <row r="505" spans="1:7" x14ac:dyDescent="0.25">
      <c r="A505" s="15"/>
      <c r="B505" s="15"/>
      <c r="C505" s="15"/>
      <c r="D505" s="75"/>
      <c r="E505" s="15"/>
      <c r="F505" s="15"/>
      <c r="G505" s="15"/>
    </row>
    <row r="506" spans="1:7" x14ac:dyDescent="0.25">
      <c r="A506" s="15"/>
      <c r="B506" s="15"/>
      <c r="C506" s="15"/>
      <c r="D506" s="75"/>
      <c r="E506" s="15"/>
      <c r="F506" s="15"/>
      <c r="G506" s="15"/>
    </row>
    <row r="507" spans="1:7" x14ac:dyDescent="0.25">
      <c r="A507" s="15"/>
      <c r="B507" s="15"/>
      <c r="C507" s="15"/>
      <c r="D507" s="75"/>
      <c r="E507" s="15"/>
      <c r="F507" s="15"/>
      <c r="G507" s="15"/>
    </row>
    <row r="508" spans="1:7" x14ac:dyDescent="0.25">
      <c r="A508" s="15"/>
      <c r="B508" s="15"/>
      <c r="C508" s="15"/>
      <c r="D508" s="75"/>
      <c r="E508" s="15"/>
      <c r="F508" s="15"/>
      <c r="G508" s="15"/>
    </row>
    <row r="509" spans="1:7" x14ac:dyDescent="0.25">
      <c r="A509" s="15"/>
      <c r="B509" s="15"/>
      <c r="C509" s="15"/>
      <c r="D509" s="75"/>
      <c r="E509" s="15"/>
      <c r="F509" s="15"/>
      <c r="G509" s="15"/>
    </row>
    <row r="510" spans="1:7" x14ac:dyDescent="0.25">
      <c r="A510" s="15"/>
      <c r="B510" s="15"/>
      <c r="C510" s="15"/>
      <c r="D510" s="75"/>
      <c r="E510" s="15"/>
      <c r="F510" s="15"/>
      <c r="G510" s="15"/>
    </row>
    <row r="511" spans="1:7" x14ac:dyDescent="0.25">
      <c r="A511" s="15"/>
      <c r="B511" s="15"/>
      <c r="C511" s="15"/>
      <c r="D511" s="75"/>
      <c r="E511" s="15"/>
      <c r="F511" s="15"/>
      <c r="G511" s="15"/>
    </row>
    <row r="512" spans="1:7" x14ac:dyDescent="0.25">
      <c r="A512" s="15"/>
      <c r="B512" s="15"/>
      <c r="C512" s="15"/>
      <c r="D512" s="75"/>
      <c r="E512" s="15"/>
      <c r="F512" s="15"/>
      <c r="G512" s="15"/>
    </row>
    <row r="513" spans="1:7" x14ac:dyDescent="0.25">
      <c r="A513" s="15"/>
      <c r="B513" s="15"/>
      <c r="C513" s="15"/>
      <c r="D513" s="75"/>
      <c r="E513" s="15"/>
      <c r="F513" s="15"/>
      <c r="G513" s="15"/>
    </row>
    <row r="514" spans="1:7" x14ac:dyDescent="0.25">
      <c r="A514" s="15"/>
      <c r="B514" s="15"/>
      <c r="C514" s="15"/>
      <c r="D514" s="75"/>
      <c r="E514" s="15"/>
      <c r="F514" s="15"/>
      <c r="G514" s="15"/>
    </row>
    <row r="515" spans="1:7" x14ac:dyDescent="0.25">
      <c r="A515" s="15"/>
      <c r="B515" s="15"/>
      <c r="C515" s="15"/>
      <c r="D515" s="75"/>
      <c r="E515" s="15"/>
      <c r="F515" s="15"/>
      <c r="G515" s="15"/>
    </row>
    <row r="516" spans="1:7" x14ac:dyDescent="0.25">
      <c r="A516" s="15"/>
      <c r="B516" s="15"/>
      <c r="C516" s="15"/>
      <c r="D516" s="75"/>
      <c r="E516" s="15"/>
      <c r="F516" s="15"/>
      <c r="G516" s="15"/>
    </row>
    <row r="517" spans="1:7" x14ac:dyDescent="0.25">
      <c r="A517" s="15"/>
      <c r="B517" s="15"/>
      <c r="C517" s="15"/>
      <c r="D517" s="75"/>
      <c r="E517" s="15"/>
      <c r="F517" s="15"/>
      <c r="G517" s="15"/>
    </row>
    <row r="518" spans="1:7" x14ac:dyDescent="0.25">
      <c r="A518" s="15"/>
      <c r="B518" s="15"/>
      <c r="C518" s="15"/>
      <c r="D518" s="75"/>
      <c r="E518" s="15"/>
      <c r="F518" s="15"/>
      <c r="G518" s="15"/>
    </row>
    <row r="519" spans="1:7" x14ac:dyDescent="0.25">
      <c r="A519" s="15"/>
      <c r="B519" s="15"/>
      <c r="C519" s="15"/>
      <c r="D519" s="75"/>
      <c r="E519" s="15"/>
      <c r="F519" s="15"/>
      <c r="G519" s="15"/>
    </row>
    <row r="520" spans="1:7" x14ac:dyDescent="0.25">
      <c r="A520" s="15"/>
      <c r="B520" s="15"/>
      <c r="C520" s="15"/>
      <c r="D520" s="75"/>
      <c r="E520" s="15"/>
      <c r="F520" s="15"/>
      <c r="G520" s="15"/>
    </row>
    <row r="521" spans="1:7" x14ac:dyDescent="0.25">
      <c r="A521" s="15"/>
      <c r="B521" s="15"/>
      <c r="C521" s="15"/>
      <c r="D521" s="75"/>
      <c r="E521" s="15"/>
      <c r="F521" s="15"/>
      <c r="G521" s="15"/>
    </row>
    <row r="522" spans="1:7" x14ac:dyDescent="0.25">
      <c r="A522" s="15"/>
      <c r="B522" s="15"/>
      <c r="C522" s="15"/>
      <c r="D522" s="75"/>
      <c r="E522" s="15"/>
      <c r="F522" s="15"/>
      <c r="G522" s="15"/>
    </row>
    <row r="523" spans="1:7" x14ac:dyDescent="0.25">
      <c r="A523" s="15"/>
      <c r="B523" s="15"/>
      <c r="C523" s="15"/>
      <c r="D523" s="75"/>
      <c r="E523" s="15"/>
      <c r="F523" s="15"/>
      <c r="G523" s="15"/>
    </row>
    <row r="524" spans="1:7" x14ac:dyDescent="0.25">
      <c r="A524" s="15"/>
      <c r="B524" s="15"/>
      <c r="C524" s="15"/>
      <c r="D524" s="75"/>
      <c r="E524" s="15"/>
      <c r="F524" s="15"/>
      <c r="G524" s="15"/>
    </row>
    <row r="525" spans="1:7" x14ac:dyDescent="0.25">
      <c r="A525" s="15"/>
      <c r="B525" s="15"/>
      <c r="C525" s="15"/>
      <c r="D525" s="75"/>
      <c r="E525" s="15"/>
      <c r="F525" s="15"/>
      <c r="G525" s="15"/>
    </row>
    <row r="526" spans="1:7" x14ac:dyDescent="0.25">
      <c r="A526" s="15"/>
      <c r="B526" s="15"/>
      <c r="C526" s="15"/>
      <c r="D526" s="75"/>
      <c r="E526" s="15"/>
      <c r="F526" s="15"/>
      <c r="G526" s="15"/>
    </row>
    <row r="527" spans="1:7" x14ac:dyDescent="0.25">
      <c r="A527" s="15"/>
      <c r="B527" s="15"/>
      <c r="C527" s="15"/>
      <c r="D527" s="75"/>
      <c r="E527" s="15"/>
      <c r="F527" s="15"/>
      <c r="G527" s="15"/>
    </row>
    <row r="528" spans="1:7" x14ac:dyDescent="0.25">
      <c r="A528" s="15"/>
      <c r="B528" s="15"/>
      <c r="C528" s="15"/>
      <c r="D528" s="75"/>
      <c r="E528" s="15"/>
      <c r="F528" s="15"/>
      <c r="G528" s="15"/>
    </row>
    <row r="529" spans="1:7" x14ac:dyDescent="0.25">
      <c r="A529" s="15"/>
      <c r="B529" s="15"/>
      <c r="C529" s="15"/>
      <c r="D529" s="75"/>
      <c r="E529" s="15"/>
      <c r="F529" s="15"/>
      <c r="G529" s="15"/>
    </row>
    <row r="530" spans="1:7" x14ac:dyDescent="0.25">
      <c r="A530" s="15"/>
      <c r="B530" s="15"/>
      <c r="C530" s="15"/>
      <c r="D530" s="75"/>
      <c r="E530" s="15"/>
      <c r="F530" s="15"/>
      <c r="G530" s="15"/>
    </row>
    <row r="531" spans="1:7" x14ac:dyDescent="0.25">
      <c r="A531" s="15"/>
      <c r="B531" s="15"/>
      <c r="C531" s="15"/>
      <c r="D531" s="75"/>
      <c r="E531" s="15"/>
      <c r="F531" s="15"/>
      <c r="G531" s="15"/>
    </row>
    <row r="532" spans="1:7" x14ac:dyDescent="0.25">
      <c r="A532" s="15"/>
      <c r="B532" s="15"/>
      <c r="C532" s="15"/>
      <c r="D532" s="75"/>
      <c r="E532" s="15"/>
      <c r="F532" s="15"/>
      <c r="G532" s="15"/>
    </row>
    <row r="533" spans="1:7" x14ac:dyDescent="0.25">
      <c r="A533" s="15"/>
      <c r="B533" s="15"/>
      <c r="C533" s="15"/>
      <c r="D533" s="75"/>
      <c r="E533" s="15"/>
      <c r="F533" s="15"/>
      <c r="G533" s="15"/>
    </row>
    <row r="534" spans="1:7" x14ac:dyDescent="0.25">
      <c r="A534" s="15"/>
      <c r="B534" s="15"/>
      <c r="C534" s="15"/>
      <c r="D534" s="75"/>
      <c r="E534" s="15"/>
      <c r="F534" s="15"/>
      <c r="G534" s="15"/>
    </row>
    <row r="535" spans="1:7" x14ac:dyDescent="0.25">
      <c r="A535" s="15"/>
      <c r="B535" s="15"/>
      <c r="C535" s="15"/>
      <c r="D535" s="75"/>
      <c r="E535" s="15"/>
      <c r="F535" s="15"/>
      <c r="G535" s="15"/>
    </row>
    <row r="536" spans="1:7" x14ac:dyDescent="0.25">
      <c r="A536" s="15"/>
      <c r="B536" s="15"/>
      <c r="C536" s="15"/>
      <c r="D536" s="75"/>
      <c r="E536" s="15"/>
      <c r="F536" s="15"/>
      <c r="G536" s="15"/>
    </row>
    <row r="537" spans="1:7" x14ac:dyDescent="0.25">
      <c r="A537" s="15"/>
      <c r="B537" s="15"/>
      <c r="C537" s="15"/>
      <c r="D537" s="75"/>
      <c r="E537" s="15"/>
      <c r="F537" s="15"/>
      <c r="G537" s="15"/>
    </row>
    <row r="538" spans="1:7" x14ac:dyDescent="0.25">
      <c r="A538" s="15"/>
      <c r="B538" s="15"/>
      <c r="C538" s="15"/>
      <c r="D538" s="75"/>
      <c r="E538" s="15"/>
      <c r="F538" s="15"/>
      <c r="G538" s="15"/>
    </row>
    <row r="539" spans="1:7" x14ac:dyDescent="0.25">
      <c r="A539" s="15"/>
      <c r="B539" s="15"/>
      <c r="C539" s="15"/>
      <c r="D539" s="75"/>
      <c r="E539" s="15"/>
      <c r="F539" s="15"/>
      <c r="G539" s="15"/>
    </row>
    <row r="540" spans="1:7" x14ac:dyDescent="0.25">
      <c r="A540" s="15"/>
      <c r="B540" s="15"/>
      <c r="C540" s="15"/>
      <c r="D540" s="75"/>
      <c r="E540" s="15"/>
      <c r="F540" s="15"/>
      <c r="G540" s="15"/>
    </row>
    <row r="541" spans="1:7" x14ac:dyDescent="0.25">
      <c r="A541" s="15"/>
      <c r="B541" s="15"/>
      <c r="C541" s="15"/>
      <c r="D541" s="75"/>
      <c r="E541" s="15"/>
      <c r="F541" s="15"/>
      <c r="G541" s="15"/>
    </row>
    <row r="542" spans="1:7" x14ac:dyDescent="0.25">
      <c r="A542" s="15"/>
      <c r="B542" s="15"/>
      <c r="C542" s="15"/>
      <c r="D542" s="75"/>
      <c r="E542" s="15"/>
      <c r="F542" s="15"/>
      <c r="G542" s="15"/>
    </row>
    <row r="543" spans="1:7" x14ac:dyDescent="0.25">
      <c r="A543" s="15"/>
      <c r="B543" s="15"/>
      <c r="C543" s="15"/>
      <c r="D543" s="75"/>
      <c r="E543" s="15"/>
      <c r="F543" s="15"/>
      <c r="G543" s="15"/>
    </row>
    <row r="544" spans="1:7" x14ac:dyDescent="0.25">
      <c r="A544" s="15"/>
      <c r="B544" s="15"/>
      <c r="C544" s="15"/>
      <c r="D544" s="75"/>
      <c r="E544" s="15"/>
      <c r="F544" s="15"/>
      <c r="G544" s="15"/>
    </row>
    <row r="545" spans="1:7" x14ac:dyDescent="0.25">
      <c r="A545" s="15"/>
      <c r="B545" s="15"/>
      <c r="C545" s="15"/>
      <c r="D545" s="75"/>
      <c r="E545" s="15"/>
      <c r="F545" s="15"/>
      <c r="G545" s="15"/>
    </row>
    <row r="546" spans="1:7" x14ac:dyDescent="0.25">
      <c r="A546" s="15"/>
      <c r="B546" s="15"/>
      <c r="C546" s="15"/>
      <c r="D546" s="75"/>
      <c r="E546" s="15"/>
      <c r="F546" s="15"/>
      <c r="G546" s="15"/>
    </row>
    <row r="547" spans="1:7" x14ac:dyDescent="0.25">
      <c r="A547" s="15"/>
      <c r="B547" s="15"/>
      <c r="C547" s="15"/>
      <c r="D547" s="75"/>
      <c r="E547" s="15"/>
      <c r="F547" s="15"/>
      <c r="G547" s="15"/>
    </row>
    <row r="548" spans="1:7" x14ac:dyDescent="0.25">
      <c r="A548" s="15"/>
      <c r="B548" s="15"/>
      <c r="C548" s="15"/>
      <c r="D548" s="75"/>
      <c r="E548" s="15"/>
      <c r="F548" s="15"/>
      <c r="G548" s="15"/>
    </row>
    <row r="549" spans="1:7" x14ac:dyDescent="0.25">
      <c r="A549" s="15"/>
      <c r="B549" s="15"/>
      <c r="C549" s="15"/>
      <c r="D549" s="75"/>
      <c r="E549" s="15"/>
      <c r="F549" s="15"/>
      <c r="G549" s="15"/>
    </row>
    <row r="550" spans="1:7" x14ac:dyDescent="0.25">
      <c r="A550" s="15"/>
      <c r="B550" s="15"/>
      <c r="C550" s="15"/>
      <c r="D550" s="75"/>
      <c r="E550" s="15"/>
      <c r="F550" s="15"/>
      <c r="G550" s="15"/>
    </row>
    <row r="551" spans="1:7" x14ac:dyDescent="0.25">
      <c r="A551" s="15"/>
      <c r="B551" s="15"/>
      <c r="C551" s="15"/>
      <c r="D551" s="75"/>
      <c r="E551" s="15"/>
      <c r="F551" s="15"/>
      <c r="G551" s="15"/>
    </row>
    <row r="552" spans="1:7" x14ac:dyDescent="0.25">
      <c r="A552" s="15"/>
      <c r="B552" s="15"/>
      <c r="C552" s="15"/>
      <c r="D552" s="75"/>
      <c r="E552" s="15"/>
      <c r="F552" s="15"/>
      <c r="G552" s="15"/>
    </row>
    <row r="553" spans="1:7" x14ac:dyDescent="0.25">
      <c r="A553" s="15"/>
      <c r="B553" s="15"/>
      <c r="C553" s="15"/>
      <c r="D553" s="75"/>
      <c r="E553" s="15"/>
      <c r="F553" s="15"/>
      <c r="G553" s="15"/>
    </row>
    <row r="554" spans="1:7" x14ac:dyDescent="0.25">
      <c r="A554" s="15"/>
      <c r="B554" s="15"/>
      <c r="C554" s="15"/>
      <c r="D554" s="75"/>
      <c r="E554" s="15"/>
      <c r="F554" s="15"/>
      <c r="G554" s="15"/>
    </row>
    <row r="555" spans="1:7" x14ac:dyDescent="0.25">
      <c r="A555" s="15"/>
      <c r="B555" s="15"/>
      <c r="C555" s="15"/>
      <c r="D555" s="75"/>
      <c r="E555" s="15"/>
      <c r="F555" s="15"/>
      <c r="G555" s="15"/>
    </row>
    <row r="556" spans="1:7" x14ac:dyDescent="0.25">
      <c r="A556" s="15"/>
      <c r="B556" s="15"/>
      <c r="C556" s="15"/>
      <c r="D556" s="75"/>
      <c r="E556" s="15"/>
      <c r="F556" s="15"/>
      <c r="G556" s="15"/>
    </row>
    <row r="557" spans="1:7" x14ac:dyDescent="0.25">
      <c r="A557" s="15"/>
      <c r="B557" s="15"/>
      <c r="C557" s="15"/>
      <c r="D557" s="75"/>
      <c r="E557" s="15"/>
      <c r="F557" s="15"/>
      <c r="G557" s="15"/>
    </row>
    <row r="558" spans="1:7" x14ac:dyDescent="0.25">
      <c r="A558" s="15"/>
      <c r="B558" s="15"/>
      <c r="C558" s="15"/>
      <c r="D558" s="75"/>
      <c r="E558" s="15"/>
      <c r="F558" s="15"/>
      <c r="G558" s="15"/>
    </row>
    <row r="559" spans="1:7" x14ac:dyDescent="0.25">
      <c r="A559" s="15"/>
      <c r="B559" s="15"/>
      <c r="C559" s="15"/>
      <c r="D559" s="75"/>
      <c r="E559" s="15"/>
      <c r="F559" s="15"/>
      <c r="G559" s="15"/>
    </row>
    <row r="560" spans="1:7" x14ac:dyDescent="0.25">
      <c r="A560" s="15"/>
      <c r="B560" s="15"/>
      <c r="C560" s="15"/>
      <c r="D560" s="75"/>
      <c r="E560" s="15"/>
      <c r="F560" s="15"/>
      <c r="G560" s="15"/>
    </row>
    <row r="561" spans="1:7" x14ac:dyDescent="0.25">
      <c r="A561" s="15"/>
      <c r="B561" s="15"/>
      <c r="C561" s="15"/>
      <c r="D561" s="75"/>
      <c r="E561" s="15"/>
      <c r="F561" s="15"/>
      <c r="G561" s="15"/>
    </row>
    <row r="562" spans="1:7" x14ac:dyDescent="0.25">
      <c r="A562" s="15"/>
      <c r="B562" s="15"/>
      <c r="C562" s="15"/>
      <c r="D562" s="75"/>
      <c r="E562" s="15"/>
      <c r="F562" s="15"/>
      <c r="G562" s="15"/>
    </row>
    <row r="563" spans="1:7" x14ac:dyDescent="0.25">
      <c r="A563" s="15"/>
      <c r="B563" s="15"/>
      <c r="C563" s="15"/>
      <c r="D563" s="75"/>
      <c r="E563" s="15"/>
      <c r="F563" s="15"/>
      <c r="G563" s="15"/>
    </row>
    <row r="564" spans="1:7" x14ac:dyDescent="0.25">
      <c r="A564" s="15"/>
      <c r="B564" s="15"/>
      <c r="C564" s="15"/>
      <c r="D564" s="75"/>
      <c r="E564" s="15"/>
      <c r="F564" s="15"/>
      <c r="G564" s="15"/>
    </row>
    <row r="565" spans="1:7" x14ac:dyDescent="0.25">
      <c r="A565" s="15"/>
      <c r="B565" s="15"/>
      <c r="C565" s="15"/>
      <c r="D565" s="75"/>
      <c r="E565" s="15"/>
      <c r="F565" s="15"/>
      <c r="G565" s="15"/>
    </row>
    <row r="566" spans="1:7" x14ac:dyDescent="0.25">
      <c r="A566" s="15"/>
      <c r="B566" s="15"/>
      <c r="C566" s="15"/>
      <c r="D566" s="75"/>
      <c r="E566" s="15"/>
      <c r="F566" s="15"/>
      <c r="G566" s="15"/>
    </row>
    <row r="567" spans="1:7" x14ac:dyDescent="0.25">
      <c r="A567" s="15"/>
      <c r="B567" s="15"/>
      <c r="C567" s="15"/>
      <c r="D567" s="75"/>
      <c r="E567" s="15"/>
      <c r="F567" s="15"/>
      <c r="G567" s="15"/>
    </row>
    <row r="568" spans="1:7" x14ac:dyDescent="0.25">
      <c r="A568" s="15"/>
      <c r="B568" s="15"/>
      <c r="C568" s="15"/>
      <c r="D568" s="75"/>
      <c r="E568" s="15"/>
      <c r="F568" s="15"/>
      <c r="G568" s="15"/>
    </row>
    <row r="569" spans="1:7" x14ac:dyDescent="0.25">
      <c r="A569" s="15"/>
      <c r="B569" s="15"/>
      <c r="C569" s="15"/>
      <c r="D569" s="75"/>
      <c r="E569" s="15"/>
      <c r="F569" s="15"/>
      <c r="G569" s="15"/>
    </row>
    <row r="570" spans="1:7" x14ac:dyDescent="0.25">
      <c r="A570" s="15"/>
      <c r="B570" s="15"/>
      <c r="C570" s="15"/>
      <c r="D570" s="75"/>
      <c r="E570" s="15"/>
      <c r="F570" s="15"/>
      <c r="G570" s="15"/>
    </row>
    <row r="571" spans="1:7" x14ac:dyDescent="0.25">
      <c r="A571" s="15"/>
      <c r="B571" s="15"/>
      <c r="C571" s="15"/>
      <c r="D571" s="75"/>
      <c r="E571" s="15"/>
      <c r="F571" s="15"/>
      <c r="G571" s="15"/>
    </row>
    <row r="572" spans="1:7" x14ac:dyDescent="0.25">
      <c r="A572" s="15"/>
      <c r="B572" s="15"/>
      <c r="C572" s="15"/>
      <c r="D572" s="75"/>
      <c r="E572" s="15"/>
      <c r="F572" s="15"/>
      <c r="G572" s="15"/>
    </row>
    <row r="573" spans="1:7" x14ac:dyDescent="0.25">
      <c r="A573" s="15"/>
      <c r="B573" s="15"/>
      <c r="C573" s="15"/>
      <c r="D573" s="75"/>
      <c r="E573" s="15"/>
      <c r="F573" s="15"/>
      <c r="G573" s="15"/>
    </row>
    <row r="574" spans="1:7" x14ac:dyDescent="0.25">
      <c r="A574" s="15"/>
      <c r="B574" s="15"/>
      <c r="C574" s="15"/>
      <c r="D574" s="75"/>
      <c r="E574" s="15"/>
      <c r="F574" s="15"/>
      <c r="G574" s="15"/>
    </row>
    <row r="575" spans="1:7" x14ac:dyDescent="0.25">
      <c r="A575" s="15"/>
      <c r="B575" s="15"/>
      <c r="C575" s="15"/>
      <c r="D575" s="75"/>
      <c r="E575" s="15"/>
      <c r="F575" s="15"/>
      <c r="G575" s="15"/>
    </row>
    <row r="576" spans="1:7" x14ac:dyDescent="0.25">
      <c r="A576" s="15"/>
      <c r="B576" s="15"/>
      <c r="C576" s="15"/>
      <c r="D576" s="75"/>
      <c r="E576" s="15"/>
      <c r="F576" s="15"/>
      <c r="G576" s="15"/>
    </row>
    <row r="577" spans="1:7" x14ac:dyDescent="0.25">
      <c r="A577" s="15"/>
      <c r="B577" s="15"/>
      <c r="C577" s="15"/>
      <c r="D577" s="75"/>
      <c r="E577" s="15"/>
      <c r="F577" s="15"/>
      <c r="G577" s="15"/>
    </row>
    <row r="578" spans="1:7" x14ac:dyDescent="0.25">
      <c r="A578" s="15"/>
      <c r="B578" s="15"/>
      <c r="C578" s="15"/>
      <c r="D578" s="75"/>
      <c r="E578" s="15"/>
      <c r="F578" s="15"/>
      <c r="G578" s="15"/>
    </row>
    <row r="579" spans="1:7" x14ac:dyDescent="0.25">
      <c r="A579" s="15"/>
      <c r="B579" s="15"/>
      <c r="C579" s="15"/>
      <c r="D579" s="75"/>
      <c r="E579" s="15"/>
      <c r="F579" s="15"/>
      <c r="G579" s="15"/>
    </row>
    <row r="580" spans="1:7" x14ac:dyDescent="0.25">
      <c r="A580" s="15"/>
      <c r="B580" s="15"/>
      <c r="C580" s="15"/>
      <c r="D580" s="75"/>
      <c r="E580" s="15"/>
      <c r="F580" s="15"/>
      <c r="G580" s="15"/>
    </row>
    <row r="581" spans="1:7" x14ac:dyDescent="0.25">
      <c r="A581" s="15"/>
      <c r="B581" s="15"/>
      <c r="C581" s="15"/>
      <c r="D581" s="75"/>
      <c r="E581" s="15"/>
      <c r="F581" s="15"/>
      <c r="G581" s="15"/>
    </row>
    <row r="582" spans="1:7" x14ac:dyDescent="0.25">
      <c r="A582" s="15"/>
      <c r="B582" s="15"/>
      <c r="C582" s="15"/>
      <c r="D582" s="75"/>
      <c r="E582" s="15"/>
      <c r="F582" s="15"/>
      <c r="G582" s="15"/>
    </row>
    <row r="583" spans="1:7" x14ac:dyDescent="0.25">
      <c r="A583" s="15"/>
      <c r="B583" s="15"/>
      <c r="C583" s="15"/>
      <c r="D583" s="75"/>
      <c r="E583" s="15"/>
      <c r="F583" s="15"/>
      <c r="G583" s="15"/>
    </row>
    <row r="584" spans="1:7" x14ac:dyDescent="0.25">
      <c r="A584" s="15"/>
      <c r="B584" s="15"/>
      <c r="C584" s="15"/>
      <c r="D584" s="75"/>
      <c r="E584" s="15"/>
      <c r="F584" s="15"/>
      <c r="G584" s="15"/>
    </row>
    <row r="585" spans="1:7" x14ac:dyDescent="0.25">
      <c r="A585" s="15"/>
      <c r="B585" s="15"/>
      <c r="C585" s="15"/>
      <c r="D585" s="75"/>
      <c r="E585" s="15"/>
      <c r="F585" s="15"/>
      <c r="G585" s="15"/>
    </row>
    <row r="586" spans="1:7" x14ac:dyDescent="0.25">
      <c r="A586" s="15"/>
      <c r="B586" s="15"/>
      <c r="C586" s="15"/>
      <c r="D586" s="75"/>
      <c r="E586" s="15"/>
      <c r="F586" s="15"/>
      <c r="G586" s="15"/>
    </row>
    <row r="587" spans="1:7" x14ac:dyDescent="0.25">
      <c r="A587" s="15"/>
      <c r="B587" s="15"/>
      <c r="C587" s="15"/>
      <c r="D587" s="75"/>
      <c r="E587" s="15"/>
      <c r="F587" s="15"/>
      <c r="G587" s="15"/>
    </row>
    <row r="588" spans="1:7" x14ac:dyDescent="0.25">
      <c r="A588" s="15"/>
      <c r="B588" s="15"/>
      <c r="C588" s="15"/>
      <c r="D588" s="75"/>
      <c r="E588" s="15"/>
      <c r="F588" s="15"/>
      <c r="G588" s="15"/>
    </row>
    <row r="589" spans="1:7" x14ac:dyDescent="0.25">
      <c r="A589" s="15"/>
      <c r="B589" s="15"/>
      <c r="C589" s="15"/>
      <c r="D589" s="75"/>
      <c r="E589" s="15"/>
      <c r="F589" s="15"/>
      <c r="G589" s="15"/>
    </row>
    <row r="590" spans="1:7" x14ac:dyDescent="0.25">
      <c r="A590" s="15"/>
      <c r="B590" s="15"/>
      <c r="C590" s="15"/>
      <c r="D590" s="75"/>
      <c r="E590" s="15"/>
      <c r="F590" s="15"/>
      <c r="G590" s="15"/>
    </row>
    <row r="591" spans="1:7" x14ac:dyDescent="0.25">
      <c r="A591" s="15"/>
    </row>
  </sheetData>
  <sheetProtection autoFilter="0"/>
  <autoFilter ref="F17:F66" xr:uid="{00000000-0009-0000-0000-000006000000}">
    <filterColumn colId="0">
      <filters>
        <filter val="Eje de Calidad (Corrupción)"/>
      </filters>
    </filterColumn>
  </autoFilter>
  <mergeCells count="4">
    <mergeCell ref="H2:V2"/>
    <mergeCell ref="H16:L16"/>
    <mergeCell ref="N16:P16"/>
    <mergeCell ref="R16:V16"/>
  </mergeCells>
  <conditionalFormatting sqref="T7:U9 W5:W7 N6:U6">
    <cfRule type="expression" dxfId="363" priority="2">
      <formula>+IF($T$5="Sede Direccion General",1,0)</formula>
    </cfRule>
    <cfRule type="expression" dxfId="362" priority="3">
      <formula>+IF($T$5="",1,0)</formula>
    </cfRule>
  </conditionalFormatting>
  <conditionalFormatting sqref="P6:U6 T7:U9 W5 N5:T10">
    <cfRule type="expression" dxfId="361" priority="1">
      <formula>+IF($T$6="",1,0)</formula>
    </cfRule>
  </conditionalFormatting>
  <conditionalFormatting sqref="N5:T10">
    <cfRule type="expression" dxfId="360" priority="5">
      <formula>+IF($T$5="Sede Direccion General",1,0)</formula>
    </cfRule>
    <cfRule type="expression" dxfId="359" priority="6">
      <formula>+IF($T$5="",1,0)</formula>
    </cfRule>
  </conditionalFormatting>
  <conditionalFormatting sqref="W7">
    <cfRule type="expression" dxfId="358" priority="4">
      <formula>+IF($T$6="",1,0)</formula>
    </cfRule>
  </conditionalFormatting>
  <dataValidations count="1">
    <dataValidation allowBlank="1" showInputMessage="1" showErrorMessage="1" promptTitle="FECHA" prompt="INGRESE DD/MM/AA" sqref="R7:S7 R9:S9" xr:uid="{00000000-0002-0000-0600-000000000000}"/>
  </dataValidation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1"/>
  <dimension ref="A1:BX339"/>
  <sheetViews>
    <sheetView zoomScaleNormal="100" zoomScalePageLayoutView="90" workbookViewId="0">
      <selection activeCell="A2" sqref="A2"/>
    </sheetView>
  </sheetViews>
  <sheetFormatPr baseColWidth="10" defaultColWidth="10" defaultRowHeight="12.75" x14ac:dyDescent="0.2"/>
  <cols>
    <col min="1" max="1" width="78.140625" style="20" bestFit="1" customWidth="1"/>
    <col min="2" max="2" width="76.42578125" style="20" customWidth="1"/>
    <col min="3" max="3" width="16.42578125" style="245" bestFit="1" customWidth="1"/>
    <col min="4" max="4" width="4.42578125" style="34" customWidth="1"/>
    <col min="5" max="5" width="13.42578125" style="20" bestFit="1" customWidth="1"/>
    <col min="6" max="6" width="15.42578125" style="20" customWidth="1"/>
    <col min="7" max="7" width="30" style="20" customWidth="1"/>
    <col min="8" max="8" width="31.42578125" style="20" bestFit="1" customWidth="1"/>
    <col min="9" max="9" width="18.42578125" style="20" customWidth="1"/>
    <col min="10" max="10" width="14.5703125" style="20" customWidth="1"/>
    <col min="11" max="11" width="17.85546875" style="20" customWidth="1"/>
    <col min="12" max="12" width="17" style="20" customWidth="1"/>
    <col min="13" max="13" width="15.42578125" style="20" customWidth="1"/>
    <col min="14" max="14" width="14.42578125" style="20" customWidth="1"/>
    <col min="15" max="15" width="15.140625" style="20" customWidth="1"/>
    <col min="16" max="16" width="10.42578125" style="20" customWidth="1"/>
    <col min="17" max="17" width="17.5703125" style="20" customWidth="1"/>
    <col min="18" max="20" width="10" style="20"/>
    <col min="21" max="22" width="20.42578125" style="20" customWidth="1"/>
    <col min="23" max="23" width="10" style="20"/>
    <col min="24" max="26" width="13.42578125" style="20" customWidth="1"/>
    <col min="27" max="27" width="15.5703125" style="20" customWidth="1"/>
    <col min="28" max="29" width="13.42578125" style="20" customWidth="1"/>
    <col min="30" max="30" width="14.85546875" style="20" customWidth="1"/>
    <col min="31" max="31" width="13.42578125" style="20" customWidth="1"/>
    <col min="32" max="32" width="16.140625" style="20" customWidth="1"/>
    <col min="33" max="33" width="17" style="20" customWidth="1"/>
    <col min="34" max="34" width="13.42578125" style="20" customWidth="1"/>
    <col min="35" max="35" width="28.42578125" style="20" customWidth="1"/>
    <col min="36" max="36" width="13.42578125" style="20" customWidth="1"/>
    <col min="37" max="37" width="18.42578125" style="20" customWidth="1"/>
    <col min="38" max="39" width="10" style="20"/>
    <col min="40" max="40" width="11.42578125" style="20" customWidth="1"/>
    <col min="41" max="41" width="7.42578125" style="34" customWidth="1"/>
    <col min="42" max="42" width="28.5703125" style="20" bestFit="1" customWidth="1"/>
    <col min="43" max="43" width="6.42578125" style="34" customWidth="1"/>
    <col min="44" max="44" width="29.42578125" style="20" customWidth="1"/>
    <col min="45" max="45" width="29.42578125" style="20" bestFit="1" customWidth="1"/>
    <col min="46" max="46" width="28.42578125" style="20" customWidth="1"/>
    <col min="47" max="47" width="20.42578125" style="20" customWidth="1"/>
    <col min="48" max="48" width="20.42578125" style="62" customWidth="1"/>
    <col min="49" max="49" width="28.42578125" style="20" bestFit="1" customWidth="1"/>
    <col min="50" max="50" width="18.5703125" style="62" customWidth="1"/>
    <col min="51" max="51" width="28.42578125" style="20" customWidth="1"/>
    <col min="52" max="52" width="5.140625" style="34" customWidth="1"/>
    <col min="53" max="53" width="12.85546875" style="20" customWidth="1"/>
    <col min="54" max="54" width="22.42578125" style="20" bestFit="1" customWidth="1"/>
    <col min="55" max="55" width="18.85546875" style="20" customWidth="1"/>
    <col min="56" max="56" width="22.85546875" style="20" customWidth="1"/>
    <col min="57" max="57" width="18.42578125" style="20" bestFit="1" customWidth="1"/>
    <col min="58" max="58" width="30.140625" style="20" customWidth="1"/>
    <col min="59" max="60" width="22.42578125" style="20" bestFit="1" customWidth="1"/>
    <col min="61" max="61" width="10" style="77"/>
    <col min="62" max="62" width="73.42578125" style="20" customWidth="1"/>
    <col min="63" max="63" width="6.140625" style="76" customWidth="1"/>
    <col min="64" max="64" width="33.42578125" style="20" customWidth="1"/>
    <col min="65" max="65" width="8" style="34" customWidth="1"/>
    <col min="66" max="66" width="25.42578125" style="20" customWidth="1"/>
    <col min="67" max="68" width="14.85546875" style="20" customWidth="1"/>
    <col min="69" max="71" width="10" style="20"/>
    <col min="72" max="72" width="22.85546875" style="20" customWidth="1"/>
    <col min="73" max="73" width="21.42578125" style="20" customWidth="1"/>
    <col min="74" max="74" width="32" style="20" customWidth="1"/>
    <col min="75" max="76" width="25.85546875" style="20" customWidth="1"/>
    <col min="77" max="16384" width="10" style="20"/>
  </cols>
  <sheetData>
    <row r="1" spans="1:76" s="18" customFormat="1" ht="13.5" customHeight="1" x14ac:dyDescent="0.2">
      <c r="A1" s="18" t="s">
        <v>3</v>
      </c>
      <c r="B1" s="17" t="s">
        <v>314</v>
      </c>
      <c r="C1" s="243" t="s">
        <v>1340</v>
      </c>
      <c r="D1" s="33"/>
      <c r="E1" s="18" t="s">
        <v>310</v>
      </c>
      <c r="F1" s="18" t="s">
        <v>1</v>
      </c>
      <c r="G1" s="17" t="s">
        <v>13</v>
      </c>
      <c r="H1" s="18" t="s">
        <v>14</v>
      </c>
      <c r="I1" s="17" t="s">
        <v>15</v>
      </c>
      <c r="J1" s="17" t="s">
        <v>16</v>
      </c>
      <c r="K1" s="17" t="s">
        <v>17</v>
      </c>
      <c r="L1" s="17" t="s">
        <v>18</v>
      </c>
      <c r="M1" s="17" t="s">
        <v>19</v>
      </c>
      <c r="N1" s="17" t="s">
        <v>20</v>
      </c>
      <c r="O1" s="17" t="s">
        <v>21</v>
      </c>
      <c r="P1" s="17" t="s">
        <v>22</v>
      </c>
      <c r="Q1" s="17" t="s">
        <v>23</v>
      </c>
      <c r="R1" s="17" t="s">
        <v>24</v>
      </c>
      <c r="S1" s="17" t="s">
        <v>25</v>
      </c>
      <c r="T1" s="17" t="s">
        <v>26</v>
      </c>
      <c r="U1" s="17" t="s">
        <v>27</v>
      </c>
      <c r="V1" s="17" t="s">
        <v>28</v>
      </c>
      <c r="W1" s="17" t="s">
        <v>29</v>
      </c>
      <c r="X1" s="17" t="s">
        <v>30</v>
      </c>
      <c r="Y1" s="17" t="s">
        <v>31</v>
      </c>
      <c r="Z1" s="17" t="s">
        <v>311</v>
      </c>
      <c r="AA1" s="18" t="s">
        <v>32</v>
      </c>
      <c r="AB1" s="17" t="s">
        <v>33</v>
      </c>
      <c r="AC1" s="17" t="s">
        <v>34</v>
      </c>
      <c r="AD1" s="17" t="s">
        <v>35</v>
      </c>
      <c r="AE1" s="17" t="s">
        <v>36</v>
      </c>
      <c r="AF1" s="17" t="s">
        <v>37</v>
      </c>
      <c r="AG1" s="17" t="s">
        <v>38</v>
      </c>
      <c r="AH1" s="17" t="s">
        <v>312</v>
      </c>
      <c r="AI1" s="17" t="s">
        <v>39</v>
      </c>
      <c r="AJ1" s="17" t="s">
        <v>40</v>
      </c>
      <c r="AK1" s="17" t="s">
        <v>41</v>
      </c>
      <c r="AL1" s="17" t="s">
        <v>42</v>
      </c>
      <c r="AM1" s="18" t="s">
        <v>43</v>
      </c>
      <c r="AN1" s="17" t="s">
        <v>44</v>
      </c>
      <c r="AO1" s="33"/>
      <c r="AP1" s="18" t="s">
        <v>315</v>
      </c>
      <c r="AQ1" s="33"/>
      <c r="AR1" s="18" t="s">
        <v>326</v>
      </c>
      <c r="AS1" s="18" t="s">
        <v>1085</v>
      </c>
      <c r="AT1" s="18" t="s">
        <v>10</v>
      </c>
      <c r="AU1" s="18" t="s">
        <v>5</v>
      </c>
      <c r="AV1" s="65" t="s">
        <v>1084</v>
      </c>
      <c r="AW1" s="18" t="s">
        <v>6</v>
      </c>
      <c r="AX1" s="65" t="s">
        <v>1084</v>
      </c>
      <c r="AZ1" s="33"/>
      <c r="BI1" s="76"/>
      <c r="BJ1" s="18" t="s">
        <v>1106</v>
      </c>
      <c r="BK1" s="76"/>
      <c r="BL1" s="81" t="s">
        <v>1272</v>
      </c>
      <c r="BM1" s="33"/>
      <c r="BN1" s="81" t="s">
        <v>1281</v>
      </c>
      <c r="BP1" s="18" t="s">
        <v>1309</v>
      </c>
      <c r="BQ1" s="18" t="s">
        <v>1310</v>
      </c>
    </row>
    <row r="2" spans="1:76" ht="13.5" customHeight="1" x14ac:dyDescent="0.2">
      <c r="A2" s="92" t="s">
        <v>1820</v>
      </c>
      <c r="B2" s="93" t="s">
        <v>1819</v>
      </c>
      <c r="C2" s="244" t="s">
        <v>1341</v>
      </c>
      <c r="F2" s="18" t="s">
        <v>14</v>
      </c>
      <c r="G2" s="19" t="s">
        <v>45</v>
      </c>
      <c r="H2" s="20" t="s">
        <v>46</v>
      </c>
      <c r="I2" s="19" t="s">
        <v>47</v>
      </c>
      <c r="J2" s="19" t="s">
        <v>48</v>
      </c>
      <c r="K2" s="19" t="s">
        <v>49</v>
      </c>
      <c r="L2" s="19" t="s">
        <v>50</v>
      </c>
      <c r="M2" s="19" t="s">
        <v>51</v>
      </c>
      <c r="N2" s="19" t="s">
        <v>52</v>
      </c>
      <c r="O2" s="19" t="s">
        <v>53</v>
      </c>
      <c r="P2" s="19" t="s">
        <v>54</v>
      </c>
      <c r="Q2" s="19" t="s">
        <v>55</v>
      </c>
      <c r="R2" s="19" t="s">
        <v>56</v>
      </c>
      <c r="S2" s="19" t="s">
        <v>57</v>
      </c>
      <c r="T2" s="19" t="s">
        <v>58</v>
      </c>
      <c r="U2" s="19" t="s">
        <v>59</v>
      </c>
      <c r="V2" s="19" t="s">
        <v>60</v>
      </c>
      <c r="W2" s="20" t="s">
        <v>61</v>
      </c>
      <c r="X2" s="20" t="s">
        <v>62</v>
      </c>
      <c r="Y2" s="19" t="s">
        <v>63</v>
      </c>
      <c r="Z2" s="19" t="s">
        <v>64</v>
      </c>
      <c r="AA2" s="19" t="s">
        <v>65</v>
      </c>
      <c r="AB2" s="19" t="s">
        <v>66</v>
      </c>
      <c r="AC2" s="19" t="s">
        <v>67</v>
      </c>
      <c r="AD2" s="19" t="s">
        <v>68</v>
      </c>
      <c r="AE2" s="19" t="s">
        <v>69</v>
      </c>
      <c r="AF2" s="19" t="s">
        <v>70</v>
      </c>
      <c r="AG2" s="19" t="s">
        <v>71</v>
      </c>
      <c r="AH2" s="19" t="s">
        <v>72</v>
      </c>
      <c r="AI2" s="19" t="s">
        <v>73</v>
      </c>
      <c r="AJ2" s="19" t="s">
        <v>74</v>
      </c>
      <c r="AK2" s="19" t="s">
        <v>75</v>
      </c>
      <c r="AL2" s="19" t="s">
        <v>76</v>
      </c>
      <c r="AM2" s="20" t="s">
        <v>77</v>
      </c>
      <c r="AN2" s="20" t="s">
        <v>78</v>
      </c>
      <c r="AP2" s="20" t="s">
        <v>317</v>
      </c>
      <c r="AR2" s="37" t="s">
        <v>1271</v>
      </c>
      <c r="AS2" s="90">
        <v>0.01</v>
      </c>
      <c r="AT2" s="57" t="s">
        <v>1306</v>
      </c>
      <c r="AU2" s="20" t="s">
        <v>1666</v>
      </c>
      <c r="AV2" s="62">
        <v>1</v>
      </c>
      <c r="AW2" s="20" t="s">
        <v>1548</v>
      </c>
      <c r="AX2" s="62">
        <v>1</v>
      </c>
      <c r="BA2" s="42" t="s">
        <v>4</v>
      </c>
      <c r="BB2" s="43" t="s">
        <v>4</v>
      </c>
      <c r="BC2" s="43" t="s">
        <v>4</v>
      </c>
      <c r="BD2" s="608" t="s">
        <v>6</v>
      </c>
      <c r="BE2" s="608"/>
      <c r="BF2" s="608"/>
      <c r="BG2" s="608"/>
      <c r="BH2" s="609"/>
      <c r="BJ2" s="78" t="s">
        <v>1107</v>
      </c>
      <c r="BL2" s="186" t="s">
        <v>1273</v>
      </c>
      <c r="BN2" s="46" t="s">
        <v>631</v>
      </c>
    </row>
    <row r="3" spans="1:76" ht="13.5" customHeight="1" x14ac:dyDescent="0.2">
      <c r="A3" s="92" t="s">
        <v>1317</v>
      </c>
      <c r="B3" s="93" t="s">
        <v>1601</v>
      </c>
      <c r="C3" s="244" t="s">
        <v>1342</v>
      </c>
      <c r="F3" s="17" t="s">
        <v>15</v>
      </c>
      <c r="G3" s="19" t="s">
        <v>79</v>
      </c>
      <c r="H3" s="20" t="s">
        <v>80</v>
      </c>
      <c r="I3" s="19" t="s">
        <v>81</v>
      </c>
      <c r="J3" s="19" t="s">
        <v>82</v>
      </c>
      <c r="K3" s="19" t="s">
        <v>83</v>
      </c>
      <c r="L3" s="19" t="s">
        <v>84</v>
      </c>
      <c r="M3" s="19" t="s">
        <v>85</v>
      </c>
      <c r="N3" s="19" t="s">
        <v>86</v>
      </c>
      <c r="O3" s="19" t="s">
        <v>87</v>
      </c>
      <c r="P3" s="19" t="s">
        <v>88</v>
      </c>
      <c r="Q3" s="19" t="s">
        <v>89</v>
      </c>
      <c r="R3" s="19" t="s">
        <v>90</v>
      </c>
      <c r="S3" s="19" t="s">
        <v>91</v>
      </c>
      <c r="T3" s="19" t="s">
        <v>92</v>
      </c>
      <c r="U3" s="19" t="s">
        <v>93</v>
      </c>
      <c r="V3" s="19" t="s">
        <v>94</v>
      </c>
      <c r="Y3" s="19" t="s">
        <v>95</v>
      </c>
      <c r="Z3" s="19" t="s">
        <v>96</v>
      </c>
      <c r="AA3" s="19" t="s">
        <v>97</v>
      </c>
      <c r="AB3" s="19" t="s">
        <v>98</v>
      </c>
      <c r="AC3" s="19" t="s">
        <v>99</v>
      </c>
      <c r="AD3" s="19" t="s">
        <v>100</v>
      </c>
      <c r="AE3" s="19" t="s">
        <v>101</v>
      </c>
      <c r="AF3" s="19" t="s">
        <v>102</v>
      </c>
      <c r="AG3" s="19" t="s">
        <v>103</v>
      </c>
      <c r="AH3" s="19" t="s">
        <v>104</v>
      </c>
      <c r="AI3" s="19" t="s">
        <v>105</v>
      </c>
      <c r="AJ3" s="19" t="s">
        <v>106</v>
      </c>
      <c r="AK3" s="19" t="s">
        <v>107</v>
      </c>
      <c r="AL3" s="19" t="s">
        <v>81</v>
      </c>
      <c r="AP3" s="20" t="s">
        <v>318</v>
      </c>
      <c r="AR3" s="37" t="s">
        <v>1270</v>
      </c>
      <c r="AS3" s="90">
        <v>0.5</v>
      </c>
      <c r="AT3" s="89" t="s">
        <v>1307</v>
      </c>
      <c r="AU3" s="20" t="s">
        <v>1100</v>
      </c>
      <c r="AV3" s="62">
        <v>2</v>
      </c>
      <c r="AW3" s="20" t="s">
        <v>1097</v>
      </c>
      <c r="AX3" s="62">
        <v>2</v>
      </c>
      <c r="BA3" s="44" t="s">
        <v>4</v>
      </c>
      <c r="BB3" s="45" t="s">
        <v>4</v>
      </c>
      <c r="BC3" s="45" t="s">
        <v>4</v>
      </c>
      <c r="BD3" s="60" t="s">
        <v>1548</v>
      </c>
      <c r="BE3" s="40" t="s">
        <v>1097</v>
      </c>
      <c r="BF3" s="40" t="s">
        <v>1099</v>
      </c>
      <c r="BG3" s="60" t="s">
        <v>1549</v>
      </c>
      <c r="BH3" s="61" t="s">
        <v>1550</v>
      </c>
      <c r="BJ3" s="79" t="s">
        <v>1108</v>
      </c>
      <c r="BL3" s="187" t="s">
        <v>1586</v>
      </c>
      <c r="BN3" s="46" t="s">
        <v>638</v>
      </c>
    </row>
    <row r="4" spans="1:76" ht="13.5" customHeight="1" x14ac:dyDescent="0.2">
      <c r="A4" s="92" t="s">
        <v>1318</v>
      </c>
      <c r="B4" s="93" t="s">
        <v>1319</v>
      </c>
      <c r="C4" s="244" t="s">
        <v>1343</v>
      </c>
      <c r="F4" s="17" t="s">
        <v>16</v>
      </c>
      <c r="G4" s="19" t="s">
        <v>108</v>
      </c>
      <c r="H4" s="20" t="s">
        <v>109</v>
      </c>
      <c r="I4" s="19" t="s">
        <v>110</v>
      </c>
      <c r="J4" s="19" t="s">
        <v>111</v>
      </c>
      <c r="K4" s="19" t="s">
        <v>112</v>
      </c>
      <c r="L4" s="19" t="s">
        <v>113</v>
      </c>
      <c r="M4" s="19" t="s">
        <v>114</v>
      </c>
      <c r="N4" s="19" t="s">
        <v>115</v>
      </c>
      <c r="O4" s="19" t="s">
        <v>116</v>
      </c>
      <c r="P4" s="19" t="s">
        <v>117</v>
      </c>
      <c r="Q4" s="19" t="s">
        <v>118</v>
      </c>
      <c r="R4" s="19" t="s">
        <v>119</v>
      </c>
      <c r="S4" s="19" t="s">
        <v>120</v>
      </c>
      <c r="T4" s="19" t="s">
        <v>121</v>
      </c>
      <c r="U4" s="19" t="s">
        <v>122</v>
      </c>
      <c r="V4" s="19" t="s">
        <v>123</v>
      </c>
      <c r="Y4" s="19" t="s">
        <v>124</v>
      </c>
      <c r="Z4" s="19" t="s">
        <v>125</v>
      </c>
      <c r="AA4" s="19" t="s">
        <v>126</v>
      </c>
      <c r="AB4" s="19" t="s">
        <v>127</v>
      </c>
      <c r="AC4" s="19" t="s">
        <v>128</v>
      </c>
      <c r="AD4" s="19" t="s">
        <v>129</v>
      </c>
      <c r="AE4" s="19" t="s">
        <v>130</v>
      </c>
      <c r="AF4" s="19" t="s">
        <v>131</v>
      </c>
      <c r="AG4" s="19" t="s">
        <v>132</v>
      </c>
      <c r="AI4" s="19" t="s">
        <v>133</v>
      </c>
      <c r="AJ4" s="19" t="s">
        <v>126</v>
      </c>
      <c r="AK4" s="19" t="s">
        <v>134</v>
      </c>
      <c r="AL4" s="19" t="s">
        <v>135</v>
      </c>
      <c r="AP4" s="20" t="s">
        <v>45</v>
      </c>
      <c r="AR4" s="37" t="s">
        <v>327</v>
      </c>
      <c r="AS4" s="90">
        <v>0.75</v>
      </c>
      <c r="AT4" s="57" t="s">
        <v>1308</v>
      </c>
      <c r="AU4" s="20" t="s">
        <v>1665</v>
      </c>
      <c r="AV4" s="62">
        <v>3</v>
      </c>
      <c r="AW4" s="20" t="s">
        <v>1099</v>
      </c>
      <c r="AX4" s="62">
        <v>3</v>
      </c>
      <c r="BA4" s="44" t="s">
        <v>4</v>
      </c>
      <c r="BB4" s="45" t="s">
        <v>4</v>
      </c>
      <c r="BC4" s="45" t="s">
        <v>4</v>
      </c>
      <c r="BD4" s="40">
        <v>1</v>
      </c>
      <c r="BE4" s="40">
        <v>2</v>
      </c>
      <c r="BF4" s="40">
        <v>3</v>
      </c>
      <c r="BG4" s="40">
        <v>4</v>
      </c>
      <c r="BH4" s="41">
        <v>5</v>
      </c>
      <c r="BJ4" s="79" t="s">
        <v>1109</v>
      </c>
      <c r="BN4" s="46" t="s">
        <v>645</v>
      </c>
    </row>
    <row r="5" spans="1:76" ht="13.5" customHeight="1" x14ac:dyDescent="0.2">
      <c r="A5" s="92" t="s">
        <v>1320</v>
      </c>
      <c r="B5" s="93" t="s">
        <v>1321</v>
      </c>
      <c r="C5" s="244" t="s">
        <v>1344</v>
      </c>
      <c r="F5" s="17" t="s">
        <v>17</v>
      </c>
      <c r="G5" s="19" t="s">
        <v>136</v>
      </c>
      <c r="H5" s="20" t="s">
        <v>137</v>
      </c>
      <c r="I5" s="19" t="s">
        <v>138</v>
      </c>
      <c r="J5" s="19" t="s">
        <v>139</v>
      </c>
      <c r="K5" s="19" t="s">
        <v>140</v>
      </c>
      <c r="L5" s="19" t="s">
        <v>141</v>
      </c>
      <c r="M5" s="19" t="s">
        <v>142</v>
      </c>
      <c r="N5" s="19" t="s">
        <v>143</v>
      </c>
      <c r="O5" s="19" t="s">
        <v>144</v>
      </c>
      <c r="P5" s="19" t="s">
        <v>145</v>
      </c>
      <c r="Q5" s="19" t="s">
        <v>146</v>
      </c>
      <c r="R5" s="19" t="s">
        <v>147</v>
      </c>
      <c r="S5" s="19" t="s">
        <v>148</v>
      </c>
      <c r="T5" s="19" t="s">
        <v>149</v>
      </c>
      <c r="U5" s="19" t="s">
        <v>150</v>
      </c>
      <c r="V5" s="19" t="s">
        <v>151</v>
      </c>
      <c r="Y5" s="19" t="s">
        <v>152</v>
      </c>
      <c r="Z5" s="19" t="s">
        <v>153</v>
      </c>
      <c r="AA5" s="19" t="s">
        <v>154</v>
      </c>
      <c r="AB5" s="19" t="s">
        <v>155</v>
      </c>
      <c r="AC5" s="19" t="s">
        <v>156</v>
      </c>
      <c r="AD5" s="19" t="s">
        <v>157</v>
      </c>
      <c r="AE5" s="19" t="s">
        <v>158</v>
      </c>
      <c r="AF5" s="19" t="s">
        <v>159</v>
      </c>
      <c r="AG5" s="19" t="s">
        <v>160</v>
      </c>
      <c r="AI5" s="19" t="s">
        <v>161</v>
      </c>
      <c r="AJ5" s="19" t="s">
        <v>162</v>
      </c>
      <c r="AK5" s="19" t="s">
        <v>163</v>
      </c>
      <c r="AL5" s="19" t="s">
        <v>164</v>
      </c>
      <c r="AP5" s="20" t="s">
        <v>319</v>
      </c>
      <c r="AR5" s="37" t="s">
        <v>328</v>
      </c>
      <c r="AS5" s="90">
        <v>1</v>
      </c>
      <c r="AT5" s="89" t="s">
        <v>376</v>
      </c>
      <c r="AU5" s="20" t="s">
        <v>1096</v>
      </c>
      <c r="AV5" s="62">
        <v>4</v>
      </c>
      <c r="AW5" s="20" t="s">
        <v>1549</v>
      </c>
      <c r="AX5" s="62">
        <v>4</v>
      </c>
      <c r="BA5" s="610" t="s">
        <v>5</v>
      </c>
      <c r="BB5" s="311" t="s">
        <v>1666</v>
      </c>
      <c r="BC5" s="312">
        <v>5</v>
      </c>
      <c r="BD5" s="313" t="s">
        <v>635</v>
      </c>
      <c r="BE5" s="313" t="s">
        <v>656</v>
      </c>
      <c r="BF5" s="314" t="s">
        <v>648</v>
      </c>
      <c r="BG5" s="315" t="s">
        <v>653</v>
      </c>
      <c r="BH5" s="315" t="s">
        <v>658</v>
      </c>
      <c r="BJ5" s="79" t="s">
        <v>1110</v>
      </c>
      <c r="BN5" s="46" t="s">
        <v>632</v>
      </c>
    </row>
    <row r="6" spans="1:76" ht="13.5" customHeight="1" x14ac:dyDescent="0.2">
      <c r="A6" s="92" t="s">
        <v>1322</v>
      </c>
      <c r="B6" s="93" t="s">
        <v>1323</v>
      </c>
      <c r="C6" s="244" t="s">
        <v>1345</v>
      </c>
      <c r="F6" s="17" t="s">
        <v>18</v>
      </c>
      <c r="G6" s="19" t="s">
        <v>165</v>
      </c>
      <c r="I6" s="19" t="s">
        <v>166</v>
      </c>
      <c r="J6" s="20" t="s">
        <v>109</v>
      </c>
      <c r="K6" s="19" t="s">
        <v>167</v>
      </c>
      <c r="L6" s="19" t="s">
        <v>168</v>
      </c>
      <c r="M6" s="19" t="s">
        <v>169</v>
      </c>
      <c r="N6" s="19" t="s">
        <v>170</v>
      </c>
      <c r="O6" s="19" t="s">
        <v>171</v>
      </c>
      <c r="P6" s="19" t="s">
        <v>172</v>
      </c>
      <c r="Q6" s="20" t="s">
        <v>109</v>
      </c>
      <c r="R6" s="19" t="s">
        <v>173</v>
      </c>
      <c r="S6" s="19" t="s">
        <v>174</v>
      </c>
      <c r="T6" s="19" t="s">
        <v>175</v>
      </c>
      <c r="U6" s="19" t="s">
        <v>176</v>
      </c>
      <c r="V6" s="19" t="s">
        <v>177</v>
      </c>
      <c r="Y6" s="19" t="s">
        <v>178</v>
      </c>
      <c r="Z6" s="19" t="s">
        <v>179</v>
      </c>
      <c r="AA6" s="19" t="s">
        <v>180</v>
      </c>
      <c r="AB6" s="19" t="s">
        <v>181</v>
      </c>
      <c r="AC6" s="19" t="s">
        <v>182</v>
      </c>
      <c r="AD6" s="19" t="s">
        <v>183</v>
      </c>
      <c r="AE6" s="19" t="s">
        <v>184</v>
      </c>
      <c r="AF6" s="20" t="s">
        <v>109</v>
      </c>
      <c r="AG6" s="19" t="s">
        <v>185</v>
      </c>
      <c r="AI6" s="19" t="s">
        <v>186</v>
      </c>
      <c r="AJ6" s="19" t="s">
        <v>187</v>
      </c>
      <c r="AK6" s="19" t="s">
        <v>188</v>
      </c>
      <c r="AL6" s="19" t="s">
        <v>97</v>
      </c>
      <c r="AP6" s="20" t="s">
        <v>320</v>
      </c>
      <c r="AR6" s="37" t="s">
        <v>329</v>
      </c>
      <c r="AS6" s="37"/>
      <c r="AU6" s="20" t="s">
        <v>1664</v>
      </c>
      <c r="AV6" s="62">
        <v>5</v>
      </c>
      <c r="AW6" s="20" t="s">
        <v>1550</v>
      </c>
      <c r="AX6" s="62">
        <v>5</v>
      </c>
      <c r="BA6" s="610"/>
      <c r="BB6" s="25" t="s">
        <v>1100</v>
      </c>
      <c r="BC6" s="312">
        <v>4</v>
      </c>
      <c r="BD6" s="316" t="s">
        <v>9</v>
      </c>
      <c r="BE6" s="313" t="s">
        <v>641</v>
      </c>
      <c r="BF6" s="313" t="s">
        <v>651</v>
      </c>
      <c r="BG6" s="315" t="s">
        <v>652</v>
      </c>
      <c r="BH6" s="315" t="s">
        <v>653</v>
      </c>
      <c r="BJ6" s="78" t="s">
        <v>1111</v>
      </c>
      <c r="BN6" s="46" t="s">
        <v>639</v>
      </c>
    </row>
    <row r="7" spans="1:76" ht="13.5" customHeight="1" x14ac:dyDescent="0.2">
      <c r="A7" s="92" t="s">
        <v>1324</v>
      </c>
      <c r="B7" s="93" t="s">
        <v>1598</v>
      </c>
      <c r="C7" s="244" t="s">
        <v>1346</v>
      </c>
      <c r="F7" s="17" t="s">
        <v>19</v>
      </c>
      <c r="G7" s="19" t="s">
        <v>189</v>
      </c>
      <c r="I7" s="19" t="s">
        <v>190</v>
      </c>
      <c r="K7" s="19" t="s">
        <v>191</v>
      </c>
      <c r="L7" s="19" t="s">
        <v>192</v>
      </c>
      <c r="M7" s="19" t="s">
        <v>193</v>
      </c>
      <c r="N7" s="19" t="s">
        <v>194</v>
      </c>
      <c r="O7" s="19" t="s">
        <v>195</v>
      </c>
      <c r="P7" s="20" t="s">
        <v>109</v>
      </c>
      <c r="Q7" s="20" t="s">
        <v>196</v>
      </c>
      <c r="R7" s="19" t="s">
        <v>197</v>
      </c>
      <c r="S7" s="19" t="s">
        <v>198</v>
      </c>
      <c r="T7" s="19" t="s">
        <v>199</v>
      </c>
      <c r="U7" s="19" t="s">
        <v>200</v>
      </c>
      <c r="V7" s="19" t="s">
        <v>201</v>
      </c>
      <c r="Y7" s="19" t="s">
        <v>202</v>
      </c>
      <c r="Z7" s="19" t="s">
        <v>203</v>
      </c>
      <c r="AA7" s="19" t="s">
        <v>204</v>
      </c>
      <c r="AB7" s="19" t="s">
        <v>205</v>
      </c>
      <c r="AC7" s="19" t="s">
        <v>206</v>
      </c>
      <c r="AD7" s="19" t="s">
        <v>207</v>
      </c>
      <c r="AG7" s="19" t="s">
        <v>208</v>
      </c>
      <c r="AI7" s="19" t="s">
        <v>209</v>
      </c>
      <c r="AJ7" s="20" t="s">
        <v>109</v>
      </c>
      <c r="AK7" s="19" t="s">
        <v>210</v>
      </c>
      <c r="AL7" s="19" t="s">
        <v>138</v>
      </c>
      <c r="AP7" s="20" t="s">
        <v>321</v>
      </c>
      <c r="AR7" s="37" t="s">
        <v>330</v>
      </c>
      <c r="AS7" s="37"/>
      <c r="BA7" s="610"/>
      <c r="BB7" s="317" t="s">
        <v>1665</v>
      </c>
      <c r="BC7" s="312">
        <v>3</v>
      </c>
      <c r="BD7" s="318" t="s">
        <v>645</v>
      </c>
      <c r="BE7" s="316" t="s">
        <v>640</v>
      </c>
      <c r="BF7" s="313" t="s">
        <v>646</v>
      </c>
      <c r="BG7" s="315" t="s">
        <v>647</v>
      </c>
      <c r="BH7" s="315" t="s">
        <v>648</v>
      </c>
      <c r="BJ7" s="79" t="s">
        <v>1112</v>
      </c>
      <c r="BN7" s="47" t="s">
        <v>633</v>
      </c>
    </row>
    <row r="8" spans="1:76" ht="13.5" customHeight="1" x14ac:dyDescent="0.2">
      <c r="A8" s="92" t="s">
        <v>1325</v>
      </c>
      <c r="B8" s="93" t="s">
        <v>1600</v>
      </c>
      <c r="C8" s="244" t="s">
        <v>1347</v>
      </c>
      <c r="F8" s="17" t="s">
        <v>20</v>
      </c>
      <c r="G8" s="19" t="s">
        <v>211</v>
      </c>
      <c r="I8" s="19" t="s">
        <v>212</v>
      </c>
      <c r="K8" s="19" t="s">
        <v>213</v>
      </c>
      <c r="L8" s="19" t="s">
        <v>214</v>
      </c>
      <c r="M8" s="19" t="s">
        <v>215</v>
      </c>
      <c r="N8" s="19" t="s">
        <v>216</v>
      </c>
      <c r="O8" s="19" t="s">
        <v>217</v>
      </c>
      <c r="R8" s="19" t="s">
        <v>218</v>
      </c>
      <c r="T8" s="20" t="s">
        <v>109</v>
      </c>
      <c r="U8" s="19" t="s">
        <v>219</v>
      </c>
      <c r="V8" s="19" t="s">
        <v>220</v>
      </c>
      <c r="Y8" s="20" t="s">
        <v>109</v>
      </c>
      <c r="Z8" s="20" t="s">
        <v>109</v>
      </c>
      <c r="AA8" s="19" t="s">
        <v>221</v>
      </c>
      <c r="AB8" s="20" t="s">
        <v>109</v>
      </c>
      <c r="AC8" s="19" t="s">
        <v>222</v>
      </c>
      <c r="AD8" s="19" t="s">
        <v>223</v>
      </c>
      <c r="AG8" s="20" t="s">
        <v>109</v>
      </c>
      <c r="AI8" s="19" t="s">
        <v>224</v>
      </c>
      <c r="AK8" s="19" t="s">
        <v>225</v>
      </c>
      <c r="AL8" s="19" t="s">
        <v>226</v>
      </c>
      <c r="AP8" s="20" t="s">
        <v>322</v>
      </c>
      <c r="AR8" s="37" t="s">
        <v>331</v>
      </c>
      <c r="AS8" s="37"/>
      <c r="AU8" s="257" t="s">
        <v>1666</v>
      </c>
      <c r="AV8" s="298">
        <v>1</v>
      </c>
      <c r="AW8" s="255" t="s">
        <v>1099</v>
      </c>
      <c r="AX8" s="298">
        <v>1</v>
      </c>
      <c r="BA8" s="610"/>
      <c r="BB8" s="25" t="s">
        <v>1096</v>
      </c>
      <c r="BC8" s="312">
        <v>2</v>
      </c>
      <c r="BD8" s="318" t="s">
        <v>638</v>
      </c>
      <c r="BE8" s="318" t="s">
        <v>639</v>
      </c>
      <c r="BF8" s="316" t="s">
        <v>640</v>
      </c>
      <c r="BG8" s="313" t="s">
        <v>641</v>
      </c>
      <c r="BH8" s="315" t="s">
        <v>1731</v>
      </c>
      <c r="BJ8" s="79" t="s">
        <v>1113</v>
      </c>
      <c r="BN8" s="47" t="s">
        <v>640</v>
      </c>
    </row>
    <row r="9" spans="1:76" ht="33.75" customHeight="1" x14ac:dyDescent="0.2">
      <c r="A9" s="92" t="s">
        <v>1326</v>
      </c>
      <c r="B9" s="93" t="s">
        <v>1327</v>
      </c>
      <c r="C9" s="244" t="s">
        <v>1348</v>
      </c>
      <c r="F9" s="17" t="s">
        <v>21</v>
      </c>
      <c r="G9" s="19" t="s">
        <v>227</v>
      </c>
      <c r="I9" s="19" t="s">
        <v>228</v>
      </c>
      <c r="K9" s="19" t="s">
        <v>229</v>
      </c>
      <c r="L9" s="19" t="s">
        <v>242</v>
      </c>
      <c r="M9" s="19" t="s">
        <v>230</v>
      </c>
      <c r="N9" s="19" t="s">
        <v>231</v>
      </c>
      <c r="O9" s="20" t="s">
        <v>109</v>
      </c>
      <c r="R9" s="19" t="s">
        <v>232</v>
      </c>
      <c r="U9" s="19" t="s">
        <v>233</v>
      </c>
      <c r="V9" s="19" t="s">
        <v>234</v>
      </c>
      <c r="AA9" s="19" t="s">
        <v>235</v>
      </c>
      <c r="AC9" s="19" t="s">
        <v>236</v>
      </c>
      <c r="AD9" s="20" t="s">
        <v>109</v>
      </c>
      <c r="AI9" s="19" t="s">
        <v>237</v>
      </c>
      <c r="AK9" s="19" t="s">
        <v>238</v>
      </c>
      <c r="AL9" s="19" t="s">
        <v>239</v>
      </c>
      <c r="AP9" s="20" t="s">
        <v>323</v>
      </c>
      <c r="AR9" s="37" t="s">
        <v>1267</v>
      </c>
      <c r="AU9" s="256" t="s">
        <v>1100</v>
      </c>
      <c r="AV9" s="299">
        <v>2</v>
      </c>
      <c r="AW9" s="256" t="s">
        <v>1549</v>
      </c>
      <c r="AX9" s="299">
        <v>2</v>
      </c>
      <c r="BA9" s="610"/>
      <c r="BB9" s="317" t="s">
        <v>1664</v>
      </c>
      <c r="BC9" s="312">
        <v>1</v>
      </c>
      <c r="BD9" s="318" t="s">
        <v>631</v>
      </c>
      <c r="BE9" s="318" t="s">
        <v>632</v>
      </c>
      <c r="BF9" s="316" t="s">
        <v>633</v>
      </c>
      <c r="BG9" s="313" t="s">
        <v>634</v>
      </c>
      <c r="BH9" s="313" t="s">
        <v>635</v>
      </c>
      <c r="BJ9" s="79" t="s">
        <v>1114</v>
      </c>
      <c r="BN9" s="47" t="s">
        <v>640</v>
      </c>
    </row>
    <row r="10" spans="1:76" ht="13.5" customHeight="1" x14ac:dyDescent="0.2">
      <c r="A10" s="92" t="s">
        <v>1328</v>
      </c>
      <c r="B10" s="93" t="s">
        <v>1329</v>
      </c>
      <c r="C10" s="244" t="s">
        <v>1349</v>
      </c>
      <c r="F10" s="17" t="s">
        <v>22</v>
      </c>
      <c r="G10" s="19" t="s">
        <v>240</v>
      </c>
      <c r="I10" s="19" t="s">
        <v>241</v>
      </c>
      <c r="K10" s="20" t="s">
        <v>109</v>
      </c>
      <c r="L10" s="297" t="s">
        <v>254</v>
      </c>
      <c r="M10" s="19" t="s">
        <v>243</v>
      </c>
      <c r="N10" s="19" t="s">
        <v>244</v>
      </c>
      <c r="R10" s="20" t="s">
        <v>109</v>
      </c>
      <c r="U10" s="19" t="s">
        <v>245</v>
      </c>
      <c r="V10" s="19" t="s">
        <v>246</v>
      </c>
      <c r="AA10" s="19" t="s">
        <v>247</v>
      </c>
      <c r="AC10" s="19" t="s">
        <v>248</v>
      </c>
      <c r="AI10" s="19" t="s">
        <v>249</v>
      </c>
      <c r="AK10" s="19" t="s">
        <v>250</v>
      </c>
      <c r="AL10" s="19" t="s">
        <v>251</v>
      </c>
      <c r="AP10" s="20" t="s">
        <v>324</v>
      </c>
      <c r="AR10" s="37" t="s">
        <v>1268</v>
      </c>
      <c r="AU10" s="255" t="s">
        <v>1665</v>
      </c>
      <c r="AV10" s="298">
        <v>3</v>
      </c>
      <c r="AW10" s="255" t="s">
        <v>1550</v>
      </c>
      <c r="AX10" s="298">
        <v>3</v>
      </c>
      <c r="BJ10" s="79" t="s">
        <v>1115</v>
      </c>
      <c r="BN10" s="48" t="s">
        <v>634</v>
      </c>
    </row>
    <row r="11" spans="1:76" ht="13.5" customHeight="1" x14ac:dyDescent="0.2">
      <c r="A11" s="94" t="s">
        <v>1330</v>
      </c>
      <c r="B11" s="95" t="s">
        <v>1602</v>
      </c>
      <c r="C11" s="244" t="s">
        <v>1350</v>
      </c>
      <c r="F11" s="17" t="s">
        <v>23</v>
      </c>
      <c r="G11" s="19" t="s">
        <v>252</v>
      </c>
      <c r="I11" s="19" t="s">
        <v>253</v>
      </c>
      <c r="K11" s="20" t="s">
        <v>137</v>
      </c>
      <c r="L11" s="297" t="s">
        <v>262</v>
      </c>
      <c r="M11" s="20" t="s">
        <v>109</v>
      </c>
      <c r="N11" s="19" t="s">
        <v>255</v>
      </c>
      <c r="U11" s="20" t="s">
        <v>109</v>
      </c>
      <c r="V11" s="19" t="s">
        <v>256</v>
      </c>
      <c r="AA11" s="20" t="s">
        <v>109</v>
      </c>
      <c r="AC11" s="20" t="s">
        <v>109</v>
      </c>
      <c r="AI11" s="19" t="s">
        <v>257</v>
      </c>
      <c r="AK11" s="19" t="s">
        <v>258</v>
      </c>
      <c r="AL11" s="19" t="s">
        <v>259</v>
      </c>
      <c r="AP11" s="20" t="s">
        <v>325</v>
      </c>
      <c r="AU11" s="256" t="s">
        <v>1096</v>
      </c>
      <c r="AV11" s="299">
        <v>4</v>
      </c>
      <c r="BB11" s="40"/>
      <c r="BC11" s="60"/>
      <c r="BD11" s="40"/>
      <c r="BJ11" s="79" t="s">
        <v>1116</v>
      </c>
      <c r="BN11" s="48" t="s">
        <v>635</v>
      </c>
    </row>
    <row r="12" spans="1:76" ht="42.75" x14ac:dyDescent="0.2">
      <c r="A12" s="94" t="s">
        <v>1331</v>
      </c>
      <c r="B12" s="95" t="s">
        <v>1332</v>
      </c>
      <c r="C12" s="244" t="s">
        <v>1351</v>
      </c>
      <c r="F12" s="17" t="s">
        <v>24</v>
      </c>
      <c r="G12" s="19" t="s">
        <v>260</v>
      </c>
      <c r="I12" s="19" t="s">
        <v>261</v>
      </c>
      <c r="L12" s="297" t="s">
        <v>269</v>
      </c>
      <c r="N12" s="19" t="s">
        <v>263</v>
      </c>
      <c r="V12" s="19" t="s">
        <v>264</v>
      </c>
      <c r="AC12" s="20" t="s">
        <v>137</v>
      </c>
      <c r="AI12" s="19" t="s">
        <v>265</v>
      </c>
      <c r="AK12" s="20" t="s">
        <v>109</v>
      </c>
      <c r="AL12" s="19" t="s">
        <v>266</v>
      </c>
      <c r="AU12" s="255" t="s">
        <v>1664</v>
      </c>
      <c r="AV12" s="298">
        <v>5</v>
      </c>
      <c r="BB12" s="40"/>
      <c r="BC12" s="63"/>
      <c r="BD12" s="48">
        <v>1</v>
      </c>
      <c r="BE12" s="48">
        <v>6</v>
      </c>
      <c r="BF12" s="301">
        <v>11</v>
      </c>
      <c r="BG12" s="51">
        <v>16</v>
      </c>
      <c r="BH12" s="51">
        <v>21</v>
      </c>
      <c r="BJ12" s="79" t="s">
        <v>1117</v>
      </c>
      <c r="BN12" s="48" t="s">
        <v>641</v>
      </c>
      <c r="BT12" s="46" t="s">
        <v>631</v>
      </c>
      <c r="BU12" s="46" t="s">
        <v>632</v>
      </c>
      <c r="BV12" s="47" t="s">
        <v>633</v>
      </c>
      <c r="BW12" s="48" t="s">
        <v>634</v>
      </c>
      <c r="BX12" s="49" t="s">
        <v>635</v>
      </c>
    </row>
    <row r="13" spans="1:76" ht="13.5" customHeight="1" x14ac:dyDescent="0.2">
      <c r="A13" s="94" t="s">
        <v>1333</v>
      </c>
      <c r="B13" s="95" t="s">
        <v>1334</v>
      </c>
      <c r="C13" s="244" t="s">
        <v>1352</v>
      </c>
      <c r="F13" s="17" t="s">
        <v>25</v>
      </c>
      <c r="G13" s="19" t="s">
        <v>267</v>
      </c>
      <c r="I13" s="19" t="s">
        <v>268</v>
      </c>
      <c r="L13" s="297" t="s">
        <v>275</v>
      </c>
      <c r="N13" s="19" t="s">
        <v>270</v>
      </c>
      <c r="V13" s="19" t="s">
        <v>271</v>
      </c>
      <c r="AI13" s="20" t="s">
        <v>109</v>
      </c>
      <c r="AL13" s="19" t="s">
        <v>272</v>
      </c>
      <c r="BB13" s="66"/>
      <c r="BC13" s="63"/>
      <c r="BD13" s="47">
        <v>2</v>
      </c>
      <c r="BE13" s="48">
        <v>7</v>
      </c>
      <c r="BF13" s="48">
        <v>12</v>
      </c>
      <c r="BG13" s="51">
        <v>17</v>
      </c>
      <c r="BH13" s="51">
        <v>22</v>
      </c>
      <c r="BJ13" s="79" t="s">
        <v>1118</v>
      </c>
      <c r="BN13" s="48" t="s">
        <v>646</v>
      </c>
      <c r="BT13" s="46" t="s">
        <v>638</v>
      </c>
      <c r="BU13" s="46" t="s">
        <v>639</v>
      </c>
      <c r="BV13" s="47" t="s">
        <v>640</v>
      </c>
      <c r="BW13" s="48" t="s">
        <v>641</v>
      </c>
      <c r="BX13" s="50" t="s">
        <v>642</v>
      </c>
    </row>
    <row r="14" spans="1:76" ht="13.5" customHeight="1" x14ac:dyDescent="0.2">
      <c r="A14" s="94" t="s">
        <v>1335</v>
      </c>
      <c r="B14" s="95" t="s">
        <v>1336</v>
      </c>
      <c r="C14" s="244" t="s">
        <v>1353</v>
      </c>
      <c r="F14" s="17" t="s">
        <v>26</v>
      </c>
      <c r="G14" s="19" t="s">
        <v>273</v>
      </c>
      <c r="I14" s="19" t="s">
        <v>274</v>
      </c>
      <c r="L14" s="297" t="s">
        <v>281</v>
      </c>
      <c r="N14" s="19" t="s">
        <v>276</v>
      </c>
      <c r="V14" s="19" t="s">
        <v>277</v>
      </c>
      <c r="AL14" s="19" t="s">
        <v>278</v>
      </c>
      <c r="AU14" s="255" t="s">
        <v>1666</v>
      </c>
      <c r="BB14" s="66"/>
      <c r="BC14" s="64"/>
      <c r="BD14" s="46">
        <v>3</v>
      </c>
      <c r="BE14" s="47">
        <v>8</v>
      </c>
      <c r="BF14" s="48">
        <v>13</v>
      </c>
      <c r="BG14" s="51">
        <v>18</v>
      </c>
      <c r="BH14" s="51">
        <v>23</v>
      </c>
      <c r="BJ14" s="79" t="s">
        <v>1119</v>
      </c>
      <c r="BN14" s="48" t="s">
        <v>656</v>
      </c>
      <c r="BT14" s="46" t="s">
        <v>645</v>
      </c>
      <c r="BU14" s="47" t="s">
        <v>640</v>
      </c>
      <c r="BV14" s="48" t="s">
        <v>646</v>
      </c>
      <c r="BW14" s="51" t="s">
        <v>647</v>
      </c>
      <c r="BX14" s="50" t="s">
        <v>648</v>
      </c>
    </row>
    <row r="15" spans="1:76" ht="27.75" customHeight="1" x14ac:dyDescent="0.2">
      <c r="A15" s="94" t="s">
        <v>1337</v>
      </c>
      <c r="B15" s="95" t="s">
        <v>1603</v>
      </c>
      <c r="C15" s="244" t="s">
        <v>1354</v>
      </c>
      <c r="F15" s="17" t="s">
        <v>27</v>
      </c>
      <c r="G15" s="19" t="s">
        <v>279</v>
      </c>
      <c r="I15" s="19" t="s">
        <v>280</v>
      </c>
      <c r="L15" s="297" t="s">
        <v>286</v>
      </c>
      <c r="N15" s="19" t="s">
        <v>1714</v>
      </c>
      <c r="V15" s="19" t="s">
        <v>282</v>
      </c>
      <c r="AL15" s="19" t="s">
        <v>283</v>
      </c>
      <c r="AU15" s="256" t="s">
        <v>1100</v>
      </c>
      <c r="BB15" s="66"/>
      <c r="BC15" s="64"/>
      <c r="BD15" s="46">
        <v>4</v>
      </c>
      <c r="BE15" s="46">
        <v>9</v>
      </c>
      <c r="BF15" s="47">
        <v>14</v>
      </c>
      <c r="BG15" s="48">
        <v>19</v>
      </c>
      <c r="BH15" s="51">
        <v>24</v>
      </c>
      <c r="BJ15" s="79" t="s">
        <v>1120</v>
      </c>
      <c r="BN15" s="48" t="s">
        <v>651</v>
      </c>
      <c r="BT15" s="47" t="s">
        <v>9</v>
      </c>
      <c r="BU15" s="48" t="s">
        <v>641</v>
      </c>
      <c r="BV15" s="48" t="s">
        <v>651</v>
      </c>
      <c r="BW15" s="51" t="s">
        <v>652</v>
      </c>
      <c r="BX15" s="50" t="s">
        <v>653</v>
      </c>
    </row>
    <row r="16" spans="1:76" ht="13.5" customHeight="1" x14ac:dyDescent="0.2">
      <c r="A16" s="94" t="s">
        <v>1338</v>
      </c>
      <c r="B16" s="95" t="s">
        <v>1599</v>
      </c>
      <c r="C16" s="244" t="s">
        <v>1355</v>
      </c>
      <c r="F16" s="17" t="s">
        <v>28</v>
      </c>
      <c r="G16" s="19" t="s">
        <v>284</v>
      </c>
      <c r="I16" s="19" t="s">
        <v>285</v>
      </c>
      <c r="L16" s="297" t="s">
        <v>290</v>
      </c>
      <c r="N16" s="19" t="s">
        <v>1715</v>
      </c>
      <c r="V16" s="20" t="s">
        <v>109</v>
      </c>
      <c r="AL16" s="19" t="s">
        <v>287</v>
      </c>
      <c r="AU16" s="255" t="s">
        <v>1665</v>
      </c>
      <c r="BB16" s="66"/>
      <c r="BC16" s="64"/>
      <c r="BD16" s="46">
        <v>5</v>
      </c>
      <c r="BE16" s="46">
        <v>10</v>
      </c>
      <c r="BF16" s="47">
        <v>15</v>
      </c>
      <c r="BG16" s="48">
        <v>20</v>
      </c>
      <c r="BH16" s="48">
        <v>25</v>
      </c>
      <c r="BJ16" s="78" t="s">
        <v>1121</v>
      </c>
      <c r="BN16" s="67" t="s">
        <v>642</v>
      </c>
      <c r="BT16" s="53" t="s">
        <v>635</v>
      </c>
      <c r="BU16" s="53" t="s">
        <v>656</v>
      </c>
      <c r="BV16" s="67" t="s">
        <v>648</v>
      </c>
      <c r="BW16" s="54" t="s">
        <v>653</v>
      </c>
      <c r="BX16" s="55" t="s">
        <v>658</v>
      </c>
    </row>
    <row r="17" spans="1:66" ht="15" x14ac:dyDescent="0.2">
      <c r="F17" s="17" t="s">
        <v>29</v>
      </c>
      <c r="G17" s="19" t="s">
        <v>288</v>
      </c>
      <c r="I17" s="19" t="s">
        <v>289</v>
      </c>
      <c r="L17" s="297" t="s">
        <v>293</v>
      </c>
      <c r="N17" s="19" t="s">
        <v>1716</v>
      </c>
      <c r="AL17" s="20" t="s">
        <v>109</v>
      </c>
      <c r="AU17" s="256" t="s">
        <v>1096</v>
      </c>
      <c r="BB17" s="40"/>
      <c r="BC17" s="63"/>
      <c r="BD17" s="40"/>
      <c r="BJ17" s="79" t="s">
        <v>1122</v>
      </c>
      <c r="BN17" s="67" t="s">
        <v>647</v>
      </c>
    </row>
    <row r="18" spans="1:66" ht="15" x14ac:dyDescent="0.2">
      <c r="A18" s="35"/>
      <c r="B18" s="36"/>
      <c r="F18" s="17" t="s">
        <v>30</v>
      </c>
      <c r="G18" s="19" t="s">
        <v>291</v>
      </c>
      <c r="I18" s="19" t="s">
        <v>292</v>
      </c>
      <c r="L18" s="297" t="s">
        <v>295</v>
      </c>
      <c r="N18" s="19" t="s">
        <v>1717</v>
      </c>
      <c r="AU18" s="255" t="s">
        <v>1664</v>
      </c>
      <c r="BA18" s="610" t="s">
        <v>5</v>
      </c>
      <c r="BB18" s="311" t="s">
        <v>1666</v>
      </c>
      <c r="BC18" s="312">
        <v>5</v>
      </c>
      <c r="BD18" s="316" t="s">
        <v>1724</v>
      </c>
      <c r="BE18" s="313" t="s">
        <v>1727</v>
      </c>
      <c r="BF18" s="315" t="s">
        <v>1728</v>
      </c>
      <c r="BH18" s="40"/>
      <c r="BJ18" s="79" t="s">
        <v>1123</v>
      </c>
      <c r="BN18" s="67" t="s">
        <v>648</v>
      </c>
    </row>
    <row r="19" spans="1:66" ht="15" x14ac:dyDescent="0.25">
      <c r="A19" s="236" t="s">
        <v>1610</v>
      </c>
      <c r="B19" s="237" t="s">
        <v>313</v>
      </c>
      <c r="C19" s="27" t="s">
        <v>1340</v>
      </c>
      <c r="F19" s="17" t="s">
        <v>31</v>
      </c>
      <c r="G19" s="19" t="s">
        <v>294</v>
      </c>
      <c r="I19" s="20" t="s">
        <v>109</v>
      </c>
      <c r="L19" s="297" t="s">
        <v>1713</v>
      </c>
      <c r="N19" s="19" t="s">
        <v>1718</v>
      </c>
      <c r="BA19" s="610"/>
      <c r="BB19" s="25" t="s">
        <v>1100</v>
      </c>
      <c r="BC19" s="312">
        <v>4</v>
      </c>
      <c r="BD19" s="316" t="s">
        <v>1722</v>
      </c>
      <c r="BE19" s="313" t="s">
        <v>1726</v>
      </c>
      <c r="BF19" s="315" t="s">
        <v>1729</v>
      </c>
      <c r="BJ19" s="79" t="s">
        <v>1124</v>
      </c>
      <c r="BN19" s="67" t="s">
        <v>652</v>
      </c>
    </row>
    <row r="20" spans="1:66" ht="24.75" thickBot="1" x14ac:dyDescent="0.25">
      <c r="A20" s="235" t="s">
        <v>45</v>
      </c>
      <c r="B20" s="239" t="s">
        <v>1631</v>
      </c>
      <c r="C20" s="242"/>
      <c r="F20" s="17" t="s">
        <v>311</v>
      </c>
      <c r="G20" s="19" t="s">
        <v>296</v>
      </c>
      <c r="L20" s="297"/>
      <c r="N20" s="19" t="s">
        <v>1719</v>
      </c>
      <c r="AR20" s="20" t="s">
        <v>1523</v>
      </c>
      <c r="AS20" s="20" t="s">
        <v>1520</v>
      </c>
      <c r="AT20" s="20" t="s">
        <v>1521</v>
      </c>
      <c r="BA20" s="610"/>
      <c r="BB20" s="317" t="s">
        <v>1665</v>
      </c>
      <c r="BC20" s="312">
        <v>3</v>
      </c>
      <c r="BD20" s="316" t="s">
        <v>1723</v>
      </c>
      <c r="BE20" s="313" t="s">
        <v>1725</v>
      </c>
      <c r="BF20" s="315" t="s">
        <v>1730</v>
      </c>
      <c r="BJ20" s="79" t="s">
        <v>1125</v>
      </c>
      <c r="BN20" s="67" t="s">
        <v>653</v>
      </c>
    </row>
    <row r="21" spans="1:66" ht="36.75" thickBot="1" x14ac:dyDescent="0.25">
      <c r="A21" s="235" t="s">
        <v>1611</v>
      </c>
      <c r="B21" s="239" t="s">
        <v>1632</v>
      </c>
      <c r="C21" s="242" t="s">
        <v>1637</v>
      </c>
      <c r="F21" s="18" t="s">
        <v>32</v>
      </c>
      <c r="G21" s="19" t="s">
        <v>297</v>
      </c>
      <c r="L21" s="297"/>
      <c r="AR21" s="602" t="s">
        <v>1507</v>
      </c>
      <c r="AS21" s="105" t="s">
        <v>1508</v>
      </c>
      <c r="AT21" s="106">
        <v>5</v>
      </c>
      <c r="AV21" s="119" t="s">
        <v>1537</v>
      </c>
      <c r="AW21" s="20">
        <v>5</v>
      </c>
      <c r="BA21" s="610"/>
      <c r="BB21" s="25" t="s">
        <v>1096</v>
      </c>
      <c r="BC21" s="312">
        <v>2</v>
      </c>
      <c r="BD21" s="318" t="s">
        <v>1721</v>
      </c>
      <c r="BE21" s="316" t="s">
        <v>1722</v>
      </c>
      <c r="BF21" s="313" t="s">
        <v>1726</v>
      </c>
      <c r="BJ21" s="79" t="s">
        <v>1126</v>
      </c>
      <c r="BN21" s="67" t="s">
        <v>658</v>
      </c>
    </row>
    <row r="22" spans="1:66" ht="48.75" thickBot="1" x14ac:dyDescent="0.25">
      <c r="A22" s="235" t="s">
        <v>306</v>
      </c>
      <c r="B22" s="239" t="s">
        <v>1633</v>
      </c>
      <c r="C22" s="246" t="s">
        <v>1638</v>
      </c>
      <c r="F22" s="17" t="s">
        <v>33</v>
      </c>
      <c r="G22" s="19" t="s">
        <v>298</v>
      </c>
      <c r="AR22" s="604"/>
      <c r="AS22" s="105" t="s">
        <v>1509</v>
      </c>
      <c r="AT22" s="106">
        <v>1</v>
      </c>
      <c r="AV22" s="120" t="s">
        <v>1538</v>
      </c>
      <c r="AW22" s="20">
        <v>3</v>
      </c>
      <c r="BA22" s="610"/>
      <c r="BB22" s="317" t="s">
        <v>1664</v>
      </c>
      <c r="BC22" s="312">
        <v>1</v>
      </c>
      <c r="BD22" s="318" t="s">
        <v>1720</v>
      </c>
      <c r="BE22" s="318" t="s">
        <v>1721</v>
      </c>
      <c r="BF22" s="316" t="s">
        <v>1722</v>
      </c>
      <c r="BJ22" s="79" t="s">
        <v>1127</v>
      </c>
    </row>
    <row r="23" spans="1:66" ht="24.75" thickBot="1" x14ac:dyDescent="0.25">
      <c r="A23" s="235" t="s">
        <v>291</v>
      </c>
      <c r="B23" s="239" t="s">
        <v>1634</v>
      </c>
      <c r="C23" s="242" t="s">
        <v>1639</v>
      </c>
      <c r="F23" s="17" t="s">
        <v>34</v>
      </c>
      <c r="G23" s="19" t="s">
        <v>299</v>
      </c>
      <c r="AR23" s="611" t="s">
        <v>1510</v>
      </c>
      <c r="AS23" s="105" t="s">
        <v>1511</v>
      </c>
      <c r="AT23" s="107">
        <v>5</v>
      </c>
      <c r="AV23" s="121" t="s">
        <v>1539</v>
      </c>
      <c r="AW23" s="20">
        <v>1</v>
      </c>
      <c r="BB23" s="66"/>
      <c r="BC23" s="19"/>
      <c r="BD23" s="20">
        <v>5</v>
      </c>
      <c r="BE23" s="20">
        <v>10</v>
      </c>
      <c r="BF23" s="20">
        <v>20</v>
      </c>
      <c r="BJ23" s="79" t="s">
        <v>1128</v>
      </c>
    </row>
    <row r="24" spans="1:66" ht="24.75" thickBot="1" x14ac:dyDescent="0.25">
      <c r="A24" s="235" t="s">
        <v>1627</v>
      </c>
      <c r="B24" s="239" t="s">
        <v>1635</v>
      </c>
      <c r="C24" s="242" t="s">
        <v>1636</v>
      </c>
      <c r="F24" s="17" t="s">
        <v>35</v>
      </c>
      <c r="G24" s="19" t="s">
        <v>300</v>
      </c>
      <c r="AR24" s="612"/>
      <c r="AS24" s="105" t="s">
        <v>1512</v>
      </c>
      <c r="AT24" s="106">
        <v>3</v>
      </c>
      <c r="BB24" s="40"/>
      <c r="BC24" s="19"/>
      <c r="BD24" s="40" t="s">
        <v>1099</v>
      </c>
      <c r="BE24" s="60" t="s">
        <v>1549</v>
      </c>
      <c r="BF24" s="61" t="s">
        <v>1550</v>
      </c>
      <c r="BJ24" s="79" t="s">
        <v>1129</v>
      </c>
    </row>
    <row r="25" spans="1:66" ht="36.75" thickBot="1" x14ac:dyDescent="0.25">
      <c r="A25" s="235" t="s">
        <v>1612</v>
      </c>
      <c r="B25" s="239" t="s">
        <v>1640</v>
      </c>
      <c r="C25" s="242" t="s">
        <v>1641</v>
      </c>
      <c r="F25" s="17" t="s">
        <v>36</v>
      </c>
      <c r="G25" s="19" t="s">
        <v>301</v>
      </c>
      <c r="AR25" s="612"/>
      <c r="AS25" s="105" t="s">
        <v>1587</v>
      </c>
      <c r="AT25" s="107">
        <v>1</v>
      </c>
      <c r="BB25" s="66"/>
      <c r="BC25" s="19"/>
      <c r="BJ25" s="79" t="s">
        <v>1130</v>
      </c>
    </row>
    <row r="26" spans="1:66" ht="60.75" thickBot="1" x14ac:dyDescent="0.25">
      <c r="A26" s="235" t="s">
        <v>1642</v>
      </c>
      <c r="B26" s="239" t="s">
        <v>1643</v>
      </c>
      <c r="C26" s="242" t="s">
        <v>1644</v>
      </c>
      <c r="F26" s="17" t="s">
        <v>37</v>
      </c>
      <c r="G26" s="19" t="s">
        <v>302</v>
      </c>
      <c r="AR26" s="613"/>
      <c r="AS26" s="105"/>
      <c r="AT26" s="106"/>
      <c r="BB26" s="40"/>
      <c r="BC26" s="19"/>
      <c r="BD26" s="47">
        <v>26</v>
      </c>
      <c r="BE26" s="48">
        <v>31</v>
      </c>
      <c r="BF26" s="51">
        <v>36</v>
      </c>
      <c r="BJ26" s="78" t="s">
        <v>1131</v>
      </c>
    </row>
    <row r="27" spans="1:66" ht="60.75" thickBot="1" x14ac:dyDescent="0.25">
      <c r="A27" s="235" t="s">
        <v>303</v>
      </c>
      <c r="B27" s="239" t="s">
        <v>1646</v>
      </c>
      <c r="C27" s="242" t="s">
        <v>1645</v>
      </c>
      <c r="F27" s="17" t="s">
        <v>38</v>
      </c>
      <c r="G27" s="19" t="s">
        <v>303</v>
      </c>
      <c r="AR27" s="602" t="s">
        <v>1513</v>
      </c>
      <c r="AS27" s="105" t="s">
        <v>1514</v>
      </c>
      <c r="AT27" s="106">
        <v>5</v>
      </c>
      <c r="BB27" s="40"/>
      <c r="BC27" s="19"/>
      <c r="BD27" s="47">
        <v>27</v>
      </c>
      <c r="BE27" s="48">
        <v>32</v>
      </c>
      <c r="BF27" s="51">
        <v>37</v>
      </c>
      <c r="BJ27" s="79" t="s">
        <v>1132</v>
      </c>
    </row>
    <row r="28" spans="1:66" ht="48.75" thickBot="1" x14ac:dyDescent="0.25">
      <c r="A28" s="235" t="s">
        <v>1613</v>
      </c>
      <c r="B28" s="239" t="s">
        <v>1647</v>
      </c>
      <c r="C28" s="242" t="s">
        <v>1648</v>
      </c>
      <c r="F28" s="17" t="s">
        <v>312</v>
      </c>
      <c r="G28" s="19" t="s">
        <v>304</v>
      </c>
      <c r="AR28" s="604"/>
      <c r="AS28" s="105" t="s">
        <v>1515</v>
      </c>
      <c r="AT28" s="107">
        <v>3</v>
      </c>
      <c r="BB28" s="66"/>
      <c r="BC28" s="19"/>
      <c r="BD28" s="47">
        <v>28</v>
      </c>
      <c r="BE28" s="48">
        <v>33</v>
      </c>
      <c r="BF28" s="51">
        <v>38</v>
      </c>
      <c r="BJ28" s="79" t="s">
        <v>1133</v>
      </c>
    </row>
    <row r="29" spans="1:66" ht="24.75" thickBot="1" x14ac:dyDescent="0.25">
      <c r="A29" s="235" t="s">
        <v>1614</v>
      </c>
      <c r="B29" s="239" t="s">
        <v>1649</v>
      </c>
      <c r="C29" s="242" t="s">
        <v>1650</v>
      </c>
      <c r="F29" s="17" t="s">
        <v>39</v>
      </c>
      <c r="G29" s="19" t="s">
        <v>305</v>
      </c>
      <c r="AR29" s="604"/>
      <c r="AS29" s="105" t="s">
        <v>1516</v>
      </c>
      <c r="AT29" s="106">
        <v>1</v>
      </c>
      <c r="BB29" s="40"/>
      <c r="BC29" s="19"/>
      <c r="BD29" s="46">
        <v>29</v>
      </c>
      <c r="BE29" s="47">
        <v>34</v>
      </c>
      <c r="BF29" s="48">
        <v>39</v>
      </c>
      <c r="BJ29" s="79" t="s">
        <v>1134</v>
      </c>
    </row>
    <row r="30" spans="1:66" ht="15.75" thickBot="1" x14ac:dyDescent="0.25">
      <c r="A30" s="235" t="s">
        <v>1615</v>
      </c>
      <c r="B30" s="239"/>
      <c r="C30" s="242"/>
      <c r="F30" s="17" t="s">
        <v>40</v>
      </c>
      <c r="G30" s="19" t="s">
        <v>306</v>
      </c>
      <c r="AR30" s="603"/>
      <c r="AS30" s="105"/>
      <c r="AT30" s="107"/>
      <c r="AV30" s="62" t="s">
        <v>1505</v>
      </c>
      <c r="BB30" s="66"/>
      <c r="BC30" s="19"/>
      <c r="BD30" s="46">
        <v>30</v>
      </c>
      <c r="BE30" s="46">
        <v>35</v>
      </c>
      <c r="BF30" s="47">
        <v>40</v>
      </c>
      <c r="BJ30" s="79" t="s">
        <v>1135</v>
      </c>
    </row>
    <row r="31" spans="1:66" ht="36.75" thickBot="1" x14ac:dyDescent="0.25">
      <c r="A31" s="235" t="s">
        <v>1616</v>
      </c>
      <c r="B31" s="239" t="s">
        <v>1651</v>
      </c>
      <c r="C31" s="242" t="s">
        <v>1652</v>
      </c>
      <c r="F31" s="17" t="s">
        <v>41</v>
      </c>
      <c r="G31" s="19" t="s">
        <v>307</v>
      </c>
      <c r="AR31" s="602" t="s">
        <v>1517</v>
      </c>
      <c r="AS31" s="105" t="s">
        <v>1560</v>
      </c>
      <c r="AT31" s="106">
        <v>5</v>
      </c>
      <c r="AV31" s="62" t="s">
        <v>1552</v>
      </c>
      <c r="BB31" s="40"/>
      <c r="BC31" s="19"/>
      <c r="BJ31" s="79" t="s">
        <v>1136</v>
      </c>
    </row>
    <row r="32" spans="1:66" ht="15.75" thickBot="1" x14ac:dyDescent="0.25">
      <c r="A32" s="235" t="s">
        <v>1617</v>
      </c>
      <c r="B32" s="239"/>
      <c r="C32" s="242"/>
      <c r="F32" s="17" t="s">
        <v>42</v>
      </c>
      <c r="G32" s="19" t="s">
        <v>308</v>
      </c>
      <c r="AR32" s="603"/>
      <c r="AS32" s="105" t="s">
        <v>1518</v>
      </c>
      <c r="AT32" s="107">
        <v>1</v>
      </c>
      <c r="AV32" s="62" t="s">
        <v>1553</v>
      </c>
      <c r="BB32" s="40"/>
      <c r="BC32" s="19"/>
      <c r="BD32" s="40"/>
      <c r="BE32" s="40"/>
      <c r="BF32" s="40"/>
      <c r="BG32" s="40"/>
      <c r="BH32" s="40"/>
      <c r="BJ32" s="79" t="s">
        <v>1137</v>
      </c>
    </row>
    <row r="33" spans="1:62" ht="15.75" thickBot="1" x14ac:dyDescent="0.25">
      <c r="A33" s="235" t="s">
        <v>1618</v>
      </c>
      <c r="B33" s="239"/>
      <c r="C33" s="242"/>
      <c r="F33" s="18" t="s">
        <v>43</v>
      </c>
      <c r="G33" s="19" t="s">
        <v>309</v>
      </c>
      <c r="AR33" s="602" t="s">
        <v>1519</v>
      </c>
      <c r="AS33" s="105" t="s">
        <v>1608</v>
      </c>
      <c r="AT33" s="106">
        <v>5</v>
      </c>
      <c r="AV33" s="62" t="s">
        <v>1554</v>
      </c>
      <c r="BB33" s="66"/>
      <c r="BC33" s="19"/>
      <c r="BD33" s="40"/>
      <c r="BE33" s="40"/>
      <c r="BF33" s="40"/>
      <c r="BG33" s="40"/>
      <c r="BH33" s="40"/>
      <c r="BJ33" s="79" t="s">
        <v>1138</v>
      </c>
    </row>
    <row r="34" spans="1:62" ht="15.75" thickBot="1" x14ac:dyDescent="0.25">
      <c r="A34" s="235" t="s">
        <v>1619</v>
      </c>
      <c r="B34" s="239"/>
      <c r="C34" s="242"/>
      <c r="F34" s="17" t="s">
        <v>44</v>
      </c>
      <c r="G34" s="19"/>
      <c r="AR34" s="604"/>
      <c r="AS34" s="105" t="s">
        <v>1609</v>
      </c>
      <c r="AT34" s="106">
        <v>1</v>
      </c>
      <c r="AV34" s="62" t="s">
        <v>1555</v>
      </c>
      <c r="BB34" s="40"/>
      <c r="BC34" s="19"/>
      <c r="BD34" s="40"/>
      <c r="BE34" s="40"/>
      <c r="BF34" s="40"/>
      <c r="BG34" s="40"/>
      <c r="BH34" s="40"/>
      <c r="BJ34" s="79" t="s">
        <v>1139</v>
      </c>
    </row>
    <row r="35" spans="1:62" ht="15.75" thickBot="1" x14ac:dyDescent="0.25">
      <c r="A35" s="235" t="s">
        <v>279</v>
      </c>
      <c r="B35" s="239"/>
      <c r="C35" s="242"/>
      <c r="F35" s="20" t="s">
        <v>1339</v>
      </c>
      <c r="G35" s="19"/>
      <c r="AR35" s="603"/>
      <c r="AV35" s="62" t="s">
        <v>1556</v>
      </c>
      <c r="BB35" s="66"/>
      <c r="BC35" s="19"/>
      <c r="BD35" s="40"/>
      <c r="BE35" s="40"/>
      <c r="BF35" s="40"/>
      <c r="BG35" s="40"/>
      <c r="BH35" s="40"/>
      <c r="BJ35" s="79" t="s">
        <v>1140</v>
      </c>
    </row>
    <row r="36" spans="1:62" ht="38.25" x14ac:dyDescent="0.25">
      <c r="A36" s="248" t="s">
        <v>273</v>
      </c>
      <c r="B36" s="247" t="s">
        <v>1653</v>
      </c>
      <c r="C36" s="242" t="s">
        <v>1654</v>
      </c>
      <c r="G36" s="21"/>
      <c r="AV36" s="62" t="s">
        <v>1751</v>
      </c>
      <c r="BB36" s="40"/>
      <c r="BC36" s="19"/>
      <c r="BD36" s="40"/>
      <c r="BE36" s="40"/>
      <c r="BF36" s="40"/>
      <c r="BG36" s="40"/>
      <c r="BH36" s="40"/>
      <c r="BJ36" s="79" t="s">
        <v>1141</v>
      </c>
    </row>
    <row r="37" spans="1:62" ht="15.75" thickBot="1" x14ac:dyDescent="0.25">
      <c r="A37" s="235" t="s">
        <v>1620</v>
      </c>
      <c r="B37" s="240"/>
      <c r="C37" s="242"/>
      <c r="AR37" s="20" t="s">
        <v>1524</v>
      </c>
      <c r="AS37" s="20" t="s">
        <v>1520</v>
      </c>
      <c r="AT37" s="20" t="s">
        <v>1521</v>
      </c>
      <c r="AV37" s="62" t="s">
        <v>1557</v>
      </c>
      <c r="BD37" s="40"/>
      <c r="BE37" s="40"/>
      <c r="BF37" s="40"/>
      <c r="BG37" s="40"/>
      <c r="BH37" s="40"/>
      <c r="BJ37" s="79" t="s">
        <v>1142</v>
      </c>
    </row>
    <row r="38" spans="1:62" ht="15.75" thickBot="1" x14ac:dyDescent="0.25">
      <c r="A38" s="235" t="s">
        <v>297</v>
      </c>
      <c r="B38" s="240"/>
      <c r="C38" s="242"/>
      <c r="AR38" s="605" t="s">
        <v>1525</v>
      </c>
      <c r="AS38" s="105" t="s">
        <v>1747</v>
      </c>
      <c r="AT38" s="107" t="s">
        <v>1737</v>
      </c>
      <c r="AU38" s="20">
        <v>5</v>
      </c>
      <c r="AV38" s="62" t="s">
        <v>1558</v>
      </c>
      <c r="BD38" s="40"/>
      <c r="BE38" s="40"/>
      <c r="BF38" s="40"/>
      <c r="BG38" s="40"/>
      <c r="BH38" s="40"/>
      <c r="BJ38" s="79" t="s">
        <v>1143</v>
      </c>
    </row>
    <row r="39" spans="1:62" ht="26.25" thickBot="1" x14ac:dyDescent="0.25">
      <c r="A39" s="248" t="s">
        <v>1656</v>
      </c>
      <c r="B39" s="240" t="s">
        <v>1655</v>
      </c>
      <c r="C39" s="242" t="s">
        <v>1657</v>
      </c>
      <c r="I39" s="18"/>
      <c r="AR39" s="606"/>
      <c r="AS39" s="105" t="s">
        <v>1748</v>
      </c>
      <c r="AT39" s="106" t="s">
        <v>1738</v>
      </c>
      <c r="AU39" s="20">
        <v>3</v>
      </c>
      <c r="AV39" s="62" t="str">
        <f>AS32</f>
        <v>No Establecida</v>
      </c>
      <c r="BJ39" s="79" t="s">
        <v>1144</v>
      </c>
    </row>
    <row r="40" spans="1:62" ht="16.5" thickBot="1" x14ac:dyDescent="0.25">
      <c r="A40" s="235" t="s">
        <v>1621</v>
      </c>
      <c r="B40" s="240"/>
      <c r="C40" s="242"/>
      <c r="AR40" s="607"/>
      <c r="AS40" s="105" t="s">
        <v>1749</v>
      </c>
      <c r="AT40" s="107" t="s">
        <v>1739</v>
      </c>
      <c r="AU40" s="20">
        <v>1</v>
      </c>
      <c r="BJ40" s="78" t="s">
        <v>1145</v>
      </c>
    </row>
    <row r="41" spans="1:62" ht="15" x14ac:dyDescent="0.2">
      <c r="A41" s="235" t="s">
        <v>1622</v>
      </c>
      <c r="B41" s="240"/>
      <c r="C41" s="242"/>
      <c r="BJ41" s="79" t="s">
        <v>1146</v>
      </c>
    </row>
    <row r="42" spans="1:62" ht="51.75" thickBot="1" x14ac:dyDescent="0.25">
      <c r="A42" s="235" t="s">
        <v>211</v>
      </c>
      <c r="B42" s="247" t="s">
        <v>1658</v>
      </c>
      <c r="C42" s="242" t="s">
        <v>1659</v>
      </c>
      <c r="AR42" s="20" t="s">
        <v>1526</v>
      </c>
      <c r="AS42" s="20" t="s">
        <v>1520</v>
      </c>
      <c r="AT42" s="20" t="s">
        <v>1521</v>
      </c>
      <c r="BJ42" s="79" t="s">
        <v>1147</v>
      </c>
    </row>
    <row r="43" spans="1:62" ht="15.75" thickBot="1" x14ac:dyDescent="0.25">
      <c r="A43" s="235" t="s">
        <v>1623</v>
      </c>
      <c r="B43" s="240"/>
      <c r="C43" s="242"/>
      <c r="AR43" s="605" t="s">
        <v>1527</v>
      </c>
      <c r="AS43" s="105" t="s">
        <v>1692</v>
      </c>
      <c r="AT43" s="107" t="s">
        <v>1740</v>
      </c>
      <c r="AU43" s="20">
        <v>5</v>
      </c>
      <c r="BJ43" s="79" t="s">
        <v>1148</v>
      </c>
    </row>
    <row r="44" spans="1:62" ht="15.75" thickBot="1" x14ac:dyDescent="0.25">
      <c r="A44" s="235" t="s">
        <v>298</v>
      </c>
      <c r="B44" s="240"/>
      <c r="C44" s="242"/>
      <c r="AR44" s="606"/>
      <c r="AS44" s="105" t="s">
        <v>1691</v>
      </c>
      <c r="AT44" s="106" t="s">
        <v>1741</v>
      </c>
      <c r="AU44" s="20">
        <v>3</v>
      </c>
      <c r="BJ44" s="79" t="s">
        <v>1149</v>
      </c>
    </row>
    <row r="45" spans="1:62" ht="51.75" thickBot="1" x14ac:dyDescent="0.25">
      <c r="A45" s="235" t="s">
        <v>1624</v>
      </c>
      <c r="B45" s="247" t="s">
        <v>1660</v>
      </c>
      <c r="C45" s="246" t="s">
        <v>1661</v>
      </c>
      <c r="AR45" s="607"/>
      <c r="AS45" s="105" t="s">
        <v>1690</v>
      </c>
      <c r="AT45" s="107" t="s">
        <v>1742</v>
      </c>
      <c r="AU45" s="20">
        <v>1</v>
      </c>
      <c r="BJ45" s="79" t="s">
        <v>1150</v>
      </c>
    </row>
    <row r="46" spans="1:62" ht="51.75" thickBot="1" x14ac:dyDescent="0.25">
      <c r="A46" s="235" t="s">
        <v>240</v>
      </c>
      <c r="B46" s="247" t="s">
        <v>1662</v>
      </c>
      <c r="C46" s="242" t="s">
        <v>1663</v>
      </c>
      <c r="AU46" s="110" t="s">
        <v>1536</v>
      </c>
      <c r="BJ46" s="79" t="s">
        <v>1151</v>
      </c>
    </row>
    <row r="47" spans="1:62" ht="15.75" thickBot="1" x14ac:dyDescent="0.25">
      <c r="A47" s="235" t="s">
        <v>301</v>
      </c>
      <c r="B47" s="240"/>
      <c r="C47" s="242"/>
      <c r="AR47" s="109" t="s">
        <v>1535</v>
      </c>
      <c r="AS47" s="115"/>
      <c r="AT47" s="115"/>
      <c r="AU47" s="116"/>
      <c r="AV47" s="111"/>
      <c r="BJ47" s="79" t="s">
        <v>1152</v>
      </c>
    </row>
    <row r="48" spans="1:62" ht="15.75" thickBot="1" x14ac:dyDescent="0.25">
      <c r="A48" s="235"/>
      <c r="B48" s="240"/>
      <c r="C48" s="242"/>
      <c r="AR48" s="330" t="s">
        <v>1743</v>
      </c>
      <c r="AS48" s="330" t="s">
        <v>1744</v>
      </c>
      <c r="AT48" s="330" t="s">
        <v>1745</v>
      </c>
      <c r="AU48" s="331" t="s">
        <v>1746</v>
      </c>
      <c r="AV48" s="329"/>
      <c r="BJ48" s="79"/>
    </row>
    <row r="49" spans="1:62" ht="15.75" thickBot="1" x14ac:dyDescent="0.25">
      <c r="A49" s="235" t="s">
        <v>1625</v>
      </c>
      <c r="B49" s="240"/>
      <c r="C49" s="242"/>
      <c r="AR49" s="108" t="str">
        <f>$AV$21</f>
        <v>ADECUADO</v>
      </c>
      <c r="AS49" s="117" t="str">
        <f>AT38</f>
        <v>FUERTE (5)</v>
      </c>
      <c r="AT49" s="112" t="str">
        <f>$AT$43</f>
        <v>EFECTIVO (5)</v>
      </c>
      <c r="AU49" s="113">
        <v>5</v>
      </c>
      <c r="AV49" s="108"/>
      <c r="BJ49" s="79" t="s">
        <v>1153</v>
      </c>
    </row>
    <row r="50" spans="1:62" ht="15.75" thickBot="1" x14ac:dyDescent="0.25">
      <c r="A50" s="235" t="s">
        <v>1626</v>
      </c>
      <c r="B50" s="240"/>
      <c r="C50" s="242"/>
      <c r="AR50" s="108" t="str">
        <f t="shared" ref="AR50:AR57" si="0">$AV$21</f>
        <v>ADECUADO</v>
      </c>
      <c r="AS50" s="117" t="str">
        <f>AT38</f>
        <v>FUERTE (5)</v>
      </c>
      <c r="AT50" s="114" t="str">
        <f>$AT$44</f>
        <v>MODERADAMENTE EFECTIVO (3)</v>
      </c>
      <c r="AU50" s="113">
        <v>4</v>
      </c>
      <c r="AV50" s="108"/>
      <c r="BJ50" s="79" t="s">
        <v>1154</v>
      </c>
    </row>
    <row r="51" spans="1:62" ht="15.75" thickBot="1" x14ac:dyDescent="0.25">
      <c r="AR51" s="108" t="str">
        <f t="shared" si="0"/>
        <v>ADECUADO</v>
      </c>
      <c r="AS51" s="117" t="str">
        <f>AT38</f>
        <v>FUERTE (5)</v>
      </c>
      <c r="AT51" s="112" t="str">
        <f>$AT$45</f>
        <v>POCO EFECTIVO (1)</v>
      </c>
      <c r="AU51" s="113">
        <v>3</v>
      </c>
      <c r="AV51" s="108"/>
      <c r="BJ51" s="79" t="s">
        <v>1155</v>
      </c>
    </row>
    <row r="52" spans="1:62" ht="15.75" thickBot="1" x14ac:dyDescent="0.25">
      <c r="A52" s="259" t="s">
        <v>1676</v>
      </c>
      <c r="AR52" s="108" t="str">
        <f t="shared" si="0"/>
        <v>ADECUADO</v>
      </c>
      <c r="AS52" s="117" t="str">
        <f>AT39</f>
        <v>MODERADO (3)</v>
      </c>
      <c r="AT52" s="112" t="str">
        <f>$AT$43</f>
        <v>EFECTIVO (5)</v>
      </c>
      <c r="AU52" s="113">
        <v>4.5</v>
      </c>
      <c r="AV52" s="108"/>
      <c r="BJ52" s="79" t="s">
        <v>1156</v>
      </c>
    </row>
    <row r="53" spans="1:62" ht="15.75" thickBot="1" x14ac:dyDescent="0.25">
      <c r="A53" s="20" t="s">
        <v>1670</v>
      </c>
      <c r="AR53" s="108" t="str">
        <f t="shared" si="0"/>
        <v>ADECUADO</v>
      </c>
      <c r="AS53" s="117" t="str">
        <f>AT39</f>
        <v>MODERADO (3)</v>
      </c>
      <c r="AT53" s="114" t="str">
        <f>$AT$44</f>
        <v>MODERADAMENTE EFECTIVO (3)</v>
      </c>
      <c r="AU53" s="113">
        <v>3.5</v>
      </c>
      <c r="AV53" s="108"/>
      <c r="BJ53" s="79" t="s">
        <v>1157</v>
      </c>
    </row>
    <row r="54" spans="1:62" ht="15.75" thickBot="1" x14ac:dyDescent="0.25">
      <c r="A54" s="20" t="s">
        <v>1671</v>
      </c>
      <c r="AR54" s="108" t="str">
        <f t="shared" si="0"/>
        <v>ADECUADO</v>
      </c>
      <c r="AS54" s="117" t="str">
        <f>AT39</f>
        <v>MODERADO (3)</v>
      </c>
      <c r="AT54" s="112" t="str">
        <f>$AT$45</f>
        <v>POCO EFECTIVO (1)</v>
      </c>
      <c r="AU54" s="113">
        <v>2.5</v>
      </c>
      <c r="AV54" s="108"/>
      <c r="BJ54" s="79" t="s">
        <v>1158</v>
      </c>
    </row>
    <row r="55" spans="1:62" ht="15.75" thickBot="1" x14ac:dyDescent="0.25">
      <c r="A55" s="20" t="s">
        <v>1672</v>
      </c>
      <c r="AR55" s="108" t="str">
        <f t="shared" si="0"/>
        <v>ADECUADO</v>
      </c>
      <c r="AS55" s="117" t="str">
        <f>AT40</f>
        <v>DÉBIL (1)</v>
      </c>
      <c r="AT55" s="112" t="str">
        <f>$AT$43</f>
        <v>EFECTIVO (5)</v>
      </c>
      <c r="AU55" s="113">
        <v>4</v>
      </c>
      <c r="AV55" s="108"/>
      <c r="BJ55" s="79" t="s">
        <v>1159</v>
      </c>
    </row>
    <row r="56" spans="1:62" ht="15.75" thickBot="1" x14ac:dyDescent="0.25">
      <c r="A56" s="20" t="s">
        <v>1673</v>
      </c>
      <c r="AR56" s="108" t="str">
        <f t="shared" si="0"/>
        <v>ADECUADO</v>
      </c>
      <c r="AS56" s="117" t="str">
        <f>AT40</f>
        <v>DÉBIL (1)</v>
      </c>
      <c r="AT56" s="114" t="str">
        <f>$AT$44</f>
        <v>MODERADAMENTE EFECTIVO (3)</v>
      </c>
      <c r="AU56" s="113">
        <v>3</v>
      </c>
      <c r="AV56" s="108"/>
      <c r="BJ56" s="79" t="s">
        <v>1160</v>
      </c>
    </row>
    <row r="57" spans="1:62" ht="26.25" thickBot="1" x14ac:dyDescent="0.25">
      <c r="A57" s="258" t="s">
        <v>1674</v>
      </c>
      <c r="AR57" s="108" t="str">
        <f t="shared" si="0"/>
        <v>ADECUADO</v>
      </c>
      <c r="AS57" s="117" t="str">
        <f>AT40</f>
        <v>DÉBIL (1)</v>
      </c>
      <c r="AT57" s="112" t="str">
        <f>$AT$45</f>
        <v>POCO EFECTIVO (1)</v>
      </c>
      <c r="AU57" s="113">
        <v>2</v>
      </c>
      <c r="AV57" s="108"/>
      <c r="BJ57" s="79" t="s">
        <v>1161</v>
      </c>
    </row>
    <row r="58" spans="1:62" ht="15.75" thickBot="1" x14ac:dyDescent="0.25">
      <c r="A58" s="20" t="s">
        <v>1675</v>
      </c>
      <c r="AR58" s="118" t="str">
        <f t="shared" ref="AR58:AR66" si="1">$AV$22</f>
        <v>SUSCEPTIBLE A MEJORAR</v>
      </c>
      <c r="AS58" s="117" t="str">
        <f>AT38</f>
        <v>FUERTE (5)</v>
      </c>
      <c r="AT58" s="112" t="str">
        <f>$AT$43</f>
        <v>EFECTIVO (5)</v>
      </c>
      <c r="AU58" s="113">
        <v>4.5</v>
      </c>
      <c r="AV58" s="108"/>
      <c r="BJ58" s="79" t="s">
        <v>1162</v>
      </c>
    </row>
    <row r="59" spans="1:62" ht="15.75" thickBot="1" x14ac:dyDescent="0.25">
      <c r="AR59" s="118" t="str">
        <f t="shared" si="1"/>
        <v>SUSCEPTIBLE A MEJORAR</v>
      </c>
      <c r="AS59" s="117" t="str">
        <f>AT38</f>
        <v>FUERTE (5)</v>
      </c>
      <c r="AT59" s="114" t="str">
        <f>$AT$44</f>
        <v>MODERADAMENTE EFECTIVO (3)</v>
      </c>
      <c r="AU59" s="113">
        <v>3.5</v>
      </c>
      <c r="AV59" s="108"/>
      <c r="BJ59" s="79" t="s">
        <v>1163</v>
      </c>
    </row>
    <row r="60" spans="1:62" ht="16.5" thickBot="1" x14ac:dyDescent="0.25">
      <c r="A60" s="259" t="s">
        <v>1677</v>
      </c>
      <c r="AR60" s="118" t="str">
        <f t="shared" si="1"/>
        <v>SUSCEPTIBLE A MEJORAR</v>
      </c>
      <c r="AS60" s="117" t="str">
        <f>AT38</f>
        <v>FUERTE (5)</v>
      </c>
      <c r="AT60" s="112" t="str">
        <f>$AT$45</f>
        <v>POCO EFECTIVO (1)</v>
      </c>
      <c r="AU60" s="113">
        <v>2.5</v>
      </c>
      <c r="AV60" s="108"/>
      <c r="BJ60" s="78" t="s">
        <v>1164</v>
      </c>
    </row>
    <row r="61" spans="1:62" ht="15.75" thickBot="1" x14ac:dyDescent="0.25">
      <c r="A61" s="20" t="s">
        <v>1678</v>
      </c>
      <c r="AR61" s="118" t="str">
        <f t="shared" si="1"/>
        <v>SUSCEPTIBLE A MEJORAR</v>
      </c>
      <c r="AS61" s="117" t="str">
        <f>AT39</f>
        <v>MODERADO (3)</v>
      </c>
      <c r="AT61" s="112" t="str">
        <f>$AT$43</f>
        <v>EFECTIVO (5)</v>
      </c>
      <c r="AU61" s="113">
        <v>4</v>
      </c>
      <c r="AV61" s="108"/>
      <c r="BJ61" s="79" t="s">
        <v>1165</v>
      </c>
    </row>
    <row r="62" spans="1:62" ht="15.75" thickBot="1" x14ac:dyDescent="0.25">
      <c r="A62" s="20" t="s">
        <v>1679</v>
      </c>
      <c r="AR62" s="118" t="str">
        <f t="shared" si="1"/>
        <v>SUSCEPTIBLE A MEJORAR</v>
      </c>
      <c r="AS62" s="117" t="str">
        <f>AT39</f>
        <v>MODERADO (3)</v>
      </c>
      <c r="AT62" s="114" t="str">
        <f>$AT$44</f>
        <v>MODERADAMENTE EFECTIVO (3)</v>
      </c>
      <c r="AU62" s="113">
        <v>3</v>
      </c>
      <c r="AV62" s="108"/>
      <c r="BJ62" s="79" t="s">
        <v>1166</v>
      </c>
    </row>
    <row r="63" spans="1:62" ht="15.75" thickBot="1" x14ac:dyDescent="0.25">
      <c r="A63" s="20" t="s">
        <v>1680</v>
      </c>
      <c r="AR63" s="118" t="str">
        <f t="shared" si="1"/>
        <v>SUSCEPTIBLE A MEJORAR</v>
      </c>
      <c r="AS63" s="117" t="str">
        <f>AT39</f>
        <v>MODERADO (3)</v>
      </c>
      <c r="AT63" s="112" t="str">
        <f>$AT$45</f>
        <v>POCO EFECTIVO (1)</v>
      </c>
      <c r="AU63" s="113">
        <v>2</v>
      </c>
      <c r="AV63" s="108"/>
      <c r="BJ63" s="79" t="s">
        <v>1167</v>
      </c>
    </row>
    <row r="64" spans="1:62" ht="16.5" thickBot="1" x14ac:dyDescent="0.25">
      <c r="A64" s="20" t="s">
        <v>1681</v>
      </c>
      <c r="AR64" s="118" t="str">
        <f t="shared" si="1"/>
        <v>SUSCEPTIBLE A MEJORAR</v>
      </c>
      <c r="AS64" s="117" t="str">
        <f>AT40</f>
        <v>DÉBIL (1)</v>
      </c>
      <c r="AT64" s="112" t="str">
        <f>$AT$43</f>
        <v>EFECTIVO (5)</v>
      </c>
      <c r="AU64" s="113">
        <v>3.5</v>
      </c>
      <c r="AV64" s="108"/>
      <c r="BJ64" s="78" t="s">
        <v>1168</v>
      </c>
    </row>
    <row r="65" spans="1:62" ht="26.25" thickBot="1" x14ac:dyDescent="0.25">
      <c r="A65" s="258" t="s">
        <v>1682</v>
      </c>
      <c r="AR65" s="118" t="str">
        <f t="shared" si="1"/>
        <v>SUSCEPTIBLE A MEJORAR</v>
      </c>
      <c r="AS65" s="117" t="str">
        <f>AT40</f>
        <v>DÉBIL (1)</v>
      </c>
      <c r="AT65" s="114" t="str">
        <f>$AT$44</f>
        <v>MODERADAMENTE EFECTIVO (3)</v>
      </c>
      <c r="AU65" s="113">
        <v>2.5</v>
      </c>
      <c r="AV65" s="108"/>
      <c r="BJ65" s="79" t="s">
        <v>1169</v>
      </c>
    </row>
    <row r="66" spans="1:62" ht="39" thickBot="1" x14ac:dyDescent="0.25">
      <c r="A66" s="258" t="s">
        <v>1683</v>
      </c>
      <c r="AR66" s="118" t="str">
        <f t="shared" si="1"/>
        <v>SUSCEPTIBLE A MEJORAR</v>
      </c>
      <c r="AS66" s="117" t="str">
        <f>AT40</f>
        <v>DÉBIL (1)</v>
      </c>
      <c r="AT66" s="112" t="str">
        <f>$AT$45</f>
        <v>POCO EFECTIVO (1)</v>
      </c>
      <c r="AU66" s="113">
        <v>1.5</v>
      </c>
      <c r="AV66" s="108"/>
      <c r="BJ66" s="79" t="s">
        <v>1170</v>
      </c>
    </row>
    <row r="67" spans="1:62" ht="15.75" thickBot="1" x14ac:dyDescent="0.25">
      <c r="AR67" s="108" t="str">
        <f t="shared" ref="AR67:AR75" si="2">$AV$23</f>
        <v>INADECUADO</v>
      </c>
      <c r="AS67" s="117" t="str">
        <f>AT38</f>
        <v>FUERTE (5)</v>
      </c>
      <c r="AT67" s="112" t="str">
        <f>$AT$43</f>
        <v>EFECTIVO (5)</v>
      </c>
      <c r="AU67" s="113">
        <v>4</v>
      </c>
      <c r="AV67" s="108"/>
      <c r="BJ67" s="79" t="s">
        <v>1171</v>
      </c>
    </row>
    <row r="68" spans="1:62" ht="15.75" thickBot="1" x14ac:dyDescent="0.25">
      <c r="A68" s="259" t="s">
        <v>1701</v>
      </c>
      <c r="AR68" s="108" t="str">
        <f t="shared" si="2"/>
        <v>INADECUADO</v>
      </c>
      <c r="AS68" s="117" t="str">
        <f>AT38</f>
        <v>FUERTE (5)</v>
      </c>
      <c r="AT68" s="114" t="str">
        <f>$AT$44</f>
        <v>MODERADAMENTE EFECTIVO (3)</v>
      </c>
      <c r="AU68" s="113">
        <v>3</v>
      </c>
      <c r="AV68" s="108"/>
      <c r="BJ68" s="79" t="s">
        <v>1172</v>
      </c>
    </row>
    <row r="69" spans="1:62" ht="15.75" thickBot="1" x14ac:dyDescent="0.25">
      <c r="A69" s="20" t="s">
        <v>1703</v>
      </c>
      <c r="AR69" s="108" t="str">
        <f t="shared" si="2"/>
        <v>INADECUADO</v>
      </c>
      <c r="AS69" s="117" t="str">
        <f>AT38</f>
        <v>FUERTE (5)</v>
      </c>
      <c r="AT69" s="112" t="str">
        <f>$AT$45</f>
        <v>POCO EFECTIVO (1)</v>
      </c>
      <c r="AU69" s="113">
        <v>2</v>
      </c>
      <c r="AV69" s="108"/>
      <c r="BJ69" s="79" t="s">
        <v>1173</v>
      </c>
    </row>
    <row r="70" spans="1:62" ht="15.75" thickBot="1" x14ac:dyDescent="0.25">
      <c r="A70" s="20" t="s">
        <v>1702</v>
      </c>
      <c r="AR70" s="108" t="str">
        <f t="shared" si="2"/>
        <v>INADECUADO</v>
      </c>
      <c r="AS70" s="117" t="str">
        <f>AT39</f>
        <v>MODERADO (3)</v>
      </c>
      <c r="AT70" s="112" t="str">
        <f>$AT$43</f>
        <v>EFECTIVO (5)</v>
      </c>
      <c r="AU70" s="113">
        <v>3.5</v>
      </c>
      <c r="AV70" s="108"/>
      <c r="BJ70" s="79" t="s">
        <v>1174</v>
      </c>
    </row>
    <row r="71" spans="1:62" ht="15.75" thickBot="1" x14ac:dyDescent="0.25">
      <c r="A71" s="20" t="s">
        <v>1704</v>
      </c>
      <c r="AR71" s="108" t="str">
        <f t="shared" si="2"/>
        <v>INADECUADO</v>
      </c>
      <c r="AS71" s="117" t="str">
        <f>AT39</f>
        <v>MODERADO (3)</v>
      </c>
      <c r="AT71" s="114" t="str">
        <f>$AT$44</f>
        <v>MODERADAMENTE EFECTIVO (3)</v>
      </c>
      <c r="AU71" s="113">
        <v>2.5</v>
      </c>
      <c r="AV71" s="108"/>
      <c r="BJ71" s="79" t="s">
        <v>1175</v>
      </c>
    </row>
    <row r="72" spans="1:62" ht="15.75" thickBot="1" x14ac:dyDescent="0.25">
      <c r="A72" s="20" t="s">
        <v>1705</v>
      </c>
      <c r="AR72" s="108" t="str">
        <f t="shared" si="2"/>
        <v>INADECUADO</v>
      </c>
      <c r="AS72" s="117" t="str">
        <f>AT39</f>
        <v>MODERADO (3)</v>
      </c>
      <c r="AT72" s="112" t="str">
        <f>$AT$45</f>
        <v>POCO EFECTIVO (1)</v>
      </c>
      <c r="AU72" s="113">
        <v>1.5</v>
      </c>
      <c r="AV72" s="108"/>
      <c r="BJ72" s="79" t="s">
        <v>1176</v>
      </c>
    </row>
    <row r="73" spans="1:62" ht="15.75" thickBot="1" x14ac:dyDescent="0.25">
      <c r="A73" s="20" t="s">
        <v>1706</v>
      </c>
      <c r="G73" s="22"/>
      <c r="AR73" s="108" t="str">
        <f t="shared" si="2"/>
        <v>INADECUADO</v>
      </c>
      <c r="AS73" s="117" t="str">
        <f>AT40</f>
        <v>DÉBIL (1)</v>
      </c>
      <c r="AT73" s="112" t="str">
        <f>$AT$43</f>
        <v>EFECTIVO (5)</v>
      </c>
      <c r="AU73" s="113">
        <v>3</v>
      </c>
      <c r="AV73" s="108"/>
      <c r="BJ73" s="79" t="s">
        <v>1177</v>
      </c>
    </row>
    <row r="74" spans="1:62" ht="15.75" thickBot="1" x14ac:dyDescent="0.25">
      <c r="A74" s="20" t="s">
        <v>1707</v>
      </c>
      <c r="AR74" s="108" t="str">
        <f t="shared" si="2"/>
        <v>INADECUADO</v>
      </c>
      <c r="AS74" s="117" t="str">
        <f>AT40</f>
        <v>DÉBIL (1)</v>
      </c>
      <c r="AT74" s="114" t="str">
        <f>$AT$44</f>
        <v>MODERADAMENTE EFECTIVO (3)</v>
      </c>
      <c r="AU74" s="113">
        <v>2</v>
      </c>
      <c r="AV74" s="108"/>
      <c r="BJ74" s="79" t="s">
        <v>1178</v>
      </c>
    </row>
    <row r="75" spans="1:62" ht="15.75" thickBot="1" x14ac:dyDescent="0.25">
      <c r="A75" s="20" t="s">
        <v>1708</v>
      </c>
      <c r="AR75" s="108" t="str">
        <f t="shared" si="2"/>
        <v>INADECUADO</v>
      </c>
      <c r="AS75" s="117" t="str">
        <f>AT40</f>
        <v>DÉBIL (1)</v>
      </c>
      <c r="AT75" s="112" t="str">
        <f>$AT$45</f>
        <v>POCO EFECTIVO (1)</v>
      </c>
      <c r="AU75" s="113">
        <v>1</v>
      </c>
      <c r="AV75" s="108"/>
      <c r="BJ75" s="79" t="s">
        <v>1179</v>
      </c>
    </row>
    <row r="76" spans="1:62" ht="15" x14ac:dyDescent="0.2">
      <c r="N76" s="27"/>
      <c r="BJ76" s="79" t="s">
        <v>1180</v>
      </c>
    </row>
    <row r="77" spans="1:62" ht="18.75" customHeight="1" x14ac:dyDescent="0.3">
      <c r="G77" s="23"/>
      <c r="H77" s="23"/>
      <c r="N77" s="27"/>
      <c r="AR77" s="122" t="s">
        <v>1313</v>
      </c>
      <c r="AS77" s="122" t="s">
        <v>1314</v>
      </c>
      <c r="BJ77" s="79" t="s">
        <v>1181</v>
      </c>
    </row>
    <row r="78" spans="1:62" ht="15" x14ac:dyDescent="0.25">
      <c r="G78" s="24"/>
      <c r="H78" s="25"/>
      <c r="I78" s="26"/>
      <c r="J78" s="26"/>
      <c r="K78" s="26"/>
      <c r="L78" s="27"/>
      <c r="M78" s="27"/>
      <c r="N78" s="27"/>
      <c r="O78" s="26"/>
      <c r="P78" s="28"/>
      <c r="AR78" s="123" t="s">
        <v>1542</v>
      </c>
      <c r="AS78" s="123" t="s">
        <v>1542</v>
      </c>
      <c r="BJ78" s="79" t="s">
        <v>1182</v>
      </c>
    </row>
    <row r="79" spans="1:62" ht="15" x14ac:dyDescent="0.25">
      <c r="G79" s="29"/>
      <c r="H79" s="25"/>
      <c r="I79" s="26"/>
      <c r="J79" s="26"/>
      <c r="K79" s="26"/>
      <c r="L79" s="27"/>
      <c r="M79" s="27"/>
      <c r="N79" s="27"/>
      <c r="O79" s="26"/>
      <c r="P79" s="28"/>
      <c r="AR79" s="20" t="s">
        <v>1543</v>
      </c>
      <c r="AS79" s="20" t="s">
        <v>1543</v>
      </c>
      <c r="BJ79" s="79" t="s">
        <v>1183</v>
      </c>
    </row>
    <row r="80" spans="1:62" ht="15.75" thickBot="1" x14ac:dyDescent="0.3">
      <c r="G80" s="24"/>
      <c r="H80" s="25"/>
      <c r="I80" s="26"/>
      <c r="J80" s="26"/>
      <c r="K80" s="26"/>
      <c r="L80" s="27"/>
      <c r="M80" s="27"/>
      <c r="N80" s="27"/>
      <c r="O80" s="26"/>
      <c r="P80" s="28"/>
      <c r="BJ80" s="79" t="s">
        <v>1184</v>
      </c>
    </row>
    <row r="81" spans="7:62" ht="48.75" thickBot="1" x14ac:dyDescent="0.3">
      <c r="G81" s="24"/>
      <c r="H81" s="25"/>
      <c r="I81" s="26"/>
      <c r="J81" s="26"/>
      <c r="K81" s="26"/>
      <c r="L81" s="27"/>
      <c r="M81" s="27"/>
      <c r="N81" s="27"/>
      <c r="O81" s="26"/>
      <c r="P81" s="28"/>
      <c r="AR81" s="180" t="s">
        <v>1528</v>
      </c>
      <c r="AS81" s="182" t="s">
        <v>1562</v>
      </c>
      <c r="BJ81" s="79" t="s">
        <v>1185</v>
      </c>
    </row>
    <row r="82" spans="7:62" ht="72.75" thickBot="1" x14ac:dyDescent="0.25">
      <c r="G82" s="30"/>
      <c r="H82" s="25"/>
      <c r="I82" s="26"/>
      <c r="J82" s="26"/>
      <c r="K82" s="26"/>
      <c r="L82" s="27"/>
      <c r="M82" s="27"/>
      <c r="N82" s="27"/>
      <c r="O82" s="26"/>
      <c r="P82" s="28"/>
      <c r="AR82" s="111" t="s">
        <v>1098</v>
      </c>
      <c r="AS82" s="181" t="s">
        <v>1563</v>
      </c>
      <c r="BJ82" s="78" t="s">
        <v>1186</v>
      </c>
    </row>
    <row r="83" spans="7:62" ht="84.75" thickBot="1" x14ac:dyDescent="0.3">
      <c r="G83" s="29"/>
      <c r="H83" s="25"/>
      <c r="I83" s="26"/>
      <c r="J83" s="26"/>
      <c r="K83" s="26"/>
      <c r="L83" s="27"/>
      <c r="M83" s="27"/>
      <c r="N83" s="27"/>
      <c r="O83" s="26"/>
      <c r="P83" s="28"/>
      <c r="AR83" s="125" t="s">
        <v>1529</v>
      </c>
      <c r="AS83" s="181" t="s">
        <v>1564</v>
      </c>
      <c r="BJ83" s="79" t="s">
        <v>1187</v>
      </c>
    </row>
    <row r="84" spans="7:62" ht="15" x14ac:dyDescent="0.25">
      <c r="G84" s="24"/>
      <c r="H84" s="25"/>
      <c r="I84" s="26"/>
      <c r="J84" s="26"/>
      <c r="K84" s="26"/>
      <c r="L84" s="27"/>
      <c r="M84" s="27"/>
      <c r="N84" s="27"/>
      <c r="O84" s="26"/>
      <c r="P84" s="28"/>
      <c r="BJ84" s="79" t="s">
        <v>1188</v>
      </c>
    </row>
    <row r="85" spans="7:62" ht="15" x14ac:dyDescent="0.25">
      <c r="G85" s="24"/>
      <c r="H85" s="25"/>
      <c r="I85" s="26"/>
      <c r="J85" s="26"/>
      <c r="K85" s="26"/>
      <c r="L85" s="27"/>
      <c r="M85" s="27"/>
      <c r="N85" s="27"/>
      <c r="O85" s="26"/>
      <c r="P85" s="28"/>
      <c r="BJ85" s="79" t="s">
        <v>1189</v>
      </c>
    </row>
    <row r="86" spans="7:62" ht="15" x14ac:dyDescent="0.25">
      <c r="G86" s="29"/>
      <c r="H86" s="25"/>
      <c r="I86" s="26"/>
      <c r="J86" s="26"/>
      <c r="K86" s="26"/>
      <c r="L86" s="27"/>
      <c r="M86" s="27"/>
      <c r="N86" s="27"/>
      <c r="O86" s="26"/>
      <c r="P86" s="28"/>
      <c r="BJ86" s="79" t="s">
        <v>1190</v>
      </c>
    </row>
    <row r="87" spans="7:62" ht="15" x14ac:dyDescent="0.25">
      <c r="G87" s="29"/>
      <c r="H87" s="25"/>
      <c r="I87" s="26"/>
      <c r="J87" s="26"/>
      <c r="K87" s="26"/>
      <c r="L87" s="27"/>
      <c r="M87" s="27"/>
      <c r="N87" s="27"/>
      <c r="O87" s="26"/>
      <c r="P87" s="28"/>
      <c r="BJ87" s="79" t="s">
        <v>1191</v>
      </c>
    </row>
    <row r="88" spans="7:62" ht="15" x14ac:dyDescent="0.25">
      <c r="G88" s="29"/>
      <c r="H88" s="25"/>
      <c r="I88" s="26"/>
      <c r="J88" s="26"/>
      <c r="K88" s="26"/>
      <c r="L88" s="27"/>
      <c r="M88" s="27"/>
      <c r="N88" s="27"/>
      <c r="O88" s="26"/>
      <c r="P88" s="28"/>
      <c r="BJ88" s="79" t="s">
        <v>1192</v>
      </c>
    </row>
    <row r="89" spans="7:62" ht="15" x14ac:dyDescent="0.25">
      <c r="G89" s="29"/>
      <c r="H89" s="25"/>
      <c r="I89" s="26"/>
      <c r="J89" s="26"/>
      <c r="K89" s="26"/>
      <c r="L89" s="27"/>
      <c r="M89" s="27"/>
      <c r="N89" s="27"/>
      <c r="O89" s="26"/>
      <c r="P89" s="28"/>
      <c r="BJ89" s="79" t="s">
        <v>1193</v>
      </c>
    </row>
    <row r="90" spans="7:62" ht="15" x14ac:dyDescent="0.25">
      <c r="G90" s="29"/>
      <c r="H90" s="25"/>
      <c r="I90" s="26"/>
      <c r="J90" s="26"/>
      <c r="K90" s="26"/>
      <c r="L90" s="27"/>
      <c r="M90" s="27"/>
      <c r="N90" s="27"/>
      <c r="O90" s="26"/>
      <c r="P90" s="28"/>
      <c r="BJ90" s="79" t="s">
        <v>1194</v>
      </c>
    </row>
    <row r="91" spans="7:62" ht="15" x14ac:dyDescent="0.25">
      <c r="G91" s="29"/>
      <c r="H91" s="25"/>
      <c r="I91" s="26"/>
      <c r="J91" s="26"/>
      <c r="K91" s="26"/>
      <c r="L91" s="27"/>
      <c r="M91" s="27"/>
      <c r="N91" s="27"/>
      <c r="O91" s="26"/>
      <c r="P91" s="28"/>
      <c r="BJ91" s="79" t="s">
        <v>1195</v>
      </c>
    </row>
    <row r="92" spans="7:62" ht="15" x14ac:dyDescent="0.25">
      <c r="G92" s="29"/>
      <c r="H92" s="25"/>
      <c r="I92" s="26"/>
      <c r="J92" s="26"/>
      <c r="K92" s="26"/>
      <c r="L92" s="27"/>
      <c r="M92" s="27"/>
      <c r="N92" s="27"/>
      <c r="O92" s="26"/>
      <c r="P92" s="28"/>
      <c r="BJ92" s="79" t="s">
        <v>1196</v>
      </c>
    </row>
    <row r="93" spans="7:62" ht="15" x14ac:dyDescent="0.25">
      <c r="G93" s="29"/>
      <c r="H93" s="25"/>
      <c r="I93" s="26"/>
      <c r="J93" s="26"/>
      <c r="K93" s="26"/>
      <c r="L93" s="27"/>
      <c r="M93" s="27"/>
      <c r="N93" s="27"/>
      <c r="O93" s="26"/>
      <c r="P93" s="28"/>
      <c r="BJ93" s="79" t="s">
        <v>1197</v>
      </c>
    </row>
    <row r="94" spans="7:62" ht="15" x14ac:dyDescent="0.25">
      <c r="G94" s="29"/>
      <c r="H94" s="25"/>
      <c r="I94" s="26"/>
      <c r="J94" s="26"/>
      <c r="K94" s="26"/>
      <c r="L94" s="27"/>
      <c r="M94" s="27"/>
      <c r="N94" s="27"/>
      <c r="O94" s="26"/>
      <c r="P94" s="28"/>
      <c r="BJ94" s="79" t="s">
        <v>1198</v>
      </c>
    </row>
    <row r="95" spans="7:62" ht="15" x14ac:dyDescent="0.25">
      <c r="G95" s="29"/>
      <c r="H95" s="25"/>
      <c r="I95" s="26"/>
      <c r="J95" s="26"/>
      <c r="K95" s="26"/>
      <c r="L95" s="27"/>
      <c r="M95" s="27"/>
      <c r="N95" s="27"/>
      <c r="O95" s="26"/>
      <c r="P95" s="28"/>
      <c r="BJ95" s="79" t="s">
        <v>1199</v>
      </c>
    </row>
    <row r="96" spans="7:62" ht="15" x14ac:dyDescent="0.25">
      <c r="G96" s="29"/>
      <c r="H96" s="25"/>
      <c r="I96" s="26"/>
      <c r="J96" s="26"/>
      <c r="K96" s="26"/>
      <c r="L96" s="27"/>
      <c r="M96" s="27"/>
      <c r="N96" s="27"/>
      <c r="O96" s="26"/>
      <c r="P96" s="28"/>
      <c r="BJ96" s="79" t="s">
        <v>1200</v>
      </c>
    </row>
    <row r="97" spans="7:62" ht="15" x14ac:dyDescent="0.25">
      <c r="G97" s="29"/>
      <c r="H97" s="25"/>
      <c r="I97" s="26"/>
      <c r="J97" s="26"/>
      <c r="K97" s="26"/>
      <c r="L97" s="27"/>
      <c r="M97" s="27"/>
      <c r="N97" s="27"/>
      <c r="O97" s="26"/>
      <c r="P97" s="28"/>
      <c r="BJ97" s="79" t="s">
        <v>1201</v>
      </c>
    </row>
    <row r="98" spans="7:62" ht="15" x14ac:dyDescent="0.25">
      <c r="G98" s="29"/>
      <c r="H98" s="25"/>
      <c r="I98" s="26"/>
      <c r="J98" s="26"/>
      <c r="K98" s="26"/>
      <c r="L98" s="27"/>
      <c r="M98" s="27"/>
      <c r="N98" s="27"/>
      <c r="O98" s="26"/>
      <c r="P98" s="28"/>
      <c r="BJ98" s="79" t="s">
        <v>1202</v>
      </c>
    </row>
    <row r="99" spans="7:62" ht="15" x14ac:dyDescent="0.25">
      <c r="G99" s="29"/>
      <c r="H99" s="25"/>
      <c r="I99" s="26"/>
      <c r="J99" s="26"/>
      <c r="K99" s="26"/>
      <c r="L99" s="27"/>
      <c r="M99" s="27"/>
      <c r="N99" s="27"/>
      <c r="O99" s="26"/>
      <c r="P99" s="28"/>
      <c r="BJ99" s="79" t="s">
        <v>1203</v>
      </c>
    </row>
    <row r="100" spans="7:62" ht="15" x14ac:dyDescent="0.25">
      <c r="G100" s="29"/>
      <c r="H100" s="25"/>
      <c r="I100" s="26"/>
      <c r="J100" s="26"/>
      <c r="K100" s="26"/>
      <c r="L100" s="27"/>
      <c r="M100" s="27"/>
      <c r="N100" s="27"/>
      <c r="O100" s="26"/>
      <c r="P100" s="28"/>
      <c r="BJ100" s="79" t="s">
        <v>1204</v>
      </c>
    </row>
    <row r="101" spans="7:62" ht="15" x14ac:dyDescent="0.25">
      <c r="G101" s="29"/>
      <c r="H101" s="25"/>
      <c r="I101" s="26"/>
      <c r="J101" s="26"/>
      <c r="K101" s="26"/>
      <c r="L101" s="27"/>
      <c r="M101" s="27"/>
      <c r="N101" s="27"/>
      <c r="O101" s="26"/>
      <c r="P101" s="28"/>
      <c r="BJ101" s="79" t="s">
        <v>1205</v>
      </c>
    </row>
    <row r="102" spans="7:62" ht="15" x14ac:dyDescent="0.25">
      <c r="G102" s="29"/>
      <c r="H102" s="25"/>
      <c r="I102" s="26"/>
      <c r="J102" s="26"/>
      <c r="K102" s="26"/>
      <c r="L102" s="27"/>
      <c r="M102" s="27"/>
      <c r="N102" s="27"/>
      <c r="O102" s="26"/>
      <c r="P102" s="28"/>
      <c r="BJ102" s="79" t="s">
        <v>1206</v>
      </c>
    </row>
    <row r="103" spans="7:62" ht="15" x14ac:dyDescent="0.25">
      <c r="G103" s="29"/>
      <c r="H103" s="25"/>
      <c r="I103" s="26"/>
      <c r="J103" s="26"/>
      <c r="K103" s="26"/>
      <c r="L103" s="27"/>
      <c r="M103" s="27"/>
      <c r="N103" s="27"/>
      <c r="O103" s="26"/>
      <c r="P103" s="28"/>
      <c r="BJ103" s="79" t="s">
        <v>1207</v>
      </c>
    </row>
    <row r="104" spans="7:62" ht="15.75" x14ac:dyDescent="0.25">
      <c r="G104" s="29"/>
      <c r="H104" s="25"/>
      <c r="I104" s="26"/>
      <c r="J104" s="26"/>
      <c r="K104" s="26"/>
      <c r="L104" s="27"/>
      <c r="M104" s="27"/>
      <c r="N104" s="27"/>
      <c r="O104" s="26"/>
      <c r="P104" s="28"/>
      <c r="BJ104" s="78" t="s">
        <v>1208</v>
      </c>
    </row>
    <row r="105" spans="7:62" ht="15" x14ac:dyDescent="0.25">
      <c r="G105" s="29"/>
      <c r="H105" s="25"/>
      <c r="I105" s="26"/>
      <c r="J105" s="26"/>
      <c r="K105" s="26"/>
      <c r="L105" s="27"/>
      <c r="M105" s="27"/>
      <c r="N105" s="27"/>
      <c r="O105" s="26"/>
      <c r="P105" s="28"/>
      <c r="BJ105" s="79" t="s">
        <v>1209</v>
      </c>
    </row>
    <row r="106" spans="7:62" ht="15" x14ac:dyDescent="0.25">
      <c r="G106" s="29"/>
      <c r="H106" s="25"/>
      <c r="I106" s="26"/>
      <c r="J106" s="26"/>
      <c r="K106" s="26"/>
      <c r="L106" s="27"/>
      <c r="M106" s="27"/>
      <c r="N106" s="27"/>
      <c r="O106" s="26"/>
      <c r="P106" s="28"/>
      <c r="BJ106" s="79" t="s">
        <v>1210</v>
      </c>
    </row>
    <row r="107" spans="7:62" ht="15" x14ac:dyDescent="0.25">
      <c r="G107" s="29"/>
      <c r="H107" s="25"/>
      <c r="I107" s="26"/>
      <c r="J107" s="26"/>
      <c r="K107" s="26"/>
      <c r="L107" s="27"/>
      <c r="M107" s="27"/>
      <c r="N107" s="27"/>
      <c r="O107" s="26"/>
      <c r="P107" s="28"/>
      <c r="BJ107" s="79" t="s">
        <v>1209</v>
      </c>
    </row>
    <row r="108" spans="7:62" ht="15" x14ac:dyDescent="0.25">
      <c r="G108" s="29"/>
      <c r="H108" s="25"/>
      <c r="I108" s="26"/>
      <c r="J108" s="26"/>
      <c r="K108" s="26"/>
      <c r="L108" s="27"/>
      <c r="M108" s="27"/>
      <c r="N108" s="27"/>
      <c r="O108" s="26"/>
      <c r="P108" s="28"/>
      <c r="BJ108" s="79" t="s">
        <v>1211</v>
      </c>
    </row>
    <row r="109" spans="7:62" ht="15" x14ac:dyDescent="0.25">
      <c r="G109" s="29"/>
      <c r="H109" s="25"/>
      <c r="I109" s="26"/>
      <c r="J109" s="26"/>
      <c r="K109" s="26"/>
      <c r="L109" s="27"/>
      <c r="M109" s="27"/>
      <c r="N109" s="27"/>
      <c r="O109" s="26"/>
      <c r="P109" s="28"/>
      <c r="BJ109" s="79" t="s">
        <v>1212</v>
      </c>
    </row>
    <row r="110" spans="7:62" ht="15" x14ac:dyDescent="0.25">
      <c r="G110" s="29"/>
      <c r="H110" s="25"/>
      <c r="I110" s="26"/>
      <c r="J110" s="26"/>
      <c r="K110" s="26"/>
      <c r="L110" s="27"/>
      <c r="M110" s="27"/>
      <c r="N110" s="27"/>
      <c r="O110" s="26"/>
      <c r="P110" s="28"/>
      <c r="BJ110" s="79" t="s">
        <v>1213</v>
      </c>
    </row>
    <row r="111" spans="7:62" ht="15" x14ac:dyDescent="0.25">
      <c r="G111" s="29"/>
      <c r="H111" s="25"/>
      <c r="I111" s="26"/>
      <c r="J111" s="26"/>
      <c r="K111" s="26"/>
      <c r="L111" s="27"/>
      <c r="M111" s="27"/>
      <c r="N111" s="27"/>
      <c r="O111" s="26"/>
      <c r="P111" s="28"/>
      <c r="BJ111" s="79" t="s">
        <v>1214</v>
      </c>
    </row>
    <row r="112" spans="7:62" ht="15" x14ac:dyDescent="0.25">
      <c r="G112" s="29"/>
      <c r="H112" s="25"/>
      <c r="I112" s="26"/>
      <c r="J112" s="26"/>
      <c r="K112" s="26"/>
      <c r="L112" s="27"/>
      <c r="M112" s="27"/>
      <c r="N112" s="27"/>
      <c r="O112" s="26"/>
      <c r="P112" s="28"/>
      <c r="BJ112" s="79" t="s">
        <v>1215</v>
      </c>
    </row>
    <row r="113" spans="7:62" ht="15" x14ac:dyDescent="0.25">
      <c r="G113" s="29"/>
      <c r="H113" s="25"/>
      <c r="I113" s="26"/>
      <c r="J113" s="26"/>
      <c r="K113" s="26"/>
      <c r="L113" s="27"/>
      <c r="M113" s="27"/>
      <c r="N113" s="27"/>
      <c r="O113" s="26"/>
      <c r="P113" s="28"/>
      <c r="BJ113" s="79" t="s">
        <v>1216</v>
      </c>
    </row>
    <row r="114" spans="7:62" ht="15" x14ac:dyDescent="0.25">
      <c r="G114" s="29"/>
      <c r="H114" s="25"/>
      <c r="I114" s="26"/>
      <c r="J114" s="26"/>
      <c r="K114" s="26"/>
      <c r="L114" s="27"/>
      <c r="M114" s="27"/>
      <c r="N114" s="27"/>
      <c r="O114" s="26"/>
      <c r="P114" s="28"/>
      <c r="BJ114" s="79" t="s">
        <v>1217</v>
      </c>
    </row>
    <row r="115" spans="7:62" ht="15" x14ac:dyDescent="0.25">
      <c r="G115" s="29"/>
      <c r="H115" s="25"/>
      <c r="I115" s="26"/>
      <c r="J115" s="26"/>
      <c r="K115" s="26"/>
      <c r="L115" s="27"/>
      <c r="M115" s="27"/>
      <c r="N115" s="27"/>
      <c r="O115" s="26"/>
      <c r="P115" s="28"/>
      <c r="BJ115" s="79" t="s">
        <v>1218</v>
      </c>
    </row>
    <row r="116" spans="7:62" ht="15" x14ac:dyDescent="0.25">
      <c r="G116" s="29"/>
      <c r="H116" s="25"/>
      <c r="I116" s="26"/>
      <c r="J116" s="26"/>
      <c r="K116" s="26"/>
      <c r="L116" s="27"/>
      <c r="M116" s="27"/>
      <c r="N116" s="27"/>
      <c r="O116" s="26"/>
      <c r="P116" s="28"/>
      <c r="BJ116" s="79" t="s">
        <v>1219</v>
      </c>
    </row>
    <row r="117" spans="7:62" ht="15" x14ac:dyDescent="0.25">
      <c r="G117" s="29"/>
      <c r="H117" s="25"/>
      <c r="I117" s="26"/>
      <c r="J117" s="26"/>
      <c r="K117" s="26"/>
      <c r="L117" s="27"/>
      <c r="M117" s="27"/>
      <c r="N117" s="27"/>
      <c r="O117" s="26"/>
      <c r="P117" s="28"/>
      <c r="BJ117" s="79" t="s">
        <v>1220</v>
      </c>
    </row>
    <row r="118" spans="7:62" ht="15" x14ac:dyDescent="0.25">
      <c r="G118" s="29"/>
      <c r="H118" s="25"/>
      <c r="I118" s="26"/>
      <c r="J118" s="26"/>
      <c r="K118" s="26"/>
      <c r="L118" s="27"/>
      <c r="M118" s="27"/>
      <c r="N118" s="27"/>
      <c r="O118" s="26"/>
      <c r="P118" s="28"/>
      <c r="BJ118" s="79" t="s">
        <v>1221</v>
      </c>
    </row>
    <row r="119" spans="7:62" ht="15" x14ac:dyDescent="0.25">
      <c r="G119" s="29"/>
      <c r="H119" s="25"/>
      <c r="I119" s="26"/>
      <c r="J119" s="26"/>
      <c r="K119" s="26"/>
      <c r="L119" s="27"/>
      <c r="M119" s="27"/>
      <c r="N119" s="27"/>
      <c r="O119" s="26"/>
      <c r="P119" s="28"/>
      <c r="BJ119" s="79" t="s">
        <v>1222</v>
      </c>
    </row>
    <row r="120" spans="7:62" ht="15" x14ac:dyDescent="0.25">
      <c r="G120" s="29"/>
      <c r="H120" s="25"/>
      <c r="I120" s="26"/>
      <c r="J120" s="26"/>
      <c r="K120" s="26"/>
      <c r="L120" s="27"/>
      <c r="M120" s="27"/>
      <c r="N120" s="27"/>
      <c r="O120" s="26"/>
      <c r="P120" s="28"/>
      <c r="BJ120" s="79" t="s">
        <v>1223</v>
      </c>
    </row>
    <row r="121" spans="7:62" ht="15" x14ac:dyDescent="0.25">
      <c r="G121" s="29"/>
      <c r="H121" s="25"/>
      <c r="I121" s="26"/>
      <c r="J121" s="26"/>
      <c r="K121" s="26"/>
      <c r="L121" s="27"/>
      <c r="M121" s="27"/>
      <c r="N121" s="27"/>
      <c r="O121" s="26"/>
      <c r="P121" s="28"/>
      <c r="BJ121" s="79" t="s">
        <v>1224</v>
      </c>
    </row>
    <row r="122" spans="7:62" ht="15" x14ac:dyDescent="0.25">
      <c r="G122" s="24"/>
      <c r="H122" s="25"/>
      <c r="I122" s="26"/>
      <c r="J122" s="26"/>
      <c r="K122" s="26"/>
      <c r="L122" s="27"/>
      <c r="M122" s="27"/>
      <c r="N122" s="27"/>
      <c r="O122" s="26"/>
      <c r="P122" s="28"/>
      <c r="BJ122" s="79" t="s">
        <v>1225</v>
      </c>
    </row>
    <row r="123" spans="7:62" ht="15" x14ac:dyDescent="0.25">
      <c r="G123" s="29"/>
      <c r="H123" s="25"/>
      <c r="I123" s="26"/>
      <c r="J123" s="26"/>
      <c r="K123" s="26"/>
      <c r="L123" s="27"/>
      <c r="M123" s="27"/>
      <c r="N123" s="27"/>
      <c r="O123" s="26"/>
      <c r="P123" s="28"/>
      <c r="BJ123" s="79" t="s">
        <v>1226</v>
      </c>
    </row>
    <row r="124" spans="7:62" ht="15" x14ac:dyDescent="0.25">
      <c r="G124" s="29"/>
      <c r="H124" s="25"/>
      <c r="I124" s="26"/>
      <c r="J124" s="26"/>
      <c r="K124" s="26"/>
      <c r="L124" s="27"/>
      <c r="M124" s="27"/>
      <c r="N124" s="27"/>
      <c r="O124" s="26"/>
      <c r="P124" s="28"/>
      <c r="BJ124" s="79" t="s">
        <v>1227</v>
      </c>
    </row>
    <row r="125" spans="7:62" ht="15" x14ac:dyDescent="0.2">
      <c r="G125" s="30"/>
      <c r="H125" s="25"/>
      <c r="I125" s="26"/>
      <c r="J125" s="26"/>
      <c r="K125" s="26"/>
      <c r="L125" s="27"/>
      <c r="M125" s="27"/>
      <c r="N125" s="27"/>
      <c r="O125" s="26"/>
      <c r="P125" s="28"/>
      <c r="BJ125" s="79" t="s">
        <v>1228</v>
      </c>
    </row>
    <row r="126" spans="7:62" ht="15" x14ac:dyDescent="0.25">
      <c r="G126" s="29"/>
      <c r="H126" s="25"/>
      <c r="I126" s="26"/>
      <c r="J126" s="26"/>
      <c r="K126" s="26"/>
      <c r="L126" s="27"/>
      <c r="M126" s="27"/>
      <c r="N126" s="27"/>
      <c r="O126" s="26"/>
      <c r="P126" s="28"/>
      <c r="BJ126" s="79" t="s">
        <v>1229</v>
      </c>
    </row>
    <row r="127" spans="7:62" ht="15" x14ac:dyDescent="0.25">
      <c r="G127" s="29"/>
      <c r="H127" s="25"/>
      <c r="I127" s="26"/>
      <c r="J127" s="26"/>
      <c r="K127" s="26"/>
      <c r="L127" s="27"/>
      <c r="M127" s="27"/>
      <c r="N127" s="27"/>
      <c r="O127" s="26"/>
      <c r="P127" s="28"/>
      <c r="BJ127" s="79" t="s">
        <v>1230</v>
      </c>
    </row>
    <row r="128" spans="7:62" ht="15" x14ac:dyDescent="0.25">
      <c r="G128" s="29"/>
      <c r="H128" s="25"/>
      <c r="I128" s="26"/>
      <c r="J128" s="26"/>
      <c r="K128" s="26"/>
      <c r="L128" s="27"/>
      <c r="M128" s="27"/>
      <c r="N128" s="27"/>
      <c r="O128" s="26"/>
      <c r="P128" s="28"/>
      <c r="BJ128" s="79" t="s">
        <v>1231</v>
      </c>
    </row>
    <row r="129" spans="7:62" ht="15" x14ac:dyDescent="0.25">
      <c r="G129" s="29"/>
      <c r="H129" s="25"/>
      <c r="I129" s="26"/>
      <c r="J129" s="26"/>
      <c r="K129" s="26"/>
      <c r="L129" s="27"/>
      <c r="M129" s="27"/>
      <c r="N129" s="27"/>
      <c r="O129" s="26"/>
      <c r="P129" s="28"/>
      <c r="BJ129" s="79" t="s">
        <v>1232</v>
      </c>
    </row>
    <row r="130" spans="7:62" ht="15.75" x14ac:dyDescent="0.25">
      <c r="G130" s="29"/>
      <c r="H130" s="25"/>
      <c r="I130" s="26"/>
      <c r="J130" s="26"/>
      <c r="K130" s="26"/>
      <c r="L130" s="27"/>
      <c r="M130" s="27"/>
      <c r="N130" s="27"/>
      <c r="O130" s="26"/>
      <c r="P130" s="28"/>
      <c r="BJ130" s="78" t="s">
        <v>1233</v>
      </c>
    </row>
    <row r="131" spans="7:62" ht="15" x14ac:dyDescent="0.25">
      <c r="G131" s="29"/>
      <c r="H131" s="25"/>
      <c r="I131" s="26"/>
      <c r="J131" s="26"/>
      <c r="K131" s="26"/>
      <c r="L131" s="27"/>
      <c r="M131" s="27"/>
      <c r="N131" s="27"/>
      <c r="O131" s="26"/>
      <c r="P131" s="28"/>
      <c r="BJ131" s="79" t="s">
        <v>1234</v>
      </c>
    </row>
    <row r="132" spans="7:62" ht="15" x14ac:dyDescent="0.25">
      <c r="G132" s="29"/>
      <c r="H132" s="25"/>
      <c r="I132" s="26"/>
      <c r="J132" s="26"/>
      <c r="K132" s="26"/>
      <c r="L132" s="27"/>
      <c r="M132" s="27"/>
      <c r="N132" s="27"/>
      <c r="O132" s="26"/>
      <c r="P132" s="28"/>
      <c r="BJ132" s="79" t="s">
        <v>1235</v>
      </c>
    </row>
    <row r="133" spans="7:62" ht="15" x14ac:dyDescent="0.25">
      <c r="G133" s="29"/>
      <c r="H133" s="25"/>
      <c r="I133" s="26"/>
      <c r="J133" s="26"/>
      <c r="K133" s="26"/>
      <c r="L133" s="27"/>
      <c r="M133" s="27"/>
      <c r="N133" s="27"/>
      <c r="O133" s="26"/>
      <c r="P133" s="28"/>
      <c r="BJ133" s="79" t="s">
        <v>1236</v>
      </c>
    </row>
    <row r="134" spans="7:62" ht="15" x14ac:dyDescent="0.25">
      <c r="G134" s="29"/>
      <c r="H134" s="25"/>
      <c r="I134" s="26"/>
      <c r="J134" s="26"/>
      <c r="K134" s="26"/>
      <c r="L134" s="27"/>
      <c r="M134" s="27"/>
      <c r="N134" s="27"/>
      <c r="O134" s="26"/>
      <c r="P134" s="28"/>
      <c r="BJ134" s="79" t="s">
        <v>1237</v>
      </c>
    </row>
    <row r="135" spans="7:62" ht="15" x14ac:dyDescent="0.25">
      <c r="G135" s="29"/>
      <c r="H135" s="25"/>
      <c r="I135" s="26"/>
      <c r="J135" s="26"/>
      <c r="K135" s="26"/>
      <c r="L135" s="27"/>
      <c r="M135" s="27"/>
      <c r="N135" s="27"/>
      <c r="O135" s="26"/>
      <c r="P135" s="28"/>
      <c r="BJ135" s="79" t="s">
        <v>1238</v>
      </c>
    </row>
    <row r="136" spans="7:62" ht="15" x14ac:dyDescent="0.25">
      <c r="G136" s="29"/>
      <c r="H136" s="25"/>
      <c r="I136" s="26"/>
      <c r="J136" s="26"/>
      <c r="K136" s="26"/>
      <c r="L136" s="27"/>
      <c r="M136" s="27"/>
      <c r="N136" s="27"/>
      <c r="O136" s="26"/>
      <c r="P136" s="28"/>
      <c r="BJ136" s="79" t="s">
        <v>1239</v>
      </c>
    </row>
    <row r="137" spans="7:62" ht="15" x14ac:dyDescent="0.25">
      <c r="G137" s="29"/>
      <c r="H137" s="25"/>
      <c r="I137" s="26"/>
      <c r="J137" s="26"/>
      <c r="K137" s="26"/>
      <c r="L137" s="27"/>
      <c r="M137" s="27"/>
      <c r="N137" s="27"/>
      <c r="O137" s="26"/>
      <c r="P137" s="28"/>
      <c r="BJ137" s="79" t="s">
        <v>1240</v>
      </c>
    </row>
    <row r="138" spans="7:62" ht="15.75" x14ac:dyDescent="0.25">
      <c r="G138" s="29"/>
      <c r="H138" s="25"/>
      <c r="I138" s="26"/>
      <c r="J138" s="26"/>
      <c r="K138" s="26"/>
      <c r="L138" s="27"/>
      <c r="M138" s="27"/>
      <c r="N138" s="27"/>
      <c r="O138" s="26"/>
      <c r="P138" s="28"/>
      <c r="BJ138" s="78" t="s">
        <v>1241</v>
      </c>
    </row>
    <row r="139" spans="7:62" ht="15" x14ac:dyDescent="0.25">
      <c r="G139" s="29"/>
      <c r="H139" s="25"/>
      <c r="I139" s="26"/>
      <c r="J139" s="26"/>
      <c r="K139" s="26"/>
      <c r="L139" s="27"/>
      <c r="M139" s="27"/>
      <c r="N139" s="27"/>
      <c r="O139" s="26"/>
      <c r="P139" s="28"/>
      <c r="BJ139" s="79" t="s">
        <v>1242</v>
      </c>
    </row>
    <row r="140" spans="7:62" ht="15" x14ac:dyDescent="0.25">
      <c r="G140" s="29"/>
      <c r="H140" s="25"/>
      <c r="I140" s="26"/>
      <c r="J140" s="26"/>
      <c r="K140" s="26"/>
      <c r="L140" s="27"/>
      <c r="M140" s="27"/>
      <c r="N140" s="27"/>
      <c r="O140" s="26"/>
      <c r="P140" s="28"/>
      <c r="BJ140" s="79" t="s">
        <v>1243</v>
      </c>
    </row>
    <row r="141" spans="7:62" ht="15" x14ac:dyDescent="0.25">
      <c r="G141" s="29"/>
      <c r="H141" s="25"/>
      <c r="I141" s="26"/>
      <c r="J141" s="26"/>
      <c r="K141" s="26"/>
      <c r="L141" s="27"/>
      <c r="M141" s="27"/>
      <c r="N141" s="27"/>
      <c r="O141" s="26"/>
      <c r="P141" s="28"/>
      <c r="BJ141" s="79" t="s">
        <v>1244</v>
      </c>
    </row>
    <row r="142" spans="7:62" ht="15" x14ac:dyDescent="0.25">
      <c r="G142" s="29"/>
      <c r="H142" s="25"/>
      <c r="I142" s="26"/>
      <c r="J142" s="26"/>
      <c r="K142" s="26"/>
      <c r="L142" s="27"/>
      <c r="M142" s="27"/>
      <c r="N142" s="27"/>
      <c r="O142" s="26"/>
      <c r="P142" s="28"/>
      <c r="BJ142" s="79" t="s">
        <v>1245</v>
      </c>
    </row>
    <row r="143" spans="7:62" ht="15" x14ac:dyDescent="0.25">
      <c r="G143" s="29"/>
      <c r="H143" s="25"/>
      <c r="I143" s="26"/>
      <c r="J143" s="26"/>
      <c r="K143" s="26"/>
      <c r="L143" s="27"/>
      <c r="M143" s="27"/>
      <c r="N143" s="27"/>
      <c r="O143" s="26"/>
      <c r="P143" s="28"/>
      <c r="BJ143" s="79" t="s">
        <v>1246</v>
      </c>
    </row>
    <row r="144" spans="7:62" ht="15" x14ac:dyDescent="0.25">
      <c r="G144" s="29"/>
      <c r="H144" s="25"/>
      <c r="I144" s="26"/>
      <c r="J144" s="26"/>
      <c r="K144" s="26"/>
      <c r="L144" s="27"/>
      <c r="M144" s="27"/>
      <c r="N144" s="27"/>
      <c r="O144" s="26"/>
      <c r="P144" s="28"/>
      <c r="BJ144" s="79" t="s">
        <v>1247</v>
      </c>
    </row>
    <row r="145" spans="7:62" ht="15" x14ac:dyDescent="0.25">
      <c r="G145" s="29"/>
      <c r="H145" s="25"/>
      <c r="I145" s="26"/>
      <c r="J145" s="26"/>
      <c r="K145" s="26"/>
      <c r="L145" s="27"/>
      <c r="M145" s="27"/>
      <c r="N145" s="27"/>
      <c r="O145" s="26"/>
      <c r="P145" s="28"/>
      <c r="BJ145" s="79" t="s">
        <v>1248</v>
      </c>
    </row>
    <row r="146" spans="7:62" ht="15" x14ac:dyDescent="0.25">
      <c r="G146" s="29"/>
      <c r="H146" s="25"/>
      <c r="I146" s="26"/>
      <c r="J146" s="26"/>
      <c r="K146" s="26"/>
      <c r="L146" s="27"/>
      <c r="M146" s="27"/>
      <c r="N146" s="27"/>
      <c r="O146" s="26"/>
      <c r="P146" s="28"/>
      <c r="BJ146" s="79" t="s">
        <v>1249</v>
      </c>
    </row>
    <row r="147" spans="7:62" ht="15.75" x14ac:dyDescent="0.25">
      <c r="G147" s="29"/>
      <c r="H147" s="25"/>
      <c r="I147" s="26"/>
      <c r="J147" s="26"/>
      <c r="K147" s="26"/>
      <c r="L147" s="27"/>
      <c r="M147" s="27"/>
      <c r="N147" s="27"/>
      <c r="O147" s="26"/>
      <c r="P147" s="28"/>
      <c r="BJ147" s="78" t="s">
        <v>1250</v>
      </c>
    </row>
    <row r="148" spans="7:62" ht="15" x14ac:dyDescent="0.25">
      <c r="G148" s="29"/>
      <c r="H148" s="25"/>
      <c r="I148" s="26"/>
      <c r="J148" s="26"/>
      <c r="K148" s="26"/>
      <c r="L148" s="27"/>
      <c r="M148" s="27"/>
      <c r="N148" s="27"/>
      <c r="O148" s="26"/>
      <c r="P148" s="28"/>
      <c r="BJ148" s="79" t="s">
        <v>1251</v>
      </c>
    </row>
    <row r="149" spans="7:62" ht="15" x14ac:dyDescent="0.25">
      <c r="G149" s="29"/>
      <c r="H149" s="25"/>
      <c r="I149" s="26"/>
      <c r="J149" s="26"/>
      <c r="K149" s="26"/>
      <c r="L149" s="27"/>
      <c r="M149" s="27"/>
      <c r="N149" s="27"/>
      <c r="O149" s="26"/>
      <c r="P149" s="28"/>
      <c r="BJ149" s="79" t="s">
        <v>1252</v>
      </c>
    </row>
    <row r="150" spans="7:62" ht="15" x14ac:dyDescent="0.25">
      <c r="G150" s="29"/>
      <c r="H150" s="25"/>
      <c r="I150" s="26"/>
      <c r="J150" s="26"/>
      <c r="K150" s="26"/>
      <c r="L150" s="27"/>
      <c r="M150" s="27"/>
      <c r="N150" s="27"/>
      <c r="O150" s="26"/>
      <c r="P150" s="28"/>
      <c r="BJ150" s="79" t="s">
        <v>1253</v>
      </c>
    </row>
    <row r="151" spans="7:62" ht="15" x14ac:dyDescent="0.25">
      <c r="G151" s="29"/>
      <c r="H151" s="25"/>
      <c r="I151" s="26"/>
      <c r="J151" s="26"/>
      <c r="K151" s="26"/>
      <c r="L151" s="27"/>
      <c r="M151" s="27"/>
      <c r="N151" s="27"/>
      <c r="O151" s="26"/>
      <c r="P151" s="28"/>
      <c r="BJ151" s="79" t="s">
        <v>1254</v>
      </c>
    </row>
    <row r="152" spans="7:62" ht="15" x14ac:dyDescent="0.25">
      <c r="G152" s="29"/>
      <c r="H152" s="25"/>
      <c r="I152" s="26"/>
      <c r="J152" s="26"/>
      <c r="K152" s="26"/>
      <c r="L152" s="27"/>
      <c r="M152" s="27"/>
      <c r="N152" s="27"/>
      <c r="O152" s="26"/>
      <c r="P152" s="28"/>
      <c r="BJ152" s="79" t="s">
        <v>1255</v>
      </c>
    </row>
    <row r="153" spans="7:62" ht="15.75" x14ac:dyDescent="0.25">
      <c r="G153" s="29"/>
      <c r="H153" s="25"/>
      <c r="I153" s="26"/>
      <c r="J153" s="26"/>
      <c r="K153" s="26"/>
      <c r="L153" s="27"/>
      <c r="M153" s="27"/>
      <c r="N153" s="27"/>
      <c r="O153" s="26"/>
      <c r="P153" s="28"/>
      <c r="BJ153" s="78" t="s">
        <v>1256</v>
      </c>
    </row>
    <row r="154" spans="7:62" ht="15" x14ac:dyDescent="0.25">
      <c r="G154" s="29"/>
      <c r="H154" s="25"/>
      <c r="I154" s="26"/>
      <c r="J154" s="26"/>
      <c r="K154" s="26"/>
      <c r="L154" s="27"/>
      <c r="M154" s="27"/>
      <c r="N154" s="27"/>
      <c r="O154" s="26"/>
      <c r="P154" s="28"/>
      <c r="BJ154" s="79" t="s">
        <v>1257</v>
      </c>
    </row>
    <row r="155" spans="7:62" ht="15" x14ac:dyDescent="0.25">
      <c r="G155" s="29"/>
      <c r="H155" s="25"/>
      <c r="I155" s="26"/>
      <c r="J155" s="26"/>
      <c r="K155" s="26"/>
      <c r="L155" s="27"/>
      <c r="M155" s="27"/>
      <c r="N155" s="27"/>
      <c r="O155" s="26"/>
      <c r="P155" s="28"/>
      <c r="BJ155" s="79" t="s">
        <v>1258</v>
      </c>
    </row>
    <row r="156" spans="7:62" ht="15" x14ac:dyDescent="0.25">
      <c r="G156" s="29"/>
      <c r="H156" s="25"/>
      <c r="I156" s="26"/>
      <c r="J156" s="26"/>
      <c r="K156" s="26"/>
      <c r="L156" s="27"/>
      <c r="M156" s="27"/>
      <c r="N156" s="27"/>
      <c r="O156" s="26"/>
      <c r="P156" s="28"/>
      <c r="BJ156" s="79" t="s">
        <v>1259</v>
      </c>
    </row>
    <row r="157" spans="7:62" ht="15" x14ac:dyDescent="0.25">
      <c r="G157" s="29"/>
      <c r="H157" s="25"/>
      <c r="I157" s="26"/>
      <c r="J157" s="26"/>
      <c r="K157" s="26"/>
      <c r="L157" s="27"/>
      <c r="M157" s="27"/>
      <c r="N157" s="27"/>
      <c r="O157" s="26"/>
      <c r="P157" s="28"/>
      <c r="BJ157" s="79" t="s">
        <v>1260</v>
      </c>
    </row>
    <row r="158" spans="7:62" ht="15" x14ac:dyDescent="0.25">
      <c r="G158" s="29"/>
      <c r="H158" s="25"/>
      <c r="I158" s="26"/>
      <c r="J158" s="26"/>
      <c r="K158" s="26"/>
      <c r="L158" s="27"/>
      <c r="M158" s="27"/>
      <c r="N158" s="27"/>
      <c r="O158" s="26"/>
      <c r="P158" s="28"/>
      <c r="BJ158" s="79" t="s">
        <v>1261</v>
      </c>
    </row>
    <row r="159" spans="7:62" ht="15" x14ac:dyDescent="0.25">
      <c r="G159" s="29"/>
      <c r="H159" s="25"/>
      <c r="I159" s="26"/>
      <c r="J159" s="26"/>
      <c r="K159" s="26"/>
      <c r="L159" s="27"/>
      <c r="M159" s="27"/>
      <c r="N159" s="27"/>
      <c r="O159" s="26"/>
      <c r="P159" s="28"/>
      <c r="BJ159" s="79" t="s">
        <v>1262</v>
      </c>
    </row>
    <row r="160" spans="7:62" ht="15" x14ac:dyDescent="0.25">
      <c r="G160" s="29"/>
      <c r="H160" s="25"/>
      <c r="I160" s="26"/>
      <c r="J160" s="26"/>
      <c r="K160" s="26"/>
      <c r="L160" s="27"/>
      <c r="M160" s="27"/>
      <c r="N160" s="27"/>
      <c r="O160" s="26"/>
      <c r="P160" s="28"/>
      <c r="BJ160" s="79" t="s">
        <v>1263</v>
      </c>
    </row>
    <row r="161" spans="7:62" ht="15" x14ac:dyDescent="0.25">
      <c r="G161" s="29"/>
      <c r="H161" s="25"/>
      <c r="I161" s="26"/>
      <c r="J161" s="26"/>
      <c r="K161" s="26"/>
      <c r="L161" s="27"/>
      <c r="M161" s="27"/>
      <c r="N161" s="27"/>
      <c r="O161" s="26"/>
      <c r="P161" s="28"/>
      <c r="BJ161" s="79" t="s">
        <v>1264</v>
      </c>
    </row>
    <row r="162" spans="7:62" ht="15" x14ac:dyDescent="0.25">
      <c r="G162" s="29"/>
      <c r="H162" s="25"/>
      <c r="I162" s="26"/>
      <c r="J162" s="26"/>
      <c r="K162" s="26"/>
      <c r="L162" s="27"/>
      <c r="M162" s="27"/>
      <c r="N162" s="27"/>
      <c r="O162" s="26"/>
      <c r="P162" s="28"/>
      <c r="BJ162" s="79" t="s">
        <v>1265</v>
      </c>
    </row>
    <row r="163" spans="7:62" ht="15" x14ac:dyDescent="0.25">
      <c r="G163" s="29"/>
      <c r="H163" s="25"/>
      <c r="I163" s="26"/>
      <c r="J163" s="26"/>
      <c r="K163" s="26"/>
      <c r="L163" s="27"/>
      <c r="M163" s="27"/>
      <c r="N163" s="27"/>
      <c r="O163" s="26"/>
      <c r="P163" s="28"/>
      <c r="BJ163" s="79" t="s">
        <v>1266</v>
      </c>
    </row>
    <row r="164" spans="7:62" ht="15" x14ac:dyDescent="0.25">
      <c r="G164" s="29"/>
      <c r="H164" s="25"/>
      <c r="I164" s="26"/>
      <c r="J164" s="26"/>
      <c r="K164" s="26"/>
      <c r="L164" s="27"/>
      <c r="M164" s="27"/>
      <c r="N164" s="27"/>
      <c r="O164" s="26"/>
      <c r="P164" s="28"/>
    </row>
    <row r="165" spans="7:62" ht="15" x14ac:dyDescent="0.25">
      <c r="G165" s="24"/>
      <c r="H165" s="25"/>
      <c r="I165" s="26"/>
      <c r="J165" s="26"/>
      <c r="K165" s="26"/>
      <c r="L165" s="27"/>
      <c r="M165" s="27"/>
      <c r="N165" s="27"/>
      <c r="O165" s="26"/>
      <c r="P165" s="28"/>
    </row>
    <row r="166" spans="7:62" ht="15" x14ac:dyDescent="0.25">
      <c r="G166" s="24"/>
      <c r="H166" s="25"/>
      <c r="I166" s="26"/>
      <c r="J166" s="26"/>
      <c r="K166" s="26"/>
      <c r="L166" s="27"/>
      <c r="M166" s="27"/>
      <c r="N166" s="27"/>
      <c r="O166" s="26"/>
      <c r="P166" s="28"/>
    </row>
    <row r="167" spans="7:62" ht="15" x14ac:dyDescent="0.25">
      <c r="G167" s="29"/>
      <c r="H167" s="25"/>
      <c r="I167" s="26"/>
      <c r="J167" s="26"/>
      <c r="K167" s="26"/>
      <c r="L167" s="27"/>
      <c r="M167" s="27"/>
      <c r="N167" s="27"/>
      <c r="O167" s="26"/>
      <c r="P167" s="28"/>
    </row>
    <row r="168" spans="7:62" ht="15" x14ac:dyDescent="0.25">
      <c r="G168" s="29"/>
      <c r="H168" s="25"/>
      <c r="I168" s="26"/>
      <c r="J168" s="26"/>
      <c r="K168" s="26"/>
      <c r="L168" s="27"/>
      <c r="M168" s="27"/>
      <c r="N168" s="27"/>
      <c r="O168" s="26"/>
      <c r="P168" s="28"/>
    </row>
    <row r="169" spans="7:62" ht="15" x14ac:dyDescent="0.25">
      <c r="G169" s="29"/>
      <c r="H169" s="25"/>
      <c r="I169" s="26"/>
      <c r="J169" s="26"/>
      <c r="K169" s="26"/>
      <c r="L169" s="27"/>
      <c r="M169" s="27"/>
      <c r="N169" s="27"/>
      <c r="O169" s="26"/>
      <c r="P169" s="28"/>
    </row>
    <row r="170" spans="7:62" ht="15" x14ac:dyDescent="0.25">
      <c r="G170" s="29"/>
      <c r="H170" s="25"/>
      <c r="I170" s="26"/>
      <c r="J170" s="26"/>
      <c r="K170" s="26"/>
      <c r="L170" s="27"/>
      <c r="M170" s="27"/>
      <c r="N170" s="27"/>
      <c r="O170" s="26"/>
      <c r="P170" s="28"/>
    </row>
    <row r="171" spans="7:62" ht="15" x14ac:dyDescent="0.25">
      <c r="G171" s="29"/>
      <c r="H171" s="25"/>
      <c r="I171" s="26"/>
      <c r="J171" s="26"/>
      <c r="K171" s="26"/>
      <c r="L171" s="27"/>
      <c r="M171" s="27"/>
      <c r="N171" s="27"/>
      <c r="O171" s="26"/>
      <c r="P171" s="28"/>
    </row>
    <row r="172" spans="7:62" ht="15" x14ac:dyDescent="0.25">
      <c r="G172" s="29"/>
      <c r="H172" s="25"/>
      <c r="I172" s="26"/>
      <c r="J172" s="26"/>
      <c r="K172" s="26"/>
      <c r="L172" s="27"/>
      <c r="M172" s="27"/>
      <c r="N172" s="27"/>
      <c r="O172" s="26"/>
      <c r="P172" s="28"/>
    </row>
    <row r="173" spans="7:62" ht="15" x14ac:dyDescent="0.25">
      <c r="G173" s="29"/>
      <c r="H173" s="25"/>
      <c r="I173" s="26"/>
      <c r="J173" s="26"/>
      <c r="K173" s="26"/>
      <c r="L173" s="27"/>
      <c r="M173" s="27"/>
      <c r="N173" s="27"/>
      <c r="O173" s="26"/>
      <c r="P173" s="28"/>
    </row>
    <row r="174" spans="7:62" ht="15" x14ac:dyDescent="0.25">
      <c r="G174" s="29"/>
      <c r="H174" s="25"/>
      <c r="I174" s="26"/>
      <c r="J174" s="26"/>
      <c r="K174" s="26"/>
      <c r="L174" s="27"/>
      <c r="M174" s="27"/>
      <c r="N174" s="27"/>
      <c r="O174" s="26"/>
      <c r="P174" s="28"/>
    </row>
    <row r="175" spans="7:62" ht="15" x14ac:dyDescent="0.25">
      <c r="G175" s="29"/>
      <c r="H175" s="25"/>
      <c r="I175" s="26"/>
      <c r="J175" s="26"/>
      <c r="K175" s="26"/>
      <c r="L175" s="27"/>
      <c r="M175" s="27"/>
      <c r="N175" s="27"/>
      <c r="O175" s="26"/>
      <c r="P175" s="28"/>
    </row>
    <row r="176" spans="7:62" ht="15" x14ac:dyDescent="0.25">
      <c r="G176" s="29"/>
      <c r="H176" s="25"/>
      <c r="I176" s="26"/>
      <c r="J176" s="26"/>
      <c r="K176" s="26"/>
      <c r="L176" s="27"/>
      <c r="M176" s="27"/>
      <c r="N176" s="27"/>
      <c r="O176" s="26"/>
      <c r="P176" s="28"/>
    </row>
    <row r="177" spans="7:16" ht="15" x14ac:dyDescent="0.25">
      <c r="G177" s="29"/>
      <c r="H177" s="25"/>
      <c r="I177" s="26"/>
      <c r="J177" s="26"/>
      <c r="K177" s="26"/>
      <c r="L177" s="27"/>
      <c r="M177" s="27"/>
      <c r="N177" s="27"/>
      <c r="O177" s="26"/>
      <c r="P177" s="28"/>
    </row>
    <row r="178" spans="7:16" ht="15" x14ac:dyDescent="0.25">
      <c r="G178" s="29"/>
      <c r="H178" s="25"/>
      <c r="I178" s="26"/>
      <c r="J178" s="26"/>
      <c r="K178" s="26"/>
      <c r="L178" s="27"/>
      <c r="M178" s="27"/>
      <c r="N178" s="27"/>
      <c r="O178" s="26"/>
      <c r="P178" s="28"/>
    </row>
    <row r="179" spans="7:16" ht="15" x14ac:dyDescent="0.25">
      <c r="G179" s="29"/>
      <c r="H179" s="25"/>
      <c r="I179" s="26"/>
      <c r="J179" s="26"/>
      <c r="K179" s="26"/>
      <c r="L179" s="27"/>
      <c r="M179" s="27"/>
      <c r="N179" s="27"/>
      <c r="O179" s="26"/>
      <c r="P179" s="28"/>
    </row>
    <row r="180" spans="7:16" ht="15" x14ac:dyDescent="0.25">
      <c r="G180" s="29"/>
      <c r="H180" s="25"/>
      <c r="I180" s="26"/>
      <c r="J180" s="26"/>
      <c r="K180" s="26"/>
      <c r="L180" s="27"/>
      <c r="M180" s="27"/>
      <c r="N180" s="27"/>
      <c r="O180" s="26"/>
      <c r="P180" s="28"/>
    </row>
    <row r="181" spans="7:16" ht="15" x14ac:dyDescent="0.25">
      <c r="G181" s="29"/>
      <c r="H181" s="25"/>
      <c r="I181" s="26"/>
      <c r="J181" s="26"/>
      <c r="K181" s="26"/>
      <c r="L181" s="27"/>
      <c r="M181" s="27"/>
      <c r="N181" s="27"/>
      <c r="O181" s="26"/>
      <c r="P181" s="28"/>
    </row>
    <row r="182" spans="7:16" ht="15" x14ac:dyDescent="0.25">
      <c r="G182" s="24"/>
      <c r="H182" s="25"/>
      <c r="I182" s="26"/>
      <c r="J182" s="26"/>
      <c r="K182" s="26"/>
      <c r="L182" s="27"/>
      <c r="M182" s="27"/>
      <c r="N182" s="27"/>
      <c r="O182" s="26"/>
      <c r="P182" s="28"/>
    </row>
    <row r="183" spans="7:16" ht="15" x14ac:dyDescent="0.25">
      <c r="G183" s="29"/>
      <c r="H183" s="25"/>
      <c r="I183" s="26"/>
      <c r="J183" s="26"/>
      <c r="K183" s="26"/>
      <c r="L183" s="27"/>
      <c r="M183" s="27"/>
      <c r="N183" s="27"/>
      <c r="O183" s="26"/>
      <c r="P183" s="28"/>
    </row>
    <row r="184" spans="7:16" ht="15" x14ac:dyDescent="0.25">
      <c r="G184" s="24"/>
      <c r="H184" s="25"/>
      <c r="I184" s="26"/>
      <c r="J184" s="26"/>
      <c r="K184" s="26"/>
      <c r="L184" s="27"/>
      <c r="M184" s="27"/>
      <c r="N184" s="27"/>
      <c r="O184" s="26"/>
      <c r="P184" s="28"/>
    </row>
    <row r="185" spans="7:16" ht="15" x14ac:dyDescent="0.25">
      <c r="G185" s="24"/>
      <c r="H185" s="25"/>
      <c r="I185" s="26"/>
      <c r="J185" s="26"/>
      <c r="K185" s="26"/>
      <c r="L185" s="27"/>
      <c r="M185" s="27"/>
      <c r="N185" s="27"/>
      <c r="O185" s="26"/>
      <c r="P185" s="28"/>
    </row>
    <row r="186" spans="7:16" ht="15" x14ac:dyDescent="0.25">
      <c r="G186" s="24"/>
      <c r="H186" s="25"/>
      <c r="I186" s="26"/>
      <c r="J186" s="26"/>
      <c r="K186" s="26"/>
      <c r="L186" s="27"/>
      <c r="M186" s="27"/>
      <c r="N186" s="27"/>
      <c r="O186" s="26"/>
      <c r="P186" s="28"/>
    </row>
    <row r="187" spans="7:16" ht="15" x14ac:dyDescent="0.25">
      <c r="G187" s="29"/>
      <c r="H187" s="25"/>
      <c r="I187" s="26"/>
      <c r="J187" s="26"/>
      <c r="K187" s="26"/>
      <c r="L187" s="27"/>
      <c r="M187" s="27"/>
      <c r="N187" s="27"/>
      <c r="O187" s="26"/>
      <c r="P187" s="28"/>
    </row>
    <row r="188" spans="7:16" ht="15" x14ac:dyDescent="0.25">
      <c r="G188" s="29"/>
      <c r="H188" s="25"/>
      <c r="I188" s="26"/>
      <c r="J188" s="26"/>
      <c r="K188" s="26"/>
      <c r="L188" s="27"/>
      <c r="M188" s="27"/>
      <c r="N188" s="27"/>
      <c r="O188" s="26"/>
      <c r="P188" s="28"/>
    </row>
    <row r="189" spans="7:16" ht="15" x14ac:dyDescent="0.25">
      <c r="G189" s="29"/>
      <c r="H189" s="25"/>
      <c r="I189" s="26"/>
      <c r="J189" s="26"/>
      <c r="K189" s="26"/>
      <c r="L189" s="27"/>
      <c r="M189" s="27"/>
      <c r="N189" s="27"/>
      <c r="O189" s="26"/>
      <c r="P189" s="28"/>
    </row>
    <row r="190" spans="7:16" ht="15" x14ac:dyDescent="0.25">
      <c r="G190" s="29"/>
      <c r="H190" s="25"/>
      <c r="I190" s="26"/>
      <c r="J190" s="26"/>
      <c r="K190" s="26"/>
      <c r="L190" s="27"/>
      <c r="M190" s="27"/>
      <c r="N190" s="27"/>
      <c r="O190" s="26"/>
      <c r="P190" s="28"/>
    </row>
    <row r="191" spans="7:16" ht="15" x14ac:dyDescent="0.25">
      <c r="G191" s="24"/>
      <c r="H191" s="25"/>
      <c r="I191" s="26"/>
      <c r="J191" s="26"/>
      <c r="K191" s="26"/>
      <c r="L191" s="27"/>
      <c r="M191" s="27"/>
      <c r="N191" s="27"/>
      <c r="O191" s="26"/>
      <c r="P191" s="28"/>
    </row>
    <row r="192" spans="7:16" ht="15" x14ac:dyDescent="0.25">
      <c r="G192" s="29"/>
      <c r="H192" s="25"/>
      <c r="I192" s="26"/>
      <c r="J192" s="26"/>
      <c r="K192" s="26"/>
      <c r="L192" s="27"/>
      <c r="M192" s="27"/>
      <c r="N192" s="27"/>
      <c r="O192" s="26"/>
      <c r="P192" s="28"/>
    </row>
    <row r="193" spans="7:16" ht="15" x14ac:dyDescent="0.25">
      <c r="G193" s="29"/>
      <c r="H193" s="25"/>
      <c r="I193" s="26"/>
      <c r="J193" s="26"/>
      <c r="K193" s="26"/>
      <c r="L193" s="27"/>
      <c r="M193" s="27"/>
      <c r="N193" s="27"/>
      <c r="O193" s="26"/>
      <c r="P193" s="28"/>
    </row>
    <row r="194" spans="7:16" ht="15" x14ac:dyDescent="0.25">
      <c r="G194" s="29"/>
      <c r="H194" s="25"/>
      <c r="I194" s="26"/>
      <c r="J194" s="26"/>
      <c r="K194" s="26"/>
      <c r="L194" s="27"/>
      <c r="M194" s="27"/>
      <c r="N194" s="27"/>
      <c r="O194" s="26"/>
      <c r="P194" s="28"/>
    </row>
    <row r="195" spans="7:16" ht="15" x14ac:dyDescent="0.25">
      <c r="G195" s="29"/>
      <c r="H195" s="25"/>
      <c r="I195" s="26"/>
      <c r="J195" s="26"/>
      <c r="K195" s="26"/>
      <c r="L195" s="27"/>
      <c r="M195" s="27"/>
      <c r="N195" s="27"/>
      <c r="O195" s="26"/>
      <c r="P195" s="28"/>
    </row>
    <row r="196" spans="7:16" ht="15" x14ac:dyDescent="0.25">
      <c r="G196" s="24"/>
      <c r="H196" s="25"/>
      <c r="I196" s="26"/>
      <c r="J196" s="26"/>
      <c r="K196" s="26"/>
      <c r="L196" s="27"/>
      <c r="M196" s="27"/>
      <c r="N196" s="27"/>
      <c r="O196" s="26"/>
      <c r="P196" s="28"/>
    </row>
    <row r="197" spans="7:16" ht="15" x14ac:dyDescent="0.25">
      <c r="G197" s="24"/>
      <c r="H197" s="25"/>
      <c r="I197" s="26"/>
      <c r="J197" s="26"/>
      <c r="K197" s="26"/>
      <c r="L197" s="27"/>
      <c r="M197" s="27"/>
      <c r="N197" s="27"/>
      <c r="O197" s="26"/>
      <c r="P197" s="28"/>
    </row>
    <row r="198" spans="7:16" ht="15" x14ac:dyDescent="0.25">
      <c r="G198" s="29"/>
      <c r="H198" s="25"/>
      <c r="I198" s="26"/>
      <c r="J198" s="26"/>
      <c r="K198" s="26"/>
      <c r="L198" s="27"/>
      <c r="M198" s="27"/>
      <c r="N198" s="27"/>
      <c r="O198" s="26"/>
      <c r="P198" s="28"/>
    </row>
    <row r="199" spans="7:16" ht="15" x14ac:dyDescent="0.2">
      <c r="G199" s="31"/>
      <c r="H199" s="25"/>
      <c r="I199" s="26"/>
      <c r="J199" s="26"/>
      <c r="K199" s="26"/>
      <c r="L199" s="27"/>
      <c r="M199" s="27"/>
      <c r="N199" s="27"/>
      <c r="O199" s="26"/>
      <c r="P199" s="28"/>
    </row>
    <row r="200" spans="7:16" ht="15" x14ac:dyDescent="0.25">
      <c r="G200" s="29"/>
      <c r="H200" s="25"/>
      <c r="I200" s="26"/>
      <c r="J200" s="26"/>
      <c r="K200" s="26"/>
      <c r="L200" s="27"/>
      <c r="M200" s="27"/>
      <c r="N200" s="27"/>
      <c r="O200" s="26"/>
      <c r="P200" s="28"/>
    </row>
    <row r="201" spans="7:16" ht="15" x14ac:dyDescent="0.25">
      <c r="G201" s="29"/>
      <c r="H201" s="25"/>
      <c r="I201" s="26"/>
      <c r="J201" s="26"/>
      <c r="K201" s="26"/>
      <c r="L201" s="27"/>
      <c r="M201" s="27"/>
      <c r="N201" s="27"/>
      <c r="O201" s="26"/>
      <c r="P201" s="28"/>
    </row>
    <row r="202" spans="7:16" ht="15" x14ac:dyDescent="0.25">
      <c r="G202" s="29"/>
      <c r="H202" s="25"/>
      <c r="I202" s="26"/>
      <c r="J202" s="26"/>
      <c r="K202" s="26"/>
      <c r="L202" s="27"/>
      <c r="M202" s="27"/>
      <c r="N202" s="27"/>
      <c r="O202" s="26"/>
      <c r="P202" s="28"/>
    </row>
    <row r="203" spans="7:16" ht="15" x14ac:dyDescent="0.25">
      <c r="G203" s="24"/>
      <c r="H203" s="25"/>
      <c r="I203" s="26"/>
      <c r="J203" s="26"/>
      <c r="K203" s="26"/>
      <c r="L203" s="27"/>
      <c r="M203" s="27"/>
      <c r="N203" s="27"/>
      <c r="O203" s="26"/>
      <c r="P203" s="28"/>
    </row>
    <row r="204" spans="7:16" ht="15" x14ac:dyDescent="0.25">
      <c r="G204" s="29"/>
      <c r="H204" s="25"/>
      <c r="I204" s="26"/>
      <c r="J204" s="26"/>
      <c r="K204" s="26"/>
      <c r="L204" s="27"/>
      <c r="M204" s="27"/>
      <c r="N204" s="27"/>
      <c r="O204" s="26"/>
      <c r="P204" s="28"/>
    </row>
    <row r="205" spans="7:16" ht="15" x14ac:dyDescent="0.25">
      <c r="G205" s="24"/>
      <c r="H205" s="25"/>
      <c r="I205" s="26"/>
      <c r="J205" s="26"/>
      <c r="K205" s="26"/>
      <c r="L205" s="27"/>
      <c r="M205" s="27"/>
      <c r="N205" s="27"/>
      <c r="O205" s="26"/>
      <c r="P205" s="28"/>
    </row>
    <row r="206" spans="7:16" ht="15" x14ac:dyDescent="0.25">
      <c r="G206" s="24"/>
      <c r="H206" s="25"/>
      <c r="I206" s="26"/>
      <c r="J206" s="26"/>
      <c r="K206" s="26"/>
      <c r="L206" s="27"/>
      <c r="M206" s="27"/>
      <c r="N206" s="27"/>
      <c r="O206" s="26"/>
      <c r="P206" s="28"/>
    </row>
    <row r="207" spans="7:16" ht="15" x14ac:dyDescent="0.25">
      <c r="G207" s="24"/>
      <c r="H207" s="25"/>
      <c r="I207" s="26"/>
      <c r="J207" s="26"/>
      <c r="K207" s="26"/>
      <c r="L207" s="27"/>
      <c r="M207" s="27"/>
      <c r="N207" s="27"/>
      <c r="O207" s="26"/>
      <c r="P207" s="28"/>
    </row>
    <row r="208" spans="7:16" ht="15" x14ac:dyDescent="0.25">
      <c r="G208" s="24"/>
      <c r="H208" s="25"/>
      <c r="I208" s="26"/>
      <c r="J208" s="26"/>
      <c r="K208" s="26"/>
      <c r="L208" s="27"/>
      <c r="M208" s="27"/>
      <c r="N208" s="27"/>
      <c r="O208" s="26"/>
      <c r="P208" s="28"/>
    </row>
    <row r="209" spans="7:16" ht="15" x14ac:dyDescent="0.25">
      <c r="G209" s="29"/>
      <c r="H209" s="25"/>
      <c r="I209" s="26"/>
      <c r="J209" s="26"/>
      <c r="K209" s="26"/>
      <c r="L209" s="27"/>
      <c r="M209" s="27"/>
      <c r="N209" s="27"/>
      <c r="O209" s="26"/>
      <c r="P209" s="28"/>
    </row>
    <row r="210" spans="7:16" ht="15" x14ac:dyDescent="0.25">
      <c r="G210" s="29"/>
      <c r="H210" s="25"/>
      <c r="I210" s="26"/>
      <c r="J210" s="26"/>
      <c r="K210" s="26"/>
      <c r="L210" s="27"/>
      <c r="M210" s="27"/>
      <c r="N210" s="27"/>
      <c r="O210" s="26"/>
      <c r="P210" s="28"/>
    </row>
    <row r="211" spans="7:16" ht="15" x14ac:dyDescent="0.25">
      <c r="G211" s="29"/>
      <c r="H211" s="25"/>
      <c r="I211" s="26"/>
      <c r="J211" s="26"/>
      <c r="K211" s="26"/>
      <c r="L211" s="27"/>
      <c r="M211" s="27"/>
      <c r="N211" s="27"/>
      <c r="O211" s="26"/>
      <c r="P211" s="28"/>
    </row>
    <row r="212" spans="7:16" ht="15" x14ac:dyDescent="0.25">
      <c r="G212" s="29"/>
      <c r="H212" s="25"/>
      <c r="I212" s="26"/>
      <c r="J212" s="26"/>
      <c r="K212" s="26"/>
      <c r="L212" s="27"/>
      <c r="M212" s="27"/>
      <c r="N212" s="27"/>
      <c r="O212" s="26"/>
      <c r="P212" s="28"/>
    </row>
    <row r="213" spans="7:16" ht="15" x14ac:dyDescent="0.25">
      <c r="G213" s="29"/>
      <c r="H213" s="25"/>
      <c r="I213" s="26"/>
      <c r="J213" s="26"/>
      <c r="K213" s="26"/>
      <c r="L213" s="27"/>
      <c r="M213" s="27"/>
      <c r="N213" s="27"/>
      <c r="O213" s="26"/>
      <c r="P213" s="28"/>
    </row>
    <row r="214" spans="7:16" ht="15" x14ac:dyDescent="0.25">
      <c r="G214" s="29"/>
      <c r="H214" s="25"/>
      <c r="I214" s="26"/>
      <c r="J214" s="26"/>
      <c r="K214" s="26"/>
      <c r="L214" s="27"/>
      <c r="M214" s="27"/>
      <c r="N214" s="27"/>
      <c r="O214" s="26"/>
      <c r="P214" s="28"/>
    </row>
    <row r="215" spans="7:16" ht="15" x14ac:dyDescent="0.25">
      <c r="G215" s="29"/>
      <c r="H215" s="25"/>
      <c r="I215" s="26"/>
      <c r="J215" s="26"/>
      <c r="K215" s="26"/>
      <c r="L215" s="27"/>
      <c r="M215" s="27"/>
      <c r="N215" s="27"/>
      <c r="O215" s="26"/>
      <c r="P215" s="28"/>
    </row>
    <row r="216" spans="7:16" ht="15" x14ac:dyDescent="0.25">
      <c r="G216" s="29"/>
      <c r="H216" s="25"/>
      <c r="I216" s="26"/>
      <c r="J216" s="26"/>
      <c r="K216" s="26"/>
      <c r="L216" s="27"/>
      <c r="M216" s="27"/>
      <c r="N216" s="27"/>
      <c r="O216" s="26"/>
      <c r="P216" s="28"/>
    </row>
    <row r="217" spans="7:16" ht="15" x14ac:dyDescent="0.25">
      <c r="G217" s="29"/>
      <c r="H217" s="25"/>
      <c r="I217" s="26"/>
      <c r="J217" s="26"/>
      <c r="K217" s="26"/>
      <c r="L217" s="27"/>
      <c r="M217" s="27"/>
      <c r="N217" s="27"/>
      <c r="O217" s="26"/>
      <c r="P217" s="28"/>
    </row>
    <row r="218" spans="7:16" ht="15" x14ac:dyDescent="0.25">
      <c r="G218" s="29"/>
      <c r="H218" s="25"/>
      <c r="I218" s="26"/>
      <c r="J218" s="26"/>
      <c r="K218" s="26"/>
      <c r="L218" s="27"/>
      <c r="M218" s="27"/>
      <c r="N218" s="27"/>
      <c r="O218" s="26"/>
      <c r="P218" s="28"/>
    </row>
    <row r="219" spans="7:16" ht="15" x14ac:dyDescent="0.25">
      <c r="G219" s="29"/>
      <c r="H219" s="25"/>
      <c r="I219" s="26"/>
      <c r="J219" s="26"/>
      <c r="K219" s="26"/>
      <c r="L219" s="27"/>
      <c r="M219" s="27"/>
      <c r="N219" s="27"/>
      <c r="O219" s="26"/>
      <c r="P219" s="28"/>
    </row>
    <row r="220" spans="7:16" ht="15" x14ac:dyDescent="0.25">
      <c r="G220" s="29"/>
      <c r="H220" s="25"/>
      <c r="I220" s="26"/>
      <c r="J220" s="26"/>
      <c r="K220" s="26"/>
      <c r="L220" s="27"/>
      <c r="M220" s="27"/>
      <c r="N220" s="27"/>
      <c r="O220" s="26"/>
      <c r="P220" s="28"/>
    </row>
    <row r="221" spans="7:16" ht="15" x14ac:dyDescent="0.25">
      <c r="G221" s="29"/>
      <c r="H221" s="25"/>
      <c r="I221" s="26"/>
      <c r="J221" s="26"/>
      <c r="K221" s="26"/>
      <c r="L221" s="27"/>
      <c r="M221" s="27"/>
      <c r="N221" s="27"/>
      <c r="O221" s="26"/>
      <c r="P221" s="28"/>
    </row>
    <row r="222" spans="7:16" ht="15" x14ac:dyDescent="0.25">
      <c r="G222" s="29"/>
      <c r="H222" s="25"/>
      <c r="I222" s="26"/>
      <c r="J222" s="26"/>
      <c r="K222" s="26"/>
      <c r="L222" s="27"/>
      <c r="M222" s="27"/>
      <c r="N222" s="27"/>
      <c r="O222" s="26"/>
      <c r="P222" s="28"/>
    </row>
    <row r="223" spans="7:16" ht="15" x14ac:dyDescent="0.25">
      <c r="G223" s="29"/>
      <c r="H223" s="25"/>
      <c r="I223" s="26"/>
      <c r="J223" s="26"/>
      <c r="K223" s="26"/>
      <c r="L223" s="27"/>
      <c r="M223" s="27"/>
      <c r="N223" s="27"/>
      <c r="O223" s="26"/>
      <c r="P223" s="28"/>
    </row>
    <row r="224" spans="7:16" ht="15" x14ac:dyDescent="0.25">
      <c r="G224" s="29"/>
      <c r="H224" s="25"/>
      <c r="I224" s="26"/>
      <c r="J224" s="26"/>
      <c r="K224" s="26"/>
      <c r="L224" s="27"/>
      <c r="M224" s="27"/>
      <c r="N224" s="27"/>
      <c r="O224" s="26"/>
      <c r="P224" s="28"/>
    </row>
    <row r="225" spans="7:16" ht="15" x14ac:dyDescent="0.25">
      <c r="G225" s="29"/>
      <c r="H225" s="25"/>
      <c r="I225" s="26"/>
      <c r="J225" s="26"/>
      <c r="K225" s="26"/>
      <c r="L225" s="27"/>
      <c r="M225" s="27"/>
      <c r="N225" s="27"/>
      <c r="O225" s="26"/>
      <c r="P225" s="28"/>
    </row>
    <row r="226" spans="7:16" ht="15" x14ac:dyDescent="0.25">
      <c r="G226" s="29"/>
      <c r="H226" s="25"/>
      <c r="I226" s="26"/>
      <c r="J226" s="26"/>
      <c r="K226" s="26"/>
      <c r="L226" s="27"/>
      <c r="M226" s="27"/>
      <c r="N226" s="27"/>
      <c r="O226" s="26"/>
      <c r="P226" s="28"/>
    </row>
    <row r="227" spans="7:16" ht="15" x14ac:dyDescent="0.25">
      <c r="G227" s="29"/>
      <c r="H227" s="25"/>
      <c r="I227" s="26"/>
      <c r="J227" s="26"/>
      <c r="K227" s="26"/>
      <c r="L227" s="27"/>
      <c r="M227" s="27"/>
      <c r="N227" s="27"/>
      <c r="O227" s="26"/>
      <c r="P227" s="28"/>
    </row>
    <row r="228" spans="7:16" ht="15" x14ac:dyDescent="0.25">
      <c r="G228" s="29"/>
      <c r="H228" s="25"/>
      <c r="I228" s="26"/>
      <c r="J228" s="26"/>
      <c r="K228" s="26"/>
      <c r="L228" s="27"/>
      <c r="M228" s="27"/>
      <c r="N228" s="27"/>
      <c r="O228" s="26"/>
      <c r="P228" s="28"/>
    </row>
    <row r="229" spans="7:16" ht="15" x14ac:dyDescent="0.25">
      <c r="G229" s="29"/>
      <c r="H229" s="25"/>
      <c r="I229" s="26"/>
      <c r="J229" s="26"/>
      <c r="K229" s="26"/>
      <c r="L229" s="27"/>
      <c r="M229" s="27"/>
      <c r="N229" s="27"/>
      <c r="O229" s="26"/>
      <c r="P229" s="28"/>
    </row>
    <row r="230" spans="7:16" ht="15" x14ac:dyDescent="0.25">
      <c r="G230" s="29"/>
      <c r="H230" s="25"/>
      <c r="I230" s="26"/>
      <c r="J230" s="26"/>
      <c r="K230" s="26"/>
      <c r="L230" s="27"/>
      <c r="M230" s="27"/>
      <c r="N230" s="27"/>
      <c r="O230" s="26"/>
      <c r="P230" s="28"/>
    </row>
    <row r="231" spans="7:16" ht="15" x14ac:dyDescent="0.25">
      <c r="G231" s="29"/>
      <c r="H231" s="25"/>
      <c r="I231" s="26"/>
      <c r="J231" s="26"/>
      <c r="K231" s="26"/>
      <c r="L231" s="27"/>
      <c r="M231" s="27"/>
      <c r="N231" s="27"/>
      <c r="O231" s="26"/>
      <c r="P231" s="28"/>
    </row>
    <row r="232" spans="7:16" ht="15" x14ac:dyDescent="0.25">
      <c r="G232" s="29"/>
      <c r="H232" s="25"/>
      <c r="I232" s="26"/>
      <c r="J232" s="26"/>
      <c r="K232" s="26"/>
      <c r="L232" s="27"/>
      <c r="M232" s="27"/>
      <c r="N232" s="27"/>
      <c r="O232" s="26"/>
      <c r="P232" s="28"/>
    </row>
    <row r="233" spans="7:16" ht="15" x14ac:dyDescent="0.25">
      <c r="G233" s="29"/>
      <c r="H233" s="25"/>
      <c r="I233" s="26"/>
      <c r="J233" s="26"/>
      <c r="K233" s="26"/>
      <c r="L233" s="27"/>
      <c r="M233" s="27"/>
      <c r="N233" s="27"/>
      <c r="O233" s="26"/>
      <c r="P233" s="28"/>
    </row>
    <row r="234" spans="7:16" ht="15" x14ac:dyDescent="0.25">
      <c r="G234" s="29"/>
      <c r="H234" s="25"/>
      <c r="I234" s="26"/>
      <c r="J234" s="26"/>
      <c r="K234" s="26"/>
      <c r="L234" s="27"/>
      <c r="M234" s="27"/>
      <c r="N234" s="27"/>
      <c r="O234" s="26"/>
      <c r="P234" s="28"/>
    </row>
    <row r="235" spans="7:16" ht="15" x14ac:dyDescent="0.25">
      <c r="G235" s="29"/>
      <c r="H235" s="25"/>
      <c r="I235" s="26"/>
      <c r="J235" s="26"/>
      <c r="K235" s="26"/>
      <c r="L235" s="27"/>
      <c r="M235" s="27"/>
      <c r="N235" s="27"/>
      <c r="O235" s="26"/>
      <c r="P235" s="28"/>
    </row>
    <row r="236" spans="7:16" ht="15" x14ac:dyDescent="0.25">
      <c r="G236" s="29"/>
      <c r="H236" s="25"/>
      <c r="I236" s="26"/>
      <c r="J236" s="26"/>
      <c r="K236" s="26"/>
      <c r="L236" s="27"/>
      <c r="M236" s="27"/>
      <c r="N236" s="27"/>
      <c r="O236" s="26"/>
      <c r="P236" s="28"/>
    </row>
    <row r="237" spans="7:16" ht="15" x14ac:dyDescent="0.25">
      <c r="G237" s="29"/>
      <c r="H237" s="25"/>
      <c r="I237" s="26"/>
      <c r="J237" s="26"/>
      <c r="K237" s="26"/>
      <c r="L237" s="27"/>
      <c r="M237" s="27"/>
      <c r="N237" s="27"/>
      <c r="O237" s="26"/>
      <c r="P237" s="28"/>
    </row>
    <row r="238" spans="7:16" ht="15" x14ac:dyDescent="0.25">
      <c r="G238" s="29"/>
      <c r="H238" s="25"/>
      <c r="I238" s="26"/>
      <c r="J238" s="26"/>
      <c r="K238" s="26"/>
      <c r="L238" s="27"/>
      <c r="M238" s="27"/>
      <c r="N238" s="27"/>
      <c r="O238" s="26"/>
      <c r="P238" s="28"/>
    </row>
    <row r="239" spans="7:16" ht="15" x14ac:dyDescent="0.25">
      <c r="G239" s="29"/>
      <c r="H239" s="25"/>
      <c r="I239" s="26"/>
      <c r="J239" s="26"/>
      <c r="K239" s="26"/>
      <c r="L239" s="27"/>
      <c r="M239" s="27"/>
      <c r="N239" s="27"/>
      <c r="O239" s="26"/>
      <c r="P239" s="28"/>
    </row>
    <row r="240" spans="7:16" ht="15" x14ac:dyDescent="0.25">
      <c r="G240" s="29"/>
      <c r="H240" s="25"/>
      <c r="I240" s="26"/>
      <c r="J240" s="26"/>
      <c r="K240" s="26"/>
      <c r="L240" s="27"/>
      <c r="M240" s="27"/>
      <c r="N240" s="27"/>
      <c r="O240" s="26"/>
      <c r="P240" s="28"/>
    </row>
    <row r="241" spans="7:16" ht="15" x14ac:dyDescent="0.25">
      <c r="G241" s="29"/>
      <c r="H241" s="25"/>
      <c r="I241" s="26"/>
      <c r="J241" s="26"/>
      <c r="K241" s="26"/>
      <c r="L241" s="27"/>
      <c r="M241" s="27"/>
      <c r="N241" s="27"/>
      <c r="O241" s="26"/>
      <c r="P241" s="28"/>
    </row>
    <row r="242" spans="7:16" ht="15" x14ac:dyDescent="0.25">
      <c r="G242" s="29"/>
      <c r="H242" s="25"/>
      <c r="I242" s="26"/>
      <c r="J242" s="26"/>
      <c r="K242" s="26"/>
      <c r="L242" s="27"/>
      <c r="M242" s="27"/>
      <c r="N242" s="27"/>
      <c r="O242" s="26"/>
      <c r="P242" s="28"/>
    </row>
    <row r="243" spans="7:16" ht="15" x14ac:dyDescent="0.25">
      <c r="G243" s="29"/>
      <c r="H243" s="25"/>
      <c r="I243" s="26"/>
      <c r="J243" s="26"/>
      <c r="K243" s="26"/>
      <c r="L243" s="27"/>
      <c r="M243" s="27"/>
      <c r="N243" s="27"/>
      <c r="O243" s="26"/>
      <c r="P243" s="28"/>
    </row>
    <row r="244" spans="7:16" ht="15" x14ac:dyDescent="0.25">
      <c r="G244" s="29"/>
      <c r="H244" s="25"/>
      <c r="I244" s="26"/>
      <c r="J244" s="26"/>
      <c r="K244" s="26"/>
      <c r="L244" s="27"/>
      <c r="M244" s="27"/>
      <c r="N244" s="27"/>
      <c r="O244" s="26"/>
      <c r="P244" s="28"/>
    </row>
    <row r="245" spans="7:16" ht="15" x14ac:dyDescent="0.25">
      <c r="G245" s="29"/>
      <c r="H245" s="25"/>
      <c r="I245" s="26"/>
      <c r="J245" s="26"/>
      <c r="K245" s="26"/>
      <c r="L245" s="27"/>
      <c r="M245" s="27"/>
      <c r="N245" s="27"/>
      <c r="O245" s="26"/>
      <c r="P245" s="28"/>
    </row>
    <row r="246" spans="7:16" ht="15" x14ac:dyDescent="0.25">
      <c r="G246" s="29"/>
      <c r="H246" s="25"/>
      <c r="I246" s="26"/>
      <c r="J246" s="26"/>
      <c r="K246" s="26"/>
      <c r="L246" s="27"/>
      <c r="M246" s="27"/>
      <c r="N246" s="27"/>
      <c r="O246" s="26"/>
      <c r="P246" s="28"/>
    </row>
    <row r="247" spans="7:16" ht="15" x14ac:dyDescent="0.25">
      <c r="G247" s="29"/>
      <c r="H247" s="25"/>
      <c r="I247" s="26"/>
      <c r="J247" s="26"/>
      <c r="K247" s="26"/>
      <c r="L247" s="27"/>
      <c r="M247" s="27"/>
      <c r="N247" s="27"/>
      <c r="O247" s="26"/>
      <c r="P247" s="28"/>
    </row>
    <row r="248" spans="7:16" ht="15" x14ac:dyDescent="0.25">
      <c r="G248" s="29"/>
      <c r="H248" s="25"/>
      <c r="I248" s="26"/>
      <c r="J248" s="26"/>
      <c r="K248" s="26"/>
      <c r="L248" s="27"/>
      <c r="M248" s="27"/>
      <c r="N248" s="27"/>
      <c r="O248" s="26"/>
      <c r="P248" s="28"/>
    </row>
    <row r="249" spans="7:16" ht="15" x14ac:dyDescent="0.25">
      <c r="G249" s="29"/>
      <c r="H249" s="25"/>
      <c r="I249" s="26"/>
      <c r="J249" s="26"/>
      <c r="K249" s="26"/>
      <c r="L249" s="27"/>
      <c r="M249" s="27"/>
      <c r="N249" s="27"/>
      <c r="O249" s="26"/>
      <c r="P249" s="28"/>
    </row>
    <row r="250" spans="7:16" ht="15" x14ac:dyDescent="0.25">
      <c r="G250" s="29"/>
      <c r="H250" s="25"/>
      <c r="I250" s="26"/>
      <c r="J250" s="26"/>
      <c r="K250" s="26"/>
      <c r="L250" s="27"/>
      <c r="M250" s="27"/>
      <c r="N250" s="27"/>
      <c r="O250" s="26"/>
      <c r="P250" s="28"/>
    </row>
    <row r="251" spans="7:16" ht="15" x14ac:dyDescent="0.25">
      <c r="G251" s="29"/>
      <c r="H251" s="25"/>
      <c r="I251" s="26"/>
      <c r="J251" s="26"/>
      <c r="K251" s="26"/>
      <c r="L251" s="27"/>
      <c r="M251" s="27"/>
      <c r="N251" s="27"/>
      <c r="O251" s="26"/>
      <c r="P251" s="28"/>
    </row>
    <row r="252" spans="7:16" ht="15" x14ac:dyDescent="0.25">
      <c r="G252" s="29"/>
      <c r="H252" s="25"/>
      <c r="I252" s="26"/>
      <c r="J252" s="26"/>
      <c r="K252" s="26"/>
      <c r="L252" s="27"/>
      <c r="M252" s="27"/>
      <c r="N252" s="27"/>
      <c r="O252" s="26"/>
      <c r="P252" s="28"/>
    </row>
    <row r="253" spans="7:16" ht="15" x14ac:dyDescent="0.25">
      <c r="G253" s="29"/>
      <c r="H253" s="25"/>
      <c r="I253" s="26"/>
      <c r="J253" s="26"/>
      <c r="K253" s="26"/>
      <c r="L253" s="27"/>
      <c r="M253" s="27"/>
      <c r="N253" s="27"/>
      <c r="O253" s="26"/>
      <c r="P253" s="28"/>
    </row>
    <row r="254" spans="7:16" ht="15" x14ac:dyDescent="0.25">
      <c r="G254" s="29"/>
      <c r="H254" s="25"/>
      <c r="I254" s="26"/>
      <c r="J254" s="26"/>
      <c r="K254" s="26"/>
      <c r="L254" s="27"/>
      <c r="M254" s="27"/>
      <c r="N254" s="27"/>
      <c r="O254" s="26"/>
      <c r="P254" s="28"/>
    </row>
    <row r="255" spans="7:16" ht="15" x14ac:dyDescent="0.25">
      <c r="G255" s="29"/>
      <c r="H255" s="25"/>
      <c r="I255" s="26"/>
      <c r="J255" s="26"/>
      <c r="K255" s="26"/>
      <c r="L255" s="27"/>
      <c r="M255" s="27"/>
      <c r="N255" s="27"/>
      <c r="O255" s="26"/>
      <c r="P255" s="28"/>
    </row>
    <row r="256" spans="7:16" ht="15" x14ac:dyDescent="0.25">
      <c r="G256" s="29"/>
      <c r="H256" s="25"/>
      <c r="I256" s="26"/>
      <c r="J256" s="26"/>
      <c r="K256" s="26"/>
      <c r="L256" s="27"/>
      <c r="M256" s="27"/>
      <c r="N256" s="27"/>
      <c r="O256" s="26"/>
      <c r="P256" s="28"/>
    </row>
    <row r="257" spans="7:16" ht="15" x14ac:dyDescent="0.25">
      <c r="G257" s="24"/>
      <c r="H257" s="25"/>
      <c r="I257" s="26"/>
      <c r="J257" s="26"/>
      <c r="K257" s="26"/>
      <c r="L257" s="27"/>
      <c r="M257" s="27"/>
      <c r="N257" s="27"/>
      <c r="O257" s="26"/>
      <c r="P257" s="28"/>
    </row>
    <row r="258" spans="7:16" ht="15" x14ac:dyDescent="0.25">
      <c r="G258" s="29"/>
      <c r="H258" s="25"/>
      <c r="I258" s="26"/>
      <c r="J258" s="26"/>
      <c r="K258" s="26"/>
      <c r="L258" s="27"/>
      <c r="M258" s="27"/>
      <c r="N258" s="27"/>
      <c r="O258" s="26"/>
      <c r="P258" s="28"/>
    </row>
    <row r="259" spans="7:16" ht="15" x14ac:dyDescent="0.25">
      <c r="G259" s="29"/>
      <c r="H259" s="25"/>
      <c r="I259" s="26"/>
      <c r="J259" s="26"/>
      <c r="K259" s="26"/>
      <c r="L259" s="27"/>
      <c r="M259" s="27"/>
      <c r="N259" s="27"/>
      <c r="O259" s="26"/>
      <c r="P259" s="28"/>
    </row>
    <row r="260" spans="7:16" ht="15" x14ac:dyDescent="0.25">
      <c r="G260" s="29"/>
      <c r="H260" s="25"/>
      <c r="I260" s="26"/>
      <c r="J260" s="26"/>
      <c r="K260" s="26"/>
      <c r="L260" s="27"/>
      <c r="M260" s="27"/>
      <c r="N260" s="27"/>
      <c r="O260" s="26"/>
      <c r="P260" s="28"/>
    </row>
    <row r="261" spans="7:16" ht="15" x14ac:dyDescent="0.25">
      <c r="G261" s="24"/>
      <c r="H261" s="25"/>
      <c r="I261" s="26"/>
      <c r="J261" s="26"/>
      <c r="K261" s="26"/>
      <c r="L261" s="27"/>
      <c r="M261" s="27"/>
      <c r="N261" s="27"/>
      <c r="O261" s="26"/>
      <c r="P261" s="28"/>
    </row>
    <row r="262" spans="7:16" ht="15" x14ac:dyDescent="0.2">
      <c r="G262" s="30"/>
      <c r="H262" s="25"/>
      <c r="I262" s="26"/>
      <c r="J262" s="26"/>
      <c r="K262" s="26"/>
      <c r="L262" s="27"/>
      <c r="M262" s="27"/>
      <c r="N262" s="27"/>
      <c r="O262" s="26"/>
      <c r="P262" s="28"/>
    </row>
    <row r="263" spans="7:16" ht="15" x14ac:dyDescent="0.25">
      <c r="G263" s="24"/>
      <c r="H263" s="25"/>
      <c r="I263" s="26"/>
      <c r="J263" s="26"/>
      <c r="K263" s="26"/>
      <c r="L263" s="27"/>
      <c r="M263" s="27"/>
      <c r="N263" s="27"/>
      <c r="O263" s="26"/>
      <c r="P263" s="28"/>
    </row>
    <row r="264" spans="7:16" ht="15" x14ac:dyDescent="0.25">
      <c r="G264" s="24"/>
      <c r="H264" s="25"/>
      <c r="I264" s="26"/>
      <c r="J264" s="26"/>
      <c r="K264" s="26"/>
      <c r="L264" s="27"/>
      <c r="M264" s="27"/>
      <c r="N264" s="27"/>
      <c r="O264" s="26"/>
      <c r="P264" s="28"/>
    </row>
    <row r="265" spans="7:16" ht="15" x14ac:dyDescent="0.25">
      <c r="G265" s="24"/>
      <c r="H265" s="25"/>
      <c r="I265" s="26"/>
      <c r="J265" s="26"/>
      <c r="K265" s="26"/>
      <c r="L265" s="27"/>
      <c r="M265" s="27"/>
      <c r="N265" s="27"/>
      <c r="O265" s="26"/>
      <c r="P265" s="28"/>
    </row>
    <row r="266" spans="7:16" ht="15" x14ac:dyDescent="0.25">
      <c r="G266" s="24"/>
      <c r="H266" s="25"/>
      <c r="I266" s="26"/>
      <c r="J266" s="26"/>
      <c r="K266" s="26"/>
      <c r="L266" s="27"/>
      <c r="M266" s="27"/>
      <c r="N266" s="27"/>
      <c r="O266" s="26"/>
      <c r="P266" s="28"/>
    </row>
    <row r="267" spans="7:16" ht="15" x14ac:dyDescent="0.25">
      <c r="G267" s="24"/>
      <c r="H267" s="25"/>
      <c r="I267" s="26"/>
      <c r="J267" s="26"/>
      <c r="K267" s="26"/>
      <c r="L267" s="27"/>
      <c r="M267" s="27"/>
      <c r="N267" s="27"/>
      <c r="O267" s="26"/>
      <c r="P267" s="28"/>
    </row>
    <row r="268" spans="7:16" ht="15" x14ac:dyDescent="0.25">
      <c r="G268" s="24"/>
      <c r="H268" s="25"/>
      <c r="I268" s="26"/>
      <c r="J268" s="26"/>
      <c r="K268" s="26"/>
      <c r="L268" s="27"/>
      <c r="M268" s="27"/>
      <c r="N268" s="27"/>
      <c r="O268" s="26"/>
      <c r="P268" s="28"/>
    </row>
    <row r="269" spans="7:16" ht="15" x14ac:dyDescent="0.25">
      <c r="G269" s="24"/>
      <c r="H269" s="25"/>
      <c r="I269" s="26"/>
      <c r="J269" s="26"/>
      <c r="K269" s="26"/>
      <c r="L269" s="27"/>
      <c r="M269" s="27"/>
      <c r="N269" s="27"/>
      <c r="O269" s="26"/>
      <c r="P269" s="28"/>
    </row>
    <row r="270" spans="7:16" ht="15" x14ac:dyDescent="0.25">
      <c r="G270" s="24"/>
      <c r="H270" s="25"/>
      <c r="I270" s="26"/>
      <c r="J270" s="26"/>
      <c r="K270" s="26"/>
      <c r="L270" s="27"/>
      <c r="M270" s="27"/>
      <c r="N270" s="27"/>
      <c r="O270" s="26"/>
      <c r="P270" s="28"/>
    </row>
    <row r="271" spans="7:16" ht="15" x14ac:dyDescent="0.25">
      <c r="G271" s="29"/>
      <c r="H271" s="25"/>
      <c r="I271" s="26"/>
      <c r="J271" s="26"/>
      <c r="K271" s="26"/>
      <c r="L271" s="27"/>
      <c r="M271" s="27"/>
      <c r="N271" s="27"/>
      <c r="O271" s="26"/>
      <c r="P271" s="28"/>
    </row>
    <row r="272" spans="7:16" ht="15" x14ac:dyDescent="0.25">
      <c r="G272" s="29"/>
      <c r="H272" s="25"/>
      <c r="I272" s="26"/>
      <c r="J272" s="26"/>
      <c r="K272" s="26"/>
      <c r="L272" s="27"/>
      <c r="M272" s="27"/>
      <c r="N272" s="27"/>
      <c r="O272" s="26"/>
      <c r="P272" s="28"/>
    </row>
    <row r="273" spans="7:16" ht="15" x14ac:dyDescent="0.25">
      <c r="G273" s="24"/>
      <c r="H273" s="25"/>
      <c r="I273" s="26"/>
      <c r="J273" s="26"/>
      <c r="K273" s="26"/>
      <c r="L273" s="27"/>
      <c r="M273" s="27"/>
      <c r="N273" s="27"/>
      <c r="O273" s="26"/>
      <c r="P273" s="28"/>
    </row>
    <row r="274" spans="7:16" ht="15" x14ac:dyDescent="0.25">
      <c r="G274" s="24"/>
      <c r="H274" s="25"/>
      <c r="I274" s="26"/>
      <c r="J274" s="26"/>
      <c r="K274" s="26"/>
      <c r="L274" s="27"/>
      <c r="M274" s="27"/>
      <c r="N274" s="27"/>
      <c r="O274" s="26"/>
      <c r="P274" s="28"/>
    </row>
    <row r="275" spans="7:16" ht="15" x14ac:dyDescent="0.25">
      <c r="G275" s="24"/>
      <c r="H275" s="25"/>
      <c r="I275" s="26"/>
      <c r="J275" s="26"/>
      <c r="K275" s="26"/>
      <c r="L275" s="27"/>
      <c r="M275" s="27"/>
      <c r="N275" s="27"/>
      <c r="O275" s="26"/>
      <c r="P275" s="28"/>
    </row>
    <row r="276" spans="7:16" ht="15" x14ac:dyDescent="0.25">
      <c r="G276" s="29"/>
      <c r="H276" s="25"/>
      <c r="I276" s="26"/>
      <c r="J276" s="26"/>
      <c r="K276" s="26"/>
      <c r="L276" s="27"/>
      <c r="M276" s="27"/>
      <c r="N276" s="27"/>
      <c r="O276" s="26"/>
      <c r="P276" s="28"/>
    </row>
    <row r="277" spans="7:16" ht="15" x14ac:dyDescent="0.25">
      <c r="G277" s="24"/>
      <c r="H277" s="25"/>
      <c r="I277" s="26"/>
      <c r="J277" s="26"/>
      <c r="K277" s="26"/>
      <c r="L277" s="27"/>
      <c r="M277" s="27"/>
      <c r="N277" s="27"/>
      <c r="O277" s="26"/>
      <c r="P277" s="28"/>
    </row>
    <row r="278" spans="7:16" ht="15" x14ac:dyDescent="0.25">
      <c r="G278" s="29"/>
      <c r="H278" s="25"/>
      <c r="I278" s="26"/>
      <c r="J278" s="26"/>
      <c r="K278" s="26"/>
      <c r="L278" s="27"/>
      <c r="M278" s="27"/>
      <c r="N278" s="27"/>
      <c r="O278" s="26"/>
      <c r="P278" s="28"/>
    </row>
    <row r="279" spans="7:16" ht="15" x14ac:dyDescent="0.25">
      <c r="G279" s="24"/>
      <c r="H279" s="25"/>
      <c r="I279" s="26"/>
      <c r="J279" s="26"/>
      <c r="K279" s="26"/>
      <c r="L279" s="27"/>
      <c r="M279" s="27"/>
      <c r="N279" s="27"/>
      <c r="O279" s="26"/>
      <c r="P279" s="28"/>
    </row>
    <row r="280" spans="7:16" ht="15" x14ac:dyDescent="0.25">
      <c r="G280" s="24"/>
      <c r="H280" s="25"/>
      <c r="I280" s="26"/>
      <c r="J280" s="26"/>
      <c r="K280" s="26"/>
      <c r="L280" s="27"/>
      <c r="M280" s="27"/>
      <c r="N280" s="27"/>
      <c r="O280" s="26"/>
      <c r="P280" s="28"/>
    </row>
    <row r="281" spans="7:16" ht="15" x14ac:dyDescent="0.25">
      <c r="G281" s="24"/>
      <c r="H281" s="25"/>
      <c r="I281" s="26"/>
      <c r="J281" s="26"/>
      <c r="K281" s="26"/>
      <c r="L281" s="27"/>
      <c r="M281" s="27"/>
      <c r="N281" s="27"/>
      <c r="O281" s="26"/>
      <c r="P281" s="28"/>
    </row>
    <row r="282" spans="7:16" ht="15" x14ac:dyDescent="0.25">
      <c r="G282" s="24"/>
      <c r="H282" s="25"/>
      <c r="I282" s="26"/>
      <c r="J282" s="26"/>
      <c r="K282" s="26"/>
      <c r="L282" s="27"/>
      <c r="M282" s="27"/>
      <c r="N282" s="27"/>
      <c r="O282" s="26"/>
      <c r="P282" s="28"/>
    </row>
    <row r="283" spans="7:16" ht="15" x14ac:dyDescent="0.25">
      <c r="G283" s="24"/>
      <c r="H283" s="25"/>
      <c r="I283" s="26"/>
      <c r="J283" s="26"/>
      <c r="K283" s="26"/>
      <c r="L283" s="27"/>
      <c r="M283" s="27"/>
      <c r="N283" s="27"/>
      <c r="O283" s="26"/>
      <c r="P283" s="28"/>
    </row>
    <row r="284" spans="7:16" ht="15" x14ac:dyDescent="0.25">
      <c r="G284" s="29"/>
      <c r="H284" s="25"/>
      <c r="I284" s="26"/>
      <c r="J284" s="26"/>
      <c r="K284" s="26"/>
      <c r="L284" s="27"/>
      <c r="M284" s="27"/>
      <c r="N284" s="27"/>
      <c r="O284" s="26"/>
      <c r="P284" s="28"/>
    </row>
    <row r="285" spans="7:16" ht="15" x14ac:dyDescent="0.25">
      <c r="G285" s="29"/>
      <c r="H285" s="25"/>
      <c r="I285" s="26"/>
      <c r="J285" s="26"/>
      <c r="K285" s="26"/>
      <c r="L285" s="27"/>
      <c r="M285" s="27"/>
      <c r="N285" s="27"/>
      <c r="O285" s="26"/>
      <c r="P285" s="28"/>
    </row>
    <row r="286" spans="7:16" ht="15" x14ac:dyDescent="0.25">
      <c r="G286" s="29"/>
      <c r="H286" s="25"/>
      <c r="I286" s="26"/>
      <c r="J286" s="26"/>
      <c r="K286" s="26"/>
      <c r="L286" s="27"/>
      <c r="M286" s="27"/>
      <c r="N286" s="27"/>
      <c r="O286" s="26"/>
      <c r="P286" s="28"/>
    </row>
    <row r="287" spans="7:16" ht="15" x14ac:dyDescent="0.2">
      <c r="G287" s="32"/>
      <c r="H287" s="25"/>
      <c r="I287" s="26"/>
      <c r="J287" s="26"/>
      <c r="K287" s="26"/>
      <c r="L287" s="27"/>
      <c r="M287" s="27"/>
      <c r="N287" s="27"/>
      <c r="O287" s="26"/>
      <c r="P287" s="28"/>
    </row>
    <row r="288" spans="7:16" ht="15" x14ac:dyDescent="0.25">
      <c r="G288" s="29"/>
      <c r="H288" s="25"/>
      <c r="I288" s="26"/>
      <c r="J288" s="26"/>
      <c r="K288" s="26"/>
      <c r="L288" s="27"/>
      <c r="M288" s="27"/>
      <c r="N288" s="27"/>
      <c r="O288" s="26"/>
      <c r="P288" s="28"/>
    </row>
    <row r="289" spans="7:16" ht="15" x14ac:dyDescent="0.25">
      <c r="G289" s="29"/>
      <c r="H289" s="25"/>
      <c r="I289" s="26"/>
      <c r="J289" s="26"/>
      <c r="K289" s="26"/>
      <c r="L289" s="27"/>
      <c r="M289" s="27"/>
      <c r="N289" s="27"/>
      <c r="O289" s="26"/>
      <c r="P289" s="28"/>
    </row>
    <row r="290" spans="7:16" ht="15" x14ac:dyDescent="0.25">
      <c r="G290" s="24"/>
      <c r="H290" s="25"/>
      <c r="I290" s="26"/>
      <c r="J290" s="26"/>
      <c r="K290" s="26"/>
      <c r="L290" s="27"/>
      <c r="M290" s="27"/>
      <c r="N290" s="27"/>
      <c r="O290" s="26"/>
      <c r="P290" s="28"/>
    </row>
    <row r="291" spans="7:16" ht="15" x14ac:dyDescent="0.25">
      <c r="G291" s="24"/>
      <c r="H291" s="25"/>
      <c r="I291" s="26"/>
      <c r="J291" s="26"/>
      <c r="K291" s="26"/>
      <c r="L291" s="27"/>
      <c r="M291" s="27"/>
      <c r="N291" s="27"/>
      <c r="O291" s="26"/>
      <c r="P291" s="28"/>
    </row>
    <row r="292" spans="7:16" ht="15" x14ac:dyDescent="0.25">
      <c r="G292" s="24"/>
      <c r="H292" s="25"/>
      <c r="I292" s="26"/>
      <c r="J292" s="26"/>
      <c r="K292" s="26"/>
      <c r="L292" s="27"/>
      <c r="M292" s="27"/>
      <c r="N292" s="27"/>
      <c r="O292" s="26"/>
      <c r="P292" s="28"/>
    </row>
    <row r="293" spans="7:16" ht="15" x14ac:dyDescent="0.25">
      <c r="G293" s="29"/>
      <c r="H293" s="25"/>
      <c r="I293" s="26"/>
      <c r="J293" s="26"/>
      <c r="K293" s="26"/>
      <c r="L293" s="27"/>
      <c r="M293" s="27"/>
      <c r="N293" s="27"/>
      <c r="O293" s="26"/>
      <c r="P293" s="28"/>
    </row>
    <row r="294" spans="7:16" ht="15" x14ac:dyDescent="0.25">
      <c r="G294" s="24"/>
      <c r="H294" s="25"/>
      <c r="I294" s="26"/>
      <c r="J294" s="26"/>
      <c r="K294" s="26"/>
      <c r="L294" s="27"/>
      <c r="M294" s="27"/>
      <c r="N294" s="27"/>
      <c r="O294" s="26"/>
      <c r="P294" s="28"/>
    </row>
    <row r="295" spans="7:16" ht="15" x14ac:dyDescent="0.25">
      <c r="G295" s="29"/>
      <c r="H295" s="25"/>
      <c r="I295" s="26"/>
      <c r="J295" s="26"/>
      <c r="K295" s="26"/>
      <c r="L295" s="27"/>
      <c r="M295" s="27"/>
      <c r="N295" s="27"/>
      <c r="O295" s="26"/>
      <c r="P295" s="28"/>
    </row>
    <row r="296" spans="7:16" ht="15" x14ac:dyDescent="0.25">
      <c r="G296" s="29"/>
      <c r="H296" s="25"/>
      <c r="I296" s="26"/>
      <c r="J296" s="26"/>
      <c r="K296" s="26"/>
      <c r="L296" s="27"/>
      <c r="M296" s="27"/>
      <c r="N296" s="27"/>
      <c r="O296" s="26"/>
      <c r="P296" s="28"/>
    </row>
    <row r="297" spans="7:16" ht="15" x14ac:dyDescent="0.25">
      <c r="G297" s="29"/>
      <c r="H297" s="25"/>
      <c r="I297" s="26"/>
      <c r="J297" s="26"/>
      <c r="K297" s="26"/>
      <c r="L297" s="27"/>
      <c r="M297" s="27"/>
      <c r="N297" s="27"/>
      <c r="O297" s="26"/>
      <c r="P297" s="28"/>
    </row>
    <row r="298" spans="7:16" ht="15" x14ac:dyDescent="0.25">
      <c r="G298" s="29"/>
      <c r="H298" s="25"/>
      <c r="I298" s="26"/>
      <c r="J298" s="26"/>
      <c r="K298" s="26"/>
      <c r="L298" s="27"/>
      <c r="M298" s="27"/>
      <c r="N298" s="27"/>
      <c r="O298" s="26"/>
      <c r="P298" s="28"/>
    </row>
    <row r="299" spans="7:16" ht="15" x14ac:dyDescent="0.25">
      <c r="G299" s="29"/>
      <c r="H299" s="25"/>
      <c r="I299" s="26"/>
      <c r="J299" s="26"/>
      <c r="K299" s="26"/>
      <c r="L299" s="27"/>
      <c r="M299" s="27"/>
      <c r="N299" s="27"/>
      <c r="O299" s="26"/>
      <c r="P299" s="28"/>
    </row>
    <row r="300" spans="7:16" ht="15" x14ac:dyDescent="0.25">
      <c r="G300" s="29"/>
      <c r="H300" s="25"/>
      <c r="I300" s="26"/>
      <c r="J300" s="26"/>
      <c r="K300" s="26"/>
      <c r="L300" s="27"/>
      <c r="M300" s="27"/>
      <c r="N300" s="27"/>
      <c r="O300" s="26"/>
      <c r="P300" s="28"/>
    </row>
    <row r="301" spans="7:16" ht="15" x14ac:dyDescent="0.25">
      <c r="G301" s="29"/>
      <c r="H301" s="25"/>
      <c r="I301" s="26"/>
      <c r="J301" s="26"/>
      <c r="K301" s="26"/>
      <c r="L301" s="27"/>
      <c r="M301" s="27"/>
      <c r="N301" s="27"/>
      <c r="O301" s="26"/>
      <c r="P301" s="28"/>
    </row>
    <row r="302" spans="7:16" ht="15" x14ac:dyDescent="0.25">
      <c r="G302" s="29"/>
      <c r="H302" s="25"/>
      <c r="I302" s="26"/>
      <c r="J302" s="26"/>
      <c r="K302" s="26"/>
      <c r="L302" s="27"/>
      <c r="M302" s="27"/>
      <c r="N302" s="27"/>
      <c r="O302" s="26"/>
      <c r="P302" s="28"/>
    </row>
    <row r="303" spans="7:16" ht="15" x14ac:dyDescent="0.25">
      <c r="G303" s="29"/>
      <c r="H303" s="25"/>
      <c r="I303" s="26"/>
      <c r="J303" s="26"/>
      <c r="K303" s="26"/>
      <c r="L303" s="27"/>
      <c r="M303" s="27"/>
      <c r="N303" s="27"/>
      <c r="O303" s="26"/>
      <c r="P303" s="28"/>
    </row>
    <row r="304" spans="7:16" ht="15" x14ac:dyDescent="0.25">
      <c r="G304" s="29"/>
      <c r="H304" s="25"/>
      <c r="I304" s="26"/>
      <c r="J304" s="26"/>
      <c r="K304" s="26"/>
      <c r="L304" s="27"/>
      <c r="M304" s="27"/>
      <c r="N304" s="27"/>
      <c r="O304" s="26"/>
      <c r="P304" s="28"/>
    </row>
    <row r="305" spans="7:16" ht="15" x14ac:dyDescent="0.25">
      <c r="G305" s="29"/>
      <c r="H305" s="25"/>
      <c r="I305" s="26"/>
      <c r="J305" s="26"/>
      <c r="K305" s="26"/>
      <c r="L305" s="27"/>
      <c r="M305" s="27"/>
      <c r="N305" s="27"/>
      <c r="O305" s="26"/>
      <c r="P305" s="28"/>
    </row>
    <row r="306" spans="7:16" ht="15" x14ac:dyDescent="0.25">
      <c r="G306" s="29"/>
      <c r="H306" s="25"/>
      <c r="I306" s="26"/>
      <c r="J306" s="26"/>
      <c r="K306" s="26"/>
      <c r="L306" s="27"/>
      <c r="M306" s="27"/>
      <c r="N306" s="27"/>
      <c r="O306" s="26"/>
      <c r="P306" s="28"/>
    </row>
    <row r="307" spans="7:16" ht="15" x14ac:dyDescent="0.25">
      <c r="G307" s="29"/>
      <c r="H307" s="25"/>
      <c r="I307" s="26"/>
      <c r="J307" s="26"/>
      <c r="K307" s="26"/>
      <c r="L307" s="27"/>
      <c r="M307" s="27"/>
      <c r="N307" s="27"/>
      <c r="O307" s="26"/>
      <c r="P307" s="28"/>
    </row>
    <row r="308" spans="7:16" ht="15" x14ac:dyDescent="0.25">
      <c r="G308" s="29"/>
      <c r="H308" s="25"/>
      <c r="I308" s="26"/>
      <c r="J308" s="26"/>
      <c r="K308" s="26"/>
      <c r="L308" s="27"/>
      <c r="M308" s="27"/>
      <c r="N308" s="27"/>
      <c r="O308" s="26"/>
      <c r="P308" s="28"/>
    </row>
    <row r="309" spans="7:16" ht="15" x14ac:dyDescent="0.25">
      <c r="G309" s="29"/>
      <c r="H309" s="25"/>
      <c r="I309" s="26"/>
      <c r="J309" s="26"/>
      <c r="K309" s="26"/>
      <c r="L309" s="27"/>
      <c r="M309" s="27"/>
      <c r="N309" s="27"/>
      <c r="O309" s="26"/>
      <c r="P309" s="28"/>
    </row>
    <row r="310" spans="7:16" ht="15" x14ac:dyDescent="0.25">
      <c r="G310" s="29"/>
      <c r="H310" s="25"/>
      <c r="I310" s="26"/>
      <c r="J310" s="26"/>
      <c r="K310" s="26"/>
      <c r="L310" s="27"/>
      <c r="M310" s="27"/>
      <c r="N310" s="27"/>
      <c r="O310" s="26"/>
      <c r="P310" s="28"/>
    </row>
    <row r="311" spans="7:16" ht="15" x14ac:dyDescent="0.25">
      <c r="G311" s="29"/>
      <c r="H311" s="25"/>
      <c r="I311" s="26"/>
      <c r="J311" s="26"/>
      <c r="K311" s="26"/>
      <c r="L311" s="27"/>
      <c r="M311" s="27"/>
      <c r="N311" s="27"/>
      <c r="O311" s="26"/>
      <c r="P311" s="28"/>
    </row>
    <row r="312" spans="7:16" ht="15" x14ac:dyDescent="0.25">
      <c r="G312" s="24"/>
      <c r="H312" s="25"/>
      <c r="I312" s="26"/>
      <c r="J312" s="26"/>
      <c r="K312" s="26"/>
      <c r="L312" s="27"/>
      <c r="M312" s="27"/>
      <c r="N312" s="27"/>
      <c r="O312" s="26"/>
      <c r="P312" s="28"/>
    </row>
    <row r="313" spans="7:16" ht="15" x14ac:dyDescent="0.25">
      <c r="G313" s="24"/>
      <c r="H313" s="25"/>
      <c r="I313" s="26"/>
      <c r="J313" s="26"/>
      <c r="K313" s="26"/>
      <c r="L313" s="27"/>
      <c r="M313" s="27"/>
      <c r="N313" s="27"/>
      <c r="O313" s="26"/>
      <c r="P313" s="28"/>
    </row>
    <row r="314" spans="7:16" ht="15" x14ac:dyDescent="0.25">
      <c r="G314" s="29"/>
      <c r="H314" s="25"/>
      <c r="I314" s="26"/>
      <c r="J314" s="26"/>
      <c r="K314" s="26"/>
      <c r="L314" s="27"/>
      <c r="M314" s="27"/>
      <c r="N314" s="27"/>
      <c r="O314" s="26"/>
      <c r="P314" s="28"/>
    </row>
    <row r="315" spans="7:16" ht="15" x14ac:dyDescent="0.25">
      <c r="G315" s="29"/>
      <c r="H315" s="25"/>
      <c r="I315" s="26"/>
      <c r="J315" s="26"/>
      <c r="K315" s="26"/>
      <c r="L315" s="27"/>
      <c r="M315" s="27"/>
      <c r="N315" s="27"/>
      <c r="O315" s="26"/>
      <c r="P315" s="28"/>
    </row>
    <row r="316" spans="7:16" ht="15" x14ac:dyDescent="0.25">
      <c r="G316" s="29"/>
      <c r="H316" s="25"/>
      <c r="I316" s="26"/>
      <c r="J316" s="26"/>
      <c r="K316" s="26"/>
      <c r="L316" s="27"/>
      <c r="M316" s="27"/>
      <c r="N316" s="27"/>
      <c r="O316" s="26"/>
      <c r="P316" s="28"/>
    </row>
    <row r="317" spans="7:16" ht="15" x14ac:dyDescent="0.25">
      <c r="G317" s="29"/>
      <c r="H317" s="25"/>
      <c r="I317" s="26"/>
      <c r="J317" s="26"/>
      <c r="K317" s="26"/>
      <c r="L317" s="27"/>
      <c r="M317" s="27"/>
      <c r="N317" s="27"/>
      <c r="O317" s="26"/>
      <c r="P317" s="28"/>
    </row>
    <row r="318" spans="7:16" ht="15" x14ac:dyDescent="0.25">
      <c r="G318" s="29"/>
      <c r="H318" s="25"/>
      <c r="I318" s="26"/>
      <c r="J318" s="26"/>
      <c r="K318" s="26"/>
      <c r="L318" s="27"/>
      <c r="M318" s="27"/>
      <c r="N318" s="27"/>
      <c r="O318" s="26"/>
      <c r="P318" s="28"/>
    </row>
    <row r="319" spans="7:16" ht="15" x14ac:dyDescent="0.25">
      <c r="G319" s="29"/>
      <c r="H319" s="25"/>
      <c r="I319" s="26"/>
      <c r="J319" s="26"/>
      <c r="K319" s="26"/>
      <c r="L319" s="27"/>
      <c r="M319" s="27"/>
      <c r="N319" s="27"/>
      <c r="O319" s="26"/>
      <c r="P319" s="28"/>
    </row>
    <row r="320" spans="7:16" ht="15" x14ac:dyDescent="0.25">
      <c r="G320" s="29"/>
      <c r="H320" s="25"/>
      <c r="I320" s="26"/>
      <c r="J320" s="26"/>
      <c r="K320" s="26"/>
      <c r="L320" s="27"/>
      <c r="M320" s="27"/>
      <c r="N320" s="27"/>
      <c r="O320" s="26"/>
      <c r="P320" s="28"/>
    </row>
    <row r="321" spans="7:16" ht="15" x14ac:dyDescent="0.25">
      <c r="G321" s="29"/>
      <c r="H321" s="25"/>
      <c r="I321" s="26"/>
      <c r="J321" s="26"/>
      <c r="K321" s="26"/>
      <c r="L321" s="27"/>
      <c r="M321" s="27"/>
      <c r="N321" s="27"/>
      <c r="O321" s="26"/>
      <c r="P321" s="28"/>
    </row>
    <row r="322" spans="7:16" ht="15" x14ac:dyDescent="0.25">
      <c r="G322" s="29"/>
      <c r="H322" s="25"/>
      <c r="I322" s="26"/>
      <c r="J322" s="26"/>
      <c r="K322" s="26"/>
      <c r="L322" s="27"/>
      <c r="M322" s="27"/>
      <c r="N322" s="27"/>
      <c r="O322" s="26"/>
      <c r="P322" s="28"/>
    </row>
    <row r="323" spans="7:16" ht="15" x14ac:dyDescent="0.25">
      <c r="G323" s="29"/>
      <c r="H323" s="25"/>
      <c r="I323" s="26"/>
      <c r="J323" s="26"/>
      <c r="K323" s="26"/>
      <c r="L323" s="27"/>
      <c r="M323" s="27"/>
      <c r="N323" s="27"/>
      <c r="O323" s="26"/>
      <c r="P323" s="28"/>
    </row>
    <row r="324" spans="7:16" ht="15" x14ac:dyDescent="0.25">
      <c r="G324" s="29"/>
      <c r="H324" s="25"/>
      <c r="I324" s="26"/>
      <c r="J324" s="26"/>
      <c r="K324" s="26"/>
      <c r="L324" s="27"/>
      <c r="M324" s="27"/>
      <c r="N324" s="27"/>
      <c r="O324" s="26"/>
      <c r="P324" s="28"/>
    </row>
    <row r="325" spans="7:16" ht="15" x14ac:dyDescent="0.25">
      <c r="G325" s="29"/>
      <c r="H325" s="25"/>
      <c r="I325" s="26"/>
      <c r="J325" s="26"/>
      <c r="K325" s="26"/>
      <c r="L325" s="27"/>
      <c r="M325" s="27"/>
      <c r="N325" s="27"/>
      <c r="O325" s="26"/>
      <c r="P325" s="28"/>
    </row>
    <row r="326" spans="7:16" ht="15" x14ac:dyDescent="0.25">
      <c r="G326" s="29"/>
      <c r="H326" s="25"/>
      <c r="I326" s="26"/>
      <c r="J326" s="26"/>
      <c r="K326" s="26"/>
      <c r="L326" s="27"/>
      <c r="M326" s="27"/>
      <c r="N326" s="27"/>
      <c r="O326" s="26"/>
      <c r="P326" s="28"/>
    </row>
    <row r="327" spans="7:16" ht="15" x14ac:dyDescent="0.25">
      <c r="G327" s="29"/>
      <c r="H327" s="25"/>
      <c r="I327" s="26"/>
      <c r="J327" s="26"/>
      <c r="K327" s="26"/>
      <c r="L327" s="27"/>
      <c r="M327" s="27"/>
      <c r="N327" s="27"/>
      <c r="O327" s="26"/>
      <c r="P327" s="28"/>
    </row>
    <row r="328" spans="7:16" ht="15" x14ac:dyDescent="0.25">
      <c r="G328" s="29"/>
      <c r="H328" s="25"/>
      <c r="I328" s="26"/>
      <c r="J328" s="26"/>
      <c r="K328" s="26"/>
      <c r="L328" s="27"/>
      <c r="M328" s="27"/>
      <c r="N328" s="27"/>
      <c r="O328" s="26"/>
      <c r="P328" s="28"/>
    </row>
    <row r="329" spans="7:16" ht="15" x14ac:dyDescent="0.25">
      <c r="G329" s="29"/>
      <c r="H329" s="25"/>
      <c r="I329" s="26"/>
      <c r="J329" s="26"/>
      <c r="K329" s="26"/>
      <c r="L329" s="27"/>
      <c r="M329" s="27"/>
      <c r="N329" s="27"/>
      <c r="O329" s="26"/>
      <c r="P329" s="28"/>
    </row>
    <row r="330" spans="7:16" ht="15" x14ac:dyDescent="0.25">
      <c r="G330" s="29"/>
      <c r="H330" s="25"/>
      <c r="I330" s="26"/>
      <c r="J330" s="26"/>
      <c r="K330" s="26"/>
      <c r="L330" s="27"/>
      <c r="M330" s="27"/>
      <c r="N330" s="27"/>
      <c r="O330" s="26"/>
      <c r="P330" s="28"/>
    </row>
    <row r="331" spans="7:16" ht="15" x14ac:dyDescent="0.25">
      <c r="G331" s="29"/>
      <c r="H331" s="25"/>
      <c r="I331" s="26"/>
      <c r="J331" s="26"/>
      <c r="K331" s="26"/>
      <c r="L331" s="27"/>
      <c r="M331" s="27"/>
      <c r="N331" s="27"/>
      <c r="O331" s="26"/>
      <c r="P331" s="28"/>
    </row>
    <row r="332" spans="7:16" ht="15" x14ac:dyDescent="0.25">
      <c r="G332" s="29"/>
      <c r="H332" s="25"/>
      <c r="I332" s="26"/>
      <c r="J332" s="26"/>
      <c r="K332" s="26"/>
      <c r="L332" s="27"/>
      <c r="M332" s="27"/>
      <c r="N332" s="27"/>
      <c r="O332" s="26"/>
      <c r="P332" s="28"/>
    </row>
    <row r="333" spans="7:16" ht="15" x14ac:dyDescent="0.25">
      <c r="G333" s="29"/>
      <c r="H333" s="25"/>
      <c r="I333" s="26"/>
      <c r="J333" s="26"/>
      <c r="K333" s="26"/>
      <c r="L333" s="27"/>
      <c r="M333" s="27"/>
      <c r="N333" s="27"/>
      <c r="O333" s="26"/>
      <c r="P333" s="28"/>
    </row>
    <row r="334" spans="7:16" ht="15" x14ac:dyDescent="0.25">
      <c r="G334" s="29"/>
      <c r="H334" s="25"/>
      <c r="I334" s="26"/>
      <c r="J334" s="26"/>
      <c r="K334" s="26"/>
      <c r="L334" s="27"/>
      <c r="M334" s="27"/>
      <c r="N334" s="27"/>
      <c r="O334" s="26"/>
      <c r="P334" s="28"/>
    </row>
    <row r="335" spans="7:16" ht="15" x14ac:dyDescent="0.25">
      <c r="G335" s="24"/>
      <c r="H335" s="25"/>
      <c r="I335" s="26"/>
      <c r="J335" s="26"/>
      <c r="K335" s="26"/>
      <c r="L335" s="27"/>
      <c r="M335" s="27"/>
      <c r="N335" s="27"/>
      <c r="O335" s="26"/>
      <c r="P335" s="28"/>
    </row>
    <row r="336" spans="7:16" ht="15" x14ac:dyDescent="0.25">
      <c r="G336" s="24"/>
      <c r="H336" s="25"/>
      <c r="I336" s="26"/>
      <c r="J336" s="26"/>
      <c r="K336" s="26"/>
      <c r="L336" s="27"/>
      <c r="M336" s="27"/>
      <c r="N336" s="27"/>
      <c r="O336" s="26"/>
      <c r="P336" s="28"/>
    </row>
    <row r="337" spans="7:16" ht="15" x14ac:dyDescent="0.25">
      <c r="G337" s="24"/>
      <c r="H337" s="25"/>
      <c r="I337" s="26"/>
      <c r="J337" s="26"/>
      <c r="K337" s="26"/>
      <c r="L337" s="27"/>
      <c r="M337" s="27"/>
      <c r="N337" s="27"/>
      <c r="O337" s="26"/>
      <c r="P337" s="28"/>
    </row>
    <row r="338" spans="7:16" ht="15" x14ac:dyDescent="0.25">
      <c r="G338" s="24"/>
      <c r="H338" s="25"/>
      <c r="I338" s="26"/>
      <c r="J338" s="26"/>
      <c r="K338" s="26"/>
      <c r="L338" s="27"/>
      <c r="M338" s="27"/>
      <c r="O338" s="26"/>
      <c r="P338" s="28"/>
    </row>
    <row r="339" spans="7:16" ht="15" x14ac:dyDescent="0.25">
      <c r="G339" s="24"/>
      <c r="H339" s="25"/>
      <c r="I339" s="26"/>
      <c r="J339" s="26"/>
      <c r="K339" s="26"/>
      <c r="L339" s="27"/>
      <c r="M339" s="27"/>
      <c r="O339" s="26"/>
      <c r="P339" s="28"/>
    </row>
  </sheetData>
  <sheetProtection algorithmName="SHA-512" hashValue="yquRdCzPbA1Rs7qv0rPt8G1Q1tuKlIOG2dNN3nl3Z3BF7a6fMt//CrVmCghbKbFyD47/EJSgeQYQi6i97onGFw==" saltValue="jZMa2BDwC10wI4mj4sw4Wg==" spinCount="100000" sheet="1" objects="1" scenarios="1"/>
  <mergeCells count="10">
    <mergeCell ref="AR31:AR32"/>
    <mergeCell ref="AR33:AR35"/>
    <mergeCell ref="AR38:AR40"/>
    <mergeCell ref="AR43:AR45"/>
    <mergeCell ref="BD2:BH2"/>
    <mergeCell ref="BA5:BA9"/>
    <mergeCell ref="AR21:AR22"/>
    <mergeCell ref="AR27:AR30"/>
    <mergeCell ref="AR23:AR26"/>
    <mergeCell ref="BA18:BA22"/>
  </mergeCells>
  <conditionalFormatting sqref="P78:P90 P93 P248:P290">
    <cfRule type="cellIs" dxfId="357" priority="213" stopIfTrue="1" operator="equal">
      <formula>"MA"</formula>
    </cfRule>
    <cfRule type="cellIs" dxfId="356" priority="214" stopIfTrue="1" operator="equal">
      <formula>"A"</formula>
    </cfRule>
    <cfRule type="cellIs" dxfId="355" priority="215" stopIfTrue="1" operator="equal">
      <formula>"M"</formula>
    </cfRule>
    <cfRule type="cellIs" dxfId="354" priority="216" stopIfTrue="1" operator="equal">
      <formula>"B"</formula>
    </cfRule>
    <cfRule type="cellIs" dxfId="353" priority="217" stopIfTrue="1" operator="equal">
      <formula>"MB"</formula>
    </cfRule>
  </conditionalFormatting>
  <conditionalFormatting sqref="P91">
    <cfRule type="cellIs" dxfId="352" priority="208" stopIfTrue="1" operator="equal">
      <formula>"MA"</formula>
    </cfRule>
    <cfRule type="cellIs" dxfId="351" priority="209" stopIfTrue="1" operator="equal">
      <formula>"A"</formula>
    </cfRule>
    <cfRule type="cellIs" dxfId="350" priority="210" stopIfTrue="1" operator="equal">
      <formula>"M"</formula>
    </cfRule>
    <cfRule type="cellIs" dxfId="349" priority="211" stopIfTrue="1" operator="equal">
      <formula>"B"</formula>
    </cfRule>
    <cfRule type="cellIs" dxfId="348" priority="212" stopIfTrue="1" operator="equal">
      <formula>"MB"</formula>
    </cfRule>
  </conditionalFormatting>
  <conditionalFormatting sqref="P92">
    <cfRule type="cellIs" dxfId="347" priority="203" stopIfTrue="1" operator="equal">
      <formula>"MA"</formula>
    </cfRule>
    <cfRule type="cellIs" dxfId="346" priority="204" stopIfTrue="1" operator="equal">
      <formula>"A"</formula>
    </cfRule>
    <cfRule type="cellIs" dxfId="345" priority="205" stopIfTrue="1" operator="equal">
      <formula>"M"</formula>
    </cfRule>
    <cfRule type="cellIs" dxfId="344" priority="206" stopIfTrue="1" operator="equal">
      <formula>"B"</formula>
    </cfRule>
    <cfRule type="cellIs" dxfId="343" priority="207" stopIfTrue="1" operator="equal">
      <formula>"MB"</formula>
    </cfRule>
  </conditionalFormatting>
  <conditionalFormatting sqref="P100:P120 P127:P134">
    <cfRule type="cellIs" dxfId="342" priority="198" stopIfTrue="1" operator="equal">
      <formula>"MA"</formula>
    </cfRule>
    <cfRule type="cellIs" dxfId="341" priority="199" stopIfTrue="1" operator="equal">
      <formula>"A"</formula>
    </cfRule>
    <cfRule type="cellIs" dxfId="340" priority="200" stopIfTrue="1" operator="equal">
      <formula>"M"</formula>
    </cfRule>
    <cfRule type="cellIs" dxfId="339" priority="201" stopIfTrue="1" operator="equal">
      <formula>"B"</formula>
    </cfRule>
    <cfRule type="cellIs" dxfId="338" priority="202" stopIfTrue="1" operator="equal">
      <formula>"MB"</formula>
    </cfRule>
  </conditionalFormatting>
  <conditionalFormatting sqref="P94:P99">
    <cfRule type="cellIs" dxfId="337" priority="193" stopIfTrue="1" operator="equal">
      <formula>"MA"</formula>
    </cfRule>
    <cfRule type="cellIs" dxfId="336" priority="194" stopIfTrue="1" operator="equal">
      <formula>"A"</formula>
    </cfRule>
    <cfRule type="cellIs" dxfId="335" priority="195" stopIfTrue="1" operator="equal">
      <formula>"M"</formula>
    </cfRule>
    <cfRule type="cellIs" dxfId="334" priority="196" stopIfTrue="1" operator="equal">
      <formula>"B"</formula>
    </cfRule>
    <cfRule type="cellIs" dxfId="333" priority="197" stopIfTrue="1" operator="equal">
      <formula>"MB"</formula>
    </cfRule>
  </conditionalFormatting>
  <conditionalFormatting sqref="P121:P125">
    <cfRule type="cellIs" dxfId="332" priority="188" stopIfTrue="1" operator="equal">
      <formula>"MA"</formula>
    </cfRule>
    <cfRule type="cellIs" dxfId="331" priority="189" stopIfTrue="1" operator="equal">
      <formula>"A"</formula>
    </cfRule>
    <cfRule type="cellIs" dxfId="330" priority="190" stopIfTrue="1" operator="equal">
      <formula>"M"</formula>
    </cfRule>
    <cfRule type="cellIs" dxfId="329" priority="191" stopIfTrue="1" operator="equal">
      <formula>"B"</formula>
    </cfRule>
    <cfRule type="cellIs" dxfId="328" priority="192" stopIfTrue="1" operator="equal">
      <formula>"MB"</formula>
    </cfRule>
  </conditionalFormatting>
  <conditionalFormatting sqref="P126">
    <cfRule type="cellIs" dxfId="327" priority="183" stopIfTrue="1" operator="equal">
      <formula>"MA"</formula>
    </cfRule>
    <cfRule type="cellIs" dxfId="326" priority="184" stopIfTrue="1" operator="equal">
      <formula>"A"</formula>
    </cfRule>
    <cfRule type="cellIs" dxfId="325" priority="185" stopIfTrue="1" operator="equal">
      <formula>"M"</formula>
    </cfRule>
    <cfRule type="cellIs" dxfId="324" priority="186" stopIfTrue="1" operator="equal">
      <formula>"B"</formula>
    </cfRule>
    <cfRule type="cellIs" dxfId="323" priority="187" stopIfTrue="1" operator="equal">
      <formula>"MB"</formula>
    </cfRule>
  </conditionalFormatting>
  <conditionalFormatting sqref="P135:P145">
    <cfRule type="cellIs" dxfId="322" priority="178" stopIfTrue="1" operator="equal">
      <formula>"MA"</formula>
    </cfRule>
    <cfRule type="cellIs" dxfId="321" priority="179" stopIfTrue="1" operator="equal">
      <formula>"A"</formula>
    </cfRule>
    <cfRule type="cellIs" dxfId="320" priority="180" stopIfTrue="1" operator="equal">
      <formula>"M"</formula>
    </cfRule>
    <cfRule type="cellIs" dxfId="319" priority="181" stopIfTrue="1" operator="equal">
      <formula>"B"</formula>
    </cfRule>
    <cfRule type="cellIs" dxfId="318" priority="182" stopIfTrue="1" operator="equal">
      <formula>"MB"</formula>
    </cfRule>
  </conditionalFormatting>
  <conditionalFormatting sqref="P146">
    <cfRule type="cellIs" dxfId="317" priority="173" stopIfTrue="1" operator="equal">
      <formula>"MA"</formula>
    </cfRule>
    <cfRule type="cellIs" dxfId="316" priority="174" stopIfTrue="1" operator="equal">
      <formula>"A"</formula>
    </cfRule>
    <cfRule type="cellIs" dxfId="315" priority="175" stopIfTrue="1" operator="equal">
      <formula>"M"</formula>
    </cfRule>
    <cfRule type="cellIs" dxfId="314" priority="176" stopIfTrue="1" operator="equal">
      <formula>"B"</formula>
    </cfRule>
    <cfRule type="cellIs" dxfId="313" priority="177" stopIfTrue="1" operator="equal">
      <formula>"MB"</formula>
    </cfRule>
  </conditionalFormatting>
  <conditionalFormatting sqref="P158 P160:P169">
    <cfRule type="cellIs" dxfId="312" priority="168" stopIfTrue="1" operator="equal">
      <formula>"MA"</formula>
    </cfRule>
    <cfRule type="cellIs" dxfId="311" priority="169" stopIfTrue="1" operator="equal">
      <formula>"A"</formula>
    </cfRule>
    <cfRule type="cellIs" dxfId="310" priority="170" stopIfTrue="1" operator="equal">
      <formula>"M"</formula>
    </cfRule>
    <cfRule type="cellIs" dxfId="309" priority="171" stopIfTrue="1" operator="equal">
      <formula>"B"</formula>
    </cfRule>
    <cfRule type="cellIs" dxfId="308" priority="172" stopIfTrue="1" operator="equal">
      <formula>"MB"</formula>
    </cfRule>
  </conditionalFormatting>
  <conditionalFormatting sqref="P151:P153">
    <cfRule type="cellIs" dxfId="307" priority="163" stopIfTrue="1" operator="equal">
      <formula>"MA"</formula>
    </cfRule>
    <cfRule type="cellIs" dxfId="306" priority="164" stopIfTrue="1" operator="equal">
      <formula>"A"</formula>
    </cfRule>
    <cfRule type="cellIs" dxfId="305" priority="165" stopIfTrue="1" operator="equal">
      <formula>"M"</formula>
    </cfRule>
    <cfRule type="cellIs" dxfId="304" priority="166" stopIfTrue="1" operator="equal">
      <formula>"B"</formula>
    </cfRule>
    <cfRule type="cellIs" dxfId="303" priority="167" stopIfTrue="1" operator="equal">
      <formula>"MB"</formula>
    </cfRule>
  </conditionalFormatting>
  <conditionalFormatting sqref="P148:P150">
    <cfRule type="cellIs" dxfId="302" priority="158" stopIfTrue="1" operator="equal">
      <formula>"MA"</formula>
    </cfRule>
    <cfRule type="cellIs" dxfId="301" priority="159" stopIfTrue="1" operator="equal">
      <formula>"A"</formula>
    </cfRule>
    <cfRule type="cellIs" dxfId="300" priority="160" stopIfTrue="1" operator="equal">
      <formula>"M"</formula>
    </cfRule>
    <cfRule type="cellIs" dxfId="299" priority="161" stopIfTrue="1" operator="equal">
      <formula>"B"</formula>
    </cfRule>
    <cfRule type="cellIs" dxfId="298" priority="162" stopIfTrue="1" operator="equal">
      <formula>"MB"</formula>
    </cfRule>
  </conditionalFormatting>
  <conditionalFormatting sqref="P147">
    <cfRule type="cellIs" dxfId="297" priority="153" stopIfTrue="1" operator="equal">
      <formula>"MA"</formula>
    </cfRule>
    <cfRule type="cellIs" dxfId="296" priority="154" stopIfTrue="1" operator="equal">
      <formula>"A"</formula>
    </cfRule>
    <cfRule type="cellIs" dxfId="295" priority="155" stopIfTrue="1" operator="equal">
      <formula>"M"</formula>
    </cfRule>
    <cfRule type="cellIs" dxfId="294" priority="156" stopIfTrue="1" operator="equal">
      <formula>"B"</formula>
    </cfRule>
    <cfRule type="cellIs" dxfId="293" priority="157" stopIfTrue="1" operator="equal">
      <formula>"MB"</formula>
    </cfRule>
  </conditionalFormatting>
  <conditionalFormatting sqref="P155">
    <cfRule type="cellIs" dxfId="292" priority="148" stopIfTrue="1" operator="equal">
      <formula>"MA"</formula>
    </cfRule>
    <cfRule type="cellIs" dxfId="291" priority="149" stopIfTrue="1" operator="equal">
      <formula>"A"</formula>
    </cfRule>
    <cfRule type="cellIs" dxfId="290" priority="150" stopIfTrue="1" operator="equal">
      <formula>"M"</formula>
    </cfRule>
    <cfRule type="cellIs" dxfId="289" priority="151" stopIfTrue="1" operator="equal">
      <formula>"B"</formula>
    </cfRule>
    <cfRule type="cellIs" dxfId="288" priority="152" stopIfTrue="1" operator="equal">
      <formula>"MB"</formula>
    </cfRule>
  </conditionalFormatting>
  <conditionalFormatting sqref="P157">
    <cfRule type="cellIs" dxfId="287" priority="143" stopIfTrue="1" operator="equal">
      <formula>"MA"</formula>
    </cfRule>
    <cfRule type="cellIs" dxfId="286" priority="144" stopIfTrue="1" operator="equal">
      <formula>"A"</formula>
    </cfRule>
    <cfRule type="cellIs" dxfId="285" priority="145" stopIfTrue="1" operator="equal">
      <formula>"M"</formula>
    </cfRule>
    <cfRule type="cellIs" dxfId="284" priority="146" stopIfTrue="1" operator="equal">
      <formula>"B"</formula>
    </cfRule>
    <cfRule type="cellIs" dxfId="283" priority="147" stopIfTrue="1" operator="equal">
      <formula>"MB"</formula>
    </cfRule>
  </conditionalFormatting>
  <conditionalFormatting sqref="P154">
    <cfRule type="cellIs" dxfId="282" priority="138" stopIfTrue="1" operator="equal">
      <formula>"MA"</formula>
    </cfRule>
    <cfRule type="cellIs" dxfId="281" priority="139" stopIfTrue="1" operator="equal">
      <formula>"A"</formula>
    </cfRule>
    <cfRule type="cellIs" dxfId="280" priority="140" stopIfTrue="1" operator="equal">
      <formula>"M"</formula>
    </cfRule>
    <cfRule type="cellIs" dxfId="279" priority="141" stopIfTrue="1" operator="equal">
      <formula>"B"</formula>
    </cfRule>
    <cfRule type="cellIs" dxfId="278" priority="142" stopIfTrue="1" operator="equal">
      <formula>"MB"</formula>
    </cfRule>
  </conditionalFormatting>
  <conditionalFormatting sqref="P156">
    <cfRule type="cellIs" dxfId="277" priority="133" stopIfTrue="1" operator="equal">
      <formula>"MA"</formula>
    </cfRule>
    <cfRule type="cellIs" dxfId="276" priority="134" stopIfTrue="1" operator="equal">
      <formula>"A"</formula>
    </cfRule>
    <cfRule type="cellIs" dxfId="275" priority="135" stopIfTrue="1" operator="equal">
      <formula>"M"</formula>
    </cfRule>
    <cfRule type="cellIs" dxfId="274" priority="136" stopIfTrue="1" operator="equal">
      <formula>"B"</formula>
    </cfRule>
    <cfRule type="cellIs" dxfId="273" priority="137" stopIfTrue="1" operator="equal">
      <formula>"MB"</formula>
    </cfRule>
  </conditionalFormatting>
  <conditionalFormatting sqref="P170">
    <cfRule type="cellIs" dxfId="272" priority="128" stopIfTrue="1" operator="equal">
      <formula>"MA"</formula>
    </cfRule>
    <cfRule type="cellIs" dxfId="271" priority="129" stopIfTrue="1" operator="equal">
      <formula>"A"</formula>
    </cfRule>
    <cfRule type="cellIs" dxfId="270" priority="130" stopIfTrue="1" operator="equal">
      <formula>"M"</formula>
    </cfRule>
    <cfRule type="cellIs" dxfId="269" priority="131" stopIfTrue="1" operator="equal">
      <formula>"B"</formula>
    </cfRule>
    <cfRule type="cellIs" dxfId="268" priority="132" stopIfTrue="1" operator="equal">
      <formula>"MB"</formula>
    </cfRule>
  </conditionalFormatting>
  <conditionalFormatting sqref="P171">
    <cfRule type="cellIs" dxfId="267" priority="123" stopIfTrue="1" operator="equal">
      <formula>"MA"</formula>
    </cfRule>
    <cfRule type="cellIs" dxfId="266" priority="124" stopIfTrue="1" operator="equal">
      <formula>"A"</formula>
    </cfRule>
    <cfRule type="cellIs" dxfId="265" priority="125" stopIfTrue="1" operator="equal">
      <formula>"M"</formula>
    </cfRule>
    <cfRule type="cellIs" dxfId="264" priority="126" stopIfTrue="1" operator="equal">
      <formula>"B"</formula>
    </cfRule>
    <cfRule type="cellIs" dxfId="263" priority="127" stopIfTrue="1" operator="equal">
      <formula>"MB"</formula>
    </cfRule>
  </conditionalFormatting>
  <conditionalFormatting sqref="P159">
    <cfRule type="cellIs" dxfId="262" priority="118" stopIfTrue="1" operator="equal">
      <formula>"MA"</formula>
    </cfRule>
    <cfRule type="cellIs" dxfId="261" priority="119" stopIfTrue="1" operator="equal">
      <formula>"A"</formula>
    </cfRule>
    <cfRule type="cellIs" dxfId="260" priority="120" stopIfTrue="1" operator="equal">
      <formula>"M"</formula>
    </cfRule>
    <cfRule type="cellIs" dxfId="259" priority="121" stopIfTrue="1" operator="equal">
      <formula>"B"</formula>
    </cfRule>
    <cfRule type="cellIs" dxfId="258" priority="122" stopIfTrue="1" operator="equal">
      <formula>"MB"</formula>
    </cfRule>
  </conditionalFormatting>
  <conditionalFormatting sqref="P172">
    <cfRule type="cellIs" dxfId="257" priority="113" stopIfTrue="1" operator="equal">
      <formula>"MA"</formula>
    </cfRule>
    <cfRule type="cellIs" dxfId="256" priority="114" stopIfTrue="1" operator="equal">
      <formula>"A"</formula>
    </cfRule>
    <cfRule type="cellIs" dxfId="255" priority="115" stopIfTrue="1" operator="equal">
      <formula>"M"</formula>
    </cfRule>
    <cfRule type="cellIs" dxfId="254" priority="116" stopIfTrue="1" operator="equal">
      <formula>"B"</formula>
    </cfRule>
    <cfRule type="cellIs" dxfId="253" priority="117" stopIfTrue="1" operator="equal">
      <formula>"MB"</formula>
    </cfRule>
  </conditionalFormatting>
  <conditionalFormatting sqref="P302 P212:P241">
    <cfRule type="cellIs" dxfId="252" priority="108" stopIfTrue="1" operator="equal">
      <formula>"MA"</formula>
    </cfRule>
    <cfRule type="cellIs" dxfId="251" priority="109" stopIfTrue="1" operator="equal">
      <formula>"A"</formula>
    </cfRule>
    <cfRule type="cellIs" dxfId="250" priority="110" stopIfTrue="1" operator="equal">
      <formula>"M"</formula>
    </cfRule>
    <cfRule type="cellIs" dxfId="249" priority="111" stopIfTrue="1" operator="equal">
      <formula>"B"</formula>
    </cfRule>
    <cfRule type="cellIs" dxfId="248" priority="112" stopIfTrue="1" operator="equal">
      <formula>"MB"</formula>
    </cfRule>
  </conditionalFormatting>
  <conditionalFormatting sqref="P174:P202">
    <cfRule type="cellIs" dxfId="247" priority="98" stopIfTrue="1" operator="equal">
      <formula>"MA"</formula>
    </cfRule>
    <cfRule type="cellIs" dxfId="246" priority="99" stopIfTrue="1" operator="equal">
      <formula>"A"</formula>
    </cfRule>
    <cfRule type="cellIs" dxfId="245" priority="100" stopIfTrue="1" operator="equal">
      <formula>"M"</formula>
    </cfRule>
    <cfRule type="cellIs" dxfId="244" priority="101" stopIfTrue="1" operator="equal">
      <formula>"B"</formula>
    </cfRule>
    <cfRule type="cellIs" dxfId="243" priority="102" stopIfTrue="1" operator="equal">
      <formula>"MB"</formula>
    </cfRule>
  </conditionalFormatting>
  <conditionalFormatting sqref="P173">
    <cfRule type="cellIs" dxfId="242" priority="103" stopIfTrue="1" operator="equal">
      <formula>"MA"</formula>
    </cfRule>
    <cfRule type="cellIs" dxfId="241" priority="104" stopIfTrue="1" operator="equal">
      <formula>"A"</formula>
    </cfRule>
    <cfRule type="cellIs" dxfId="240" priority="105" stopIfTrue="1" operator="equal">
      <formula>"M"</formula>
    </cfRule>
    <cfRule type="cellIs" dxfId="239" priority="106" stopIfTrue="1" operator="equal">
      <formula>"B"</formula>
    </cfRule>
    <cfRule type="cellIs" dxfId="238" priority="107" stopIfTrue="1" operator="equal">
      <formula>"MB"</formula>
    </cfRule>
  </conditionalFormatting>
  <conditionalFormatting sqref="P299:P301">
    <cfRule type="cellIs" dxfId="237" priority="83" stopIfTrue="1" operator="equal">
      <formula>"MA"</formula>
    </cfRule>
    <cfRule type="cellIs" dxfId="236" priority="84" stopIfTrue="1" operator="equal">
      <formula>"A"</formula>
    </cfRule>
    <cfRule type="cellIs" dxfId="235" priority="85" stopIfTrue="1" operator="equal">
      <formula>"M"</formula>
    </cfRule>
    <cfRule type="cellIs" dxfId="234" priority="86" stopIfTrue="1" operator="equal">
      <formula>"B"</formula>
    </cfRule>
    <cfRule type="cellIs" dxfId="233" priority="87" stopIfTrue="1" operator="equal">
      <formula>"MB"</formula>
    </cfRule>
  </conditionalFormatting>
  <conditionalFormatting sqref="P291:P294">
    <cfRule type="cellIs" dxfId="232" priority="93" stopIfTrue="1" operator="equal">
      <formula>"MA"</formula>
    </cfRule>
    <cfRule type="cellIs" dxfId="231" priority="94" stopIfTrue="1" operator="equal">
      <formula>"A"</formula>
    </cfRule>
    <cfRule type="cellIs" dxfId="230" priority="95" stopIfTrue="1" operator="equal">
      <formula>"M"</formula>
    </cfRule>
    <cfRule type="cellIs" dxfId="229" priority="96" stopIfTrue="1" operator="equal">
      <formula>"B"</formula>
    </cfRule>
    <cfRule type="cellIs" dxfId="228" priority="97" stopIfTrue="1" operator="equal">
      <formula>"MB"</formula>
    </cfRule>
  </conditionalFormatting>
  <conditionalFormatting sqref="P295:P298">
    <cfRule type="cellIs" dxfId="227" priority="88" stopIfTrue="1" operator="equal">
      <formula>"MA"</formula>
    </cfRule>
    <cfRule type="cellIs" dxfId="226" priority="89" stopIfTrue="1" operator="equal">
      <formula>"A"</formula>
    </cfRule>
    <cfRule type="cellIs" dxfId="225" priority="90" stopIfTrue="1" operator="equal">
      <formula>"M"</formula>
    </cfRule>
    <cfRule type="cellIs" dxfId="224" priority="91" stopIfTrue="1" operator="equal">
      <formula>"B"</formula>
    </cfRule>
    <cfRule type="cellIs" dxfId="223" priority="92" stopIfTrue="1" operator="equal">
      <formula>"MB"</formula>
    </cfRule>
  </conditionalFormatting>
  <conditionalFormatting sqref="P303:P304">
    <cfRule type="cellIs" dxfId="222" priority="78" stopIfTrue="1" operator="equal">
      <formula>"MA"</formula>
    </cfRule>
    <cfRule type="cellIs" dxfId="221" priority="79" stopIfTrue="1" operator="equal">
      <formula>"A"</formula>
    </cfRule>
    <cfRule type="cellIs" dxfId="220" priority="80" stopIfTrue="1" operator="equal">
      <formula>"M"</formula>
    </cfRule>
    <cfRule type="cellIs" dxfId="219" priority="81" stopIfTrue="1" operator="equal">
      <formula>"B"</formula>
    </cfRule>
    <cfRule type="cellIs" dxfId="218" priority="82" stopIfTrue="1" operator="equal">
      <formula>"MB"</formula>
    </cfRule>
  </conditionalFormatting>
  <conditionalFormatting sqref="P203:P207">
    <cfRule type="cellIs" dxfId="217" priority="73" stopIfTrue="1" operator="equal">
      <formula>"MA"</formula>
    </cfRule>
    <cfRule type="cellIs" dxfId="216" priority="74" stopIfTrue="1" operator="equal">
      <formula>"A"</formula>
    </cfRule>
    <cfRule type="cellIs" dxfId="215" priority="75" stopIfTrue="1" operator="equal">
      <formula>"M"</formula>
    </cfRule>
    <cfRule type="cellIs" dxfId="214" priority="76" stopIfTrue="1" operator="equal">
      <formula>"B"</formula>
    </cfRule>
    <cfRule type="cellIs" dxfId="213" priority="77" stopIfTrue="1" operator="equal">
      <formula>"MB"</formula>
    </cfRule>
  </conditionalFormatting>
  <conditionalFormatting sqref="P208:P211">
    <cfRule type="cellIs" dxfId="212" priority="68" stopIfTrue="1" operator="equal">
      <formula>"MA"</formula>
    </cfRule>
    <cfRule type="cellIs" dxfId="211" priority="69" stopIfTrue="1" operator="equal">
      <formula>"A"</formula>
    </cfRule>
    <cfRule type="cellIs" dxfId="210" priority="70" stopIfTrue="1" operator="equal">
      <formula>"M"</formula>
    </cfRule>
    <cfRule type="cellIs" dxfId="209" priority="71" stopIfTrue="1" operator="equal">
      <formula>"B"</formula>
    </cfRule>
    <cfRule type="cellIs" dxfId="208" priority="72" stopIfTrue="1" operator="equal">
      <formula>"MB"</formula>
    </cfRule>
  </conditionalFormatting>
  <conditionalFormatting sqref="P242:P246">
    <cfRule type="cellIs" dxfId="207" priority="63" stopIfTrue="1" operator="equal">
      <formula>"MA"</formula>
    </cfRule>
    <cfRule type="cellIs" dxfId="206" priority="64" stopIfTrue="1" operator="equal">
      <formula>"A"</formula>
    </cfRule>
    <cfRule type="cellIs" dxfId="205" priority="65" stopIfTrue="1" operator="equal">
      <formula>"M"</formula>
    </cfRule>
    <cfRule type="cellIs" dxfId="204" priority="66" stopIfTrue="1" operator="equal">
      <formula>"B"</formula>
    </cfRule>
    <cfRule type="cellIs" dxfId="203" priority="67" stopIfTrue="1" operator="equal">
      <formula>"MB"</formula>
    </cfRule>
  </conditionalFormatting>
  <conditionalFormatting sqref="P247">
    <cfRule type="cellIs" dxfId="202" priority="58" stopIfTrue="1" operator="equal">
      <formula>"MA"</formula>
    </cfRule>
    <cfRule type="cellIs" dxfId="201" priority="59" stopIfTrue="1" operator="equal">
      <formula>"A"</formula>
    </cfRule>
    <cfRule type="cellIs" dxfId="200" priority="60" stopIfTrue="1" operator="equal">
      <formula>"M"</formula>
    </cfRule>
    <cfRule type="cellIs" dxfId="199" priority="61" stopIfTrue="1" operator="equal">
      <formula>"B"</formula>
    </cfRule>
    <cfRule type="cellIs" dxfId="198" priority="62" stopIfTrue="1" operator="equal">
      <formula>"MB"</formula>
    </cfRule>
  </conditionalFormatting>
  <conditionalFormatting sqref="P305">
    <cfRule type="cellIs" dxfId="197" priority="53" stopIfTrue="1" operator="equal">
      <formula>"MA"</formula>
    </cfRule>
    <cfRule type="cellIs" dxfId="196" priority="54" stopIfTrue="1" operator="equal">
      <formula>"A"</formula>
    </cfRule>
    <cfRule type="cellIs" dxfId="195" priority="55" stopIfTrue="1" operator="equal">
      <formula>"M"</formula>
    </cfRule>
    <cfRule type="cellIs" dxfId="194" priority="56" stopIfTrue="1" operator="equal">
      <formula>"B"</formula>
    </cfRule>
    <cfRule type="cellIs" dxfId="193" priority="57" stopIfTrue="1" operator="equal">
      <formula>"MB"</formula>
    </cfRule>
  </conditionalFormatting>
  <conditionalFormatting sqref="P306:P311 P316:P321">
    <cfRule type="cellIs" dxfId="192" priority="48" stopIfTrue="1" operator="equal">
      <formula>"MA"</formula>
    </cfRule>
    <cfRule type="cellIs" dxfId="191" priority="49" stopIfTrue="1" operator="equal">
      <formula>"A"</formula>
    </cfRule>
    <cfRule type="cellIs" dxfId="190" priority="50" stopIfTrue="1" operator="equal">
      <formula>"M"</formula>
    </cfRule>
    <cfRule type="cellIs" dxfId="189" priority="51" stopIfTrue="1" operator="equal">
      <formula>"B"</formula>
    </cfRule>
    <cfRule type="cellIs" dxfId="188" priority="52" stopIfTrue="1" operator="equal">
      <formula>"MB"</formula>
    </cfRule>
  </conditionalFormatting>
  <conditionalFormatting sqref="P330:P332">
    <cfRule type="cellIs" dxfId="187" priority="33" stopIfTrue="1" operator="equal">
      <formula>"MA"</formula>
    </cfRule>
    <cfRule type="cellIs" dxfId="186" priority="34" stopIfTrue="1" operator="equal">
      <formula>"A"</formula>
    </cfRule>
    <cfRule type="cellIs" dxfId="185" priority="35" stopIfTrue="1" operator="equal">
      <formula>"M"</formula>
    </cfRule>
    <cfRule type="cellIs" dxfId="184" priority="36" stopIfTrue="1" operator="equal">
      <formula>"B"</formula>
    </cfRule>
    <cfRule type="cellIs" dxfId="183" priority="37" stopIfTrue="1" operator="equal">
      <formula>"MB"</formula>
    </cfRule>
  </conditionalFormatting>
  <conditionalFormatting sqref="P333:P336">
    <cfRule type="cellIs" dxfId="182" priority="28" stopIfTrue="1" operator="equal">
      <formula>"MA"</formula>
    </cfRule>
    <cfRule type="cellIs" dxfId="181" priority="29" stopIfTrue="1" operator="equal">
      <formula>"A"</formula>
    </cfRule>
    <cfRule type="cellIs" dxfId="180" priority="30" stopIfTrue="1" operator="equal">
      <formula>"M"</formula>
    </cfRule>
    <cfRule type="cellIs" dxfId="179" priority="31" stopIfTrue="1" operator="equal">
      <formula>"B"</formula>
    </cfRule>
    <cfRule type="cellIs" dxfId="178" priority="32" stopIfTrue="1" operator="equal">
      <formula>"MB"</formula>
    </cfRule>
  </conditionalFormatting>
  <conditionalFormatting sqref="P322:P325">
    <cfRule type="cellIs" dxfId="177" priority="43" stopIfTrue="1" operator="equal">
      <formula>"MA"</formula>
    </cfRule>
    <cfRule type="cellIs" dxfId="176" priority="44" stopIfTrue="1" operator="equal">
      <formula>"A"</formula>
    </cfRule>
    <cfRule type="cellIs" dxfId="175" priority="45" stopIfTrue="1" operator="equal">
      <formula>"M"</formula>
    </cfRule>
    <cfRule type="cellIs" dxfId="174" priority="46" stopIfTrue="1" operator="equal">
      <formula>"B"</formula>
    </cfRule>
    <cfRule type="cellIs" dxfId="173" priority="47" stopIfTrue="1" operator="equal">
      <formula>"MB"</formula>
    </cfRule>
  </conditionalFormatting>
  <conditionalFormatting sqref="P326:P329">
    <cfRule type="cellIs" dxfId="172" priority="38" stopIfTrue="1" operator="equal">
      <formula>"MA"</formula>
    </cfRule>
    <cfRule type="cellIs" dxfId="171" priority="39" stopIfTrue="1" operator="equal">
      <formula>"A"</formula>
    </cfRule>
    <cfRule type="cellIs" dxfId="170" priority="40" stopIfTrue="1" operator="equal">
      <formula>"M"</formula>
    </cfRule>
    <cfRule type="cellIs" dxfId="169" priority="41" stopIfTrue="1" operator="equal">
      <formula>"B"</formula>
    </cfRule>
    <cfRule type="cellIs" dxfId="168" priority="42" stopIfTrue="1" operator="equal">
      <formula>"MB"</formula>
    </cfRule>
  </conditionalFormatting>
  <conditionalFormatting sqref="P337:P338">
    <cfRule type="cellIs" dxfId="167" priority="23" stopIfTrue="1" operator="equal">
      <formula>"MA"</formula>
    </cfRule>
    <cfRule type="cellIs" dxfId="166" priority="24" stopIfTrue="1" operator="equal">
      <formula>"A"</formula>
    </cfRule>
    <cfRule type="cellIs" dxfId="165" priority="25" stopIfTrue="1" operator="equal">
      <formula>"M"</formula>
    </cfRule>
    <cfRule type="cellIs" dxfId="164" priority="26" stopIfTrue="1" operator="equal">
      <formula>"B"</formula>
    </cfRule>
    <cfRule type="cellIs" dxfId="163" priority="27" stopIfTrue="1" operator="equal">
      <formula>"MB"</formula>
    </cfRule>
  </conditionalFormatting>
  <conditionalFormatting sqref="P312:P315">
    <cfRule type="cellIs" dxfId="162" priority="18" stopIfTrue="1" operator="equal">
      <formula>"MA"</formula>
    </cfRule>
    <cfRule type="cellIs" dxfId="161" priority="19" stopIfTrue="1" operator="equal">
      <formula>"A"</formula>
    </cfRule>
    <cfRule type="cellIs" dxfId="160" priority="20" stopIfTrue="1" operator="equal">
      <formula>"M"</formula>
    </cfRule>
    <cfRule type="cellIs" dxfId="159" priority="21" stopIfTrue="1" operator="equal">
      <formula>"B"</formula>
    </cfRule>
    <cfRule type="cellIs" dxfId="158" priority="22" stopIfTrue="1" operator="equal">
      <formula>"MB"</formula>
    </cfRule>
  </conditionalFormatting>
  <conditionalFormatting sqref="P339">
    <cfRule type="cellIs" dxfId="157" priority="13" stopIfTrue="1" operator="equal">
      <formula>"MA"</formula>
    </cfRule>
    <cfRule type="cellIs" dxfId="156" priority="14" stopIfTrue="1" operator="equal">
      <formula>"A"</formula>
    </cfRule>
    <cfRule type="cellIs" dxfId="155" priority="15" stopIfTrue="1" operator="equal">
      <formula>"M"</formula>
    </cfRule>
    <cfRule type="cellIs" dxfId="154" priority="16" stopIfTrue="1" operator="equal">
      <formula>"B"</formula>
    </cfRule>
    <cfRule type="cellIs" dxfId="153" priority="17" stopIfTrue="1" operator="equal">
      <formula>"MB"</formula>
    </cfRule>
  </conditionalFormatting>
  <conditionalFormatting sqref="BB13">
    <cfRule type="containsText" dxfId="152" priority="7" operator="containsText" text="&quot;MODERADO 3&quot;">
      <formula>NOT(ISERROR(SEARCH("""MODERADO 3""",BB13)))</formula>
    </cfRule>
    <cfRule type="containsText" dxfId="151" priority="8" operator="containsText" text="&quot;BAJO-ACEPTABLE 2&quot;">
      <formula>NOT(ISERROR(SEARCH("""BAJO-ACEPTABLE 2""",BB13)))</formula>
    </cfRule>
  </conditionalFormatting>
  <conditionalFormatting sqref="BB23 BB25">
    <cfRule type="containsText" dxfId="150" priority="4" operator="containsText" text="&quot;MODERADO 3&quot;">
      <formula>NOT(ISERROR(SEARCH("""MODERADO 3""",BB23)))</formula>
    </cfRule>
    <cfRule type="containsText" dxfId="149" priority="5" operator="containsText" text="&quot;BAJO-ACEPTABLE 2&quot;">
      <formula>NOT(ISERROR(SEARCH("""BAJO-ACEPTABLE 2""",BB23)))</formula>
    </cfRule>
  </conditionalFormatting>
  <conditionalFormatting sqref="BB33 BB35">
    <cfRule type="containsText" dxfId="148" priority="1" operator="containsText" text="&quot;MODERADO 3&quot;">
      <formula>NOT(ISERROR(SEARCH("""MODERADO 3""",BB33)))</formula>
    </cfRule>
    <cfRule type="containsText" dxfId="147" priority="2" operator="containsText" text="&quot;BAJO-ACEPTABLE 2&quot;">
      <formula>NOT(ISERROR(SEARCH("""BAJO-ACEPTABLE 2""",BB33)))</formula>
    </cfRule>
  </conditionalFormatting>
  <dataValidations count="2">
    <dataValidation type="list" allowBlank="1" showInputMessage="1" showErrorMessage="1" errorTitle="Error" error="Se debe seleccionar solo la informacion de la lista" sqref="I78:K304" xr:uid="{00000000-0002-0000-0700-000000000000}">
      <formula1>TRIADA</formula1>
    </dataValidation>
    <dataValidation type="list" allowBlank="1" showInputMessage="1" showErrorMessage="1" sqref="K1" xr:uid="{00000000-0002-0000-0700-000001000000}">
      <formula1>"indirecto($K$6)"</formula1>
    </dataValidation>
  </dataValidations>
  <pageMargins left="0.7" right="0.7" top="0.75" bottom="0.75" header="0.3" footer="0.3"/>
  <pageSetup orientation="portrait" horizontalDpi="300" verticalDpi="300" r:id="rId1"/>
  <ignoredErrors>
    <ignoredError sqref="K1" listDataValidation="1"/>
  </ignoredErrors>
  <legacyDrawing r:id="rId2"/>
  <tableParts count="45">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78C0D931-6437-407d-A8EE-F0AAD7539E65}">
      <x14:conditionalFormattings>
        <x14:conditionalFormatting xmlns:xm="http://schemas.microsoft.com/office/excel/2006/main">
          <x14:cfRule type="containsText" priority="9" operator="containsText" id="{726616B3-9DE1-42FE-BF3C-E90EF9CBCDDF}">
            <xm:f>NOT(ISERROR(SEARCH($BB$12,BB13)))</xm:f>
            <xm:f>$BB$12</xm:f>
            <x14:dxf>
              <fill>
                <patternFill>
                  <bgColor theme="9"/>
                </patternFill>
              </fill>
            </x14:dxf>
          </x14:cfRule>
          <xm:sqref>BB13</xm:sqref>
        </x14:conditionalFormatting>
        <x14:conditionalFormatting xmlns:xm="http://schemas.microsoft.com/office/excel/2006/main">
          <x14:cfRule type="containsText" priority="6" operator="containsText" id="{B5477951-3B50-4C0F-A561-E2007753D3E5}">
            <xm:f>NOT(ISERROR(SEARCH($BB$12,BB23)))</xm:f>
            <xm:f>$BB$12</xm:f>
            <x14:dxf>
              <fill>
                <patternFill>
                  <bgColor theme="9"/>
                </patternFill>
              </fill>
            </x14:dxf>
          </x14:cfRule>
          <xm:sqref>BB23 BB25</xm:sqref>
        </x14:conditionalFormatting>
        <x14:conditionalFormatting xmlns:xm="http://schemas.microsoft.com/office/excel/2006/main">
          <x14:cfRule type="containsText" priority="3" operator="containsText" id="{A11CAEA9-2228-426D-91F6-8C19FB68AD53}">
            <xm:f>NOT(ISERROR(SEARCH($BB$12,BB33)))</xm:f>
            <xm:f>$BB$12</xm:f>
            <x14:dxf>
              <fill>
                <patternFill>
                  <bgColor theme="9"/>
                </patternFill>
              </fill>
            </x14:dxf>
          </x14:cfRule>
          <xm:sqref>BB33 BB35</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errorTitle="Error" error="Se debe seleccionar solo la informacion de la lista" xr:uid="{00000000-0002-0000-0700-000002000000}">
          <x14:formula1>
            <xm:f>'http://svlnxportalapp.icbf.gov.co:8090/Users/edilma.lopez/AppData/Local/Microsoft/Windows/Temporary Internet Files/Content.Outlook/QP7SH0RV/[LISTA_DE_INVENTARIOS_ACTIVOS_SEGURIDAD (3).xlsx]LISTA'!#REF!</xm:f>
          </x14:formula1>
          <xm:sqref>I305:K339</xm:sqref>
        </x14:dataValidation>
      </x14:dataValidations>
    </ex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7"/>
  <dimension ref="B1:G33"/>
  <sheetViews>
    <sheetView topLeftCell="A2" workbookViewId="0">
      <selection activeCell="E5" sqref="E5"/>
    </sheetView>
  </sheetViews>
  <sheetFormatPr baseColWidth="10" defaultRowHeight="15" x14ac:dyDescent="0.25"/>
  <cols>
    <col min="2" max="2" width="6" style="20" customWidth="1"/>
    <col min="3" max="3" width="22.85546875" style="20" customWidth="1"/>
    <col min="4" max="4" width="18.42578125" style="20" bestFit="1" customWidth="1"/>
    <col min="5" max="5" width="30.140625" style="20" customWidth="1"/>
    <col min="6" max="7" width="22.42578125" style="20" bestFit="1" customWidth="1"/>
  </cols>
  <sheetData>
    <row r="1" spans="2:7" x14ac:dyDescent="0.25">
      <c r="B1" s="18"/>
      <c r="C1" s="18"/>
      <c r="D1" s="18"/>
      <c r="E1" s="18"/>
      <c r="F1" s="18"/>
      <c r="G1" s="18"/>
    </row>
    <row r="2" spans="2:7" x14ac:dyDescent="0.25">
      <c r="B2" s="43" t="s">
        <v>4</v>
      </c>
      <c r="C2" s="608" t="s">
        <v>6</v>
      </c>
      <c r="D2" s="608"/>
      <c r="E2" s="608"/>
      <c r="F2" s="608"/>
      <c r="G2" s="609"/>
    </row>
    <row r="3" spans="2:7" x14ac:dyDescent="0.25">
      <c r="B3" s="45" t="s">
        <v>4</v>
      </c>
      <c r="C3" s="60" t="s">
        <v>1101</v>
      </c>
      <c r="D3" s="40" t="s">
        <v>1102</v>
      </c>
      <c r="E3" s="40" t="s">
        <v>1098</v>
      </c>
      <c r="F3" s="60" t="s">
        <v>1103</v>
      </c>
      <c r="G3" s="61" t="s">
        <v>1095</v>
      </c>
    </row>
    <row r="4" spans="2:7" x14ac:dyDescent="0.25">
      <c r="B4" s="45" t="s">
        <v>4</v>
      </c>
      <c r="C4" s="40">
        <v>1</v>
      </c>
      <c r="D4" s="40">
        <v>2</v>
      </c>
      <c r="E4" s="40">
        <v>3</v>
      </c>
      <c r="F4" s="40">
        <v>4</v>
      </c>
      <c r="G4" s="41">
        <v>5</v>
      </c>
    </row>
    <row r="5" spans="2:7" ht="41.25" customHeight="1" x14ac:dyDescent="0.25">
      <c r="B5" s="40">
        <v>1</v>
      </c>
      <c r="C5" s="46" t="s">
        <v>631</v>
      </c>
      <c r="D5" s="46" t="s">
        <v>632</v>
      </c>
      <c r="E5" s="47" t="s">
        <v>633</v>
      </c>
      <c r="F5" s="48" t="s">
        <v>634</v>
      </c>
      <c r="G5" s="49" t="s">
        <v>635</v>
      </c>
    </row>
    <row r="6" spans="2:7" ht="41.25" customHeight="1" x14ac:dyDescent="0.25">
      <c r="B6" s="40">
        <v>2</v>
      </c>
      <c r="C6" s="46" t="s">
        <v>638</v>
      </c>
      <c r="D6" s="46" t="s">
        <v>639</v>
      </c>
      <c r="E6" s="47" t="s">
        <v>640</v>
      </c>
      <c r="F6" s="48" t="s">
        <v>641</v>
      </c>
      <c r="G6" s="50" t="s">
        <v>642</v>
      </c>
    </row>
    <row r="7" spans="2:7" ht="41.25" customHeight="1" x14ac:dyDescent="0.25">
      <c r="B7" s="40">
        <v>3</v>
      </c>
      <c r="C7" s="46" t="s">
        <v>645</v>
      </c>
      <c r="D7" s="47" t="s">
        <v>640</v>
      </c>
      <c r="E7" s="48" t="s">
        <v>646</v>
      </c>
      <c r="F7" s="51" t="s">
        <v>647</v>
      </c>
      <c r="G7" s="50" t="s">
        <v>648</v>
      </c>
    </row>
    <row r="8" spans="2:7" ht="41.25" customHeight="1" x14ac:dyDescent="0.25">
      <c r="B8" s="40">
        <v>4</v>
      </c>
      <c r="C8" s="47" t="s">
        <v>9</v>
      </c>
      <c r="D8" s="48" t="s">
        <v>641</v>
      </c>
      <c r="E8" s="48" t="s">
        <v>651</v>
      </c>
      <c r="F8" s="51" t="s">
        <v>652</v>
      </c>
      <c r="G8" s="50" t="s">
        <v>653</v>
      </c>
    </row>
    <row r="9" spans="2:7" ht="41.25" customHeight="1" x14ac:dyDescent="0.25">
      <c r="B9" s="52">
        <v>5</v>
      </c>
      <c r="C9" s="53" t="s">
        <v>635</v>
      </c>
      <c r="D9" s="53" t="s">
        <v>656</v>
      </c>
      <c r="E9" s="67" t="s">
        <v>648</v>
      </c>
      <c r="F9" s="54" t="s">
        <v>653</v>
      </c>
      <c r="G9" s="55" t="s">
        <v>658</v>
      </c>
    </row>
    <row r="11" spans="2:7" x14ac:dyDescent="0.25">
      <c r="B11" s="60"/>
      <c r="C11" s="40"/>
    </row>
    <row r="12" spans="2:7" x14ac:dyDescent="0.25">
      <c r="B12" s="63"/>
      <c r="C12" s="40"/>
    </row>
    <row r="13" spans="2:7" x14ac:dyDescent="0.25">
      <c r="B13" s="63"/>
      <c r="C13" s="40"/>
    </row>
    <row r="14" spans="2:7" x14ac:dyDescent="0.25">
      <c r="B14" s="63"/>
      <c r="C14" s="40"/>
    </row>
    <row r="15" spans="2:7" x14ac:dyDescent="0.25">
      <c r="B15" s="63"/>
      <c r="C15" s="40"/>
      <c r="E15" s="40"/>
      <c r="G15" s="40"/>
    </row>
    <row r="16" spans="2:7" x14ac:dyDescent="0.25">
      <c r="B16" s="64"/>
      <c r="C16" s="40"/>
    </row>
    <row r="17" spans="2:3" x14ac:dyDescent="0.25">
      <c r="B17" s="64"/>
      <c r="C17" s="40"/>
    </row>
    <row r="18" spans="2:3" x14ac:dyDescent="0.25">
      <c r="B18" s="19"/>
    </row>
    <row r="19" spans="2:3" x14ac:dyDescent="0.25">
      <c r="B19" s="19"/>
    </row>
    <row r="20" spans="2:3" x14ac:dyDescent="0.25">
      <c r="B20" s="19"/>
    </row>
    <row r="21" spans="2:3" x14ac:dyDescent="0.25">
      <c r="B21" s="19"/>
    </row>
    <row r="22" spans="2:3" x14ac:dyDescent="0.25">
      <c r="B22" s="19"/>
    </row>
    <row r="23" spans="2:3" x14ac:dyDescent="0.25">
      <c r="B23" s="19"/>
    </row>
    <row r="24" spans="2:3" x14ac:dyDescent="0.25">
      <c r="B24" s="19"/>
    </row>
    <row r="25" spans="2:3" x14ac:dyDescent="0.25">
      <c r="B25" s="19"/>
    </row>
    <row r="26" spans="2:3" x14ac:dyDescent="0.25">
      <c r="B26" s="19"/>
    </row>
    <row r="27" spans="2:3" x14ac:dyDescent="0.25">
      <c r="B27" s="19"/>
    </row>
    <row r="28" spans="2:3" x14ac:dyDescent="0.25">
      <c r="B28" s="19"/>
    </row>
    <row r="29" spans="2:3" x14ac:dyDescent="0.25">
      <c r="B29" s="19"/>
    </row>
    <row r="30" spans="2:3" x14ac:dyDescent="0.25">
      <c r="B30" s="19"/>
    </row>
    <row r="31" spans="2:3" x14ac:dyDescent="0.25">
      <c r="B31" s="19"/>
    </row>
    <row r="32" spans="2:3" x14ac:dyDescent="0.25">
      <c r="B32" s="19"/>
    </row>
    <row r="33" spans="2:2" x14ac:dyDescent="0.25">
      <c r="B33" s="19"/>
    </row>
  </sheetData>
  <mergeCells count="1">
    <mergeCell ref="C2:G2"/>
  </mergeCell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1" operator="containsText" text="&quot;MODERADO 3&quot;" id="{61547F84-26B4-4CEC-B5FD-6DC98DD8E73D}">
            <xm:f>NOT(ISERROR(SEARCH("""MODERADO 3""",DATOS!D12)))</xm:f>
            <x14:dxf>
              <fill>
                <patternFill>
                  <bgColor rgb="FFFFFF00"/>
                </patternFill>
              </fill>
            </x14:dxf>
          </x14:cfRule>
          <x14:cfRule type="containsText" priority="2" operator="containsText" text="&quot;BAJO-ACEPTABLE 2&quot;" id="{5E7C3BC1-A361-4EF7-B5E1-4BD70D2BC1F4}">
            <xm:f>NOT(ISERROR(SEARCH("""BAJO-ACEPTABLE 2""",DATOS!D12)))</xm:f>
            <x14:dxf>
              <fill>
                <patternFill>
                  <bgColor theme="9"/>
                </patternFill>
              </fill>
            </x14:dxf>
          </x14:cfRule>
          <xm:sqref>D12</xm:sqref>
        </x14:conditionalFormatting>
        <x14:conditionalFormatting xmlns:xm="http://schemas.microsoft.com/office/excel/2006/main">
          <x14:cfRule type="containsText" priority="3" operator="containsText" id="{2B9D01B4-D963-4B51-B75A-7F50656DA89B}">
            <xm:f>NOT(ISERROR(SEARCH(DATOS!$BB$12,DATOS!D12)))</xm:f>
            <xm:f>DATOS!$BB$12</xm:f>
            <x14:dxf>
              <fill>
                <patternFill>
                  <bgColor theme="9"/>
                </patternFill>
              </fill>
            </x14:dxf>
          </x14:cfRule>
          <xm:sqref>D12</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2"/>
  <dimension ref="A1:AY240"/>
  <sheetViews>
    <sheetView topLeftCell="A84" zoomScaleNormal="100" workbookViewId="0">
      <selection activeCell="A88" sqref="A88"/>
    </sheetView>
  </sheetViews>
  <sheetFormatPr baseColWidth="10" defaultColWidth="7.42578125" defaultRowHeight="11.25" x14ac:dyDescent="0.2"/>
  <cols>
    <col min="1" max="6" width="7.42578125" style="39"/>
    <col min="7" max="7" width="15.140625" style="39" customWidth="1"/>
    <col min="8" max="8" width="17" style="39" customWidth="1"/>
    <col min="9" max="9" width="7.42578125" style="39"/>
    <col min="10" max="10" width="16.5703125" style="39" bestFit="1" customWidth="1"/>
    <col min="11" max="11" width="40.85546875" style="39" customWidth="1"/>
    <col min="12" max="12" width="7.42578125" style="39"/>
    <col min="13" max="13" width="1.42578125" style="39" bestFit="1" customWidth="1"/>
    <col min="14" max="14" width="7.42578125" style="39"/>
    <col min="15" max="15" width="45.5703125" style="39" bestFit="1" customWidth="1"/>
    <col min="16" max="16" width="1.42578125" style="39" bestFit="1" customWidth="1"/>
    <col min="17" max="17" width="7.42578125" style="39"/>
    <col min="18" max="18" width="1.42578125" style="39" bestFit="1" customWidth="1"/>
    <col min="19" max="20" width="7.42578125" style="39"/>
    <col min="21" max="21" width="16.5703125" style="39" bestFit="1" customWidth="1"/>
    <col min="22" max="22" width="21.42578125" style="39" bestFit="1" customWidth="1"/>
    <col min="23" max="16384" width="7.42578125" style="39"/>
  </cols>
  <sheetData>
    <row r="1" spans="1:51" s="38" customFormat="1" x14ac:dyDescent="0.2">
      <c r="A1" s="38" t="s">
        <v>332</v>
      </c>
      <c r="B1" s="38" t="s">
        <v>1</v>
      </c>
      <c r="C1" s="39" t="s">
        <v>4</v>
      </c>
      <c r="D1" s="39" t="s">
        <v>333</v>
      </c>
      <c r="E1" s="39" t="s">
        <v>334</v>
      </c>
      <c r="F1" s="39" t="s">
        <v>335</v>
      </c>
      <c r="G1" s="39" t="s">
        <v>336</v>
      </c>
      <c r="H1" s="39"/>
      <c r="I1" s="39" t="s">
        <v>4</v>
      </c>
      <c r="J1" s="38" t="s">
        <v>5</v>
      </c>
      <c r="K1" s="38" t="s">
        <v>6</v>
      </c>
      <c r="L1" s="39" t="s">
        <v>4</v>
      </c>
      <c r="N1" s="614" t="s">
        <v>337</v>
      </c>
      <c r="O1" s="614"/>
      <c r="P1" s="38" t="s">
        <v>4</v>
      </c>
      <c r="Q1" s="38" t="s">
        <v>338</v>
      </c>
      <c r="R1" s="38" t="s">
        <v>4</v>
      </c>
      <c r="S1" s="38" t="s">
        <v>339</v>
      </c>
      <c r="T1" s="38" t="s">
        <v>340</v>
      </c>
      <c r="U1" s="38" t="s">
        <v>2</v>
      </c>
      <c r="V1" s="38" t="s">
        <v>341</v>
      </c>
      <c r="W1" s="38" t="s">
        <v>342</v>
      </c>
      <c r="X1" s="38" t="s">
        <v>343</v>
      </c>
      <c r="Y1" s="38" t="s">
        <v>344</v>
      </c>
      <c r="Z1" s="38" t="s">
        <v>345</v>
      </c>
      <c r="AA1" s="38" t="s">
        <v>346</v>
      </c>
      <c r="AB1" s="38" t="s">
        <v>347</v>
      </c>
      <c r="AC1" s="38" t="s">
        <v>348</v>
      </c>
      <c r="AD1" s="38" t="s">
        <v>349</v>
      </c>
      <c r="AE1" s="38" t="s">
        <v>350</v>
      </c>
      <c r="AF1" s="38" t="s">
        <v>351</v>
      </c>
      <c r="AG1" s="38" t="s">
        <v>352</v>
      </c>
      <c r="AH1" s="38" t="s">
        <v>353</v>
      </c>
      <c r="AI1" s="38" t="s">
        <v>354</v>
      </c>
      <c r="AJ1" s="38" t="s">
        <v>355</v>
      </c>
      <c r="AK1" s="38" t="s">
        <v>356</v>
      </c>
      <c r="AL1" s="38" t="s">
        <v>357</v>
      </c>
      <c r="AM1" s="38" t="s">
        <v>358</v>
      </c>
      <c r="AN1" s="38" t="s">
        <v>359</v>
      </c>
      <c r="AO1" s="38" t="s">
        <v>360</v>
      </c>
      <c r="AP1" s="38" t="s">
        <v>361</v>
      </c>
      <c r="AQ1" s="38" t="s">
        <v>362</v>
      </c>
      <c r="AR1" s="38" t="s">
        <v>363</v>
      </c>
      <c r="AS1" s="38" t="s">
        <v>364</v>
      </c>
      <c r="AT1" s="38" t="s">
        <v>365</v>
      </c>
      <c r="AU1" s="38" t="s">
        <v>366</v>
      </c>
      <c r="AV1" s="38" t="s">
        <v>367</v>
      </c>
      <c r="AW1" s="38" t="s">
        <v>368</v>
      </c>
      <c r="AX1" s="38" t="s">
        <v>369</v>
      </c>
      <c r="AY1" s="38" t="s">
        <v>370</v>
      </c>
    </row>
    <row r="2" spans="1:51" ht="22.5" x14ac:dyDescent="0.2">
      <c r="A2" s="39">
        <v>1</v>
      </c>
      <c r="B2" s="39" t="s">
        <v>371</v>
      </c>
      <c r="C2" s="39" t="s">
        <v>4</v>
      </c>
      <c r="D2" s="39">
        <v>5</v>
      </c>
      <c r="E2" s="39" t="s">
        <v>339</v>
      </c>
      <c r="F2" s="39" t="s">
        <v>372</v>
      </c>
      <c r="G2" s="39" t="s">
        <v>373</v>
      </c>
      <c r="H2" s="39" t="s">
        <v>374</v>
      </c>
      <c r="I2" s="39" t="s">
        <v>4</v>
      </c>
      <c r="J2" s="39" t="s">
        <v>1086</v>
      </c>
      <c r="K2" s="60" t="s">
        <v>1091</v>
      </c>
      <c r="L2" s="39" t="s">
        <v>4</v>
      </c>
      <c r="N2" s="39">
        <v>1</v>
      </c>
      <c r="O2" s="39" t="s">
        <v>447</v>
      </c>
      <c r="P2" s="39" t="s">
        <v>4</v>
      </c>
      <c r="Q2" s="39" t="s">
        <v>371</v>
      </c>
      <c r="R2" s="39" t="s">
        <v>4</v>
      </c>
      <c r="S2" s="39" t="s">
        <v>373</v>
      </c>
      <c r="T2" s="39" t="s">
        <v>373</v>
      </c>
      <c r="U2" s="39" t="s">
        <v>373</v>
      </c>
      <c r="V2" s="39" t="s">
        <v>373</v>
      </c>
      <c r="W2" s="39" t="s">
        <v>373</v>
      </c>
      <c r="X2" s="39" t="s">
        <v>373</v>
      </c>
      <c r="Y2" s="39" t="s">
        <v>373</v>
      </c>
      <c r="Z2" s="39" t="s">
        <v>373</v>
      </c>
      <c r="AA2" s="39" t="s">
        <v>373</v>
      </c>
      <c r="AB2" s="39" t="s">
        <v>373</v>
      </c>
      <c r="AC2" s="39" t="s">
        <v>373</v>
      </c>
      <c r="AD2" s="39" t="s">
        <v>373</v>
      </c>
      <c r="AE2" s="39" t="s">
        <v>373</v>
      </c>
      <c r="AF2" s="39" t="s">
        <v>373</v>
      </c>
      <c r="AG2" s="39" t="s">
        <v>373</v>
      </c>
      <c r="AH2" s="39" t="s">
        <v>373</v>
      </c>
      <c r="AI2" s="39" t="s">
        <v>373</v>
      </c>
      <c r="AJ2" s="39" t="s">
        <v>373</v>
      </c>
      <c r="AK2" s="39" t="s">
        <v>373</v>
      </c>
      <c r="AL2" s="39" t="s">
        <v>373</v>
      </c>
      <c r="AM2" s="39" t="s">
        <v>373</v>
      </c>
      <c r="AN2" s="39" t="s">
        <v>373</v>
      </c>
      <c r="AO2" s="39" t="s">
        <v>373</v>
      </c>
      <c r="AP2" s="39" t="s">
        <v>373</v>
      </c>
      <c r="AQ2" s="39" t="s">
        <v>373</v>
      </c>
      <c r="AR2" s="39" t="s">
        <v>373</v>
      </c>
      <c r="AS2" s="39" t="s">
        <v>373</v>
      </c>
      <c r="AT2" s="39" t="s">
        <v>373</v>
      </c>
      <c r="AU2" s="39" t="s">
        <v>373</v>
      </c>
      <c r="AV2" s="39" t="s">
        <v>373</v>
      </c>
      <c r="AW2" s="39" t="s">
        <v>373</v>
      </c>
      <c r="AX2" s="39" t="s">
        <v>373</v>
      </c>
      <c r="AY2" s="39" t="s">
        <v>373</v>
      </c>
    </row>
    <row r="3" spans="1:51" x14ac:dyDescent="0.2">
      <c r="A3" s="39">
        <v>5</v>
      </c>
      <c r="B3" s="39" t="s">
        <v>339</v>
      </c>
      <c r="C3" s="39" t="s">
        <v>4</v>
      </c>
      <c r="D3" s="39">
        <v>5</v>
      </c>
      <c r="E3" s="39" t="s">
        <v>339</v>
      </c>
      <c r="F3" s="39" t="s">
        <v>377</v>
      </c>
      <c r="G3" s="39" t="s">
        <v>378</v>
      </c>
      <c r="H3" s="39" t="s">
        <v>379</v>
      </c>
      <c r="I3" s="39" t="s">
        <v>4</v>
      </c>
      <c r="J3" s="39" t="s">
        <v>1087</v>
      </c>
      <c r="K3" s="40" t="s">
        <v>1092</v>
      </c>
      <c r="L3" s="39" t="s">
        <v>4</v>
      </c>
      <c r="N3" s="39">
        <v>2</v>
      </c>
      <c r="O3" s="39" t="s">
        <v>11</v>
      </c>
      <c r="P3" s="39" t="s">
        <v>4</v>
      </c>
      <c r="Q3" s="39" t="s">
        <v>383</v>
      </c>
      <c r="R3" s="39" t="s">
        <v>4</v>
      </c>
      <c r="S3" s="39" t="s">
        <v>378</v>
      </c>
      <c r="T3" s="39" t="s">
        <v>384</v>
      </c>
      <c r="U3" s="39" t="s">
        <v>385</v>
      </c>
      <c r="V3" s="39" t="s">
        <v>386</v>
      </c>
      <c r="W3" s="39" t="s">
        <v>387</v>
      </c>
      <c r="X3" s="39" t="s">
        <v>388</v>
      </c>
      <c r="Y3" s="39" t="s">
        <v>389</v>
      </c>
      <c r="Z3" s="39" t="s">
        <v>390</v>
      </c>
      <c r="AA3" s="39" t="s">
        <v>391</v>
      </c>
      <c r="AB3" s="39" t="s">
        <v>392</v>
      </c>
      <c r="AC3" s="39" t="s">
        <v>393</v>
      </c>
      <c r="AD3" s="39" t="s">
        <v>394</v>
      </c>
      <c r="AE3" s="39" t="s">
        <v>395</v>
      </c>
      <c r="AF3" s="39" t="s">
        <v>396</v>
      </c>
      <c r="AG3" s="39" t="s">
        <v>397</v>
      </c>
      <c r="AH3" s="39" t="s">
        <v>398</v>
      </c>
      <c r="AI3" s="39" t="s">
        <v>399</v>
      </c>
      <c r="AJ3" s="39" t="s">
        <v>400</v>
      </c>
      <c r="AK3" s="39" t="s">
        <v>401</v>
      </c>
      <c r="AL3" s="39" t="s">
        <v>402</v>
      </c>
      <c r="AM3" s="39" t="s">
        <v>403</v>
      </c>
      <c r="AN3" s="39" t="s">
        <v>404</v>
      </c>
      <c r="AO3" s="39" t="s">
        <v>405</v>
      </c>
      <c r="AP3" s="39" t="s">
        <v>406</v>
      </c>
      <c r="AQ3" s="39" t="s">
        <v>407</v>
      </c>
      <c r="AR3" s="39" t="s">
        <v>408</v>
      </c>
      <c r="AS3" s="39" t="s">
        <v>409</v>
      </c>
      <c r="AT3" s="39" t="s">
        <v>410</v>
      </c>
      <c r="AU3" s="39" t="s">
        <v>411</v>
      </c>
      <c r="AV3" s="39" t="s">
        <v>411</v>
      </c>
      <c r="AW3" s="39" t="s">
        <v>411</v>
      </c>
      <c r="AX3" s="39" t="s">
        <v>411</v>
      </c>
      <c r="AY3" s="39" t="s">
        <v>411</v>
      </c>
    </row>
    <row r="4" spans="1:51" x14ac:dyDescent="0.2">
      <c r="A4" s="39">
        <v>8</v>
      </c>
      <c r="B4" s="39" t="s">
        <v>340</v>
      </c>
      <c r="C4" s="39" t="s">
        <v>4</v>
      </c>
      <c r="D4" s="39">
        <v>5</v>
      </c>
      <c r="E4" s="39" t="s">
        <v>339</v>
      </c>
      <c r="F4" s="39" t="s">
        <v>412</v>
      </c>
      <c r="G4" s="39" t="s">
        <v>413</v>
      </c>
      <c r="H4" s="39" t="s">
        <v>414</v>
      </c>
      <c r="I4" s="39" t="s">
        <v>4</v>
      </c>
      <c r="J4" s="39" t="s">
        <v>1088</v>
      </c>
      <c r="K4" s="40" t="s">
        <v>1093</v>
      </c>
      <c r="L4" s="39" t="s">
        <v>4</v>
      </c>
      <c r="N4" s="39">
        <v>3</v>
      </c>
      <c r="O4" s="39" t="s">
        <v>382</v>
      </c>
      <c r="P4" s="39" t="s">
        <v>4</v>
      </c>
      <c r="S4" s="39" t="s">
        <v>413</v>
      </c>
      <c r="T4" s="39" t="s">
        <v>417</v>
      </c>
      <c r="U4" s="39" t="s">
        <v>418</v>
      </c>
      <c r="V4" s="39" t="s">
        <v>419</v>
      </c>
      <c r="W4" s="39" t="s">
        <v>420</v>
      </c>
      <c r="X4" s="39" t="s">
        <v>421</v>
      </c>
      <c r="Y4" s="39" t="s">
        <v>422</v>
      </c>
      <c r="Z4" s="39" t="s">
        <v>423</v>
      </c>
      <c r="AA4" s="39" t="s">
        <v>424</v>
      </c>
      <c r="AB4" s="39" t="s">
        <v>425</v>
      </c>
      <c r="AC4" s="39" t="s">
        <v>426</v>
      </c>
      <c r="AD4" s="39" t="s">
        <v>427</v>
      </c>
      <c r="AE4" s="39" t="s">
        <v>428</v>
      </c>
      <c r="AF4" s="39" t="s">
        <v>429</v>
      </c>
      <c r="AG4" s="39" t="s">
        <v>430</v>
      </c>
      <c r="AH4" s="39" t="s">
        <v>431</v>
      </c>
      <c r="AI4" s="39" t="s">
        <v>432</v>
      </c>
      <c r="AJ4" s="39" t="s">
        <v>433</v>
      </c>
      <c r="AK4" s="39" t="s">
        <v>434</v>
      </c>
      <c r="AL4" s="39" t="s">
        <v>435</v>
      </c>
      <c r="AM4" s="39" t="s">
        <v>436</v>
      </c>
      <c r="AN4" s="39" t="s">
        <v>437</v>
      </c>
      <c r="AO4" s="39" t="s">
        <v>438</v>
      </c>
      <c r="AP4" s="39" t="s">
        <v>439</v>
      </c>
      <c r="AQ4" s="39" t="s">
        <v>440</v>
      </c>
      <c r="AR4" s="39" t="s">
        <v>441</v>
      </c>
      <c r="AS4" s="39" t="s">
        <v>442</v>
      </c>
    </row>
    <row r="5" spans="1:51" ht="22.5" x14ac:dyDescent="0.2">
      <c r="A5" s="39">
        <v>11</v>
      </c>
      <c r="B5" s="39" t="s">
        <v>2</v>
      </c>
      <c r="C5" s="39" t="s">
        <v>4</v>
      </c>
      <c r="D5" s="39">
        <v>5</v>
      </c>
      <c r="E5" s="39" t="s">
        <v>339</v>
      </c>
      <c r="F5" s="39" t="s">
        <v>443</v>
      </c>
      <c r="G5" s="39" t="s">
        <v>444</v>
      </c>
      <c r="H5" s="39" t="s">
        <v>445</v>
      </c>
      <c r="I5" s="39" t="s">
        <v>4</v>
      </c>
      <c r="J5" s="39" t="s">
        <v>1089</v>
      </c>
      <c r="K5" s="60" t="s">
        <v>1094</v>
      </c>
      <c r="L5" s="39" t="s">
        <v>4</v>
      </c>
      <c r="N5" s="39">
        <v>4</v>
      </c>
      <c r="O5" s="39" t="s">
        <v>376</v>
      </c>
      <c r="P5" s="39" t="s">
        <v>4</v>
      </c>
      <c r="S5" s="39" t="s">
        <v>444</v>
      </c>
      <c r="T5" s="39" t="s">
        <v>448</v>
      </c>
      <c r="U5" s="39" t="s">
        <v>449</v>
      </c>
      <c r="V5" s="39" t="s">
        <v>450</v>
      </c>
      <c r="W5" s="39" t="s">
        <v>451</v>
      </c>
      <c r="X5" s="39" t="s">
        <v>452</v>
      </c>
      <c r="Y5" s="39" t="s">
        <v>453</v>
      </c>
      <c r="Z5" s="39" t="s">
        <v>454</v>
      </c>
      <c r="AA5" s="39" t="s">
        <v>455</v>
      </c>
      <c r="AB5" s="39" t="s">
        <v>456</v>
      </c>
      <c r="AC5" s="39" t="s">
        <v>457</v>
      </c>
      <c r="AD5" s="39" t="s">
        <v>458</v>
      </c>
      <c r="AE5" s="39" t="s">
        <v>459</v>
      </c>
      <c r="AF5" s="39" t="s">
        <v>460</v>
      </c>
      <c r="AG5" s="39" t="s">
        <v>461</v>
      </c>
      <c r="AH5" s="39" t="s">
        <v>462</v>
      </c>
      <c r="AI5" s="39" t="s">
        <v>463</v>
      </c>
      <c r="AJ5" s="39" t="s">
        <v>464</v>
      </c>
      <c r="AK5" s="39" t="s">
        <v>465</v>
      </c>
      <c r="AL5" s="39" t="s">
        <v>466</v>
      </c>
      <c r="AM5" s="39" t="s">
        <v>467</v>
      </c>
      <c r="AN5" s="39" t="s">
        <v>468</v>
      </c>
      <c r="AO5" s="39" t="s">
        <v>469</v>
      </c>
      <c r="AP5" s="39" t="s">
        <v>470</v>
      </c>
      <c r="AQ5" s="39" t="s">
        <v>471</v>
      </c>
      <c r="AR5" s="39" t="s">
        <v>472</v>
      </c>
      <c r="AS5" s="39" t="s">
        <v>473</v>
      </c>
    </row>
    <row r="6" spans="1:51" x14ac:dyDescent="0.2">
      <c r="A6" s="39">
        <v>13</v>
      </c>
      <c r="B6" s="39" t="s">
        <v>341</v>
      </c>
      <c r="C6" s="39" t="s">
        <v>4</v>
      </c>
      <c r="D6" s="39">
        <v>5</v>
      </c>
      <c r="E6" s="39" t="s">
        <v>339</v>
      </c>
      <c r="F6" s="39" t="s">
        <v>474</v>
      </c>
      <c r="G6" s="39" t="s">
        <v>475</v>
      </c>
      <c r="H6" s="39" t="s">
        <v>476</v>
      </c>
      <c r="I6" s="39" t="s">
        <v>4</v>
      </c>
      <c r="J6" s="39" t="s">
        <v>1090</v>
      </c>
      <c r="K6" s="41" t="s">
        <v>1095</v>
      </c>
      <c r="L6" s="39" t="s">
        <v>4</v>
      </c>
      <c r="S6" s="39" t="s">
        <v>475</v>
      </c>
      <c r="T6" s="39" t="s">
        <v>479</v>
      </c>
      <c r="U6" s="39" t="s">
        <v>480</v>
      </c>
      <c r="V6" s="39" t="s">
        <v>481</v>
      </c>
      <c r="W6" s="39" t="s">
        <v>482</v>
      </c>
      <c r="X6" s="39" t="s">
        <v>483</v>
      </c>
      <c r="Y6" s="39" t="s">
        <v>484</v>
      </c>
      <c r="Z6" s="39" t="s">
        <v>485</v>
      </c>
      <c r="AA6" s="39" t="s">
        <v>486</v>
      </c>
      <c r="AB6" s="39" t="s">
        <v>487</v>
      </c>
      <c r="AC6" s="39" t="s">
        <v>488</v>
      </c>
      <c r="AD6" s="39" t="s">
        <v>489</v>
      </c>
      <c r="AE6" s="39" t="s">
        <v>490</v>
      </c>
      <c r="AF6" s="39" t="s">
        <v>491</v>
      </c>
      <c r="AG6" s="39" t="s">
        <v>492</v>
      </c>
      <c r="AH6" s="39" t="s">
        <v>493</v>
      </c>
      <c r="AI6" s="39" t="s">
        <v>494</v>
      </c>
      <c r="AJ6" s="39" t="s">
        <v>495</v>
      </c>
      <c r="AL6" s="39" t="s">
        <v>496</v>
      </c>
      <c r="AM6" s="39" t="s">
        <v>497</v>
      </c>
      <c r="AN6" s="39" t="s">
        <v>498</v>
      </c>
      <c r="AO6" s="39" t="s">
        <v>499</v>
      </c>
      <c r="AP6" s="39" t="s">
        <v>423</v>
      </c>
      <c r="AS6" s="39" t="s">
        <v>500</v>
      </c>
    </row>
    <row r="7" spans="1:51" x14ac:dyDescent="0.2">
      <c r="A7" s="39">
        <v>15</v>
      </c>
      <c r="B7" s="39" t="s">
        <v>342</v>
      </c>
      <c r="C7" s="39" t="s">
        <v>4</v>
      </c>
      <c r="D7" s="39">
        <v>5</v>
      </c>
      <c r="E7" s="39" t="s">
        <v>339</v>
      </c>
      <c r="F7" s="39" t="s">
        <v>501</v>
      </c>
      <c r="G7" s="39" t="s">
        <v>502</v>
      </c>
      <c r="H7" s="39" t="s">
        <v>503</v>
      </c>
      <c r="I7" s="39" t="s">
        <v>4</v>
      </c>
      <c r="S7" s="39" t="s">
        <v>502</v>
      </c>
      <c r="T7" s="39" t="s">
        <v>504</v>
      </c>
      <c r="U7" s="39" t="s">
        <v>505</v>
      </c>
      <c r="V7" s="39" t="s">
        <v>506</v>
      </c>
      <c r="W7" s="39" t="s">
        <v>507</v>
      </c>
      <c r="X7" s="39" t="s">
        <v>437</v>
      </c>
      <c r="Z7" s="39" t="s">
        <v>437</v>
      </c>
      <c r="AA7" s="39" t="s">
        <v>508</v>
      </c>
      <c r="AB7" s="39" t="s">
        <v>509</v>
      </c>
      <c r="AC7" s="39" t="s">
        <v>510</v>
      </c>
      <c r="AD7" s="39" t="s">
        <v>511</v>
      </c>
      <c r="AE7" s="39" t="s">
        <v>512</v>
      </c>
      <c r="AF7" s="39" t="s">
        <v>513</v>
      </c>
      <c r="AG7" s="39" t="s">
        <v>514</v>
      </c>
      <c r="AH7" s="39" t="s">
        <v>515</v>
      </c>
      <c r="AI7" s="39" t="s">
        <v>516</v>
      </c>
      <c r="AJ7" s="39" t="s">
        <v>517</v>
      </c>
      <c r="AL7" s="39" t="s">
        <v>518</v>
      </c>
      <c r="AM7" s="39" t="s">
        <v>519</v>
      </c>
      <c r="AO7" s="39" t="s">
        <v>520</v>
      </c>
      <c r="AP7" s="39" t="s">
        <v>485</v>
      </c>
    </row>
    <row r="8" spans="1:51" x14ac:dyDescent="0.2">
      <c r="A8" s="39">
        <v>17</v>
      </c>
      <c r="B8" s="39" t="s">
        <v>343</v>
      </c>
      <c r="C8" s="39" t="s">
        <v>4</v>
      </c>
      <c r="D8" s="39">
        <v>5</v>
      </c>
      <c r="E8" s="39" t="s">
        <v>339</v>
      </c>
      <c r="F8" s="39" t="s">
        <v>521</v>
      </c>
      <c r="G8" s="39" t="s">
        <v>522</v>
      </c>
      <c r="H8" s="39" t="s">
        <v>523</v>
      </c>
      <c r="I8" s="39" t="s">
        <v>4</v>
      </c>
      <c r="J8" s="39" t="str">
        <f>+UPPER(J2)</f>
        <v>RARO</v>
      </c>
      <c r="K8" s="39" t="str">
        <f>+UPPER(K2)</f>
        <v xml:space="preserve">LIGERAMENTE DAÑINO
</v>
      </c>
      <c r="S8" s="39" t="s">
        <v>522</v>
      </c>
      <c r="T8" s="39" t="s">
        <v>524</v>
      </c>
      <c r="U8" s="39" t="s">
        <v>525</v>
      </c>
      <c r="V8" s="39" t="s">
        <v>526</v>
      </c>
      <c r="W8" s="39" t="s">
        <v>527</v>
      </c>
      <c r="X8" s="39" t="s">
        <v>528</v>
      </c>
      <c r="Z8" s="39" t="s">
        <v>529</v>
      </c>
      <c r="AB8" s="39" t="s">
        <v>530</v>
      </c>
      <c r="AC8" s="39" t="s">
        <v>531</v>
      </c>
      <c r="AG8" s="39" t="s">
        <v>532</v>
      </c>
      <c r="AI8" s="39" t="s">
        <v>533</v>
      </c>
      <c r="AJ8" s="39" t="s">
        <v>534</v>
      </c>
      <c r="AM8" s="39" t="s">
        <v>535</v>
      </c>
      <c r="AO8" s="39" t="s">
        <v>536</v>
      </c>
      <c r="AP8" s="39" t="s">
        <v>537</v>
      </c>
    </row>
    <row r="9" spans="1:51" x14ac:dyDescent="0.2">
      <c r="A9" s="39">
        <v>18</v>
      </c>
      <c r="B9" s="39" t="s">
        <v>344</v>
      </c>
      <c r="C9" s="39" t="s">
        <v>4</v>
      </c>
      <c r="D9" s="39">
        <v>5</v>
      </c>
      <c r="E9" s="39" t="s">
        <v>339</v>
      </c>
      <c r="F9" s="39" t="s">
        <v>538</v>
      </c>
      <c r="G9" s="39" t="s">
        <v>539</v>
      </c>
      <c r="H9" s="39" t="s">
        <v>540</v>
      </c>
      <c r="I9" s="39" t="s">
        <v>4</v>
      </c>
      <c r="J9" s="39" t="str">
        <f t="shared" ref="J9:J12" si="0">+UPPER(J3)</f>
        <v>IMPROBABLE</v>
      </c>
      <c r="K9" s="39" t="str">
        <f t="shared" ref="K9:K13" si="1">+UPPER(K3)</f>
        <v xml:space="preserve">MENOR </v>
      </c>
      <c r="S9" s="39" t="s">
        <v>539</v>
      </c>
      <c r="T9" s="39" t="s">
        <v>541</v>
      </c>
      <c r="U9" s="39" t="s">
        <v>542</v>
      </c>
      <c r="V9" s="39" t="s">
        <v>543</v>
      </c>
      <c r="W9" s="39" t="s">
        <v>544</v>
      </c>
      <c r="Z9" s="39" t="s">
        <v>545</v>
      </c>
      <c r="AB9" s="39" t="s">
        <v>546</v>
      </c>
      <c r="AC9" s="39" t="s">
        <v>547</v>
      </c>
      <c r="AG9" s="39" t="s">
        <v>548</v>
      </c>
      <c r="AI9" s="39" t="s">
        <v>549</v>
      </c>
      <c r="AM9" s="39" t="s">
        <v>550</v>
      </c>
      <c r="AO9" s="39" t="s">
        <v>551</v>
      </c>
      <c r="AP9" s="39" t="s">
        <v>552</v>
      </c>
    </row>
    <row r="10" spans="1:51" x14ac:dyDescent="0.2">
      <c r="A10" s="39">
        <v>19</v>
      </c>
      <c r="B10" s="39" t="s">
        <v>345</v>
      </c>
      <c r="C10" s="39" t="s">
        <v>4</v>
      </c>
      <c r="D10" s="39">
        <v>5</v>
      </c>
      <c r="E10" s="39" t="s">
        <v>339</v>
      </c>
      <c r="F10" s="39" t="s">
        <v>553</v>
      </c>
      <c r="G10" s="39" t="s">
        <v>554</v>
      </c>
      <c r="H10" s="39" t="s">
        <v>555</v>
      </c>
      <c r="I10" s="39" t="s">
        <v>4</v>
      </c>
      <c r="J10" s="39" t="str">
        <f t="shared" si="0"/>
        <v>MODERADO</v>
      </c>
      <c r="K10" s="39" t="str">
        <f t="shared" si="1"/>
        <v xml:space="preserve">MODERADO </v>
      </c>
      <c r="S10" s="39" t="s">
        <v>554</v>
      </c>
      <c r="U10" s="39" t="s">
        <v>556</v>
      </c>
      <c r="V10" s="39" t="s">
        <v>557</v>
      </c>
      <c r="W10" s="39" t="s">
        <v>558</v>
      </c>
      <c r="AB10" s="39" t="s">
        <v>559</v>
      </c>
      <c r="AC10" s="39" t="s">
        <v>560</v>
      </c>
      <c r="AG10" s="39" t="s">
        <v>561</v>
      </c>
      <c r="AI10" s="39" t="s">
        <v>562</v>
      </c>
      <c r="AM10" s="39" t="s">
        <v>563</v>
      </c>
      <c r="AO10" s="39" t="s">
        <v>564</v>
      </c>
      <c r="AP10" s="39" t="s">
        <v>565</v>
      </c>
    </row>
    <row r="11" spans="1:51" x14ac:dyDescent="0.2">
      <c r="A11" s="39">
        <v>20</v>
      </c>
      <c r="B11" s="39" t="s">
        <v>346</v>
      </c>
      <c r="C11" s="39" t="s">
        <v>4</v>
      </c>
      <c r="D11" s="39">
        <v>5</v>
      </c>
      <c r="E11" s="39" t="s">
        <v>339</v>
      </c>
      <c r="F11" s="39" t="s">
        <v>566</v>
      </c>
      <c r="G11" s="39" t="s">
        <v>452</v>
      </c>
      <c r="H11" s="39" t="s">
        <v>567</v>
      </c>
      <c r="I11" s="39" t="s">
        <v>4</v>
      </c>
      <c r="J11" s="39" t="str">
        <f t="shared" si="0"/>
        <v xml:space="preserve">PROBABLE </v>
      </c>
      <c r="K11" s="39" t="str">
        <f t="shared" si="1"/>
        <v xml:space="preserve">DAÑINO
</v>
      </c>
      <c r="S11" s="39" t="s">
        <v>452</v>
      </c>
      <c r="U11" s="39" t="s">
        <v>568</v>
      </c>
      <c r="W11" s="39" t="s">
        <v>569</v>
      </c>
      <c r="AC11" s="39" t="s">
        <v>570</v>
      </c>
      <c r="AM11" s="39" t="s">
        <v>571</v>
      </c>
      <c r="AO11" s="39" t="s">
        <v>572</v>
      </c>
      <c r="AP11" s="39" t="s">
        <v>573</v>
      </c>
    </row>
    <row r="12" spans="1:51" x14ac:dyDescent="0.2">
      <c r="A12" s="39">
        <v>23</v>
      </c>
      <c r="B12" s="39" t="s">
        <v>347</v>
      </c>
      <c r="C12" s="39" t="s">
        <v>4</v>
      </c>
      <c r="D12" s="39">
        <v>5</v>
      </c>
      <c r="E12" s="39" t="s">
        <v>339</v>
      </c>
      <c r="F12" s="39" t="s">
        <v>574</v>
      </c>
      <c r="G12" s="39" t="s">
        <v>575</v>
      </c>
      <c r="H12" s="39" t="s">
        <v>576</v>
      </c>
      <c r="I12" s="39" t="s">
        <v>4</v>
      </c>
      <c r="J12" s="39" t="str">
        <f t="shared" si="0"/>
        <v>CASI CERTEZA</v>
      </c>
      <c r="K12" s="39" t="str">
        <f t="shared" si="1"/>
        <v>EXTREMADAMENTE DAÑINO</v>
      </c>
      <c r="S12" s="39" t="s">
        <v>575</v>
      </c>
      <c r="U12" s="39" t="s">
        <v>577</v>
      </c>
      <c r="W12" s="39" t="s">
        <v>578</v>
      </c>
      <c r="AC12" s="39" t="s">
        <v>579</v>
      </c>
      <c r="AM12" s="39" t="s">
        <v>580</v>
      </c>
      <c r="AO12" s="39" t="s">
        <v>581</v>
      </c>
      <c r="AP12" s="39" t="s">
        <v>582</v>
      </c>
    </row>
    <row r="13" spans="1:51" x14ac:dyDescent="0.2">
      <c r="A13" s="39">
        <v>25</v>
      </c>
      <c r="B13" s="39" t="s">
        <v>348</v>
      </c>
      <c r="C13" s="39" t="s">
        <v>4</v>
      </c>
      <c r="D13" s="39">
        <v>5</v>
      </c>
      <c r="E13" s="39" t="s">
        <v>339</v>
      </c>
      <c r="F13" s="39" t="s">
        <v>583</v>
      </c>
      <c r="G13" s="39" t="s">
        <v>483</v>
      </c>
      <c r="H13" s="39" t="s">
        <v>584</v>
      </c>
      <c r="I13" s="39" t="s">
        <v>4</v>
      </c>
      <c r="K13" s="39" t="str">
        <f t="shared" si="1"/>
        <v/>
      </c>
      <c r="S13" s="39" t="s">
        <v>483</v>
      </c>
      <c r="U13" s="39" t="s">
        <v>585</v>
      </c>
      <c r="W13" s="39" t="s">
        <v>586</v>
      </c>
      <c r="AC13" s="39" t="s">
        <v>587</v>
      </c>
      <c r="AP13" s="39" t="s">
        <v>588</v>
      </c>
    </row>
    <row r="14" spans="1:51" x14ac:dyDescent="0.2">
      <c r="A14" s="39">
        <v>27</v>
      </c>
      <c r="B14" s="39" t="s">
        <v>349</v>
      </c>
      <c r="C14" s="39" t="s">
        <v>4</v>
      </c>
      <c r="D14" s="39">
        <v>5</v>
      </c>
      <c r="E14" s="39" t="s">
        <v>339</v>
      </c>
      <c r="F14" s="39" t="s">
        <v>589</v>
      </c>
      <c r="G14" s="39" t="s">
        <v>590</v>
      </c>
      <c r="H14" s="39" t="s">
        <v>591</v>
      </c>
      <c r="I14" s="39" t="s">
        <v>4</v>
      </c>
      <c r="S14" s="39" t="s">
        <v>590</v>
      </c>
      <c r="U14" s="39" t="s">
        <v>592</v>
      </c>
      <c r="W14" s="39" t="s">
        <v>593</v>
      </c>
      <c r="AC14" s="39" t="s">
        <v>594</v>
      </c>
      <c r="AP14" s="39" t="s">
        <v>595</v>
      </c>
    </row>
    <row r="15" spans="1:51" x14ac:dyDescent="0.2">
      <c r="A15" s="39">
        <v>41</v>
      </c>
      <c r="B15" s="39" t="s">
        <v>350</v>
      </c>
      <c r="C15" s="39" t="s">
        <v>4</v>
      </c>
      <c r="D15" s="39">
        <v>5</v>
      </c>
      <c r="E15" s="39" t="s">
        <v>339</v>
      </c>
      <c r="F15" s="39" t="s">
        <v>596</v>
      </c>
      <c r="G15" s="39" t="s">
        <v>597</v>
      </c>
      <c r="H15" s="39" t="s">
        <v>598</v>
      </c>
      <c r="I15" s="39" t="s">
        <v>4</v>
      </c>
      <c r="S15" s="39" t="s">
        <v>597</v>
      </c>
      <c r="U15" s="39" t="s">
        <v>599</v>
      </c>
      <c r="AC15" s="39" t="s">
        <v>600</v>
      </c>
      <c r="AP15" s="39" t="s">
        <v>601</v>
      </c>
    </row>
    <row r="16" spans="1:51" x14ac:dyDescent="0.2">
      <c r="A16" s="39">
        <v>44</v>
      </c>
      <c r="B16" s="39" t="s">
        <v>351</v>
      </c>
      <c r="C16" s="39" t="s">
        <v>4</v>
      </c>
      <c r="D16" s="39">
        <v>5</v>
      </c>
      <c r="E16" s="39" t="s">
        <v>339</v>
      </c>
      <c r="F16" s="39" t="s">
        <v>602</v>
      </c>
      <c r="G16" s="39" t="s">
        <v>603</v>
      </c>
      <c r="H16" s="39" t="s">
        <v>604</v>
      </c>
      <c r="I16" s="39" t="s">
        <v>4</v>
      </c>
      <c r="S16" s="39" t="s">
        <v>603</v>
      </c>
      <c r="U16" s="39" t="s">
        <v>605</v>
      </c>
      <c r="AP16" s="39" t="s">
        <v>606</v>
      </c>
    </row>
    <row r="17" spans="1:28" x14ac:dyDescent="0.2">
      <c r="A17" s="39">
        <v>47</v>
      </c>
      <c r="B17" s="39" t="s">
        <v>352</v>
      </c>
      <c r="C17" s="39" t="s">
        <v>4</v>
      </c>
      <c r="D17" s="39">
        <v>5</v>
      </c>
      <c r="E17" s="39" t="s">
        <v>339</v>
      </c>
      <c r="F17" s="39" t="s">
        <v>607</v>
      </c>
      <c r="G17" s="39" t="s">
        <v>608</v>
      </c>
      <c r="H17" s="39" t="s">
        <v>609</v>
      </c>
      <c r="I17" s="39" t="s">
        <v>4</v>
      </c>
      <c r="S17" s="39" t="s">
        <v>608</v>
      </c>
      <c r="U17" s="39" t="s">
        <v>610</v>
      </c>
    </row>
    <row r="18" spans="1:28" x14ac:dyDescent="0.2">
      <c r="A18" s="39">
        <v>50</v>
      </c>
      <c r="B18" s="39" t="s">
        <v>353</v>
      </c>
      <c r="C18" s="39" t="s">
        <v>4</v>
      </c>
      <c r="D18" s="39">
        <v>5</v>
      </c>
      <c r="E18" s="39" t="s">
        <v>339</v>
      </c>
      <c r="F18" s="39" t="s">
        <v>611</v>
      </c>
      <c r="G18" s="39" t="s">
        <v>612</v>
      </c>
      <c r="H18" s="39" t="s">
        <v>613</v>
      </c>
      <c r="I18" s="39" t="s">
        <v>4</v>
      </c>
      <c r="S18" s="39" t="s">
        <v>612</v>
      </c>
      <c r="U18" s="39" t="s">
        <v>614</v>
      </c>
    </row>
    <row r="19" spans="1:28" x14ac:dyDescent="0.2">
      <c r="A19" s="39">
        <v>52</v>
      </c>
      <c r="B19" s="39" t="s">
        <v>354</v>
      </c>
      <c r="C19" s="39" t="s">
        <v>4</v>
      </c>
      <c r="D19" s="39">
        <v>8</v>
      </c>
      <c r="E19" s="39" t="s">
        <v>340</v>
      </c>
      <c r="F19" s="39" t="s">
        <v>615</v>
      </c>
      <c r="G19" s="39" t="s">
        <v>373</v>
      </c>
      <c r="H19" s="39" t="s">
        <v>616</v>
      </c>
      <c r="I19" s="39" t="s">
        <v>4</v>
      </c>
      <c r="U19" s="39" t="s">
        <v>617</v>
      </c>
    </row>
    <row r="20" spans="1:28" x14ac:dyDescent="0.2">
      <c r="A20" s="39">
        <v>54</v>
      </c>
      <c r="B20" s="39" t="s">
        <v>355</v>
      </c>
      <c r="C20" s="39" t="s">
        <v>4</v>
      </c>
      <c r="D20" s="39">
        <v>8</v>
      </c>
      <c r="E20" s="39" t="s">
        <v>340</v>
      </c>
      <c r="F20" s="39" t="s">
        <v>618</v>
      </c>
      <c r="G20" s="39" t="s">
        <v>384</v>
      </c>
      <c r="H20" s="39" t="s">
        <v>619</v>
      </c>
      <c r="I20" s="39" t="s">
        <v>4</v>
      </c>
      <c r="R20" s="38"/>
      <c r="U20" s="39" t="s">
        <v>620</v>
      </c>
    </row>
    <row r="21" spans="1:28" x14ac:dyDescent="0.2">
      <c r="A21" s="39">
        <v>63</v>
      </c>
      <c r="B21" s="39" t="s">
        <v>356</v>
      </c>
      <c r="C21" s="39" t="s">
        <v>4</v>
      </c>
      <c r="D21" s="39">
        <v>8</v>
      </c>
      <c r="E21" s="39" t="s">
        <v>340</v>
      </c>
      <c r="F21" s="39" t="s">
        <v>621</v>
      </c>
      <c r="G21" s="39" t="s">
        <v>417</v>
      </c>
      <c r="H21" s="39" t="s">
        <v>622</v>
      </c>
      <c r="I21" s="39" t="s">
        <v>4</v>
      </c>
    </row>
    <row r="22" spans="1:28" ht="15" x14ac:dyDescent="0.25">
      <c r="A22" s="39">
        <v>66</v>
      </c>
      <c r="B22" s="39" t="s">
        <v>357</v>
      </c>
      <c r="C22" s="39" t="s">
        <v>4</v>
      </c>
      <c r="D22" s="39">
        <v>8</v>
      </c>
      <c r="E22" s="39" t="s">
        <v>340</v>
      </c>
      <c r="F22" s="39" t="s">
        <v>623</v>
      </c>
      <c r="G22" s="39" t="s">
        <v>448</v>
      </c>
      <c r="H22" s="39" t="s">
        <v>624</v>
      </c>
      <c r="I22" s="39" t="s">
        <v>4</v>
      </c>
      <c r="T22" s="42" t="s">
        <v>4</v>
      </c>
      <c r="U22" s="43" t="s">
        <v>4</v>
      </c>
      <c r="V22" s="43" t="s">
        <v>4</v>
      </c>
      <c r="W22" s="608" t="s">
        <v>6</v>
      </c>
      <c r="X22" s="608"/>
      <c r="Y22" s="608"/>
      <c r="Z22" s="608"/>
      <c r="AA22" s="609"/>
      <c r="AB22"/>
    </row>
    <row r="23" spans="1:28" ht="11.25" customHeight="1" x14ac:dyDescent="0.2">
      <c r="A23" s="39">
        <v>68</v>
      </c>
      <c r="B23" s="39" t="s">
        <v>358</v>
      </c>
      <c r="C23" s="39" t="s">
        <v>4</v>
      </c>
      <c r="D23" s="39">
        <v>8</v>
      </c>
      <c r="E23" s="39" t="s">
        <v>340</v>
      </c>
      <c r="F23" s="39" t="s">
        <v>625</v>
      </c>
      <c r="G23" s="39" t="s">
        <v>479</v>
      </c>
      <c r="H23" s="39" t="s">
        <v>626</v>
      </c>
      <c r="I23" s="39" t="s">
        <v>4</v>
      </c>
      <c r="T23" s="44" t="s">
        <v>4</v>
      </c>
      <c r="U23" s="45" t="s">
        <v>4</v>
      </c>
      <c r="V23" s="45" t="s">
        <v>4</v>
      </c>
      <c r="W23" s="40" t="s">
        <v>8</v>
      </c>
      <c r="X23" s="40" t="s">
        <v>381</v>
      </c>
      <c r="Y23" s="40" t="s">
        <v>416</v>
      </c>
      <c r="Z23" s="40" t="s">
        <v>446</v>
      </c>
      <c r="AA23" s="41" t="s">
        <v>478</v>
      </c>
      <c r="AB23" s="39" t="s">
        <v>4</v>
      </c>
    </row>
    <row r="24" spans="1:28" x14ac:dyDescent="0.2">
      <c r="A24" s="39">
        <v>70</v>
      </c>
      <c r="B24" s="39" t="s">
        <v>359</v>
      </c>
      <c r="C24" s="39" t="s">
        <v>4</v>
      </c>
      <c r="D24" s="39">
        <v>8</v>
      </c>
      <c r="E24" s="39" t="s">
        <v>340</v>
      </c>
      <c r="F24" s="39" t="s">
        <v>627</v>
      </c>
      <c r="G24" s="39" t="s">
        <v>504</v>
      </c>
      <c r="H24" s="39" t="s">
        <v>628</v>
      </c>
      <c r="I24" s="39" t="s">
        <v>4</v>
      </c>
      <c r="T24" s="44" t="s">
        <v>4</v>
      </c>
      <c r="U24" s="45" t="s">
        <v>4</v>
      </c>
      <c r="V24" s="45" t="s">
        <v>4</v>
      </c>
      <c r="W24" s="40">
        <v>1</v>
      </c>
      <c r="X24" s="40">
        <v>2</v>
      </c>
      <c r="Y24" s="40">
        <v>3</v>
      </c>
      <c r="Z24" s="40">
        <v>4</v>
      </c>
      <c r="AA24" s="41">
        <v>5</v>
      </c>
      <c r="AB24" s="39" t="s">
        <v>4</v>
      </c>
    </row>
    <row r="25" spans="1:28" x14ac:dyDescent="0.2">
      <c r="A25" s="39">
        <v>73</v>
      </c>
      <c r="B25" s="39" t="s">
        <v>360</v>
      </c>
      <c r="C25" s="39" t="s">
        <v>4</v>
      </c>
      <c r="D25" s="39">
        <v>8</v>
      </c>
      <c r="E25" s="39" t="s">
        <v>340</v>
      </c>
      <c r="F25" s="39" t="s">
        <v>629</v>
      </c>
      <c r="G25" s="39" t="s">
        <v>524</v>
      </c>
      <c r="H25" s="39" t="s">
        <v>630</v>
      </c>
      <c r="I25" s="39" t="s">
        <v>4</v>
      </c>
      <c r="T25" s="615" t="s">
        <v>5</v>
      </c>
      <c r="U25" s="40" t="s">
        <v>375</v>
      </c>
      <c r="V25" s="40">
        <v>1</v>
      </c>
      <c r="W25" s="46" t="s">
        <v>631</v>
      </c>
      <c r="X25" s="46" t="s">
        <v>632</v>
      </c>
      <c r="Y25" s="47" t="s">
        <v>633</v>
      </c>
      <c r="Z25" s="48" t="s">
        <v>634</v>
      </c>
      <c r="AA25" s="49" t="s">
        <v>635</v>
      </c>
      <c r="AB25" s="39" t="s">
        <v>4</v>
      </c>
    </row>
    <row r="26" spans="1:28" x14ac:dyDescent="0.2">
      <c r="A26" s="39">
        <v>76</v>
      </c>
      <c r="B26" s="39" t="s">
        <v>361</v>
      </c>
      <c r="C26" s="39" t="s">
        <v>4</v>
      </c>
      <c r="D26" s="39">
        <v>8</v>
      </c>
      <c r="E26" s="39" t="s">
        <v>340</v>
      </c>
      <c r="F26" s="39" t="s">
        <v>636</v>
      </c>
      <c r="G26" s="39" t="s">
        <v>541</v>
      </c>
      <c r="H26" s="39" t="s">
        <v>637</v>
      </c>
      <c r="I26" s="39" t="s">
        <v>4</v>
      </c>
      <c r="T26" s="615"/>
      <c r="U26" s="40" t="s">
        <v>380</v>
      </c>
      <c r="V26" s="40">
        <v>2</v>
      </c>
      <c r="W26" s="46" t="s">
        <v>638</v>
      </c>
      <c r="X26" s="46" t="s">
        <v>639</v>
      </c>
      <c r="Y26" s="47" t="s">
        <v>640</v>
      </c>
      <c r="Z26" s="48" t="s">
        <v>641</v>
      </c>
      <c r="AA26" s="50" t="s">
        <v>642</v>
      </c>
      <c r="AB26" s="39" t="s">
        <v>4</v>
      </c>
    </row>
    <row r="27" spans="1:28" x14ac:dyDescent="0.2">
      <c r="A27" s="39">
        <v>81</v>
      </c>
      <c r="B27" s="39" t="s">
        <v>362</v>
      </c>
      <c r="C27" s="39" t="s">
        <v>4</v>
      </c>
      <c r="D27" s="39">
        <v>11</v>
      </c>
      <c r="E27" s="39" t="s">
        <v>2</v>
      </c>
      <c r="F27" s="39" t="s">
        <v>643</v>
      </c>
      <c r="G27" s="39" t="s">
        <v>373</v>
      </c>
      <c r="H27" s="39" t="s">
        <v>644</v>
      </c>
      <c r="I27" s="39" t="s">
        <v>4</v>
      </c>
      <c r="T27" s="615"/>
      <c r="U27" s="40" t="s">
        <v>415</v>
      </c>
      <c r="V27" s="40">
        <v>3</v>
      </c>
      <c r="W27" s="46" t="s">
        <v>645</v>
      </c>
      <c r="X27" s="47" t="s">
        <v>640</v>
      </c>
      <c r="Y27" s="48" t="s">
        <v>646</v>
      </c>
      <c r="Z27" s="51" t="s">
        <v>647</v>
      </c>
      <c r="AA27" s="50" t="s">
        <v>648</v>
      </c>
      <c r="AB27" s="39" t="s">
        <v>4</v>
      </c>
    </row>
    <row r="28" spans="1:28" x14ac:dyDescent="0.2">
      <c r="A28" s="39">
        <v>85</v>
      </c>
      <c r="B28" s="39" t="s">
        <v>363</v>
      </c>
      <c r="C28" s="39" t="s">
        <v>4</v>
      </c>
      <c r="D28" s="39">
        <v>11</v>
      </c>
      <c r="E28" s="39" t="s">
        <v>2</v>
      </c>
      <c r="F28" s="39" t="s">
        <v>649</v>
      </c>
      <c r="G28" s="39" t="s">
        <v>385</v>
      </c>
      <c r="H28" s="39" t="s">
        <v>650</v>
      </c>
      <c r="I28" s="39" t="s">
        <v>4</v>
      </c>
      <c r="T28" s="615"/>
      <c r="U28" s="40" t="s">
        <v>7</v>
      </c>
      <c r="V28" s="40">
        <v>4</v>
      </c>
      <c r="W28" s="47" t="s">
        <v>9</v>
      </c>
      <c r="X28" s="48" t="s">
        <v>641</v>
      </c>
      <c r="Y28" s="48" t="s">
        <v>651</v>
      </c>
      <c r="Z28" s="51" t="s">
        <v>652</v>
      </c>
      <c r="AA28" s="50" t="s">
        <v>653</v>
      </c>
      <c r="AB28" s="39" t="s">
        <v>4</v>
      </c>
    </row>
    <row r="29" spans="1:28" ht="11.25" customHeight="1" x14ac:dyDescent="0.2">
      <c r="A29" s="39">
        <v>86</v>
      </c>
      <c r="B29" s="39" t="s">
        <v>364</v>
      </c>
      <c r="C29" s="39" t="s">
        <v>4</v>
      </c>
      <c r="D29" s="39">
        <v>11</v>
      </c>
      <c r="E29" s="39" t="s">
        <v>2</v>
      </c>
      <c r="F29" s="39" t="s">
        <v>654</v>
      </c>
      <c r="G29" s="39" t="s">
        <v>418</v>
      </c>
      <c r="H29" s="39" t="s">
        <v>655</v>
      </c>
      <c r="I29" s="39" t="s">
        <v>4</v>
      </c>
      <c r="T29" s="616"/>
      <c r="U29" s="52" t="s">
        <v>477</v>
      </c>
      <c r="V29" s="52">
        <v>5</v>
      </c>
      <c r="W29" s="53" t="s">
        <v>635</v>
      </c>
      <c r="X29" s="53" t="s">
        <v>656</v>
      </c>
      <c r="Y29" s="54" t="s">
        <v>657</v>
      </c>
      <c r="Z29" s="54" t="s">
        <v>653</v>
      </c>
      <c r="AA29" s="55" t="s">
        <v>658</v>
      </c>
      <c r="AB29" s="39" t="s">
        <v>4</v>
      </c>
    </row>
    <row r="30" spans="1:28" x14ac:dyDescent="0.2">
      <c r="A30" s="39">
        <v>88</v>
      </c>
      <c r="B30" s="39" t="s">
        <v>365</v>
      </c>
      <c r="C30" s="39" t="s">
        <v>4</v>
      </c>
      <c r="D30" s="39">
        <v>11</v>
      </c>
      <c r="E30" s="39" t="s">
        <v>2</v>
      </c>
      <c r="F30" s="39" t="s">
        <v>659</v>
      </c>
      <c r="G30" s="39" t="s">
        <v>449</v>
      </c>
      <c r="H30" s="39" t="s">
        <v>660</v>
      </c>
      <c r="I30" s="39" t="s">
        <v>4</v>
      </c>
    </row>
    <row r="31" spans="1:28" x14ac:dyDescent="0.2">
      <c r="A31" s="39">
        <v>91</v>
      </c>
      <c r="B31" s="39" t="s">
        <v>366</v>
      </c>
      <c r="C31" s="39" t="s">
        <v>4</v>
      </c>
      <c r="D31" s="39">
        <v>11</v>
      </c>
      <c r="E31" s="39" t="s">
        <v>2</v>
      </c>
      <c r="F31" s="39" t="s">
        <v>661</v>
      </c>
      <c r="G31" s="39" t="s">
        <v>480</v>
      </c>
      <c r="H31" s="39" t="s">
        <v>662</v>
      </c>
      <c r="I31" s="39" t="s">
        <v>4</v>
      </c>
    </row>
    <row r="32" spans="1:28" x14ac:dyDescent="0.2">
      <c r="A32" s="39">
        <v>94</v>
      </c>
      <c r="B32" s="39" t="s">
        <v>367</v>
      </c>
      <c r="C32" s="39" t="s">
        <v>4</v>
      </c>
      <c r="D32" s="39">
        <v>11</v>
      </c>
      <c r="E32" s="39" t="s">
        <v>2</v>
      </c>
      <c r="F32" s="39" t="s">
        <v>663</v>
      </c>
      <c r="G32" s="39" t="s">
        <v>505</v>
      </c>
      <c r="H32" s="39" t="s">
        <v>664</v>
      </c>
      <c r="I32" s="39" t="s">
        <v>4</v>
      </c>
    </row>
    <row r="33" spans="1:15" x14ac:dyDescent="0.2">
      <c r="A33" s="39">
        <v>95</v>
      </c>
      <c r="B33" s="39" t="s">
        <v>368</v>
      </c>
      <c r="C33" s="39" t="s">
        <v>4</v>
      </c>
      <c r="D33" s="39">
        <v>11</v>
      </c>
      <c r="E33" s="39" t="s">
        <v>2</v>
      </c>
      <c r="F33" s="39" t="s">
        <v>665</v>
      </c>
      <c r="G33" s="39" t="s">
        <v>525</v>
      </c>
      <c r="H33" s="39" t="s">
        <v>666</v>
      </c>
      <c r="I33" s="39" t="s">
        <v>4</v>
      </c>
    </row>
    <row r="34" spans="1:15" x14ac:dyDescent="0.2">
      <c r="A34" s="39">
        <v>97</v>
      </c>
      <c r="B34" s="39" t="s">
        <v>369</v>
      </c>
      <c r="C34" s="39" t="s">
        <v>4</v>
      </c>
      <c r="D34" s="39">
        <v>11</v>
      </c>
      <c r="E34" s="39" t="s">
        <v>2</v>
      </c>
      <c r="F34" s="39" t="s">
        <v>667</v>
      </c>
      <c r="G34" s="39" t="s">
        <v>542</v>
      </c>
      <c r="H34" s="39" t="s">
        <v>668</v>
      </c>
      <c r="I34" s="39" t="s">
        <v>4</v>
      </c>
    </row>
    <row r="35" spans="1:15" ht="12.75" x14ac:dyDescent="0.2">
      <c r="A35" s="39">
        <v>99</v>
      </c>
      <c r="B35" s="39" t="s">
        <v>370</v>
      </c>
      <c r="C35" s="39" t="s">
        <v>4</v>
      </c>
      <c r="D35" s="39">
        <v>11</v>
      </c>
      <c r="E35" s="39" t="s">
        <v>2</v>
      </c>
      <c r="F35" s="39" t="s">
        <v>669</v>
      </c>
      <c r="G35" s="39" t="s">
        <v>556</v>
      </c>
      <c r="H35" s="39" t="s">
        <v>670</v>
      </c>
      <c r="I35" s="39" t="s">
        <v>4</v>
      </c>
      <c r="O35" s="84"/>
    </row>
    <row r="36" spans="1:15" ht="12.75" x14ac:dyDescent="0.2">
      <c r="D36" s="39">
        <v>11</v>
      </c>
      <c r="E36" s="39" t="s">
        <v>2</v>
      </c>
      <c r="F36" s="39" t="s">
        <v>671</v>
      </c>
      <c r="G36" s="39" t="s">
        <v>568</v>
      </c>
      <c r="H36" s="39" t="s">
        <v>672</v>
      </c>
      <c r="I36" s="39" t="s">
        <v>4</v>
      </c>
      <c r="O36" s="85"/>
    </row>
    <row r="37" spans="1:15" ht="12.75" x14ac:dyDescent="0.2">
      <c r="A37" s="39" t="s">
        <v>371</v>
      </c>
      <c r="B37" s="39" t="s">
        <v>371</v>
      </c>
      <c r="C37" s="39" t="s">
        <v>4</v>
      </c>
      <c r="D37" s="39">
        <v>11</v>
      </c>
      <c r="E37" s="39" t="s">
        <v>2</v>
      </c>
      <c r="F37" s="39" t="s">
        <v>673</v>
      </c>
      <c r="G37" s="39" t="s">
        <v>577</v>
      </c>
      <c r="H37" s="39" t="s">
        <v>674</v>
      </c>
      <c r="I37" s="39" t="s">
        <v>4</v>
      </c>
      <c r="O37" s="84"/>
    </row>
    <row r="38" spans="1:15" ht="12.75" x14ac:dyDescent="0.2">
      <c r="A38" s="39" t="s">
        <v>339</v>
      </c>
      <c r="B38" s="39" t="s">
        <v>339</v>
      </c>
      <c r="C38" s="39" t="s">
        <v>4</v>
      </c>
      <c r="D38" s="39">
        <v>11</v>
      </c>
      <c r="E38" s="39" t="s">
        <v>2</v>
      </c>
      <c r="F38" s="39" t="s">
        <v>675</v>
      </c>
      <c r="G38" s="39" t="s">
        <v>585</v>
      </c>
      <c r="H38" s="39" t="s">
        <v>676</v>
      </c>
      <c r="I38" s="39" t="s">
        <v>4</v>
      </c>
      <c r="O38" s="85"/>
    </row>
    <row r="39" spans="1:15" ht="12.75" x14ac:dyDescent="0.2">
      <c r="A39" s="39" t="s">
        <v>340</v>
      </c>
      <c r="B39" s="39" t="s">
        <v>340</v>
      </c>
      <c r="C39" s="39" t="s">
        <v>4</v>
      </c>
      <c r="D39" s="39">
        <v>11</v>
      </c>
      <c r="E39" s="39" t="s">
        <v>2</v>
      </c>
      <c r="F39" s="39" t="s">
        <v>677</v>
      </c>
      <c r="G39" s="39" t="s">
        <v>592</v>
      </c>
      <c r="H39" s="39" t="s">
        <v>678</v>
      </c>
      <c r="I39" s="39" t="s">
        <v>4</v>
      </c>
      <c r="K39" s="56"/>
      <c r="O39" s="84"/>
    </row>
    <row r="40" spans="1:15" ht="12.75" x14ac:dyDescent="0.2">
      <c r="A40" s="39" t="s">
        <v>2</v>
      </c>
      <c r="B40" s="39" t="s">
        <v>2</v>
      </c>
      <c r="C40" s="39" t="s">
        <v>4</v>
      </c>
      <c r="D40" s="39">
        <v>11</v>
      </c>
      <c r="E40" s="39" t="s">
        <v>2</v>
      </c>
      <c r="F40" s="39" t="s">
        <v>679</v>
      </c>
      <c r="G40" s="39" t="s">
        <v>599</v>
      </c>
      <c r="H40" s="39" t="s">
        <v>680</v>
      </c>
      <c r="I40" s="39" t="s">
        <v>4</v>
      </c>
      <c r="K40" s="56"/>
      <c r="O40" s="85"/>
    </row>
    <row r="41" spans="1:15" ht="12.75" x14ac:dyDescent="0.2">
      <c r="A41" s="39" t="s">
        <v>341</v>
      </c>
      <c r="B41" s="39" t="s">
        <v>341</v>
      </c>
      <c r="C41" s="39" t="s">
        <v>4</v>
      </c>
      <c r="D41" s="39">
        <v>11</v>
      </c>
      <c r="E41" s="39" t="s">
        <v>2</v>
      </c>
      <c r="F41" s="39" t="s">
        <v>681</v>
      </c>
      <c r="G41" s="39" t="s">
        <v>605</v>
      </c>
      <c r="H41" s="39" t="s">
        <v>682</v>
      </c>
      <c r="I41" s="39" t="s">
        <v>4</v>
      </c>
      <c r="O41" s="84"/>
    </row>
    <row r="42" spans="1:15" ht="12.75" x14ac:dyDescent="0.2">
      <c r="A42" s="39" t="s">
        <v>342</v>
      </c>
      <c r="B42" s="39" t="s">
        <v>342</v>
      </c>
      <c r="C42" s="39" t="s">
        <v>4</v>
      </c>
      <c r="D42" s="39">
        <v>11</v>
      </c>
      <c r="E42" s="39" t="s">
        <v>2</v>
      </c>
      <c r="F42" s="39" t="s">
        <v>683</v>
      </c>
      <c r="G42" s="39" t="s">
        <v>610</v>
      </c>
      <c r="H42" s="39" t="s">
        <v>684</v>
      </c>
      <c r="I42" s="39" t="s">
        <v>4</v>
      </c>
      <c r="K42" s="56"/>
      <c r="O42" s="85"/>
    </row>
    <row r="43" spans="1:15" ht="12.75" x14ac:dyDescent="0.2">
      <c r="A43" s="39" t="s">
        <v>343</v>
      </c>
      <c r="B43" s="39" t="s">
        <v>343</v>
      </c>
      <c r="C43" s="39" t="s">
        <v>4</v>
      </c>
      <c r="D43" s="39">
        <v>11</v>
      </c>
      <c r="E43" s="39" t="s">
        <v>2</v>
      </c>
      <c r="F43" s="39" t="s">
        <v>685</v>
      </c>
      <c r="G43" s="39" t="s">
        <v>614</v>
      </c>
      <c r="H43" s="39" t="s">
        <v>686</v>
      </c>
      <c r="I43" s="39" t="s">
        <v>4</v>
      </c>
      <c r="K43" s="56"/>
      <c r="O43" s="84"/>
    </row>
    <row r="44" spans="1:15" ht="12.75" x14ac:dyDescent="0.2">
      <c r="A44" s="39" t="s">
        <v>344</v>
      </c>
      <c r="B44" s="39" t="s">
        <v>344</v>
      </c>
      <c r="C44" s="39" t="s">
        <v>4</v>
      </c>
      <c r="D44" s="39">
        <v>13</v>
      </c>
      <c r="E44" s="39" t="s">
        <v>341</v>
      </c>
      <c r="F44" s="39" t="s">
        <v>687</v>
      </c>
      <c r="G44" s="39" t="s">
        <v>373</v>
      </c>
      <c r="H44" s="39" t="s">
        <v>688</v>
      </c>
      <c r="I44" s="39" t="s">
        <v>4</v>
      </c>
      <c r="K44" s="56"/>
      <c r="O44" s="85"/>
    </row>
    <row r="45" spans="1:15" ht="12.75" x14ac:dyDescent="0.2">
      <c r="A45" s="39" t="s">
        <v>345</v>
      </c>
      <c r="B45" s="39" t="s">
        <v>345</v>
      </c>
      <c r="C45" s="39" t="s">
        <v>4</v>
      </c>
      <c r="D45" s="39">
        <v>13</v>
      </c>
      <c r="E45" s="39" t="s">
        <v>341</v>
      </c>
      <c r="F45" s="39" t="s">
        <v>689</v>
      </c>
      <c r="G45" s="39" t="s">
        <v>386</v>
      </c>
      <c r="H45" s="39" t="s">
        <v>690</v>
      </c>
      <c r="I45" s="39" t="s">
        <v>4</v>
      </c>
      <c r="K45" s="56"/>
      <c r="O45" s="84"/>
    </row>
    <row r="46" spans="1:15" ht="12.75" x14ac:dyDescent="0.2">
      <c r="A46" s="39" t="s">
        <v>346</v>
      </c>
      <c r="B46" s="39" t="s">
        <v>346</v>
      </c>
      <c r="C46" s="39" t="s">
        <v>4</v>
      </c>
      <c r="D46" s="39">
        <v>13</v>
      </c>
      <c r="E46" s="39" t="s">
        <v>341</v>
      </c>
      <c r="F46" s="39" t="s">
        <v>691</v>
      </c>
      <c r="G46" s="39" t="s">
        <v>419</v>
      </c>
      <c r="H46" s="39" t="s">
        <v>692</v>
      </c>
      <c r="I46" s="39" t="s">
        <v>4</v>
      </c>
      <c r="K46" s="56"/>
      <c r="O46" s="85"/>
    </row>
    <row r="47" spans="1:15" ht="12.75" x14ac:dyDescent="0.2">
      <c r="A47" s="39" t="s">
        <v>347</v>
      </c>
      <c r="B47" s="39" t="s">
        <v>347</v>
      </c>
      <c r="C47" s="39" t="s">
        <v>4</v>
      </c>
      <c r="D47" s="39">
        <v>13</v>
      </c>
      <c r="E47" s="39" t="s">
        <v>341</v>
      </c>
      <c r="F47" s="39" t="s">
        <v>693</v>
      </c>
      <c r="G47" s="39" t="s">
        <v>450</v>
      </c>
      <c r="H47" s="39" t="s">
        <v>694</v>
      </c>
      <c r="I47" s="39" t="s">
        <v>4</v>
      </c>
      <c r="K47" s="56"/>
      <c r="O47" s="84"/>
    </row>
    <row r="48" spans="1:15" ht="12.75" x14ac:dyDescent="0.2">
      <c r="A48" s="39" t="s">
        <v>348</v>
      </c>
      <c r="B48" s="39" t="s">
        <v>348</v>
      </c>
      <c r="C48" s="39" t="s">
        <v>4</v>
      </c>
      <c r="D48" s="39">
        <v>13</v>
      </c>
      <c r="E48" s="39" t="s">
        <v>341</v>
      </c>
      <c r="F48" s="39" t="s">
        <v>695</v>
      </c>
      <c r="G48" s="39" t="s">
        <v>481</v>
      </c>
      <c r="H48" s="39" t="s">
        <v>696</v>
      </c>
      <c r="I48" s="39" t="s">
        <v>4</v>
      </c>
      <c r="K48" s="56"/>
      <c r="O48" s="85"/>
    </row>
    <row r="49" spans="1:15" ht="12.75" x14ac:dyDescent="0.2">
      <c r="A49" s="39" t="s">
        <v>349</v>
      </c>
      <c r="B49" s="39" t="s">
        <v>349</v>
      </c>
      <c r="C49" s="39" t="s">
        <v>4</v>
      </c>
      <c r="D49" s="39">
        <v>13</v>
      </c>
      <c r="E49" s="39" t="s">
        <v>341</v>
      </c>
      <c r="F49" s="39" t="s">
        <v>697</v>
      </c>
      <c r="G49" s="39" t="s">
        <v>506</v>
      </c>
      <c r="H49" s="39" t="s">
        <v>698</v>
      </c>
      <c r="I49" s="39" t="s">
        <v>4</v>
      </c>
      <c r="K49" s="56"/>
      <c r="O49" s="84"/>
    </row>
    <row r="50" spans="1:15" ht="12.75" x14ac:dyDescent="0.2">
      <c r="A50" s="39" t="s">
        <v>350</v>
      </c>
      <c r="B50" s="39" t="s">
        <v>350</v>
      </c>
      <c r="C50" s="39" t="s">
        <v>4</v>
      </c>
      <c r="D50" s="39">
        <v>13</v>
      </c>
      <c r="E50" s="39" t="s">
        <v>341</v>
      </c>
      <c r="F50" s="39" t="s">
        <v>699</v>
      </c>
      <c r="G50" s="39" t="s">
        <v>526</v>
      </c>
      <c r="H50" s="39" t="s">
        <v>700</v>
      </c>
      <c r="I50" s="39" t="s">
        <v>4</v>
      </c>
      <c r="K50" s="56"/>
      <c r="O50" s="85"/>
    </row>
    <row r="51" spans="1:15" ht="12.75" x14ac:dyDescent="0.2">
      <c r="A51" s="39" t="s">
        <v>351</v>
      </c>
      <c r="B51" s="39" t="s">
        <v>701</v>
      </c>
      <c r="C51" s="39" t="s">
        <v>4</v>
      </c>
      <c r="D51" s="39">
        <v>13</v>
      </c>
      <c r="E51" s="39" t="s">
        <v>341</v>
      </c>
      <c r="F51" s="39" t="s">
        <v>702</v>
      </c>
      <c r="G51" s="39" t="s">
        <v>543</v>
      </c>
      <c r="H51" s="39" t="s">
        <v>703</v>
      </c>
      <c r="I51" s="39" t="s">
        <v>4</v>
      </c>
      <c r="K51" s="56"/>
      <c r="O51" s="84"/>
    </row>
    <row r="52" spans="1:15" ht="12.75" x14ac:dyDescent="0.2">
      <c r="A52" s="39" t="s">
        <v>352</v>
      </c>
      <c r="B52" s="39" t="s">
        <v>352</v>
      </c>
      <c r="C52" s="39" t="s">
        <v>4</v>
      </c>
      <c r="D52" s="39">
        <v>13</v>
      </c>
      <c r="E52" s="39" t="s">
        <v>341</v>
      </c>
      <c r="F52" s="39" t="s">
        <v>704</v>
      </c>
      <c r="G52" s="39" t="s">
        <v>557</v>
      </c>
      <c r="H52" s="39" t="s">
        <v>705</v>
      </c>
      <c r="I52" s="39" t="s">
        <v>4</v>
      </c>
      <c r="K52" s="56"/>
      <c r="O52" s="85"/>
    </row>
    <row r="53" spans="1:15" ht="12.75" x14ac:dyDescent="0.2">
      <c r="A53" s="39" t="s">
        <v>353</v>
      </c>
      <c r="B53" s="39" t="s">
        <v>353</v>
      </c>
      <c r="C53" s="39" t="s">
        <v>4</v>
      </c>
      <c r="D53" s="39">
        <v>15</v>
      </c>
      <c r="E53" s="39" t="s">
        <v>342</v>
      </c>
      <c r="F53" s="39" t="s">
        <v>706</v>
      </c>
      <c r="G53" s="39" t="s">
        <v>373</v>
      </c>
      <c r="H53" s="39" t="s">
        <v>707</v>
      </c>
      <c r="I53" s="39" t="s">
        <v>4</v>
      </c>
      <c r="K53" s="56"/>
      <c r="O53" s="84"/>
    </row>
    <row r="54" spans="1:15" ht="12.75" x14ac:dyDescent="0.2">
      <c r="A54" s="39" t="s">
        <v>354</v>
      </c>
      <c r="B54" s="39" t="s">
        <v>354</v>
      </c>
      <c r="C54" s="39" t="s">
        <v>4</v>
      </c>
      <c r="D54" s="39">
        <v>15</v>
      </c>
      <c r="E54" s="39" t="s">
        <v>342</v>
      </c>
      <c r="F54" s="39" t="s">
        <v>708</v>
      </c>
      <c r="G54" s="39" t="s">
        <v>387</v>
      </c>
      <c r="H54" s="39" t="s">
        <v>709</v>
      </c>
      <c r="I54" s="39" t="s">
        <v>4</v>
      </c>
      <c r="K54" s="56"/>
      <c r="O54" s="85"/>
    </row>
    <row r="55" spans="1:15" ht="12.75" x14ac:dyDescent="0.2">
      <c r="A55" s="39" t="s">
        <v>355</v>
      </c>
      <c r="B55" s="39" t="s">
        <v>710</v>
      </c>
      <c r="C55" s="39" t="s">
        <v>4</v>
      </c>
      <c r="D55" s="39">
        <v>15</v>
      </c>
      <c r="E55" s="39" t="s">
        <v>342</v>
      </c>
      <c r="F55" s="39" t="s">
        <v>711</v>
      </c>
      <c r="G55" s="39" t="s">
        <v>420</v>
      </c>
      <c r="H55" s="39" t="s">
        <v>712</v>
      </c>
      <c r="I55" s="39" t="s">
        <v>4</v>
      </c>
      <c r="O55" s="84"/>
    </row>
    <row r="56" spans="1:15" ht="12.75" x14ac:dyDescent="0.2">
      <c r="A56" s="39" t="s">
        <v>356</v>
      </c>
      <c r="B56" s="39" t="s">
        <v>356</v>
      </c>
      <c r="C56" s="39" t="s">
        <v>4</v>
      </c>
      <c r="D56" s="39">
        <v>15</v>
      </c>
      <c r="E56" s="39" t="s">
        <v>342</v>
      </c>
      <c r="F56" s="39" t="s">
        <v>713</v>
      </c>
      <c r="G56" s="39" t="s">
        <v>451</v>
      </c>
      <c r="H56" s="39" t="s">
        <v>714</v>
      </c>
      <c r="I56" s="39" t="s">
        <v>4</v>
      </c>
      <c r="K56" s="56"/>
      <c r="O56" s="85"/>
    </row>
    <row r="57" spans="1:15" ht="12.75" x14ac:dyDescent="0.2">
      <c r="A57" s="39" t="s">
        <v>357</v>
      </c>
      <c r="B57" s="39" t="s">
        <v>357</v>
      </c>
      <c r="C57" s="39" t="s">
        <v>4</v>
      </c>
      <c r="D57" s="39">
        <v>15</v>
      </c>
      <c r="E57" s="39" t="s">
        <v>342</v>
      </c>
      <c r="F57" s="39" t="s">
        <v>715</v>
      </c>
      <c r="G57" s="39" t="s">
        <v>482</v>
      </c>
      <c r="H57" s="39" t="s">
        <v>716</v>
      </c>
      <c r="I57" s="39" t="s">
        <v>4</v>
      </c>
      <c r="K57" s="56"/>
      <c r="O57" s="84"/>
    </row>
    <row r="58" spans="1:15" ht="12.75" x14ac:dyDescent="0.2">
      <c r="A58" s="39" t="s">
        <v>358</v>
      </c>
      <c r="B58" s="39" t="s">
        <v>358</v>
      </c>
      <c r="C58" s="39" t="s">
        <v>4</v>
      </c>
      <c r="D58" s="39">
        <v>15</v>
      </c>
      <c r="E58" s="39" t="s">
        <v>342</v>
      </c>
      <c r="F58" s="39" t="s">
        <v>717</v>
      </c>
      <c r="G58" s="39" t="s">
        <v>507</v>
      </c>
      <c r="H58" s="39" t="s">
        <v>718</v>
      </c>
      <c r="I58" s="39" t="s">
        <v>4</v>
      </c>
      <c r="K58" s="56"/>
      <c r="O58" s="85"/>
    </row>
    <row r="59" spans="1:15" ht="12.75" x14ac:dyDescent="0.2">
      <c r="A59" s="39" t="s">
        <v>359</v>
      </c>
      <c r="B59" s="39" t="s">
        <v>359</v>
      </c>
      <c r="C59" s="39" t="s">
        <v>4</v>
      </c>
      <c r="D59" s="39">
        <v>15</v>
      </c>
      <c r="E59" s="39" t="s">
        <v>342</v>
      </c>
      <c r="F59" s="39" t="s">
        <v>719</v>
      </c>
      <c r="G59" s="39" t="s">
        <v>527</v>
      </c>
      <c r="H59" s="39" t="s">
        <v>720</v>
      </c>
      <c r="I59" s="39" t="s">
        <v>4</v>
      </c>
      <c r="K59" s="56"/>
      <c r="O59" s="84"/>
    </row>
    <row r="60" spans="1:15" ht="12.75" x14ac:dyDescent="0.2">
      <c r="A60" s="39" t="s">
        <v>360</v>
      </c>
      <c r="B60" s="39" t="s">
        <v>360</v>
      </c>
      <c r="C60" s="39" t="s">
        <v>4</v>
      </c>
      <c r="D60" s="39">
        <v>15</v>
      </c>
      <c r="E60" s="39" t="s">
        <v>342</v>
      </c>
      <c r="F60" s="39" t="s">
        <v>721</v>
      </c>
      <c r="G60" s="39" t="s">
        <v>544</v>
      </c>
      <c r="H60" s="39" t="s">
        <v>722</v>
      </c>
      <c r="I60" s="39" t="s">
        <v>4</v>
      </c>
      <c r="O60" s="85"/>
    </row>
    <row r="61" spans="1:15" ht="12.75" x14ac:dyDescent="0.2">
      <c r="A61" s="39" t="s">
        <v>361</v>
      </c>
      <c r="B61" s="39" t="s">
        <v>361</v>
      </c>
      <c r="C61" s="39" t="s">
        <v>4</v>
      </c>
      <c r="D61" s="39">
        <v>15</v>
      </c>
      <c r="E61" s="39" t="s">
        <v>342</v>
      </c>
      <c r="F61" s="39" t="s">
        <v>723</v>
      </c>
      <c r="G61" s="39" t="s">
        <v>558</v>
      </c>
      <c r="H61" s="39" t="s">
        <v>724</v>
      </c>
      <c r="I61" s="39" t="s">
        <v>4</v>
      </c>
      <c r="K61" s="56"/>
      <c r="O61" s="84"/>
    </row>
    <row r="62" spans="1:15" ht="12.75" x14ac:dyDescent="0.2">
      <c r="A62" s="39" t="s">
        <v>362</v>
      </c>
      <c r="B62" s="39" t="s">
        <v>362</v>
      </c>
      <c r="C62" s="39" t="s">
        <v>4</v>
      </c>
      <c r="D62" s="39">
        <v>15</v>
      </c>
      <c r="E62" s="39" t="s">
        <v>342</v>
      </c>
      <c r="F62" s="39" t="s">
        <v>725</v>
      </c>
      <c r="G62" s="39" t="s">
        <v>569</v>
      </c>
      <c r="H62" s="39" t="s">
        <v>726</v>
      </c>
      <c r="I62" s="39" t="s">
        <v>4</v>
      </c>
      <c r="K62" s="56"/>
      <c r="O62" s="85"/>
    </row>
    <row r="63" spans="1:15" ht="12.75" x14ac:dyDescent="0.2">
      <c r="A63" s="39" t="s">
        <v>363</v>
      </c>
      <c r="B63" s="39" t="s">
        <v>363</v>
      </c>
      <c r="C63" s="39" t="s">
        <v>4</v>
      </c>
      <c r="D63" s="39">
        <v>15</v>
      </c>
      <c r="E63" s="39" t="s">
        <v>342</v>
      </c>
      <c r="F63" s="39" t="s">
        <v>727</v>
      </c>
      <c r="G63" s="39" t="s">
        <v>578</v>
      </c>
      <c r="H63" s="39" t="s">
        <v>728</v>
      </c>
      <c r="I63" s="39" t="s">
        <v>4</v>
      </c>
      <c r="K63" s="56"/>
      <c r="O63" s="84"/>
    </row>
    <row r="64" spans="1:15" ht="12.75" x14ac:dyDescent="0.2">
      <c r="A64" s="39" t="s">
        <v>364</v>
      </c>
      <c r="B64" s="39" t="s">
        <v>364</v>
      </c>
      <c r="C64" s="39" t="s">
        <v>4</v>
      </c>
      <c r="D64" s="39">
        <v>15</v>
      </c>
      <c r="E64" s="39" t="s">
        <v>342</v>
      </c>
      <c r="F64" s="39" t="s">
        <v>729</v>
      </c>
      <c r="G64" s="39" t="s">
        <v>586</v>
      </c>
      <c r="H64" s="39" t="s">
        <v>730</v>
      </c>
      <c r="I64" s="39" t="s">
        <v>4</v>
      </c>
      <c r="K64" s="56"/>
      <c r="O64" s="85"/>
    </row>
    <row r="65" spans="1:15" ht="12.75" x14ac:dyDescent="0.2">
      <c r="A65" s="39" t="s">
        <v>365</v>
      </c>
      <c r="B65" s="39" t="s">
        <v>731</v>
      </c>
      <c r="C65" s="39" t="s">
        <v>4</v>
      </c>
      <c r="D65" s="39">
        <v>15</v>
      </c>
      <c r="E65" s="39" t="s">
        <v>342</v>
      </c>
      <c r="F65" s="39" t="s">
        <v>732</v>
      </c>
      <c r="G65" s="39" t="s">
        <v>593</v>
      </c>
      <c r="H65" s="39" t="s">
        <v>733</v>
      </c>
      <c r="I65" s="39" t="s">
        <v>4</v>
      </c>
      <c r="K65" s="56"/>
      <c r="O65" s="84"/>
    </row>
    <row r="66" spans="1:15" ht="12.75" x14ac:dyDescent="0.2">
      <c r="A66" s="39" t="s">
        <v>366</v>
      </c>
      <c r="B66" s="39" t="s">
        <v>366</v>
      </c>
      <c r="C66" s="39" t="s">
        <v>4</v>
      </c>
      <c r="D66" s="39">
        <v>17</v>
      </c>
      <c r="E66" s="39" t="s">
        <v>343</v>
      </c>
      <c r="F66" s="39" t="s">
        <v>734</v>
      </c>
      <c r="G66" s="39" t="s">
        <v>373</v>
      </c>
      <c r="H66" s="39" t="s">
        <v>735</v>
      </c>
      <c r="I66" s="39" t="s">
        <v>4</v>
      </c>
      <c r="K66" s="56"/>
      <c r="O66" s="85"/>
    </row>
    <row r="67" spans="1:15" x14ac:dyDescent="0.2">
      <c r="A67" s="39" t="s">
        <v>367</v>
      </c>
      <c r="B67" s="39" t="s">
        <v>367</v>
      </c>
      <c r="C67" s="39" t="s">
        <v>4</v>
      </c>
      <c r="D67" s="39">
        <v>17</v>
      </c>
      <c r="E67" s="39" t="s">
        <v>343</v>
      </c>
      <c r="F67" s="39" t="s">
        <v>736</v>
      </c>
      <c r="G67" s="39" t="s">
        <v>388</v>
      </c>
      <c r="H67" s="39" t="s">
        <v>737</v>
      </c>
      <c r="I67" s="39" t="s">
        <v>4</v>
      </c>
      <c r="K67" s="56"/>
    </row>
    <row r="68" spans="1:15" x14ac:dyDescent="0.2">
      <c r="A68" s="39" t="s">
        <v>368</v>
      </c>
      <c r="B68" s="39" t="s">
        <v>368</v>
      </c>
      <c r="C68" s="39" t="s">
        <v>4</v>
      </c>
      <c r="D68" s="39">
        <v>17</v>
      </c>
      <c r="E68" s="39" t="s">
        <v>343</v>
      </c>
      <c r="F68" s="39" t="s">
        <v>738</v>
      </c>
      <c r="G68" s="39" t="s">
        <v>421</v>
      </c>
      <c r="H68" s="39" t="s">
        <v>739</v>
      </c>
      <c r="I68" s="39" t="s">
        <v>4</v>
      </c>
    </row>
    <row r="69" spans="1:15" x14ac:dyDescent="0.2">
      <c r="A69" s="39" t="s">
        <v>369</v>
      </c>
      <c r="B69" s="39" t="s">
        <v>369</v>
      </c>
      <c r="C69" s="39" t="s">
        <v>4</v>
      </c>
      <c r="D69" s="39">
        <v>17</v>
      </c>
      <c r="E69" s="39" t="s">
        <v>343</v>
      </c>
      <c r="F69" s="39" t="s">
        <v>740</v>
      </c>
      <c r="G69" s="39" t="s">
        <v>452</v>
      </c>
      <c r="H69" s="39" t="s">
        <v>741</v>
      </c>
      <c r="I69" s="39" t="s">
        <v>4</v>
      </c>
    </row>
    <row r="70" spans="1:15" x14ac:dyDescent="0.2">
      <c r="A70" s="39" t="s">
        <v>370</v>
      </c>
      <c r="B70" s="39" t="s">
        <v>370</v>
      </c>
      <c r="C70" s="39" t="s">
        <v>4</v>
      </c>
      <c r="D70" s="39">
        <v>17</v>
      </c>
      <c r="E70" s="39" t="s">
        <v>343</v>
      </c>
      <c r="F70" s="39" t="s">
        <v>742</v>
      </c>
      <c r="G70" s="39" t="s">
        <v>483</v>
      </c>
      <c r="H70" s="39" t="s">
        <v>743</v>
      </c>
      <c r="I70" s="39" t="s">
        <v>4</v>
      </c>
    </row>
    <row r="71" spans="1:15" x14ac:dyDescent="0.2">
      <c r="D71" s="39">
        <v>17</v>
      </c>
      <c r="E71" s="39" t="s">
        <v>343</v>
      </c>
      <c r="F71" s="39" t="s">
        <v>744</v>
      </c>
      <c r="G71" s="39" t="s">
        <v>437</v>
      </c>
      <c r="H71" s="39" t="s">
        <v>745</v>
      </c>
      <c r="I71" s="39" t="s">
        <v>4</v>
      </c>
    </row>
    <row r="72" spans="1:15" x14ac:dyDescent="0.2">
      <c r="D72" s="39">
        <v>17</v>
      </c>
      <c r="E72" s="39" t="s">
        <v>343</v>
      </c>
      <c r="F72" s="39" t="s">
        <v>746</v>
      </c>
      <c r="G72" s="39" t="s">
        <v>528</v>
      </c>
      <c r="H72" s="39" t="s">
        <v>747</v>
      </c>
      <c r="I72" s="39" t="s">
        <v>4</v>
      </c>
    </row>
    <row r="73" spans="1:15" x14ac:dyDescent="0.2">
      <c r="D73" s="39">
        <v>18</v>
      </c>
      <c r="E73" s="39" t="s">
        <v>344</v>
      </c>
      <c r="F73" s="39" t="s">
        <v>748</v>
      </c>
      <c r="G73" s="39" t="s">
        <v>373</v>
      </c>
      <c r="H73" s="39" t="s">
        <v>749</v>
      </c>
      <c r="I73" s="39" t="s">
        <v>4</v>
      </c>
    </row>
    <row r="74" spans="1:15" x14ac:dyDescent="0.2">
      <c r="D74" s="39">
        <v>18</v>
      </c>
      <c r="E74" s="39" t="s">
        <v>344</v>
      </c>
      <c r="F74" s="39" t="s">
        <v>750</v>
      </c>
      <c r="G74" s="39" t="s">
        <v>389</v>
      </c>
      <c r="H74" s="39" t="s">
        <v>751</v>
      </c>
      <c r="I74" s="39" t="s">
        <v>4</v>
      </c>
    </row>
    <row r="75" spans="1:15" x14ac:dyDescent="0.2">
      <c r="D75" s="39">
        <v>18</v>
      </c>
      <c r="E75" s="39" t="s">
        <v>344</v>
      </c>
      <c r="F75" s="39" t="s">
        <v>752</v>
      </c>
      <c r="G75" s="39" t="s">
        <v>422</v>
      </c>
      <c r="H75" s="39" t="s">
        <v>753</v>
      </c>
      <c r="I75" s="39" t="s">
        <v>4</v>
      </c>
    </row>
    <row r="76" spans="1:15" x14ac:dyDescent="0.2">
      <c r="D76" s="39">
        <v>18</v>
      </c>
      <c r="E76" s="39" t="s">
        <v>344</v>
      </c>
      <c r="F76" s="39" t="s">
        <v>754</v>
      </c>
      <c r="G76" s="39" t="s">
        <v>453</v>
      </c>
      <c r="H76" s="39" t="s">
        <v>755</v>
      </c>
      <c r="I76" s="39" t="s">
        <v>4</v>
      </c>
    </row>
    <row r="77" spans="1:15" x14ac:dyDescent="0.2">
      <c r="D77" s="39">
        <v>18</v>
      </c>
      <c r="E77" s="39" t="s">
        <v>344</v>
      </c>
      <c r="F77" s="39" t="s">
        <v>756</v>
      </c>
      <c r="G77" s="39" t="s">
        <v>484</v>
      </c>
      <c r="H77" s="39" t="s">
        <v>757</v>
      </c>
      <c r="I77" s="39" t="s">
        <v>4</v>
      </c>
    </row>
    <row r="78" spans="1:15" x14ac:dyDescent="0.2">
      <c r="D78" s="39">
        <v>19</v>
      </c>
      <c r="E78" s="39" t="s">
        <v>345</v>
      </c>
      <c r="F78" s="39" t="s">
        <v>758</v>
      </c>
      <c r="G78" s="39" t="s">
        <v>373</v>
      </c>
      <c r="H78" s="39" t="s">
        <v>759</v>
      </c>
      <c r="I78" s="39" t="s">
        <v>4</v>
      </c>
    </row>
    <row r="79" spans="1:15" x14ac:dyDescent="0.2">
      <c r="D79" s="39">
        <v>19</v>
      </c>
      <c r="E79" s="39" t="s">
        <v>345</v>
      </c>
      <c r="F79" s="39" t="s">
        <v>760</v>
      </c>
      <c r="G79" s="39" t="s">
        <v>390</v>
      </c>
      <c r="H79" s="39" t="s">
        <v>761</v>
      </c>
      <c r="I79" s="39" t="s">
        <v>4</v>
      </c>
    </row>
    <row r="80" spans="1:15" x14ac:dyDescent="0.2">
      <c r="D80" s="39">
        <v>19</v>
      </c>
      <c r="E80" s="39" t="s">
        <v>345</v>
      </c>
      <c r="F80" s="39" t="s">
        <v>762</v>
      </c>
      <c r="G80" s="39" t="s">
        <v>423</v>
      </c>
      <c r="H80" s="39" t="s">
        <v>763</v>
      </c>
      <c r="I80" s="39" t="s">
        <v>4</v>
      </c>
    </row>
    <row r="81" spans="4:9" x14ac:dyDescent="0.2">
      <c r="D81" s="39">
        <v>19</v>
      </c>
      <c r="E81" s="39" t="s">
        <v>345</v>
      </c>
      <c r="F81" s="39" t="s">
        <v>764</v>
      </c>
      <c r="G81" s="39" t="s">
        <v>454</v>
      </c>
      <c r="H81" s="39" t="s">
        <v>765</v>
      </c>
      <c r="I81" s="39" t="s">
        <v>4</v>
      </c>
    </row>
    <row r="82" spans="4:9" x14ac:dyDescent="0.2">
      <c r="D82" s="39">
        <v>19</v>
      </c>
      <c r="E82" s="39" t="s">
        <v>345</v>
      </c>
      <c r="F82" s="39" t="s">
        <v>766</v>
      </c>
      <c r="G82" s="39" t="s">
        <v>485</v>
      </c>
      <c r="H82" s="39" t="s">
        <v>767</v>
      </c>
      <c r="I82" s="39" t="s">
        <v>4</v>
      </c>
    </row>
    <row r="83" spans="4:9" x14ac:dyDescent="0.2">
      <c r="D83" s="39">
        <v>19</v>
      </c>
      <c r="E83" s="39" t="s">
        <v>345</v>
      </c>
      <c r="F83" s="39" t="s">
        <v>768</v>
      </c>
      <c r="G83" s="39" t="s">
        <v>437</v>
      </c>
      <c r="H83" s="39" t="s">
        <v>769</v>
      </c>
      <c r="I83" s="39" t="s">
        <v>4</v>
      </c>
    </row>
    <row r="84" spans="4:9" x14ac:dyDescent="0.2">
      <c r="D84" s="39">
        <v>19</v>
      </c>
      <c r="E84" s="39" t="s">
        <v>345</v>
      </c>
      <c r="F84" s="39" t="s">
        <v>770</v>
      </c>
      <c r="G84" s="39" t="s">
        <v>529</v>
      </c>
      <c r="H84" s="39" t="s">
        <v>771</v>
      </c>
      <c r="I84" s="39" t="s">
        <v>4</v>
      </c>
    </row>
    <row r="85" spans="4:9" x14ac:dyDescent="0.2">
      <c r="D85" s="39">
        <v>19</v>
      </c>
      <c r="E85" s="39" t="s">
        <v>345</v>
      </c>
      <c r="F85" s="39" t="s">
        <v>772</v>
      </c>
      <c r="G85" s="39" t="s">
        <v>545</v>
      </c>
      <c r="H85" s="39" t="s">
        <v>773</v>
      </c>
      <c r="I85" s="39" t="s">
        <v>4</v>
      </c>
    </row>
    <row r="86" spans="4:9" x14ac:dyDescent="0.2">
      <c r="D86" s="39">
        <v>20</v>
      </c>
      <c r="E86" s="39" t="s">
        <v>346</v>
      </c>
      <c r="F86" s="39" t="s">
        <v>774</v>
      </c>
      <c r="G86" s="39" t="s">
        <v>373</v>
      </c>
      <c r="H86" s="39" t="s">
        <v>775</v>
      </c>
      <c r="I86" s="39" t="s">
        <v>4</v>
      </c>
    </row>
    <row r="87" spans="4:9" x14ac:dyDescent="0.2">
      <c r="D87" s="39">
        <v>20</v>
      </c>
      <c r="E87" s="39" t="s">
        <v>346</v>
      </c>
      <c r="F87" s="39" t="s">
        <v>776</v>
      </c>
      <c r="G87" s="39" t="s">
        <v>391</v>
      </c>
      <c r="H87" s="39" t="s">
        <v>777</v>
      </c>
      <c r="I87" s="39" t="s">
        <v>4</v>
      </c>
    </row>
    <row r="88" spans="4:9" x14ac:dyDescent="0.2">
      <c r="D88" s="39">
        <v>20</v>
      </c>
      <c r="E88" s="39" t="s">
        <v>346</v>
      </c>
      <c r="F88" s="39" t="s">
        <v>778</v>
      </c>
      <c r="G88" s="39" t="s">
        <v>424</v>
      </c>
      <c r="H88" s="39" t="s">
        <v>779</v>
      </c>
      <c r="I88" s="39" t="s">
        <v>4</v>
      </c>
    </row>
    <row r="89" spans="4:9" x14ac:dyDescent="0.2">
      <c r="D89" s="39">
        <v>20</v>
      </c>
      <c r="E89" s="39" t="s">
        <v>346</v>
      </c>
      <c r="F89" s="39" t="s">
        <v>780</v>
      </c>
      <c r="G89" s="39" t="s">
        <v>455</v>
      </c>
      <c r="H89" s="39" t="s">
        <v>781</v>
      </c>
      <c r="I89" s="39" t="s">
        <v>4</v>
      </c>
    </row>
    <row r="90" spans="4:9" x14ac:dyDescent="0.2">
      <c r="D90" s="39">
        <v>20</v>
      </c>
      <c r="E90" s="39" t="s">
        <v>346</v>
      </c>
      <c r="F90" s="39" t="s">
        <v>782</v>
      </c>
      <c r="G90" s="39" t="s">
        <v>486</v>
      </c>
      <c r="H90" s="39" t="s">
        <v>783</v>
      </c>
      <c r="I90" s="39" t="s">
        <v>4</v>
      </c>
    </row>
    <row r="91" spans="4:9" x14ac:dyDescent="0.2">
      <c r="D91" s="39">
        <v>20</v>
      </c>
      <c r="E91" s="39" t="s">
        <v>346</v>
      </c>
      <c r="F91" s="39" t="s">
        <v>784</v>
      </c>
      <c r="G91" s="39" t="s">
        <v>508</v>
      </c>
      <c r="H91" s="39" t="s">
        <v>785</v>
      </c>
      <c r="I91" s="39" t="s">
        <v>4</v>
      </c>
    </row>
    <row r="92" spans="4:9" x14ac:dyDescent="0.2">
      <c r="D92" s="39">
        <v>23</v>
      </c>
      <c r="E92" s="39" t="s">
        <v>347</v>
      </c>
      <c r="F92" s="39" t="s">
        <v>786</v>
      </c>
      <c r="G92" s="39" t="s">
        <v>373</v>
      </c>
      <c r="H92" s="39" t="s">
        <v>787</v>
      </c>
      <c r="I92" s="39" t="s">
        <v>4</v>
      </c>
    </row>
    <row r="93" spans="4:9" x14ac:dyDescent="0.2">
      <c r="D93" s="39">
        <v>23</v>
      </c>
      <c r="E93" s="39" t="s">
        <v>347</v>
      </c>
      <c r="F93" s="39" t="s">
        <v>788</v>
      </c>
      <c r="G93" s="39" t="s">
        <v>392</v>
      </c>
      <c r="H93" s="39" t="s">
        <v>789</v>
      </c>
      <c r="I93" s="39" t="s">
        <v>4</v>
      </c>
    </row>
    <row r="94" spans="4:9" x14ac:dyDescent="0.2">
      <c r="D94" s="39">
        <v>23</v>
      </c>
      <c r="E94" s="39" t="s">
        <v>347</v>
      </c>
      <c r="F94" s="39" t="s">
        <v>790</v>
      </c>
      <c r="G94" s="39" t="s">
        <v>425</v>
      </c>
      <c r="H94" s="39" t="s">
        <v>791</v>
      </c>
      <c r="I94" s="39" t="s">
        <v>4</v>
      </c>
    </row>
    <row r="95" spans="4:9" x14ac:dyDescent="0.2">
      <c r="D95" s="39">
        <v>23</v>
      </c>
      <c r="E95" s="39" t="s">
        <v>347</v>
      </c>
      <c r="F95" s="39" t="s">
        <v>792</v>
      </c>
      <c r="G95" s="39" t="s">
        <v>456</v>
      </c>
      <c r="H95" s="39" t="s">
        <v>793</v>
      </c>
      <c r="I95" s="39" t="s">
        <v>4</v>
      </c>
    </row>
    <row r="96" spans="4:9" x14ac:dyDescent="0.2">
      <c r="D96" s="39">
        <v>23</v>
      </c>
      <c r="E96" s="39" t="s">
        <v>347</v>
      </c>
      <c r="F96" s="39" t="s">
        <v>794</v>
      </c>
      <c r="G96" s="39" t="s">
        <v>487</v>
      </c>
      <c r="H96" s="39" t="s">
        <v>795</v>
      </c>
      <c r="I96" s="39" t="s">
        <v>4</v>
      </c>
    </row>
    <row r="97" spans="4:9" x14ac:dyDescent="0.2">
      <c r="D97" s="39">
        <v>23</v>
      </c>
      <c r="E97" s="39" t="s">
        <v>347</v>
      </c>
      <c r="F97" s="39" t="s">
        <v>796</v>
      </c>
      <c r="G97" s="39" t="s">
        <v>509</v>
      </c>
      <c r="H97" s="39" t="s">
        <v>797</v>
      </c>
      <c r="I97" s="39" t="s">
        <v>4</v>
      </c>
    </row>
    <row r="98" spans="4:9" x14ac:dyDescent="0.2">
      <c r="D98" s="39">
        <v>23</v>
      </c>
      <c r="E98" s="39" t="s">
        <v>347</v>
      </c>
      <c r="F98" s="39" t="s">
        <v>798</v>
      </c>
      <c r="G98" s="39" t="s">
        <v>530</v>
      </c>
      <c r="H98" s="39" t="s">
        <v>799</v>
      </c>
      <c r="I98" s="39" t="s">
        <v>4</v>
      </c>
    </row>
    <row r="99" spans="4:9" x14ac:dyDescent="0.2">
      <c r="D99" s="39">
        <v>23</v>
      </c>
      <c r="E99" s="39" t="s">
        <v>347</v>
      </c>
      <c r="F99" s="39" t="s">
        <v>800</v>
      </c>
      <c r="G99" s="39" t="s">
        <v>546</v>
      </c>
      <c r="H99" s="39" t="s">
        <v>801</v>
      </c>
      <c r="I99" s="39" t="s">
        <v>4</v>
      </c>
    </row>
    <row r="100" spans="4:9" x14ac:dyDescent="0.2">
      <c r="D100" s="39">
        <v>23</v>
      </c>
      <c r="E100" s="39" t="s">
        <v>347</v>
      </c>
      <c r="F100" s="39" t="s">
        <v>802</v>
      </c>
      <c r="G100" s="39" t="s">
        <v>559</v>
      </c>
      <c r="H100" s="39" t="s">
        <v>803</v>
      </c>
      <c r="I100" s="39" t="s">
        <v>4</v>
      </c>
    </row>
    <row r="101" spans="4:9" x14ac:dyDescent="0.2">
      <c r="D101" s="39">
        <v>25</v>
      </c>
      <c r="E101" s="39" t="s">
        <v>348</v>
      </c>
      <c r="F101" s="39" t="s">
        <v>804</v>
      </c>
      <c r="G101" s="39" t="s">
        <v>373</v>
      </c>
      <c r="H101" s="39" t="s">
        <v>805</v>
      </c>
      <c r="I101" s="39" t="s">
        <v>4</v>
      </c>
    </row>
    <row r="102" spans="4:9" x14ac:dyDescent="0.2">
      <c r="D102" s="39">
        <v>25</v>
      </c>
      <c r="E102" s="39" t="s">
        <v>348</v>
      </c>
      <c r="F102" s="39" t="s">
        <v>806</v>
      </c>
      <c r="G102" s="39" t="s">
        <v>393</v>
      </c>
      <c r="H102" s="39" t="s">
        <v>807</v>
      </c>
      <c r="I102" s="39" t="s">
        <v>4</v>
      </c>
    </row>
    <row r="103" spans="4:9" x14ac:dyDescent="0.2">
      <c r="D103" s="39">
        <v>25</v>
      </c>
      <c r="E103" s="39" t="s">
        <v>348</v>
      </c>
      <c r="F103" s="39" t="s">
        <v>808</v>
      </c>
      <c r="G103" s="39" t="s">
        <v>426</v>
      </c>
      <c r="H103" s="39" t="s">
        <v>809</v>
      </c>
      <c r="I103" s="39" t="s">
        <v>4</v>
      </c>
    </row>
    <row r="104" spans="4:9" x14ac:dyDescent="0.2">
      <c r="D104" s="39">
        <v>25</v>
      </c>
      <c r="E104" s="39" t="s">
        <v>348</v>
      </c>
      <c r="F104" s="39" t="s">
        <v>810</v>
      </c>
      <c r="G104" s="39" t="s">
        <v>457</v>
      </c>
      <c r="H104" s="39" t="s">
        <v>811</v>
      </c>
      <c r="I104" s="39" t="s">
        <v>4</v>
      </c>
    </row>
    <row r="105" spans="4:9" x14ac:dyDescent="0.2">
      <c r="D105" s="39">
        <v>25</v>
      </c>
      <c r="E105" s="39" t="s">
        <v>348</v>
      </c>
      <c r="F105" s="39" t="s">
        <v>812</v>
      </c>
      <c r="G105" s="39" t="s">
        <v>488</v>
      </c>
      <c r="H105" s="39" t="s">
        <v>813</v>
      </c>
      <c r="I105" s="39" t="s">
        <v>4</v>
      </c>
    </row>
    <row r="106" spans="4:9" x14ac:dyDescent="0.2">
      <c r="D106" s="39">
        <v>25</v>
      </c>
      <c r="E106" s="39" t="s">
        <v>348</v>
      </c>
      <c r="F106" s="39" t="s">
        <v>814</v>
      </c>
      <c r="G106" s="39" t="s">
        <v>510</v>
      </c>
      <c r="H106" s="39" t="s">
        <v>815</v>
      </c>
      <c r="I106" s="39" t="s">
        <v>4</v>
      </c>
    </row>
    <row r="107" spans="4:9" x14ac:dyDescent="0.2">
      <c r="D107" s="39">
        <v>25</v>
      </c>
      <c r="E107" s="39" t="s">
        <v>348</v>
      </c>
      <c r="F107" s="39" t="s">
        <v>816</v>
      </c>
      <c r="G107" s="39" t="s">
        <v>531</v>
      </c>
      <c r="H107" s="39" t="s">
        <v>817</v>
      </c>
      <c r="I107" s="39" t="s">
        <v>4</v>
      </c>
    </row>
    <row r="108" spans="4:9" x14ac:dyDescent="0.2">
      <c r="D108" s="39">
        <v>25</v>
      </c>
      <c r="E108" s="39" t="s">
        <v>348</v>
      </c>
      <c r="F108" s="39" t="s">
        <v>818</v>
      </c>
      <c r="G108" s="39" t="s">
        <v>547</v>
      </c>
      <c r="H108" s="39" t="s">
        <v>819</v>
      </c>
      <c r="I108" s="39" t="s">
        <v>4</v>
      </c>
    </row>
    <row r="109" spans="4:9" x14ac:dyDescent="0.2">
      <c r="D109" s="39">
        <v>25</v>
      </c>
      <c r="E109" s="39" t="s">
        <v>348</v>
      </c>
      <c r="F109" s="39" t="s">
        <v>820</v>
      </c>
      <c r="G109" s="39" t="s">
        <v>560</v>
      </c>
      <c r="H109" s="39" t="s">
        <v>821</v>
      </c>
      <c r="I109" s="39" t="s">
        <v>4</v>
      </c>
    </row>
    <row r="110" spans="4:9" x14ac:dyDescent="0.2">
      <c r="D110" s="39">
        <v>25</v>
      </c>
      <c r="E110" s="39" t="s">
        <v>348</v>
      </c>
      <c r="F110" s="39" t="s">
        <v>822</v>
      </c>
      <c r="G110" s="39" t="s">
        <v>570</v>
      </c>
      <c r="H110" s="39" t="s">
        <v>823</v>
      </c>
      <c r="I110" s="39" t="s">
        <v>4</v>
      </c>
    </row>
    <row r="111" spans="4:9" x14ac:dyDescent="0.2">
      <c r="D111" s="39">
        <v>25</v>
      </c>
      <c r="E111" s="39" t="s">
        <v>348</v>
      </c>
      <c r="F111" s="39" t="s">
        <v>824</v>
      </c>
      <c r="G111" s="39" t="s">
        <v>579</v>
      </c>
      <c r="H111" s="39" t="s">
        <v>825</v>
      </c>
      <c r="I111" s="39" t="s">
        <v>4</v>
      </c>
    </row>
    <row r="112" spans="4:9" x14ac:dyDescent="0.2">
      <c r="D112" s="39">
        <v>25</v>
      </c>
      <c r="E112" s="39" t="s">
        <v>348</v>
      </c>
      <c r="F112" s="39" t="s">
        <v>826</v>
      </c>
      <c r="G112" s="39" t="s">
        <v>587</v>
      </c>
      <c r="H112" s="39" t="s">
        <v>827</v>
      </c>
      <c r="I112" s="39" t="s">
        <v>4</v>
      </c>
    </row>
    <row r="113" spans="4:9" x14ac:dyDescent="0.2">
      <c r="D113" s="39">
        <v>25</v>
      </c>
      <c r="E113" s="39" t="s">
        <v>348</v>
      </c>
      <c r="F113" s="39" t="s">
        <v>828</v>
      </c>
      <c r="G113" s="39" t="s">
        <v>594</v>
      </c>
      <c r="H113" s="39" t="s">
        <v>829</v>
      </c>
      <c r="I113" s="39" t="s">
        <v>4</v>
      </c>
    </row>
    <row r="114" spans="4:9" x14ac:dyDescent="0.2">
      <c r="D114" s="39">
        <v>25</v>
      </c>
      <c r="E114" s="39" t="s">
        <v>348</v>
      </c>
      <c r="F114" s="39" t="s">
        <v>830</v>
      </c>
      <c r="G114" s="39" t="s">
        <v>600</v>
      </c>
      <c r="H114" s="39" t="s">
        <v>831</v>
      </c>
      <c r="I114" s="39" t="s">
        <v>4</v>
      </c>
    </row>
    <row r="115" spans="4:9" x14ac:dyDescent="0.2">
      <c r="D115" s="39">
        <v>27</v>
      </c>
      <c r="E115" s="39" t="s">
        <v>349</v>
      </c>
      <c r="F115" s="39" t="s">
        <v>832</v>
      </c>
      <c r="G115" s="39" t="s">
        <v>373</v>
      </c>
      <c r="H115" s="39" t="s">
        <v>833</v>
      </c>
      <c r="I115" s="39" t="s">
        <v>4</v>
      </c>
    </row>
    <row r="116" spans="4:9" x14ac:dyDescent="0.2">
      <c r="D116" s="39">
        <v>27</v>
      </c>
      <c r="E116" s="39" t="s">
        <v>349</v>
      </c>
      <c r="F116" s="39" t="s">
        <v>834</v>
      </c>
      <c r="G116" s="39" t="s">
        <v>394</v>
      </c>
      <c r="H116" s="39" t="s">
        <v>835</v>
      </c>
      <c r="I116" s="39" t="s">
        <v>4</v>
      </c>
    </row>
    <row r="117" spans="4:9" x14ac:dyDescent="0.2">
      <c r="D117" s="39">
        <v>27</v>
      </c>
      <c r="E117" s="39" t="s">
        <v>349</v>
      </c>
      <c r="F117" s="39" t="s">
        <v>836</v>
      </c>
      <c r="G117" s="39" t="s">
        <v>427</v>
      </c>
      <c r="H117" s="39" t="s">
        <v>837</v>
      </c>
      <c r="I117" s="39" t="s">
        <v>4</v>
      </c>
    </row>
    <row r="118" spans="4:9" x14ac:dyDescent="0.2">
      <c r="D118" s="39">
        <v>27</v>
      </c>
      <c r="E118" s="39" t="s">
        <v>349</v>
      </c>
      <c r="F118" s="39" t="s">
        <v>838</v>
      </c>
      <c r="G118" s="39" t="s">
        <v>458</v>
      </c>
      <c r="H118" s="39" t="s">
        <v>839</v>
      </c>
      <c r="I118" s="39" t="s">
        <v>4</v>
      </c>
    </row>
    <row r="119" spans="4:9" x14ac:dyDescent="0.2">
      <c r="D119" s="39">
        <v>27</v>
      </c>
      <c r="E119" s="39" t="s">
        <v>349</v>
      </c>
      <c r="F119" s="39" t="s">
        <v>840</v>
      </c>
      <c r="G119" s="39" t="s">
        <v>489</v>
      </c>
      <c r="H119" s="39" t="s">
        <v>841</v>
      </c>
      <c r="I119" s="39" t="s">
        <v>4</v>
      </c>
    </row>
    <row r="120" spans="4:9" x14ac:dyDescent="0.2">
      <c r="D120" s="39">
        <v>27</v>
      </c>
      <c r="E120" s="39" t="s">
        <v>349</v>
      </c>
      <c r="F120" s="39" t="s">
        <v>842</v>
      </c>
      <c r="G120" s="39" t="s">
        <v>511</v>
      </c>
      <c r="H120" s="39" t="s">
        <v>843</v>
      </c>
      <c r="I120" s="39" t="s">
        <v>4</v>
      </c>
    </row>
    <row r="121" spans="4:9" x14ac:dyDescent="0.2">
      <c r="D121" s="39">
        <v>41</v>
      </c>
      <c r="E121" s="39" t="s">
        <v>350</v>
      </c>
      <c r="F121" s="39" t="s">
        <v>844</v>
      </c>
      <c r="G121" s="39" t="s">
        <v>373</v>
      </c>
      <c r="H121" s="39" t="s">
        <v>845</v>
      </c>
      <c r="I121" s="39" t="s">
        <v>4</v>
      </c>
    </row>
    <row r="122" spans="4:9" x14ac:dyDescent="0.2">
      <c r="D122" s="39">
        <v>41</v>
      </c>
      <c r="E122" s="39" t="s">
        <v>350</v>
      </c>
      <c r="F122" s="39" t="s">
        <v>846</v>
      </c>
      <c r="G122" s="39" t="s">
        <v>395</v>
      </c>
      <c r="H122" s="39" t="s">
        <v>847</v>
      </c>
      <c r="I122" s="39" t="s">
        <v>4</v>
      </c>
    </row>
    <row r="123" spans="4:9" x14ac:dyDescent="0.2">
      <c r="D123" s="39">
        <v>41</v>
      </c>
      <c r="E123" s="39" t="s">
        <v>350</v>
      </c>
      <c r="F123" s="39" t="s">
        <v>848</v>
      </c>
      <c r="G123" s="39" t="s">
        <v>428</v>
      </c>
      <c r="H123" s="39" t="s">
        <v>849</v>
      </c>
      <c r="I123" s="39" t="s">
        <v>4</v>
      </c>
    </row>
    <row r="124" spans="4:9" x14ac:dyDescent="0.2">
      <c r="D124" s="39">
        <v>41</v>
      </c>
      <c r="E124" s="39" t="s">
        <v>350</v>
      </c>
      <c r="F124" s="39" t="s">
        <v>850</v>
      </c>
      <c r="G124" s="39" t="s">
        <v>459</v>
      </c>
      <c r="H124" s="39" t="s">
        <v>851</v>
      </c>
      <c r="I124" s="39" t="s">
        <v>4</v>
      </c>
    </row>
    <row r="125" spans="4:9" x14ac:dyDescent="0.2">
      <c r="D125" s="39">
        <v>41</v>
      </c>
      <c r="E125" s="39" t="s">
        <v>350</v>
      </c>
      <c r="F125" s="39" t="s">
        <v>852</v>
      </c>
      <c r="G125" s="39" t="s">
        <v>490</v>
      </c>
      <c r="H125" s="39" t="s">
        <v>853</v>
      </c>
      <c r="I125" s="39" t="s">
        <v>4</v>
      </c>
    </row>
    <row r="126" spans="4:9" x14ac:dyDescent="0.2">
      <c r="D126" s="39">
        <v>41</v>
      </c>
      <c r="E126" s="39" t="s">
        <v>350</v>
      </c>
      <c r="F126" s="39" t="s">
        <v>854</v>
      </c>
      <c r="G126" s="39" t="s">
        <v>512</v>
      </c>
      <c r="H126" s="39" t="s">
        <v>855</v>
      </c>
      <c r="I126" s="39" t="s">
        <v>4</v>
      </c>
    </row>
    <row r="127" spans="4:9" x14ac:dyDescent="0.2">
      <c r="D127" s="39">
        <v>44</v>
      </c>
      <c r="E127" s="39" t="s">
        <v>351</v>
      </c>
      <c r="F127" s="39" t="s">
        <v>856</v>
      </c>
      <c r="G127" s="39" t="s">
        <v>373</v>
      </c>
      <c r="H127" s="39" t="s">
        <v>857</v>
      </c>
      <c r="I127" s="39" t="s">
        <v>4</v>
      </c>
    </row>
    <row r="128" spans="4:9" x14ac:dyDescent="0.2">
      <c r="D128" s="39">
        <v>44</v>
      </c>
      <c r="E128" s="39" t="s">
        <v>351</v>
      </c>
      <c r="F128" s="39" t="s">
        <v>858</v>
      </c>
      <c r="G128" s="39" t="s">
        <v>396</v>
      </c>
      <c r="H128" s="39" t="s">
        <v>859</v>
      </c>
      <c r="I128" s="39" t="s">
        <v>4</v>
      </c>
    </row>
    <row r="129" spans="4:9" x14ac:dyDescent="0.2">
      <c r="D129" s="39">
        <v>44</v>
      </c>
      <c r="E129" s="39" t="s">
        <v>351</v>
      </c>
      <c r="F129" s="39" t="s">
        <v>860</v>
      </c>
      <c r="G129" s="39" t="s">
        <v>429</v>
      </c>
      <c r="H129" s="39" t="s">
        <v>861</v>
      </c>
      <c r="I129" s="39" t="s">
        <v>4</v>
      </c>
    </row>
    <row r="130" spans="4:9" x14ac:dyDescent="0.2">
      <c r="D130" s="39">
        <v>44</v>
      </c>
      <c r="E130" s="39" t="s">
        <v>351</v>
      </c>
      <c r="F130" s="39" t="s">
        <v>862</v>
      </c>
      <c r="G130" s="39" t="s">
        <v>460</v>
      </c>
      <c r="H130" s="39" t="s">
        <v>863</v>
      </c>
      <c r="I130" s="39" t="s">
        <v>4</v>
      </c>
    </row>
    <row r="131" spans="4:9" x14ac:dyDescent="0.2">
      <c r="D131" s="39">
        <v>44</v>
      </c>
      <c r="E131" s="39" t="s">
        <v>351</v>
      </c>
      <c r="F131" s="39" t="s">
        <v>864</v>
      </c>
      <c r="G131" s="39" t="s">
        <v>491</v>
      </c>
      <c r="H131" s="39" t="s">
        <v>865</v>
      </c>
      <c r="I131" s="39" t="s">
        <v>4</v>
      </c>
    </row>
    <row r="132" spans="4:9" x14ac:dyDescent="0.2">
      <c r="D132" s="39">
        <v>44</v>
      </c>
      <c r="E132" s="39" t="s">
        <v>351</v>
      </c>
      <c r="F132" s="39" t="s">
        <v>866</v>
      </c>
      <c r="G132" s="39" t="s">
        <v>513</v>
      </c>
      <c r="H132" s="39" t="s">
        <v>867</v>
      </c>
      <c r="I132" s="39" t="s">
        <v>4</v>
      </c>
    </row>
    <row r="133" spans="4:9" x14ac:dyDescent="0.2">
      <c r="D133" s="39">
        <v>47</v>
      </c>
      <c r="E133" s="39" t="s">
        <v>352</v>
      </c>
      <c r="F133" s="39" t="s">
        <v>868</v>
      </c>
      <c r="G133" s="39" t="s">
        <v>373</v>
      </c>
      <c r="H133" s="39" t="s">
        <v>869</v>
      </c>
      <c r="I133" s="39" t="s">
        <v>4</v>
      </c>
    </row>
    <row r="134" spans="4:9" x14ac:dyDescent="0.2">
      <c r="D134" s="39">
        <v>47</v>
      </c>
      <c r="E134" s="39" t="s">
        <v>352</v>
      </c>
      <c r="F134" s="39" t="s">
        <v>870</v>
      </c>
      <c r="G134" s="39" t="s">
        <v>397</v>
      </c>
      <c r="H134" s="39" t="s">
        <v>871</v>
      </c>
      <c r="I134" s="39" t="s">
        <v>4</v>
      </c>
    </row>
    <row r="135" spans="4:9" x14ac:dyDescent="0.2">
      <c r="D135" s="39">
        <v>47</v>
      </c>
      <c r="E135" s="39" t="s">
        <v>352</v>
      </c>
      <c r="F135" s="39" t="s">
        <v>872</v>
      </c>
      <c r="G135" s="39" t="s">
        <v>430</v>
      </c>
      <c r="H135" s="39" t="s">
        <v>873</v>
      </c>
      <c r="I135" s="39" t="s">
        <v>4</v>
      </c>
    </row>
    <row r="136" spans="4:9" x14ac:dyDescent="0.2">
      <c r="D136" s="39">
        <v>47</v>
      </c>
      <c r="E136" s="39" t="s">
        <v>352</v>
      </c>
      <c r="F136" s="39" t="s">
        <v>874</v>
      </c>
      <c r="G136" s="39" t="s">
        <v>461</v>
      </c>
      <c r="H136" s="39" t="s">
        <v>875</v>
      </c>
      <c r="I136" s="39" t="s">
        <v>4</v>
      </c>
    </row>
    <row r="137" spans="4:9" x14ac:dyDescent="0.2">
      <c r="D137" s="39">
        <v>47</v>
      </c>
      <c r="E137" s="39" t="s">
        <v>352</v>
      </c>
      <c r="F137" s="39" t="s">
        <v>876</v>
      </c>
      <c r="G137" s="39" t="s">
        <v>492</v>
      </c>
      <c r="H137" s="39" t="s">
        <v>877</v>
      </c>
      <c r="I137" s="39" t="s">
        <v>4</v>
      </c>
    </row>
    <row r="138" spans="4:9" x14ac:dyDescent="0.2">
      <c r="D138" s="39">
        <v>47</v>
      </c>
      <c r="E138" s="39" t="s">
        <v>352</v>
      </c>
      <c r="F138" s="39" t="s">
        <v>878</v>
      </c>
      <c r="G138" s="39" t="s">
        <v>514</v>
      </c>
      <c r="H138" s="39" t="s">
        <v>879</v>
      </c>
      <c r="I138" s="39" t="s">
        <v>4</v>
      </c>
    </row>
    <row r="139" spans="4:9" x14ac:dyDescent="0.2">
      <c r="D139" s="39">
        <v>47</v>
      </c>
      <c r="E139" s="39" t="s">
        <v>352</v>
      </c>
      <c r="F139" s="39" t="s">
        <v>880</v>
      </c>
      <c r="G139" s="39" t="s">
        <v>532</v>
      </c>
      <c r="H139" s="39" t="s">
        <v>881</v>
      </c>
      <c r="I139" s="39" t="s">
        <v>4</v>
      </c>
    </row>
    <row r="140" spans="4:9" x14ac:dyDescent="0.2">
      <c r="D140" s="39">
        <v>47</v>
      </c>
      <c r="E140" s="39" t="s">
        <v>352</v>
      </c>
      <c r="F140" s="39" t="s">
        <v>882</v>
      </c>
      <c r="G140" s="39" t="s">
        <v>548</v>
      </c>
      <c r="H140" s="39" t="s">
        <v>883</v>
      </c>
      <c r="I140" s="39" t="s">
        <v>4</v>
      </c>
    </row>
    <row r="141" spans="4:9" x14ac:dyDescent="0.2">
      <c r="D141" s="39">
        <v>47</v>
      </c>
      <c r="E141" s="39" t="s">
        <v>352</v>
      </c>
      <c r="F141" s="39" t="s">
        <v>884</v>
      </c>
      <c r="G141" s="39" t="s">
        <v>561</v>
      </c>
      <c r="H141" s="39" t="s">
        <v>885</v>
      </c>
      <c r="I141" s="39" t="s">
        <v>4</v>
      </c>
    </row>
    <row r="142" spans="4:9" x14ac:dyDescent="0.2">
      <c r="D142" s="39">
        <v>50</v>
      </c>
      <c r="E142" s="39" t="s">
        <v>353</v>
      </c>
      <c r="F142" s="39" t="s">
        <v>886</v>
      </c>
      <c r="G142" s="39" t="s">
        <v>373</v>
      </c>
      <c r="H142" s="39" t="s">
        <v>887</v>
      </c>
      <c r="I142" s="39" t="s">
        <v>4</v>
      </c>
    </row>
    <row r="143" spans="4:9" x14ac:dyDescent="0.2">
      <c r="D143" s="39">
        <v>50</v>
      </c>
      <c r="E143" s="39" t="s">
        <v>353</v>
      </c>
      <c r="F143" s="39" t="s">
        <v>888</v>
      </c>
      <c r="G143" s="39" t="s">
        <v>398</v>
      </c>
      <c r="H143" s="39" t="s">
        <v>889</v>
      </c>
      <c r="I143" s="39" t="s">
        <v>4</v>
      </c>
    </row>
    <row r="144" spans="4:9" x14ac:dyDescent="0.2">
      <c r="D144" s="39">
        <v>50</v>
      </c>
      <c r="E144" s="39" t="s">
        <v>353</v>
      </c>
      <c r="F144" s="39" t="s">
        <v>890</v>
      </c>
      <c r="G144" s="39" t="s">
        <v>431</v>
      </c>
      <c r="H144" s="39" t="s">
        <v>891</v>
      </c>
      <c r="I144" s="39" t="s">
        <v>4</v>
      </c>
    </row>
    <row r="145" spans="4:9" x14ac:dyDescent="0.2">
      <c r="D145" s="39">
        <v>50</v>
      </c>
      <c r="E145" s="39" t="s">
        <v>353</v>
      </c>
      <c r="F145" s="39" t="s">
        <v>892</v>
      </c>
      <c r="G145" s="39" t="s">
        <v>462</v>
      </c>
      <c r="H145" s="39" t="s">
        <v>893</v>
      </c>
      <c r="I145" s="39" t="s">
        <v>4</v>
      </c>
    </row>
    <row r="146" spans="4:9" x14ac:dyDescent="0.2">
      <c r="D146" s="39">
        <v>50</v>
      </c>
      <c r="E146" s="39" t="s">
        <v>353</v>
      </c>
      <c r="F146" s="39" t="s">
        <v>894</v>
      </c>
      <c r="G146" s="39" t="s">
        <v>493</v>
      </c>
      <c r="H146" s="39" t="s">
        <v>895</v>
      </c>
      <c r="I146" s="39" t="s">
        <v>4</v>
      </c>
    </row>
    <row r="147" spans="4:9" x14ac:dyDescent="0.2">
      <c r="D147" s="39">
        <v>50</v>
      </c>
      <c r="E147" s="39" t="s">
        <v>353</v>
      </c>
      <c r="F147" s="39" t="s">
        <v>896</v>
      </c>
      <c r="G147" s="39" t="s">
        <v>515</v>
      </c>
      <c r="H147" s="39" t="s">
        <v>897</v>
      </c>
      <c r="I147" s="39" t="s">
        <v>4</v>
      </c>
    </row>
    <row r="148" spans="4:9" x14ac:dyDescent="0.2">
      <c r="D148" s="39">
        <v>52</v>
      </c>
      <c r="E148" s="39" t="s">
        <v>354</v>
      </c>
      <c r="F148" s="39" t="s">
        <v>898</v>
      </c>
      <c r="G148" s="39" t="s">
        <v>373</v>
      </c>
      <c r="H148" s="39" t="s">
        <v>899</v>
      </c>
      <c r="I148" s="39" t="s">
        <v>4</v>
      </c>
    </row>
    <row r="149" spans="4:9" x14ac:dyDescent="0.2">
      <c r="D149" s="39">
        <v>52</v>
      </c>
      <c r="E149" s="39" t="s">
        <v>354</v>
      </c>
      <c r="F149" s="39" t="s">
        <v>900</v>
      </c>
      <c r="G149" s="39" t="s">
        <v>399</v>
      </c>
      <c r="H149" s="39" t="s">
        <v>901</v>
      </c>
      <c r="I149" s="39" t="s">
        <v>4</v>
      </c>
    </row>
    <row r="150" spans="4:9" x14ac:dyDescent="0.2">
      <c r="D150" s="39">
        <v>52</v>
      </c>
      <c r="E150" s="39" t="s">
        <v>354</v>
      </c>
      <c r="F150" s="39" t="s">
        <v>902</v>
      </c>
      <c r="G150" s="39" t="s">
        <v>432</v>
      </c>
      <c r="H150" s="39" t="s">
        <v>903</v>
      </c>
      <c r="I150" s="39" t="s">
        <v>4</v>
      </c>
    </row>
    <row r="151" spans="4:9" x14ac:dyDescent="0.2">
      <c r="D151" s="39">
        <v>52</v>
      </c>
      <c r="E151" s="39" t="s">
        <v>354</v>
      </c>
      <c r="F151" s="39" t="s">
        <v>904</v>
      </c>
      <c r="G151" s="39" t="s">
        <v>463</v>
      </c>
      <c r="H151" s="39" t="s">
        <v>905</v>
      </c>
      <c r="I151" s="39" t="s">
        <v>4</v>
      </c>
    </row>
    <row r="152" spans="4:9" x14ac:dyDescent="0.2">
      <c r="D152" s="39">
        <v>52</v>
      </c>
      <c r="E152" s="39" t="s">
        <v>354</v>
      </c>
      <c r="F152" s="39" t="s">
        <v>906</v>
      </c>
      <c r="G152" s="39" t="s">
        <v>494</v>
      </c>
      <c r="H152" s="39" t="s">
        <v>907</v>
      </c>
      <c r="I152" s="39" t="s">
        <v>4</v>
      </c>
    </row>
    <row r="153" spans="4:9" x14ac:dyDescent="0.2">
      <c r="D153" s="39">
        <v>52</v>
      </c>
      <c r="E153" s="39" t="s">
        <v>354</v>
      </c>
      <c r="F153" s="39" t="s">
        <v>908</v>
      </c>
      <c r="G153" s="39" t="s">
        <v>516</v>
      </c>
      <c r="H153" s="39" t="s">
        <v>909</v>
      </c>
      <c r="I153" s="39" t="s">
        <v>4</v>
      </c>
    </row>
    <row r="154" spans="4:9" x14ac:dyDescent="0.2">
      <c r="D154" s="39">
        <v>52</v>
      </c>
      <c r="E154" s="39" t="s">
        <v>354</v>
      </c>
      <c r="F154" s="39" t="s">
        <v>910</v>
      </c>
      <c r="G154" s="39" t="s">
        <v>533</v>
      </c>
      <c r="H154" s="39" t="s">
        <v>911</v>
      </c>
      <c r="I154" s="39" t="s">
        <v>4</v>
      </c>
    </row>
    <row r="155" spans="4:9" x14ac:dyDescent="0.2">
      <c r="D155" s="39">
        <v>52</v>
      </c>
      <c r="E155" s="39" t="s">
        <v>354</v>
      </c>
      <c r="F155" s="39" t="s">
        <v>912</v>
      </c>
      <c r="G155" s="39" t="s">
        <v>549</v>
      </c>
      <c r="H155" s="39" t="s">
        <v>913</v>
      </c>
      <c r="I155" s="39" t="s">
        <v>4</v>
      </c>
    </row>
    <row r="156" spans="4:9" x14ac:dyDescent="0.2">
      <c r="D156" s="39">
        <v>52</v>
      </c>
      <c r="E156" s="39" t="s">
        <v>354</v>
      </c>
      <c r="F156" s="39" t="s">
        <v>914</v>
      </c>
      <c r="G156" s="39" t="s">
        <v>562</v>
      </c>
      <c r="H156" s="39" t="s">
        <v>915</v>
      </c>
      <c r="I156" s="39" t="s">
        <v>4</v>
      </c>
    </row>
    <row r="157" spans="4:9" x14ac:dyDescent="0.2">
      <c r="D157" s="39">
        <v>54</v>
      </c>
      <c r="E157" s="39" t="s">
        <v>355</v>
      </c>
      <c r="F157" s="39" t="s">
        <v>916</v>
      </c>
      <c r="G157" s="39" t="s">
        <v>373</v>
      </c>
      <c r="H157" s="39" t="s">
        <v>917</v>
      </c>
      <c r="I157" s="39" t="s">
        <v>4</v>
      </c>
    </row>
    <row r="158" spans="4:9" x14ac:dyDescent="0.2">
      <c r="D158" s="39">
        <v>54</v>
      </c>
      <c r="E158" s="39" t="s">
        <v>355</v>
      </c>
      <c r="F158" s="39" t="s">
        <v>918</v>
      </c>
      <c r="G158" s="39" t="s">
        <v>400</v>
      </c>
      <c r="H158" s="39" t="s">
        <v>919</v>
      </c>
      <c r="I158" s="39" t="s">
        <v>4</v>
      </c>
    </row>
    <row r="159" spans="4:9" x14ac:dyDescent="0.2">
      <c r="D159" s="39">
        <v>54</v>
      </c>
      <c r="E159" s="39" t="s">
        <v>355</v>
      </c>
      <c r="F159" s="39" t="s">
        <v>920</v>
      </c>
      <c r="G159" s="39" t="s">
        <v>433</v>
      </c>
      <c r="H159" s="39" t="s">
        <v>921</v>
      </c>
      <c r="I159" s="39" t="s">
        <v>4</v>
      </c>
    </row>
    <row r="160" spans="4:9" x14ac:dyDescent="0.2">
      <c r="D160" s="39">
        <v>54</v>
      </c>
      <c r="E160" s="39" t="s">
        <v>355</v>
      </c>
      <c r="F160" s="39" t="s">
        <v>922</v>
      </c>
      <c r="G160" s="39" t="s">
        <v>464</v>
      </c>
      <c r="H160" s="39" t="s">
        <v>923</v>
      </c>
      <c r="I160" s="39" t="s">
        <v>4</v>
      </c>
    </row>
    <row r="161" spans="4:9" x14ac:dyDescent="0.2">
      <c r="D161" s="39">
        <v>54</v>
      </c>
      <c r="E161" s="39" t="s">
        <v>355</v>
      </c>
      <c r="F161" s="39" t="s">
        <v>924</v>
      </c>
      <c r="G161" s="39" t="s">
        <v>495</v>
      </c>
      <c r="H161" s="39" t="s">
        <v>925</v>
      </c>
      <c r="I161" s="39" t="s">
        <v>4</v>
      </c>
    </row>
    <row r="162" spans="4:9" x14ac:dyDescent="0.2">
      <c r="D162" s="39">
        <v>54</v>
      </c>
      <c r="E162" s="39" t="s">
        <v>355</v>
      </c>
      <c r="F162" s="39" t="s">
        <v>926</v>
      </c>
      <c r="G162" s="39" t="s">
        <v>517</v>
      </c>
      <c r="H162" s="39" t="s">
        <v>927</v>
      </c>
      <c r="I162" s="39" t="s">
        <v>4</v>
      </c>
    </row>
    <row r="163" spans="4:9" x14ac:dyDescent="0.2">
      <c r="D163" s="39">
        <v>54</v>
      </c>
      <c r="E163" s="39" t="s">
        <v>355</v>
      </c>
      <c r="F163" s="39" t="s">
        <v>928</v>
      </c>
      <c r="G163" s="39" t="s">
        <v>534</v>
      </c>
      <c r="H163" s="39" t="s">
        <v>929</v>
      </c>
      <c r="I163" s="39" t="s">
        <v>4</v>
      </c>
    </row>
    <row r="164" spans="4:9" x14ac:dyDescent="0.2">
      <c r="D164" s="39">
        <v>63</v>
      </c>
      <c r="E164" s="39" t="s">
        <v>356</v>
      </c>
      <c r="F164" s="39" t="s">
        <v>930</v>
      </c>
      <c r="G164" s="39" t="s">
        <v>373</v>
      </c>
      <c r="H164" s="39" t="s">
        <v>931</v>
      </c>
      <c r="I164" s="39" t="s">
        <v>4</v>
      </c>
    </row>
    <row r="165" spans="4:9" x14ac:dyDescent="0.2">
      <c r="D165" s="39">
        <v>63</v>
      </c>
      <c r="E165" s="39" t="s">
        <v>356</v>
      </c>
      <c r="F165" s="39" t="s">
        <v>932</v>
      </c>
      <c r="G165" s="39" t="s">
        <v>401</v>
      </c>
      <c r="H165" s="39" t="s">
        <v>933</v>
      </c>
      <c r="I165" s="39" t="s">
        <v>4</v>
      </c>
    </row>
    <row r="166" spans="4:9" x14ac:dyDescent="0.2">
      <c r="D166" s="39">
        <v>63</v>
      </c>
      <c r="E166" s="39" t="s">
        <v>356</v>
      </c>
      <c r="F166" s="39" t="s">
        <v>934</v>
      </c>
      <c r="G166" s="39" t="s">
        <v>434</v>
      </c>
      <c r="H166" s="39" t="s">
        <v>935</v>
      </c>
      <c r="I166" s="39" t="s">
        <v>4</v>
      </c>
    </row>
    <row r="167" spans="4:9" x14ac:dyDescent="0.2">
      <c r="D167" s="39">
        <v>63</v>
      </c>
      <c r="E167" s="39" t="s">
        <v>356</v>
      </c>
      <c r="F167" s="39" t="s">
        <v>936</v>
      </c>
      <c r="G167" s="39" t="s">
        <v>465</v>
      </c>
      <c r="H167" s="39" t="s">
        <v>937</v>
      </c>
      <c r="I167" s="39" t="s">
        <v>4</v>
      </c>
    </row>
    <row r="168" spans="4:9" x14ac:dyDescent="0.2">
      <c r="D168" s="39">
        <v>66</v>
      </c>
      <c r="E168" s="39" t="s">
        <v>357</v>
      </c>
      <c r="F168" s="39" t="s">
        <v>938</v>
      </c>
      <c r="G168" s="39" t="s">
        <v>373</v>
      </c>
      <c r="H168" s="39" t="s">
        <v>939</v>
      </c>
      <c r="I168" s="39" t="s">
        <v>4</v>
      </c>
    </row>
    <row r="169" spans="4:9" x14ac:dyDescent="0.2">
      <c r="D169" s="39">
        <v>66</v>
      </c>
      <c r="E169" s="39" t="s">
        <v>357</v>
      </c>
      <c r="F169" s="39" t="s">
        <v>940</v>
      </c>
      <c r="G169" s="39" t="s">
        <v>402</v>
      </c>
      <c r="H169" s="39" t="s">
        <v>941</v>
      </c>
      <c r="I169" s="39" t="s">
        <v>4</v>
      </c>
    </row>
    <row r="170" spans="4:9" x14ac:dyDescent="0.2">
      <c r="D170" s="39">
        <v>66</v>
      </c>
      <c r="E170" s="39" t="s">
        <v>357</v>
      </c>
      <c r="F170" s="39" t="s">
        <v>942</v>
      </c>
      <c r="G170" s="39" t="s">
        <v>435</v>
      </c>
      <c r="H170" s="39" t="s">
        <v>943</v>
      </c>
      <c r="I170" s="39" t="s">
        <v>4</v>
      </c>
    </row>
    <row r="171" spans="4:9" x14ac:dyDescent="0.2">
      <c r="D171" s="39">
        <v>66</v>
      </c>
      <c r="E171" s="39" t="s">
        <v>357</v>
      </c>
      <c r="F171" s="39" t="s">
        <v>944</v>
      </c>
      <c r="G171" s="39" t="s">
        <v>466</v>
      </c>
      <c r="H171" s="39" t="s">
        <v>945</v>
      </c>
      <c r="I171" s="39" t="s">
        <v>4</v>
      </c>
    </row>
    <row r="172" spans="4:9" x14ac:dyDescent="0.2">
      <c r="D172" s="39">
        <v>66</v>
      </c>
      <c r="E172" s="39" t="s">
        <v>357</v>
      </c>
      <c r="F172" s="39" t="s">
        <v>946</v>
      </c>
      <c r="G172" s="39" t="s">
        <v>496</v>
      </c>
      <c r="H172" s="39" t="s">
        <v>947</v>
      </c>
      <c r="I172" s="39" t="s">
        <v>4</v>
      </c>
    </row>
    <row r="173" spans="4:9" x14ac:dyDescent="0.2">
      <c r="D173" s="39">
        <v>66</v>
      </c>
      <c r="E173" s="39" t="s">
        <v>357</v>
      </c>
      <c r="F173" s="39" t="s">
        <v>948</v>
      </c>
      <c r="G173" s="39" t="s">
        <v>518</v>
      </c>
      <c r="H173" s="39" t="s">
        <v>949</v>
      </c>
      <c r="I173" s="39" t="s">
        <v>4</v>
      </c>
    </row>
    <row r="174" spans="4:9" x14ac:dyDescent="0.2">
      <c r="D174" s="39">
        <v>68</v>
      </c>
      <c r="E174" s="39" t="s">
        <v>358</v>
      </c>
      <c r="F174" s="39" t="s">
        <v>950</v>
      </c>
      <c r="G174" s="39" t="s">
        <v>373</v>
      </c>
      <c r="H174" s="39" t="s">
        <v>951</v>
      </c>
      <c r="I174" s="39" t="s">
        <v>4</v>
      </c>
    </row>
    <row r="175" spans="4:9" x14ac:dyDescent="0.2">
      <c r="D175" s="39">
        <v>68</v>
      </c>
      <c r="E175" s="39" t="s">
        <v>358</v>
      </c>
      <c r="F175" s="39" t="s">
        <v>952</v>
      </c>
      <c r="G175" s="39" t="s">
        <v>403</v>
      </c>
      <c r="H175" s="39" t="s">
        <v>953</v>
      </c>
      <c r="I175" s="39" t="s">
        <v>4</v>
      </c>
    </row>
    <row r="176" spans="4:9" x14ac:dyDescent="0.2">
      <c r="D176" s="39">
        <v>68</v>
      </c>
      <c r="E176" s="39" t="s">
        <v>358</v>
      </c>
      <c r="F176" s="39" t="s">
        <v>954</v>
      </c>
      <c r="G176" s="39" t="s">
        <v>436</v>
      </c>
      <c r="H176" s="39" t="s">
        <v>955</v>
      </c>
      <c r="I176" s="39" t="s">
        <v>4</v>
      </c>
    </row>
    <row r="177" spans="4:9" x14ac:dyDescent="0.2">
      <c r="D177" s="39">
        <v>68</v>
      </c>
      <c r="E177" s="39" t="s">
        <v>358</v>
      </c>
      <c r="F177" s="39" t="s">
        <v>956</v>
      </c>
      <c r="G177" s="39" t="s">
        <v>467</v>
      </c>
      <c r="H177" s="39" t="s">
        <v>957</v>
      </c>
      <c r="I177" s="39" t="s">
        <v>4</v>
      </c>
    </row>
    <row r="178" spans="4:9" x14ac:dyDescent="0.2">
      <c r="D178" s="39">
        <v>68</v>
      </c>
      <c r="E178" s="39" t="s">
        <v>358</v>
      </c>
      <c r="F178" s="39" t="s">
        <v>958</v>
      </c>
      <c r="G178" s="39" t="s">
        <v>497</v>
      </c>
      <c r="H178" s="39" t="s">
        <v>959</v>
      </c>
      <c r="I178" s="39" t="s">
        <v>4</v>
      </c>
    </row>
    <row r="179" spans="4:9" x14ac:dyDescent="0.2">
      <c r="D179" s="39">
        <v>68</v>
      </c>
      <c r="E179" s="39" t="s">
        <v>358</v>
      </c>
      <c r="F179" s="39" t="s">
        <v>960</v>
      </c>
      <c r="G179" s="39" t="s">
        <v>519</v>
      </c>
      <c r="H179" s="39" t="s">
        <v>961</v>
      </c>
      <c r="I179" s="39" t="s">
        <v>4</v>
      </c>
    </row>
    <row r="180" spans="4:9" x14ac:dyDescent="0.2">
      <c r="D180" s="39">
        <v>68</v>
      </c>
      <c r="E180" s="39" t="s">
        <v>358</v>
      </c>
      <c r="F180" s="39" t="s">
        <v>962</v>
      </c>
      <c r="G180" s="39" t="s">
        <v>535</v>
      </c>
      <c r="H180" s="39" t="s">
        <v>963</v>
      </c>
      <c r="I180" s="39" t="s">
        <v>4</v>
      </c>
    </row>
    <row r="181" spans="4:9" x14ac:dyDescent="0.2">
      <c r="D181" s="39">
        <v>68</v>
      </c>
      <c r="E181" s="39" t="s">
        <v>358</v>
      </c>
      <c r="F181" s="39" t="s">
        <v>964</v>
      </c>
      <c r="G181" s="39" t="s">
        <v>550</v>
      </c>
      <c r="H181" s="39" t="s">
        <v>965</v>
      </c>
      <c r="I181" s="39" t="s">
        <v>4</v>
      </c>
    </row>
    <row r="182" spans="4:9" x14ac:dyDescent="0.2">
      <c r="D182" s="39">
        <v>68</v>
      </c>
      <c r="E182" s="39" t="s">
        <v>358</v>
      </c>
      <c r="F182" s="39" t="s">
        <v>966</v>
      </c>
      <c r="G182" s="39" t="s">
        <v>563</v>
      </c>
      <c r="H182" s="39" t="s">
        <v>967</v>
      </c>
      <c r="I182" s="39" t="s">
        <v>4</v>
      </c>
    </row>
    <row r="183" spans="4:9" x14ac:dyDescent="0.2">
      <c r="D183" s="39">
        <v>68</v>
      </c>
      <c r="E183" s="39" t="s">
        <v>358</v>
      </c>
      <c r="F183" s="39" t="s">
        <v>968</v>
      </c>
      <c r="G183" s="39" t="s">
        <v>571</v>
      </c>
      <c r="H183" s="39" t="s">
        <v>969</v>
      </c>
      <c r="I183" s="39" t="s">
        <v>4</v>
      </c>
    </row>
    <row r="184" spans="4:9" x14ac:dyDescent="0.2">
      <c r="D184" s="39">
        <v>68</v>
      </c>
      <c r="E184" s="39" t="s">
        <v>358</v>
      </c>
      <c r="F184" s="39" t="s">
        <v>970</v>
      </c>
      <c r="G184" s="39" t="s">
        <v>580</v>
      </c>
      <c r="H184" s="39" t="s">
        <v>971</v>
      </c>
      <c r="I184" s="39" t="s">
        <v>4</v>
      </c>
    </row>
    <row r="185" spans="4:9" x14ac:dyDescent="0.2">
      <c r="D185" s="39">
        <v>70</v>
      </c>
      <c r="E185" s="39" t="s">
        <v>359</v>
      </c>
      <c r="F185" s="39" t="s">
        <v>972</v>
      </c>
      <c r="G185" s="39" t="s">
        <v>373</v>
      </c>
      <c r="H185" s="39" t="s">
        <v>973</v>
      </c>
      <c r="I185" s="39" t="s">
        <v>4</v>
      </c>
    </row>
    <row r="186" spans="4:9" x14ac:dyDescent="0.2">
      <c r="D186" s="39">
        <v>70</v>
      </c>
      <c r="E186" s="39" t="s">
        <v>359</v>
      </c>
      <c r="F186" s="39" t="s">
        <v>974</v>
      </c>
      <c r="G186" s="39" t="s">
        <v>404</v>
      </c>
      <c r="H186" s="39" t="s">
        <v>975</v>
      </c>
      <c r="I186" s="39" t="s">
        <v>4</v>
      </c>
    </row>
    <row r="187" spans="4:9" x14ac:dyDescent="0.2">
      <c r="D187" s="39">
        <v>70</v>
      </c>
      <c r="E187" s="39" t="s">
        <v>359</v>
      </c>
      <c r="F187" s="39" t="s">
        <v>976</v>
      </c>
      <c r="G187" s="39" t="s">
        <v>437</v>
      </c>
      <c r="H187" s="39" t="s">
        <v>977</v>
      </c>
      <c r="I187" s="39" t="s">
        <v>4</v>
      </c>
    </row>
    <row r="188" spans="4:9" x14ac:dyDescent="0.2">
      <c r="D188" s="39">
        <v>70</v>
      </c>
      <c r="E188" s="39" t="s">
        <v>359</v>
      </c>
      <c r="F188" s="39" t="s">
        <v>978</v>
      </c>
      <c r="G188" s="39" t="s">
        <v>468</v>
      </c>
      <c r="H188" s="39" t="s">
        <v>979</v>
      </c>
      <c r="I188" s="39" t="s">
        <v>4</v>
      </c>
    </row>
    <row r="189" spans="4:9" x14ac:dyDescent="0.2">
      <c r="D189" s="39">
        <v>70</v>
      </c>
      <c r="E189" s="39" t="s">
        <v>359</v>
      </c>
      <c r="F189" s="39" t="s">
        <v>980</v>
      </c>
      <c r="G189" s="39" t="s">
        <v>498</v>
      </c>
      <c r="H189" s="39" t="s">
        <v>981</v>
      </c>
      <c r="I189" s="39" t="s">
        <v>4</v>
      </c>
    </row>
    <row r="190" spans="4:9" x14ac:dyDescent="0.2">
      <c r="D190" s="39">
        <v>73</v>
      </c>
      <c r="E190" s="39" t="s">
        <v>360</v>
      </c>
      <c r="F190" s="39" t="s">
        <v>982</v>
      </c>
      <c r="G190" s="39" t="s">
        <v>373</v>
      </c>
      <c r="H190" s="39" t="s">
        <v>983</v>
      </c>
      <c r="I190" s="39" t="s">
        <v>4</v>
      </c>
    </row>
    <row r="191" spans="4:9" x14ac:dyDescent="0.2">
      <c r="D191" s="39">
        <v>73</v>
      </c>
      <c r="E191" s="39" t="s">
        <v>360</v>
      </c>
      <c r="F191" s="39" t="s">
        <v>984</v>
      </c>
      <c r="G191" s="39" t="s">
        <v>405</v>
      </c>
      <c r="H191" s="39" t="s">
        <v>985</v>
      </c>
      <c r="I191" s="39" t="s">
        <v>4</v>
      </c>
    </row>
    <row r="192" spans="4:9" x14ac:dyDescent="0.2">
      <c r="D192" s="39">
        <v>73</v>
      </c>
      <c r="E192" s="39" t="s">
        <v>360</v>
      </c>
      <c r="F192" s="39" t="s">
        <v>986</v>
      </c>
      <c r="G192" s="39" t="s">
        <v>438</v>
      </c>
      <c r="H192" s="39" t="s">
        <v>987</v>
      </c>
      <c r="I192" s="39" t="s">
        <v>4</v>
      </c>
    </row>
    <row r="193" spans="4:9" x14ac:dyDescent="0.2">
      <c r="D193" s="39">
        <v>73</v>
      </c>
      <c r="E193" s="39" t="s">
        <v>360</v>
      </c>
      <c r="F193" s="39" t="s">
        <v>988</v>
      </c>
      <c r="G193" s="39" t="s">
        <v>469</v>
      </c>
      <c r="H193" s="39" t="s">
        <v>989</v>
      </c>
      <c r="I193" s="39" t="s">
        <v>4</v>
      </c>
    </row>
    <row r="194" spans="4:9" x14ac:dyDescent="0.2">
      <c r="D194" s="39">
        <v>73</v>
      </c>
      <c r="E194" s="39" t="s">
        <v>360</v>
      </c>
      <c r="F194" s="39" t="s">
        <v>990</v>
      </c>
      <c r="G194" s="39" t="s">
        <v>499</v>
      </c>
      <c r="H194" s="39" t="s">
        <v>991</v>
      </c>
      <c r="I194" s="39" t="s">
        <v>4</v>
      </c>
    </row>
    <row r="195" spans="4:9" x14ac:dyDescent="0.2">
      <c r="D195" s="39">
        <v>73</v>
      </c>
      <c r="E195" s="39" t="s">
        <v>360</v>
      </c>
      <c r="F195" s="39" t="s">
        <v>992</v>
      </c>
      <c r="G195" s="39" t="s">
        <v>520</v>
      </c>
      <c r="H195" s="39" t="s">
        <v>993</v>
      </c>
      <c r="I195" s="39" t="s">
        <v>4</v>
      </c>
    </row>
    <row r="196" spans="4:9" x14ac:dyDescent="0.2">
      <c r="D196" s="39">
        <v>73</v>
      </c>
      <c r="E196" s="39" t="s">
        <v>360</v>
      </c>
      <c r="F196" s="39" t="s">
        <v>994</v>
      </c>
      <c r="G196" s="39" t="s">
        <v>536</v>
      </c>
      <c r="H196" s="39" t="s">
        <v>995</v>
      </c>
      <c r="I196" s="39" t="s">
        <v>4</v>
      </c>
    </row>
    <row r="197" spans="4:9" x14ac:dyDescent="0.2">
      <c r="D197" s="39">
        <v>73</v>
      </c>
      <c r="E197" s="39" t="s">
        <v>360</v>
      </c>
      <c r="F197" s="39" t="s">
        <v>996</v>
      </c>
      <c r="G197" s="39" t="s">
        <v>551</v>
      </c>
      <c r="H197" s="39" t="s">
        <v>997</v>
      </c>
      <c r="I197" s="39" t="s">
        <v>4</v>
      </c>
    </row>
    <row r="198" spans="4:9" x14ac:dyDescent="0.2">
      <c r="D198" s="39">
        <v>73</v>
      </c>
      <c r="E198" s="39" t="s">
        <v>360</v>
      </c>
      <c r="F198" s="39" t="s">
        <v>998</v>
      </c>
      <c r="G198" s="39" t="s">
        <v>564</v>
      </c>
      <c r="H198" s="39" t="s">
        <v>999</v>
      </c>
      <c r="I198" s="39" t="s">
        <v>4</v>
      </c>
    </row>
    <row r="199" spans="4:9" x14ac:dyDescent="0.2">
      <c r="D199" s="39">
        <v>73</v>
      </c>
      <c r="E199" s="39" t="s">
        <v>360</v>
      </c>
      <c r="F199" s="39" t="s">
        <v>1000</v>
      </c>
      <c r="G199" s="39" t="s">
        <v>572</v>
      </c>
      <c r="H199" s="39" t="s">
        <v>1001</v>
      </c>
      <c r="I199" s="39" t="s">
        <v>4</v>
      </c>
    </row>
    <row r="200" spans="4:9" x14ac:dyDescent="0.2">
      <c r="D200" s="39">
        <v>73</v>
      </c>
      <c r="E200" s="39" t="s">
        <v>360</v>
      </c>
      <c r="F200" s="39" t="s">
        <v>1002</v>
      </c>
      <c r="G200" s="39" t="s">
        <v>581</v>
      </c>
      <c r="H200" s="39" t="s">
        <v>1003</v>
      </c>
      <c r="I200" s="39" t="s">
        <v>4</v>
      </c>
    </row>
    <row r="201" spans="4:9" x14ac:dyDescent="0.2">
      <c r="D201" s="39">
        <v>76</v>
      </c>
      <c r="E201" s="39" t="s">
        <v>361</v>
      </c>
      <c r="F201" s="39" t="s">
        <v>1004</v>
      </c>
      <c r="G201" s="39" t="s">
        <v>373</v>
      </c>
      <c r="H201" s="39" t="s">
        <v>1005</v>
      </c>
      <c r="I201" s="39" t="s">
        <v>4</v>
      </c>
    </row>
    <row r="202" spans="4:9" x14ac:dyDescent="0.2">
      <c r="D202" s="39">
        <v>76</v>
      </c>
      <c r="E202" s="39" t="s">
        <v>361</v>
      </c>
      <c r="F202" s="39" t="s">
        <v>1006</v>
      </c>
      <c r="G202" s="39" t="s">
        <v>406</v>
      </c>
      <c r="H202" s="39" t="s">
        <v>1007</v>
      </c>
      <c r="I202" s="39" t="s">
        <v>4</v>
      </c>
    </row>
    <row r="203" spans="4:9" x14ac:dyDescent="0.2">
      <c r="D203" s="39">
        <v>76</v>
      </c>
      <c r="E203" s="39" t="s">
        <v>361</v>
      </c>
      <c r="F203" s="39" t="s">
        <v>1008</v>
      </c>
      <c r="G203" s="39" t="s">
        <v>439</v>
      </c>
      <c r="H203" s="39" t="s">
        <v>1009</v>
      </c>
      <c r="I203" s="39" t="s">
        <v>4</v>
      </c>
    </row>
    <row r="204" spans="4:9" x14ac:dyDescent="0.2">
      <c r="D204" s="39">
        <v>76</v>
      </c>
      <c r="E204" s="39" t="s">
        <v>361</v>
      </c>
      <c r="F204" s="39" t="s">
        <v>1010</v>
      </c>
      <c r="G204" s="39" t="s">
        <v>470</v>
      </c>
      <c r="H204" s="39" t="s">
        <v>1011</v>
      </c>
      <c r="I204" s="39" t="s">
        <v>4</v>
      </c>
    </row>
    <row r="205" spans="4:9" x14ac:dyDescent="0.2">
      <c r="D205" s="39">
        <v>76</v>
      </c>
      <c r="E205" s="39" t="s">
        <v>361</v>
      </c>
      <c r="F205" s="39" t="s">
        <v>1012</v>
      </c>
      <c r="G205" s="39" t="s">
        <v>423</v>
      </c>
      <c r="H205" s="39" t="s">
        <v>1013</v>
      </c>
      <c r="I205" s="39" t="s">
        <v>4</v>
      </c>
    </row>
    <row r="206" spans="4:9" x14ac:dyDescent="0.2">
      <c r="D206" s="39">
        <v>76</v>
      </c>
      <c r="E206" s="39" t="s">
        <v>361</v>
      </c>
      <c r="F206" s="39" t="s">
        <v>1014</v>
      </c>
      <c r="G206" s="39" t="s">
        <v>485</v>
      </c>
      <c r="H206" s="39" t="s">
        <v>1015</v>
      </c>
      <c r="I206" s="39" t="s">
        <v>4</v>
      </c>
    </row>
    <row r="207" spans="4:9" x14ac:dyDescent="0.2">
      <c r="D207" s="39">
        <v>76</v>
      </c>
      <c r="E207" s="39" t="s">
        <v>361</v>
      </c>
      <c r="F207" s="39" t="s">
        <v>1016</v>
      </c>
      <c r="G207" s="39" t="s">
        <v>537</v>
      </c>
      <c r="H207" s="39" t="s">
        <v>1017</v>
      </c>
      <c r="I207" s="39" t="s">
        <v>4</v>
      </c>
    </row>
    <row r="208" spans="4:9" x14ac:dyDescent="0.2">
      <c r="D208" s="39">
        <v>76</v>
      </c>
      <c r="E208" s="39" t="s">
        <v>361</v>
      </c>
      <c r="F208" s="39" t="s">
        <v>1018</v>
      </c>
      <c r="G208" s="39" t="s">
        <v>552</v>
      </c>
      <c r="H208" s="39" t="s">
        <v>1019</v>
      </c>
      <c r="I208" s="39" t="s">
        <v>4</v>
      </c>
    </row>
    <row r="209" spans="4:9" x14ac:dyDescent="0.2">
      <c r="D209" s="39">
        <v>76</v>
      </c>
      <c r="E209" s="39" t="s">
        <v>361</v>
      </c>
      <c r="F209" s="39" t="s">
        <v>1020</v>
      </c>
      <c r="G209" s="39" t="s">
        <v>565</v>
      </c>
      <c r="H209" s="39" t="s">
        <v>1021</v>
      </c>
      <c r="I209" s="39" t="s">
        <v>4</v>
      </c>
    </row>
    <row r="210" spans="4:9" x14ac:dyDescent="0.2">
      <c r="D210" s="39">
        <v>76</v>
      </c>
      <c r="E210" s="39" t="s">
        <v>361</v>
      </c>
      <c r="F210" s="39" t="s">
        <v>1022</v>
      </c>
      <c r="G210" s="39" t="s">
        <v>573</v>
      </c>
      <c r="H210" s="39" t="s">
        <v>1023</v>
      </c>
      <c r="I210" s="39" t="s">
        <v>4</v>
      </c>
    </row>
    <row r="211" spans="4:9" x14ac:dyDescent="0.2">
      <c r="D211" s="39">
        <v>76</v>
      </c>
      <c r="E211" s="39" t="s">
        <v>361</v>
      </c>
      <c r="F211" s="39" t="s">
        <v>1024</v>
      </c>
      <c r="G211" s="39" t="s">
        <v>582</v>
      </c>
      <c r="H211" s="39" t="s">
        <v>1025</v>
      </c>
      <c r="I211" s="39" t="s">
        <v>4</v>
      </c>
    </row>
    <row r="212" spans="4:9" x14ac:dyDescent="0.2">
      <c r="D212" s="39">
        <v>76</v>
      </c>
      <c r="E212" s="39" t="s">
        <v>361</v>
      </c>
      <c r="F212" s="39" t="s">
        <v>1026</v>
      </c>
      <c r="G212" s="39" t="s">
        <v>588</v>
      </c>
      <c r="H212" s="39" t="s">
        <v>1027</v>
      </c>
      <c r="I212" s="39" t="s">
        <v>4</v>
      </c>
    </row>
    <row r="213" spans="4:9" x14ac:dyDescent="0.2">
      <c r="D213" s="39">
        <v>76</v>
      </c>
      <c r="E213" s="39" t="s">
        <v>361</v>
      </c>
      <c r="F213" s="39" t="s">
        <v>1028</v>
      </c>
      <c r="G213" s="39" t="s">
        <v>595</v>
      </c>
      <c r="H213" s="39" t="s">
        <v>1029</v>
      </c>
      <c r="I213" s="39" t="s">
        <v>4</v>
      </c>
    </row>
    <row r="214" spans="4:9" x14ac:dyDescent="0.2">
      <c r="D214" s="39">
        <v>76</v>
      </c>
      <c r="E214" s="39" t="s">
        <v>361</v>
      </c>
      <c r="F214" s="39" t="s">
        <v>1030</v>
      </c>
      <c r="G214" s="39" t="s">
        <v>601</v>
      </c>
      <c r="H214" s="39" t="s">
        <v>1031</v>
      </c>
      <c r="I214" s="39" t="s">
        <v>4</v>
      </c>
    </row>
    <row r="215" spans="4:9" x14ac:dyDescent="0.2">
      <c r="D215" s="39">
        <v>76</v>
      </c>
      <c r="E215" s="39" t="s">
        <v>361</v>
      </c>
      <c r="F215" s="39" t="s">
        <v>1032</v>
      </c>
      <c r="G215" s="39" t="s">
        <v>606</v>
      </c>
      <c r="H215" s="39" t="s">
        <v>1033</v>
      </c>
      <c r="I215" s="39" t="s">
        <v>4</v>
      </c>
    </row>
    <row r="216" spans="4:9" x14ac:dyDescent="0.2">
      <c r="D216" s="39">
        <v>81</v>
      </c>
      <c r="E216" s="39" t="s">
        <v>362</v>
      </c>
      <c r="F216" s="39" t="s">
        <v>1034</v>
      </c>
      <c r="G216" s="39" t="s">
        <v>373</v>
      </c>
      <c r="H216" s="39" t="s">
        <v>1035</v>
      </c>
      <c r="I216" s="39" t="s">
        <v>4</v>
      </c>
    </row>
    <row r="217" spans="4:9" x14ac:dyDescent="0.2">
      <c r="D217" s="39">
        <v>81</v>
      </c>
      <c r="E217" s="39" t="s">
        <v>362</v>
      </c>
      <c r="F217" s="39" t="s">
        <v>1036</v>
      </c>
      <c r="G217" s="39" t="s">
        <v>407</v>
      </c>
      <c r="H217" s="39" t="s">
        <v>1037</v>
      </c>
      <c r="I217" s="39" t="s">
        <v>4</v>
      </c>
    </row>
    <row r="218" spans="4:9" x14ac:dyDescent="0.2">
      <c r="D218" s="39">
        <v>81</v>
      </c>
      <c r="E218" s="39" t="s">
        <v>362</v>
      </c>
      <c r="F218" s="39" t="s">
        <v>1038</v>
      </c>
      <c r="G218" s="39" t="s">
        <v>440</v>
      </c>
      <c r="H218" s="39" t="s">
        <v>1039</v>
      </c>
      <c r="I218" s="39" t="s">
        <v>4</v>
      </c>
    </row>
    <row r="219" spans="4:9" x14ac:dyDescent="0.2">
      <c r="D219" s="39">
        <v>81</v>
      </c>
      <c r="E219" s="39" t="s">
        <v>362</v>
      </c>
      <c r="F219" s="39" t="s">
        <v>1040</v>
      </c>
      <c r="G219" s="39" t="s">
        <v>471</v>
      </c>
      <c r="H219" s="39" t="s">
        <v>1041</v>
      </c>
      <c r="I219" s="39" t="s">
        <v>4</v>
      </c>
    </row>
    <row r="220" spans="4:9" x14ac:dyDescent="0.2">
      <c r="D220" s="39">
        <v>85</v>
      </c>
      <c r="E220" s="39" t="s">
        <v>363</v>
      </c>
      <c r="F220" s="39" t="s">
        <v>1042</v>
      </c>
      <c r="G220" s="39" t="s">
        <v>373</v>
      </c>
      <c r="H220" s="39" t="s">
        <v>1043</v>
      </c>
      <c r="I220" s="39" t="s">
        <v>4</v>
      </c>
    </row>
    <row r="221" spans="4:9" x14ac:dyDescent="0.2">
      <c r="D221" s="39">
        <v>85</v>
      </c>
      <c r="E221" s="39" t="s">
        <v>363</v>
      </c>
      <c r="F221" s="39" t="s">
        <v>1044</v>
      </c>
      <c r="G221" s="39" t="s">
        <v>408</v>
      </c>
      <c r="H221" s="39" t="s">
        <v>1045</v>
      </c>
      <c r="I221" s="39" t="s">
        <v>4</v>
      </c>
    </row>
    <row r="222" spans="4:9" x14ac:dyDescent="0.2">
      <c r="D222" s="39">
        <v>85</v>
      </c>
      <c r="E222" s="39" t="s">
        <v>363</v>
      </c>
      <c r="F222" s="39" t="s">
        <v>1046</v>
      </c>
      <c r="G222" s="39" t="s">
        <v>441</v>
      </c>
      <c r="H222" s="39" t="s">
        <v>1047</v>
      </c>
      <c r="I222" s="39" t="s">
        <v>4</v>
      </c>
    </row>
    <row r="223" spans="4:9" x14ac:dyDescent="0.2">
      <c r="D223" s="39">
        <v>85</v>
      </c>
      <c r="E223" s="39" t="s">
        <v>363</v>
      </c>
      <c r="F223" s="39" t="s">
        <v>1048</v>
      </c>
      <c r="G223" s="39" t="s">
        <v>472</v>
      </c>
      <c r="H223" s="39" t="s">
        <v>1049</v>
      </c>
      <c r="I223" s="39" t="s">
        <v>4</v>
      </c>
    </row>
    <row r="224" spans="4:9" x14ac:dyDescent="0.2">
      <c r="D224" s="39">
        <v>86</v>
      </c>
      <c r="E224" s="39" t="s">
        <v>364</v>
      </c>
      <c r="F224" s="39" t="s">
        <v>1050</v>
      </c>
      <c r="G224" s="39" t="s">
        <v>373</v>
      </c>
      <c r="H224" s="39" t="s">
        <v>1051</v>
      </c>
      <c r="I224" s="39" t="s">
        <v>4</v>
      </c>
    </row>
    <row r="225" spans="4:9" x14ac:dyDescent="0.2">
      <c r="D225" s="39">
        <v>86</v>
      </c>
      <c r="E225" s="39" t="s">
        <v>364</v>
      </c>
      <c r="F225" s="39" t="s">
        <v>1052</v>
      </c>
      <c r="G225" s="39" t="s">
        <v>409</v>
      </c>
      <c r="H225" s="39" t="s">
        <v>1053</v>
      </c>
      <c r="I225" s="39" t="s">
        <v>4</v>
      </c>
    </row>
    <row r="226" spans="4:9" x14ac:dyDescent="0.2">
      <c r="D226" s="39">
        <v>86</v>
      </c>
      <c r="E226" s="39" t="s">
        <v>364</v>
      </c>
      <c r="F226" s="39" t="s">
        <v>1054</v>
      </c>
      <c r="G226" s="39" t="s">
        <v>442</v>
      </c>
      <c r="H226" s="39" t="s">
        <v>1055</v>
      </c>
      <c r="I226" s="39" t="s">
        <v>4</v>
      </c>
    </row>
    <row r="227" spans="4:9" x14ac:dyDescent="0.2">
      <c r="D227" s="39">
        <v>86</v>
      </c>
      <c r="E227" s="39" t="s">
        <v>364</v>
      </c>
      <c r="F227" s="39" t="s">
        <v>1056</v>
      </c>
      <c r="G227" s="39" t="s">
        <v>473</v>
      </c>
      <c r="H227" s="39" t="s">
        <v>1057</v>
      </c>
      <c r="I227" s="39" t="s">
        <v>4</v>
      </c>
    </row>
    <row r="228" spans="4:9" x14ac:dyDescent="0.2">
      <c r="D228" s="39">
        <v>86</v>
      </c>
      <c r="E228" s="39" t="s">
        <v>364</v>
      </c>
      <c r="F228" s="39" t="s">
        <v>1058</v>
      </c>
      <c r="G228" s="39" t="s">
        <v>500</v>
      </c>
      <c r="H228" s="39" t="s">
        <v>1059</v>
      </c>
      <c r="I228" s="39" t="s">
        <v>4</v>
      </c>
    </row>
    <row r="229" spans="4:9" x14ac:dyDescent="0.2">
      <c r="D229" s="39">
        <v>88</v>
      </c>
      <c r="E229" s="39" t="s">
        <v>365</v>
      </c>
      <c r="F229" s="39" t="s">
        <v>1060</v>
      </c>
      <c r="G229" s="39" t="s">
        <v>373</v>
      </c>
      <c r="H229" s="39" t="s">
        <v>1061</v>
      </c>
      <c r="I229" s="39" t="s">
        <v>4</v>
      </c>
    </row>
    <row r="230" spans="4:9" x14ac:dyDescent="0.2">
      <c r="D230" s="39">
        <v>88</v>
      </c>
      <c r="E230" s="39" t="s">
        <v>365</v>
      </c>
      <c r="F230" s="39" t="s">
        <v>1062</v>
      </c>
      <c r="G230" s="39" t="s">
        <v>410</v>
      </c>
      <c r="H230" s="39" t="s">
        <v>1063</v>
      </c>
      <c r="I230" s="39" t="s">
        <v>4</v>
      </c>
    </row>
    <row r="231" spans="4:9" x14ac:dyDescent="0.2">
      <c r="D231" s="39">
        <v>91</v>
      </c>
      <c r="E231" s="39" t="s">
        <v>366</v>
      </c>
      <c r="F231" s="39" t="s">
        <v>1064</v>
      </c>
      <c r="G231" s="39" t="s">
        <v>373</v>
      </c>
      <c r="H231" s="39" t="s">
        <v>1065</v>
      </c>
      <c r="I231" s="39" t="s">
        <v>4</v>
      </c>
    </row>
    <row r="232" spans="4:9" x14ac:dyDescent="0.2">
      <c r="D232" s="39">
        <v>91</v>
      </c>
      <c r="E232" s="39" t="s">
        <v>366</v>
      </c>
      <c r="F232" s="39" t="s">
        <v>1066</v>
      </c>
      <c r="G232" s="39" t="s">
        <v>411</v>
      </c>
      <c r="H232" s="39" t="s">
        <v>1067</v>
      </c>
      <c r="I232" s="39" t="s">
        <v>4</v>
      </c>
    </row>
    <row r="233" spans="4:9" x14ac:dyDescent="0.2">
      <c r="D233" s="39">
        <v>94</v>
      </c>
      <c r="E233" s="39" t="s">
        <v>367</v>
      </c>
      <c r="F233" s="39" t="s">
        <v>1068</v>
      </c>
      <c r="G233" s="39" t="s">
        <v>373</v>
      </c>
      <c r="H233" s="39" t="s">
        <v>1069</v>
      </c>
      <c r="I233" s="39" t="s">
        <v>4</v>
      </c>
    </row>
    <row r="234" spans="4:9" x14ac:dyDescent="0.2">
      <c r="D234" s="39">
        <v>94</v>
      </c>
      <c r="E234" s="39" t="s">
        <v>367</v>
      </c>
      <c r="F234" s="39" t="s">
        <v>1070</v>
      </c>
      <c r="G234" s="39" t="s">
        <v>411</v>
      </c>
      <c r="H234" s="39" t="s">
        <v>1071</v>
      </c>
      <c r="I234" s="39" t="s">
        <v>4</v>
      </c>
    </row>
    <row r="235" spans="4:9" x14ac:dyDescent="0.2">
      <c r="D235" s="39">
        <v>95</v>
      </c>
      <c r="E235" s="39" t="s">
        <v>368</v>
      </c>
      <c r="F235" s="39" t="s">
        <v>1072</v>
      </c>
      <c r="G235" s="39" t="s">
        <v>373</v>
      </c>
      <c r="H235" s="39" t="s">
        <v>1073</v>
      </c>
      <c r="I235" s="39" t="s">
        <v>4</v>
      </c>
    </row>
    <row r="236" spans="4:9" x14ac:dyDescent="0.2">
      <c r="D236" s="39">
        <v>95</v>
      </c>
      <c r="E236" s="39" t="s">
        <v>368</v>
      </c>
      <c r="F236" s="39" t="s">
        <v>1074</v>
      </c>
      <c r="G236" s="39" t="s">
        <v>411</v>
      </c>
      <c r="H236" s="39" t="s">
        <v>1075</v>
      </c>
      <c r="I236" s="39" t="s">
        <v>4</v>
      </c>
    </row>
    <row r="237" spans="4:9" x14ac:dyDescent="0.2">
      <c r="D237" s="39">
        <v>97</v>
      </c>
      <c r="E237" s="39" t="s">
        <v>369</v>
      </c>
      <c r="F237" s="39" t="s">
        <v>1076</v>
      </c>
      <c r="G237" s="39" t="s">
        <v>373</v>
      </c>
      <c r="H237" s="39" t="s">
        <v>1077</v>
      </c>
      <c r="I237" s="39" t="s">
        <v>4</v>
      </c>
    </row>
    <row r="238" spans="4:9" x14ac:dyDescent="0.2">
      <c r="D238" s="39">
        <v>97</v>
      </c>
      <c r="E238" s="39" t="s">
        <v>369</v>
      </c>
      <c r="F238" s="39" t="s">
        <v>1078</v>
      </c>
      <c r="G238" s="39" t="s">
        <v>411</v>
      </c>
      <c r="H238" s="39" t="s">
        <v>1079</v>
      </c>
      <c r="I238" s="39" t="s">
        <v>4</v>
      </c>
    </row>
    <row r="239" spans="4:9" x14ac:dyDescent="0.2">
      <c r="D239" s="39">
        <v>99</v>
      </c>
      <c r="E239" s="39" t="s">
        <v>370</v>
      </c>
      <c r="F239" s="39" t="s">
        <v>1080</v>
      </c>
      <c r="G239" s="39" t="s">
        <v>373</v>
      </c>
      <c r="H239" s="39" t="s">
        <v>1081</v>
      </c>
      <c r="I239" s="39" t="s">
        <v>4</v>
      </c>
    </row>
    <row r="240" spans="4:9" x14ac:dyDescent="0.2">
      <c r="D240" s="39">
        <v>99</v>
      </c>
      <c r="E240" s="39" t="s">
        <v>370</v>
      </c>
      <c r="F240" s="39" t="s">
        <v>1082</v>
      </c>
      <c r="G240" s="39" t="s">
        <v>411</v>
      </c>
      <c r="H240" s="39" t="s">
        <v>1083</v>
      </c>
      <c r="I240" s="39" t="s">
        <v>4</v>
      </c>
    </row>
  </sheetData>
  <mergeCells count="3">
    <mergeCell ref="N1:O1"/>
    <mergeCell ref="W22:AA22"/>
    <mergeCell ref="T25:T29"/>
  </mergeCells>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113</vt:i4>
      </vt:variant>
    </vt:vector>
  </HeadingPairs>
  <TitlesOfParts>
    <vt:vector size="123" baseType="lpstr">
      <vt:lpstr>1. IDENTIFICACION DEL RIESGO</vt:lpstr>
      <vt:lpstr>LISTADO DE CAUSAS</vt:lpstr>
      <vt:lpstr>LISTADO DE CONSECUENCIAS</vt:lpstr>
      <vt:lpstr>2. ANALISIS DEL RIESGO</vt:lpstr>
      <vt:lpstr>2a. HOJA DE CONTROLES</vt:lpstr>
      <vt:lpstr>3. MAPAS DE RIESGO</vt:lpstr>
      <vt:lpstr>SEGUIMIENTO RIESGOS CORRUPCION</vt:lpstr>
      <vt:lpstr>DATOS</vt:lpstr>
      <vt:lpstr>MAPA DE RIESGO DEL PROCESO</vt:lpstr>
      <vt:lpstr>OJO</vt:lpstr>
      <vt:lpstr>'LISTADO DE CAUSAS'!_ftnref1</vt:lpstr>
      <vt:lpstr>AMAZONAS</vt:lpstr>
      <vt:lpstr>ANEXO</vt:lpstr>
      <vt:lpstr>ANEXOS</vt:lpstr>
      <vt:lpstr>ANTIOQUIA</vt:lpstr>
      <vt:lpstr>ARAUCA</vt:lpstr>
      <vt:lpstr>'2. ANALISIS DEL RIESGO'!ATLANTICO</vt:lpstr>
      <vt:lpstr>ATLANTICO</vt:lpstr>
      <vt:lpstr>'2. ANALISIS DEL RIESGO'!BOGOTÁ</vt:lpstr>
      <vt:lpstr>BOGOTÁ</vt:lpstr>
      <vt:lpstr>'2. ANALISIS DEL RIESGO'!BOLÍVAR</vt:lpstr>
      <vt:lpstr>BOLÍVAR</vt:lpstr>
      <vt:lpstr>'2. ANALISIS DEL RIESGO'!BOYACÁ</vt:lpstr>
      <vt:lpstr>BOYACÁ</vt:lpstr>
      <vt:lpstr>'2. ANALISIS DEL RIESGO'!CALDAS</vt:lpstr>
      <vt:lpstr>CALDAS</vt:lpstr>
      <vt:lpstr>'2. ANALISIS DEL RIESGO'!CAQUETÁ</vt:lpstr>
      <vt:lpstr>CAQUETÁ</vt:lpstr>
      <vt:lpstr>'2. ANALISIS DEL RIESGO'!CASANARE</vt:lpstr>
      <vt:lpstr>CASANARE</vt:lpstr>
      <vt:lpstr>'2. ANALISIS DEL RIESGO'!CAUCA</vt:lpstr>
      <vt:lpstr>CAUCA</vt:lpstr>
      <vt:lpstr>'2. ANALISIS DEL RIESGO'!CESAR</vt:lpstr>
      <vt:lpstr>CESAR</vt:lpstr>
      <vt:lpstr>'2. ANALISIS DEL RIESGO'!CHOCO</vt:lpstr>
      <vt:lpstr>CHOCO</vt:lpstr>
      <vt:lpstr>'2. ANALISIS DEL RIESGO'!CONSECUENCIAS</vt:lpstr>
      <vt:lpstr>CONSECUENCIAS</vt:lpstr>
      <vt:lpstr>CONTROL</vt:lpstr>
      <vt:lpstr>CONTROL_DISENO_CALIF</vt:lpstr>
      <vt:lpstr>CONTROL_DOCUMENTADO</vt:lpstr>
      <vt:lpstr>CONTROL_EFECTIVIDAD</vt:lpstr>
      <vt:lpstr>CONTROL_EJECUCION</vt:lpstr>
      <vt:lpstr>CONTROL_EJECUCIÓN</vt:lpstr>
      <vt:lpstr>CONTROL_FRECUENCIA</vt:lpstr>
      <vt:lpstr>CONTROL_NATURALEZA</vt:lpstr>
      <vt:lpstr>CONTROL_RESPONSABLE</vt:lpstr>
      <vt:lpstr>CONTROL_TIPO</vt:lpstr>
      <vt:lpstr>CONTROLES_FRECUENCIA</vt:lpstr>
      <vt:lpstr>CONTROLES_IMPACTO</vt:lpstr>
      <vt:lpstr>CONTROLES_PROBABILIDAD</vt:lpstr>
      <vt:lpstr>'2. ANALISIS DEL RIESGO'!CÓRDOBA</vt:lpstr>
      <vt:lpstr>CÓRDOBA</vt:lpstr>
      <vt:lpstr>Criterios</vt:lpstr>
      <vt:lpstr>'2. ANALISIS DEL RIESGO'!CUNDINAMARCA</vt:lpstr>
      <vt:lpstr>CUNDINAMARCA</vt:lpstr>
      <vt:lpstr>EJE</vt:lpstr>
      <vt:lpstr>'2. ANALISIS DEL RIESGO'!FUENTE</vt:lpstr>
      <vt:lpstr>FUENTE</vt:lpstr>
      <vt:lpstr>'2. ANALISIS DEL RIESGO'!GUAINIA</vt:lpstr>
      <vt:lpstr>GUAINIA</vt:lpstr>
      <vt:lpstr>'2. ANALISIS DEL RIESGO'!GUAVIARE</vt:lpstr>
      <vt:lpstr>GUAVIARE</vt:lpstr>
      <vt:lpstr>HOJA_CONTROLES</vt:lpstr>
      <vt:lpstr>'2. ANALISIS DEL RIESGO'!HUILA</vt:lpstr>
      <vt:lpstr>HUILA</vt:lpstr>
      <vt:lpstr>ID_PROCESO</vt:lpstr>
      <vt:lpstr>IDENTIFICACION_RIESGO</vt:lpstr>
      <vt:lpstr>IMPACTO</vt:lpstr>
      <vt:lpstr>IMPACTO_CORRUPCION</vt:lpstr>
      <vt:lpstr>'2. ANALISIS DEL RIESGO'!LA_GUAJIRA</vt:lpstr>
      <vt:lpstr>LA_GUAJIRA</vt:lpstr>
      <vt:lpstr>'2. ANALISIS DEL RIESGO'!MAGDALENA</vt:lpstr>
      <vt:lpstr>MAGDALENA</vt:lpstr>
      <vt:lpstr>MATRIZ_CRITERIOS</vt:lpstr>
      <vt:lpstr>MATRIZ_OBJETIVOS</vt:lpstr>
      <vt:lpstr>MATRIZ_RIESGOS</vt:lpstr>
      <vt:lpstr>MATRIZ_RIESGOS_CORRUPCION</vt:lpstr>
      <vt:lpstr>'2. ANALISIS DEL RIESGO'!META</vt:lpstr>
      <vt:lpstr>META</vt:lpstr>
      <vt:lpstr>'2. ANALISIS DEL RIESGO'!N_SANTANDER</vt:lpstr>
      <vt:lpstr>N_SANTANDER</vt:lpstr>
      <vt:lpstr>'2. ANALISIS DEL RIESGO'!NACIONAL</vt:lpstr>
      <vt:lpstr>NACIONAL</vt:lpstr>
      <vt:lpstr>'2. ANALISIS DEL RIESGO'!NARIÑO</vt:lpstr>
      <vt:lpstr>NARIÑO</vt:lpstr>
      <vt:lpstr>'2. ANALISIS DEL RIESGO'!OBJETIVOS</vt:lpstr>
      <vt:lpstr>OBJETIVOS</vt:lpstr>
      <vt:lpstr>PROBABILIDAD</vt:lpstr>
      <vt:lpstr>PROBABILIDAD_CORRUPCION</vt:lpstr>
      <vt:lpstr>'2. ANALISIS DEL RIESGO'!PROCESO</vt:lpstr>
      <vt:lpstr>PROCESO</vt:lpstr>
      <vt:lpstr>'2. ANALISIS DEL RIESGO'!PUTUMAYO</vt:lpstr>
      <vt:lpstr>PUTUMAYO</vt:lpstr>
      <vt:lpstr>'2. ANALISIS DEL RIESGO'!QUINDIO</vt:lpstr>
      <vt:lpstr>QUINDIO</vt:lpstr>
      <vt:lpstr>'2. ANALISIS DEL RIESGO'!REGIONAL</vt:lpstr>
      <vt:lpstr>REGIONAL</vt:lpstr>
      <vt:lpstr>Regional1</vt:lpstr>
      <vt:lpstr>Regionales</vt:lpstr>
      <vt:lpstr>REGIONALES2</vt:lpstr>
      <vt:lpstr>'2. ANALISIS DEL RIESGO'!RISARALDA</vt:lpstr>
      <vt:lpstr>RISARALDA</vt:lpstr>
      <vt:lpstr>'2. ANALISIS DEL RIESGO'!SAN_ANDRES</vt:lpstr>
      <vt:lpstr>SAN_ANDRES</vt:lpstr>
      <vt:lpstr>'2. ANALISIS DEL RIESGO'!SANTANDER</vt:lpstr>
      <vt:lpstr>SANTANDER</vt:lpstr>
      <vt:lpstr>'2. ANALISIS DEL RIESGO'!SEDE_NACIONAL</vt:lpstr>
      <vt:lpstr>SEDE_NACIONAL</vt:lpstr>
      <vt:lpstr>'2. ANALISIS DEL RIESGO'!SUCRE</vt:lpstr>
      <vt:lpstr>SUCRE</vt:lpstr>
      <vt:lpstr>Tabla42C</vt:lpstr>
      <vt:lpstr>Tabla44C</vt:lpstr>
      <vt:lpstr>'2. ANALISIS DEL RIESGO'!TOLIMA</vt:lpstr>
      <vt:lpstr>TOLIMA</vt:lpstr>
      <vt:lpstr>'2. ANALISIS DEL RIESGO'!VALLE</vt:lpstr>
      <vt:lpstr>VALLE</vt:lpstr>
      <vt:lpstr>Valor_Eje</vt:lpstr>
      <vt:lpstr>'2. ANALISIS DEL RIESGO'!VAUPES</vt:lpstr>
      <vt:lpstr>VAUPES</vt:lpstr>
      <vt:lpstr>'2. ANALISIS DEL RIESGO'!VICHADA</vt:lpstr>
      <vt:lpstr>VICHADA</vt:lpstr>
      <vt:lpstr>ZONA_RIESGOS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Fredy Geobany Zea Rodriguez</dc:creator>
  <cp:lastModifiedBy>Jorge Alvarez Viviescas</cp:lastModifiedBy>
  <cp:lastPrinted>2016-04-27T13:32:26Z</cp:lastPrinted>
  <dcterms:created xsi:type="dcterms:W3CDTF">2015-04-19T18:03:35Z</dcterms:created>
  <dcterms:modified xsi:type="dcterms:W3CDTF">2019-03-12T21:15:32Z</dcterms:modified>
</cp:coreProperties>
</file>