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5.xml" ContentType="application/vnd.ms-office.activeX+xml"/>
  <Override PartName="/xl/activeX/activeX5.bin" ContentType="application/vnd.ms-office.activeX"/>
  <Override PartName="/xl/comments2.xml" ContentType="application/vnd.openxmlformats-officedocument.spreadsheetml.comments+xml"/>
  <Override PartName="/xl/drawings/drawing3.xml" ContentType="application/vnd.openxmlformats-officedocument.drawing+xml"/>
  <Override PartName="/xl/tables/table1.xml" ContentType="application/vnd.openxmlformats-officedocument.spreadsheetml.table+xml"/>
  <Override PartName="/xl/comments3.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omments4.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766" codeName="{F2B83AC3-3A92-4FF1-8D57-CA5CB3A19BB1}"/>
  <workbookPr updateLinks="never" codeName="ThisWorkbook" autoCompressPictures="0"/>
  <mc:AlternateContent xmlns:mc="http://schemas.openxmlformats.org/markup-compatibility/2006">
    <mc:Choice Requires="x15">
      <x15ac:absPath xmlns:x15ac="http://schemas.microsoft.com/office/spreadsheetml/2010/11/ac" url="\\172.16.9.31\archivosicbf\SharePoint\Mejoramiento Continuo\Gestion de Riesgos\Sede de la Dirección General\2018\7. Protección\"/>
    </mc:Choice>
  </mc:AlternateContent>
  <workbookProtection workbookAlgorithmName="SHA-512" workbookHashValue="bNceJvqcHlNMsSRAxe+kyTsHWQVbOk2b3iTTbPR9V1jqYSfCCkgGU4wyckohKG6VUVrlvQtHvOTXaiZR8uO3JA==" workbookSaltValue="/chii/EE0LbH+ysCwG0OLg==" workbookSpinCount="100000" lockStructure="1"/>
  <bookViews>
    <workbookView xWindow="0" yWindow="0" windowWidth="28800" windowHeight="11910" tabRatio="861" activeTab="3"/>
  </bookViews>
  <sheets>
    <sheet name="1. IDENTIFICACION DEL RIESGO" sheetId="1" r:id="rId1"/>
    <sheet name="LISTADO DE CAUSAS" sheetId="7" r:id="rId2"/>
    <sheet name="LISTADO DE CONSECUENCIAS" sheetId="8" r:id="rId3"/>
    <sheet name="2. ANALISIS DEL RIESGO" sheetId="3" r:id="rId4"/>
    <sheet name="2a. HOJA DE CONTROLES" sheetId="9" r:id="rId5"/>
    <sheet name="3. MAPAS DE RIESGO" sheetId="10" r:id="rId6"/>
    <sheet name="SEGUIMIENTO RIESGOS CORRUPCION" sheetId="12" state="hidden" r:id="rId7"/>
    <sheet name="DATOS" sheetId="2" state="hidden" r:id="rId8"/>
    <sheet name="MAPA DE RIESGO DEL PROCESO" sheetId="6" state="hidden" r:id="rId9"/>
    <sheet name="OJO" sheetId="4" state="hidden" r:id="rId10"/>
  </sheets>
  <functionGroups builtInGroupCount="18"/>
  <externalReferences>
    <externalReference r:id="rId11"/>
    <externalReference r:id="rId12"/>
    <externalReference r:id="rId13"/>
  </externalReferences>
  <definedNames>
    <definedName name="_xlnm._FilterDatabase" localSheetId="0" hidden="1">'1. IDENTIFICACION DEL RIESGO'!$H$26:$K$34</definedName>
    <definedName name="_xlnm._FilterDatabase" localSheetId="4" hidden="1">'2a. HOJA DE CONTROLES'!$G$13:$R$23</definedName>
    <definedName name="_xlnm._FilterDatabase" localSheetId="6" hidden="1">'SEGUIMIENTO RIESGOS CORRUPCION'!$F$17:$F$66</definedName>
    <definedName name="_ftn1" localSheetId="1">'LISTADO DE CAUSAS'!#REF!</definedName>
    <definedName name="_ftnref1" localSheetId="1">'LISTADO DE CAUSAS'!$B$29</definedName>
    <definedName name="AMAZONAS">DATOS!$H$2:$H$5</definedName>
    <definedName name="ANEXO">Tabla45[[ANEXOS ]]</definedName>
    <definedName name="ANEXOS">Tabla45[[ANEXOS ]]</definedName>
    <definedName name="ANTIOQUIA">DATOS!$I$2:$I$19</definedName>
    <definedName name="ARAUCA">DATOS!$J$2:$J$6</definedName>
    <definedName name="ATLANTICO" localSheetId="3">Tabla5[ATLANTICO]</definedName>
    <definedName name="ATLANTICO">Tabla5[ATLANTICO]</definedName>
    <definedName name="BOGOTÁ" localSheetId="3">Tabla6[BOGOTÁ]</definedName>
    <definedName name="BOGOTÁ">Tabla6[BOGOTÁ]</definedName>
    <definedName name="BOLÍVAR" localSheetId="3">Tabla7[BOLÍVAR]</definedName>
    <definedName name="BOLÍVAR">Tabla7[BOLÍVAR]</definedName>
    <definedName name="BOYACÁ" localSheetId="3">Tabla9[BOYACÁ]</definedName>
    <definedName name="BOYACÁ">Tabla9[BOYACÁ]</definedName>
    <definedName name="CALDAS" localSheetId="3">Tabla10[CALDAS]</definedName>
    <definedName name="CALDAS">Tabla10[CALDAS]</definedName>
    <definedName name="CAQUETÁ" localSheetId="3">Tabla11[CAQUETÁ]</definedName>
    <definedName name="CAQUETÁ">Tabla11[CAQUETÁ]</definedName>
    <definedName name="CASANARE" localSheetId="3">Tabla12[CASANARE]</definedName>
    <definedName name="CASANARE">Tabla12[CASANARE]</definedName>
    <definedName name="CAUCA" localSheetId="3">Tabla13[CAUCA]</definedName>
    <definedName name="CAUCA">Tabla13[CAUCA]</definedName>
    <definedName name="CESAR" localSheetId="3">Tabla14[CESAR]</definedName>
    <definedName name="CESAR">Tabla14[CESAR]</definedName>
    <definedName name="CHOCO" localSheetId="3">Tabla15[CHOCO]</definedName>
    <definedName name="CHOCO">Tabla15[CHOCO]</definedName>
    <definedName name="CONSECUENCIAS" localSheetId="3">Tabla43[CONSECUENCIAS]</definedName>
    <definedName name="CONSECUENCIAS">Tabla43[CONSECUENCIAS]</definedName>
    <definedName name="CONTROL">Tabla8[CONTROL]</definedName>
    <definedName name="CONTROL_DISENO_CALIF">DATOS!$AV$21:$AV$23</definedName>
    <definedName name="CONTROL_DOCUMENTADO">DATOS!$AS$33:$AS$34</definedName>
    <definedName name="CONTROL_EFECTIVIDAD">DATOS!$AS$43:$AS$45</definedName>
    <definedName name="CONTROL_EJECUCION">DATOS!$AS$38:$AS$40</definedName>
    <definedName name="CONTROL_EJECUCIÓN">DATOS!$AS$38:$AS$40</definedName>
    <definedName name="CONTROL_FRECUENCIA">DATOS!$AS$31:$AS$32</definedName>
    <definedName name="CONTROL_NATURALEZA">DATOS!$AS$27:$AS$29</definedName>
    <definedName name="CONTROL_RESPONSABLE">DATOS!$AS$21:$AS$22</definedName>
    <definedName name="CONTROL_TIPO">DATOS!$AS$23:$AS$25</definedName>
    <definedName name="CONTROLES_FRECUENCIA">DATOS!$AV$31:$AV$39</definedName>
    <definedName name="CONTROLES_IMPACTO">DATOS!$AS$78:$AS$79</definedName>
    <definedName name="CONTROLES_PROBABILIDAD">DATOS!$AR$78:$AR$79</definedName>
    <definedName name="CÓRDOBA" localSheetId="3">Tabla16[CÓRDOBA]</definedName>
    <definedName name="CÓRDOBA">Tabla16[CÓRDOBA]</definedName>
    <definedName name="_xlnm.Criteria">Tabla36[CRITERIOS]</definedName>
    <definedName name="CUNDINAMARCA" localSheetId="3">Tabla17[CUNDINAMARCA]</definedName>
    <definedName name="CUNDINAMARCA">Tabla17[CUNDINAMARCA]</definedName>
    <definedName name="DatosContextoInterno">'1. IDENTIFICACION DEL RIESGO'!#REF!</definedName>
    <definedName name="EJE">DATOS!$BL$2:$BL$3</definedName>
    <definedName name="FUENTE" localSheetId="3">Tabla41[FUENTE]</definedName>
    <definedName name="FUENTE">Tabla41[FUENTE]</definedName>
    <definedName name="GUAINIA" localSheetId="3">Tabla18[GUAINIA]</definedName>
    <definedName name="GUAINIA">Tabla18[GUAINIA]</definedName>
    <definedName name="GUAVIARE" localSheetId="3">Tabla19[GUAVIARE]</definedName>
    <definedName name="GUAVIARE">Tabla19[GUAVIARE]</definedName>
    <definedName name="HOJA_CONTROLES" comment="Creada por WBS">'2a. HOJA DE CONTROLES'!$F$17:$Q$521</definedName>
    <definedName name="HUILA" localSheetId="3">Tabla20[HUILA]</definedName>
    <definedName name="HUILA">Tabla20[HUILA]</definedName>
    <definedName name="ID_PROCESO">DATOS!$A$2:$C$16</definedName>
    <definedName name="IDENTIFICACION_RIESGO">'1. IDENTIFICACION DEL RIESGO'!$F$27:$AL$34</definedName>
    <definedName name="IMPACTO">Tabla44[IMPACTO]</definedName>
    <definedName name="IMPACTO_CORRUPCION">DATOS!$AW$4:$AW$6</definedName>
    <definedName name="LA_GUAJIRA" localSheetId="3">Tabla21[LA_GUAJIRA]</definedName>
    <definedName name="LA_GUAJIRA">Tabla21[LA_GUAJIRA]</definedName>
    <definedName name="MAGDALENA" localSheetId="3">Tabla22[MAGDALENA]</definedName>
    <definedName name="MAGDALENA">Tabla22[MAGDALENA]</definedName>
    <definedName name="MATRIZ_CRITERIOS">DATOS!$AS$2:$AT$5</definedName>
    <definedName name="MATRIZ_OBJETIVOS">DATOS!$A$2:$B$33</definedName>
    <definedName name="MATRIZ_RIESGOS">DATOS!$BD$5:$BH$9</definedName>
    <definedName name="MATRIZ_RIESGOS_CORRUPCION">DATOS!$BD$18:$BF$22</definedName>
    <definedName name="META" localSheetId="3">Tabla23[META]</definedName>
    <definedName name="META">Tabla23[META]</definedName>
    <definedName name="N_SANTANDER" localSheetId="3">Tabla25[N_SANTANDER]</definedName>
    <definedName name="N_SANTANDER">Tabla25[N_SANTANDER]</definedName>
    <definedName name="NACIONAL" localSheetId="3">Tabla38[NACIONAL]</definedName>
    <definedName name="NACIONAL">Tabla38[NACIONAL]</definedName>
    <definedName name="NARIÑO" localSheetId="3">Tabla24[NARIÑO]</definedName>
    <definedName name="NARIÑO">Tabla24[NARIÑO]</definedName>
    <definedName name="OBJETIVOS" localSheetId="3">Tabla40[OBJETIVOS]</definedName>
    <definedName name="OBJETIVOS">Tabla40[OBJETIVOS]</definedName>
    <definedName name="PROBABILIDAD">Tabla42[PROBABILIDAD]</definedName>
    <definedName name="PROBABILIDAD_CORRUPCION">DATOS!$AU$4:$AU$6</definedName>
    <definedName name="PROCESO" localSheetId="3">DATOS!$A$2:$A$16</definedName>
    <definedName name="PROCESO">DATOS!$A$2:$A$16</definedName>
    <definedName name="PUTUMAYO" localSheetId="3">Tabla26[PUTUMAYO]</definedName>
    <definedName name="PUTUMAYO">Tabla26[PUTUMAYO]</definedName>
    <definedName name="QUINDIO" localSheetId="3">Tabla27[QUINDIO]</definedName>
    <definedName name="QUINDIO">Tabla27[QUINDIO]</definedName>
    <definedName name="REGIONAL" localSheetId="3">Tabla37[REGIONAL]</definedName>
    <definedName name="REGIONAL">Tabla37[REGIONAL]</definedName>
    <definedName name="Regional1">OJO!$A$38:$A$70</definedName>
    <definedName name="Regionales">Tabla37[REGIONAL]</definedName>
    <definedName name="REGIONALES2">DATOS!$H$1:$AN$1</definedName>
    <definedName name="RISARALDA" localSheetId="3">Tabla28[RISARALDA]</definedName>
    <definedName name="RISARALDA">Tabla28[RISARALDA]</definedName>
    <definedName name="SAN_ANDRES" localSheetId="3">Tabla29[SAN_ANDRES]</definedName>
    <definedName name="SAN_ANDRES">Tabla29[SAN_ANDRES]</definedName>
    <definedName name="SANTANDER" localSheetId="3">Tabla30[SANTANDER]</definedName>
    <definedName name="SANTANDER">Tabla30[SANTANDER]</definedName>
    <definedName name="SEDE_NACIONAL" localSheetId="3">Tabla1[SEDE_NACIONAL]</definedName>
    <definedName name="SEDE_NACIONAL">Tabla1[SEDE_NACIONAL]</definedName>
    <definedName name="SUCRE" localSheetId="3">Tabla31[SUCRE]</definedName>
    <definedName name="SUCRE">Tabla31[SUCRE]</definedName>
    <definedName name="Tabla42C">DATOS!$AU$8:$AV$12</definedName>
    <definedName name="Tabla44C">DATOS!$AW$8:$AX$10</definedName>
    <definedName name="TOLIMA" localSheetId="3">Tabla32[TOLIMA]</definedName>
    <definedName name="TOLIMA">Tabla32[TOLIMA]</definedName>
    <definedName name="VALLE" localSheetId="3">Tabla33[VALLE]</definedName>
    <definedName name="VALLE">Tabla33[VALLE]</definedName>
    <definedName name="Valor_Eje">'2. ANALISIS DEL RIESGO'!$F$18:$F$23</definedName>
    <definedName name="VAUPES" localSheetId="3">Tabla34[VAUPES]</definedName>
    <definedName name="VAUPES">Tabla34[VAUPES]</definedName>
    <definedName name="VICHADA" localSheetId="3">Tabla35[VICHADA]</definedName>
    <definedName name="VICHADA">Tabla35[VICHADA]</definedName>
    <definedName name="ZONA_RIESGOS">DATOS!$BN$2:$BN$21</definedName>
  </definedNames>
  <calcPr calcId="171027"/>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N23" i="3" l="1"/>
  <c r="AX23" i="3" s="1"/>
  <c r="L23" i="3"/>
  <c r="H23" i="3"/>
  <c r="F23" i="3"/>
  <c r="AY23" i="3" s="1"/>
  <c r="R23" i="3" l="1"/>
  <c r="AE23" i="3"/>
  <c r="AK23" i="3"/>
  <c r="AM23" i="3" s="1"/>
  <c r="Z23" i="3"/>
  <c r="AB23" i="3" s="1"/>
  <c r="AD23" i="3" s="1"/>
  <c r="AF23" i="3"/>
  <c r="AG23" i="3"/>
  <c r="N19" i="9"/>
  <c r="P19" i="9" s="1"/>
  <c r="Q19" i="9" s="1"/>
  <c r="V19" i="9" s="1"/>
  <c r="S19" i="9"/>
  <c r="U19" i="9"/>
  <c r="N20" i="9"/>
  <c r="P20" i="9" s="1"/>
  <c r="Q20" i="9" s="1"/>
  <c r="V20" i="9" s="1"/>
  <c r="S20" i="9"/>
  <c r="U20" i="9"/>
  <c r="N21" i="9"/>
  <c r="P21" i="9" s="1"/>
  <c r="Q21" i="9" s="1"/>
  <c r="V21" i="9" s="1"/>
  <c r="S21" i="9"/>
  <c r="U21" i="9"/>
  <c r="AU23" i="3" l="1"/>
  <c r="AW23" i="3" s="1"/>
  <c r="AO23" i="3"/>
  <c r="AV23" i="3"/>
  <c r="I8" i="3"/>
  <c r="I8" i="9" l="1"/>
  <c r="N18" i="9" l="1"/>
  <c r="O18" i="9"/>
  <c r="S18" i="9"/>
  <c r="U18" i="9"/>
  <c r="N22" i="9"/>
  <c r="O22" i="9"/>
  <c r="S22" i="9"/>
  <c r="U22" i="9"/>
  <c r="N23" i="9"/>
  <c r="O23" i="9"/>
  <c r="S23" i="9"/>
  <c r="U23" i="9"/>
  <c r="N24" i="9"/>
  <c r="O24" i="9"/>
  <c r="S24" i="9"/>
  <c r="U24" i="9"/>
  <c r="N25" i="9"/>
  <c r="O25" i="9"/>
  <c r="S25" i="9"/>
  <c r="U25" i="9"/>
  <c r="N26" i="9"/>
  <c r="O26" i="9"/>
  <c r="S26" i="9"/>
  <c r="U26" i="9"/>
  <c r="P18" i="9" l="1"/>
  <c r="Q18" i="9" s="1"/>
  <c r="P25" i="9"/>
  <c r="Q25" i="9" s="1"/>
  <c r="P22" i="9"/>
  <c r="Q22" i="9" s="1"/>
  <c r="P26" i="9"/>
  <c r="Q26" i="9" s="1"/>
  <c r="P23" i="9"/>
  <c r="Q23" i="9" s="1"/>
  <c r="P24" i="9"/>
  <c r="Q24" i="9" s="1"/>
  <c r="K8" i="10" l="1"/>
  <c r="K34" i="1" l="1"/>
  <c r="K33" i="1"/>
  <c r="K32" i="1"/>
  <c r="K31" i="1"/>
  <c r="K30" i="1"/>
  <c r="K29" i="1"/>
  <c r="F34" i="1"/>
  <c r="AB34" i="1" s="1"/>
  <c r="F33" i="1"/>
  <c r="AB33" i="1" s="1"/>
  <c r="F32" i="1"/>
  <c r="AB32" i="1" s="1"/>
  <c r="F31" i="1"/>
  <c r="AB31" i="1" s="1"/>
  <c r="F30" i="1"/>
  <c r="AB30" i="1" s="1"/>
  <c r="F29" i="1"/>
  <c r="AB29" i="1" s="1"/>
  <c r="G19" i="9" l="1"/>
  <c r="G20" i="9"/>
  <c r="G21" i="9"/>
  <c r="S62" i="9"/>
  <c r="O62" i="9"/>
  <c r="N62" i="9"/>
  <c r="U62" i="9"/>
  <c r="P62" i="9" l="1"/>
  <c r="N68" i="9"/>
  <c r="L18" i="3" l="1"/>
  <c r="L19" i="3"/>
  <c r="L20" i="3"/>
  <c r="L21" i="3"/>
  <c r="T19" i="12" l="1"/>
  <c r="T20" i="12"/>
  <c r="T21" i="12"/>
  <c r="T22" i="12"/>
  <c r="T23" i="12"/>
  <c r="T24" i="12"/>
  <c r="T25" i="12"/>
  <c r="T26" i="12"/>
  <c r="T27" i="12"/>
  <c r="T28" i="12"/>
  <c r="T29" i="12"/>
  <c r="T30" i="12"/>
  <c r="T31" i="12"/>
  <c r="T32" i="12"/>
  <c r="T33" i="12"/>
  <c r="T34" i="12"/>
  <c r="T35" i="12"/>
  <c r="T36" i="12"/>
  <c r="T37" i="12"/>
  <c r="T38" i="12"/>
  <c r="T39" i="12"/>
  <c r="T40" i="12"/>
  <c r="T41" i="12"/>
  <c r="T42" i="12"/>
  <c r="T43" i="12"/>
  <c r="T44" i="12"/>
  <c r="T45" i="12"/>
  <c r="T46" i="12"/>
  <c r="T47" i="12"/>
  <c r="T48" i="12"/>
  <c r="T49" i="12"/>
  <c r="T50" i="12"/>
  <c r="T51" i="12"/>
  <c r="T52" i="12"/>
  <c r="T53" i="12"/>
  <c r="T54" i="12"/>
  <c r="T55" i="12"/>
  <c r="T56" i="12"/>
  <c r="T57" i="12"/>
  <c r="T58" i="12"/>
  <c r="T59" i="12"/>
  <c r="T60" i="12"/>
  <c r="T61" i="12"/>
  <c r="T62" i="12"/>
  <c r="T63" i="12"/>
  <c r="T64" i="12"/>
  <c r="T65" i="12"/>
  <c r="T66" i="12"/>
  <c r="T18" i="12"/>
  <c r="J19" i="12"/>
  <c r="J20" i="12"/>
  <c r="J21" i="12"/>
  <c r="J22" i="12"/>
  <c r="J23" i="12"/>
  <c r="J24" i="12"/>
  <c r="J25" i="12"/>
  <c r="J26" i="12"/>
  <c r="J27" i="12"/>
  <c r="J28" i="12"/>
  <c r="J29" i="12"/>
  <c r="J30" i="12"/>
  <c r="J31" i="12"/>
  <c r="J32" i="12"/>
  <c r="J33" i="12"/>
  <c r="J34" i="12"/>
  <c r="J35" i="12"/>
  <c r="J36" i="12"/>
  <c r="J37" i="12"/>
  <c r="J38" i="12"/>
  <c r="J39" i="12"/>
  <c r="J40" i="12"/>
  <c r="J41" i="12"/>
  <c r="J42" i="12"/>
  <c r="J43" i="12"/>
  <c r="J44" i="12"/>
  <c r="J45" i="12"/>
  <c r="J46" i="12"/>
  <c r="J47" i="12"/>
  <c r="J48" i="12"/>
  <c r="J49" i="12"/>
  <c r="J50" i="12"/>
  <c r="J51" i="12"/>
  <c r="J52" i="12"/>
  <c r="J53" i="12"/>
  <c r="J54" i="12"/>
  <c r="J55" i="12"/>
  <c r="J56" i="12"/>
  <c r="J57" i="12"/>
  <c r="J58" i="12"/>
  <c r="J59" i="12"/>
  <c r="J60" i="12"/>
  <c r="J61" i="12"/>
  <c r="J62" i="12"/>
  <c r="J63" i="12"/>
  <c r="J64" i="12"/>
  <c r="J65" i="12"/>
  <c r="J66" i="12"/>
  <c r="J18" i="12"/>
  <c r="H19" i="12"/>
  <c r="H20" i="12"/>
  <c r="H21" i="12"/>
  <c r="H22" i="12"/>
  <c r="H23" i="12"/>
  <c r="H24" i="12"/>
  <c r="H25" i="12"/>
  <c r="H26" i="12"/>
  <c r="H27" i="12"/>
  <c r="H28" i="12"/>
  <c r="H29" i="12"/>
  <c r="H30" i="12"/>
  <c r="H31" i="12"/>
  <c r="H32" i="12"/>
  <c r="H33" i="12"/>
  <c r="H34" i="12"/>
  <c r="H35" i="12"/>
  <c r="H36" i="12"/>
  <c r="H37" i="12"/>
  <c r="H38" i="12"/>
  <c r="H39" i="12"/>
  <c r="H40" i="12"/>
  <c r="H41" i="12"/>
  <c r="H42" i="12"/>
  <c r="H43" i="12"/>
  <c r="H44" i="12"/>
  <c r="H45" i="12"/>
  <c r="H46" i="12"/>
  <c r="H47" i="12"/>
  <c r="H48" i="12"/>
  <c r="H49" i="12"/>
  <c r="H50" i="12"/>
  <c r="H51" i="12"/>
  <c r="H52" i="12"/>
  <c r="H53" i="12"/>
  <c r="H54" i="12"/>
  <c r="H55" i="12"/>
  <c r="H56" i="12"/>
  <c r="H57" i="12"/>
  <c r="H58" i="12"/>
  <c r="H59" i="12"/>
  <c r="H60" i="12"/>
  <c r="H61" i="12"/>
  <c r="H62" i="12"/>
  <c r="H63" i="12"/>
  <c r="H64" i="12"/>
  <c r="H65" i="12"/>
  <c r="H66" i="12"/>
  <c r="H18" i="12"/>
  <c r="R9" i="12"/>
  <c r="R7" i="12"/>
  <c r="F25" i="12"/>
  <c r="F20" i="3"/>
  <c r="F19" i="3"/>
  <c r="R20" i="3" l="1"/>
  <c r="R19" i="3"/>
  <c r="Z19" i="3"/>
  <c r="Z20" i="3"/>
  <c r="F22" i="3"/>
  <c r="F47" i="12"/>
  <c r="F56" i="12"/>
  <c r="F57" i="12"/>
  <c r="F50" i="12"/>
  <c r="F58" i="12"/>
  <c r="F66" i="12"/>
  <c r="F18" i="3"/>
  <c r="F43" i="12"/>
  <c r="F51" i="12"/>
  <c r="F59" i="12"/>
  <c r="F63" i="12"/>
  <c r="F64" i="12"/>
  <c r="F49" i="12"/>
  <c r="F65" i="12"/>
  <c r="F52" i="12"/>
  <c r="F45" i="12"/>
  <c r="F53" i="12"/>
  <c r="F61" i="12"/>
  <c r="F55" i="12"/>
  <c r="F48" i="12"/>
  <c r="F44" i="12"/>
  <c r="F60" i="12"/>
  <c r="F21" i="3"/>
  <c r="F46" i="12"/>
  <c r="F54" i="12"/>
  <c r="F62" i="12"/>
  <c r="F24" i="12"/>
  <c r="F26" i="12"/>
  <c r="F28" i="12"/>
  <c r="F30" i="12"/>
  <c r="F32" i="12"/>
  <c r="F34" i="12"/>
  <c r="F36" i="12"/>
  <c r="F38" i="12"/>
  <c r="F40" i="12"/>
  <c r="F27" i="12"/>
  <c r="F35" i="12"/>
  <c r="F37" i="12"/>
  <c r="F39" i="12"/>
  <c r="F41" i="12"/>
  <c r="F29" i="12"/>
  <c r="F33" i="12"/>
  <c r="F31" i="12"/>
  <c r="F42" i="12"/>
  <c r="F21" i="12"/>
  <c r="F20" i="12"/>
  <c r="F23" i="12"/>
  <c r="F19" i="12"/>
  <c r="F22" i="12"/>
  <c r="H21" i="3"/>
  <c r="R22" i="3" l="1"/>
  <c r="R21" i="3"/>
  <c r="R18" i="3"/>
  <c r="AB20" i="3"/>
  <c r="AD20" i="3" s="1"/>
  <c r="AG20" i="3" s="1"/>
  <c r="AB19" i="3"/>
  <c r="AD19" i="3" s="1"/>
  <c r="AG19" i="3" s="1"/>
  <c r="Z18" i="3"/>
  <c r="Z21" i="3"/>
  <c r="Z22" i="3"/>
  <c r="AB22" i="3" s="1"/>
  <c r="AD22" i="3" s="1"/>
  <c r="O521" i="9"/>
  <c r="O520" i="9"/>
  <c r="O519" i="9"/>
  <c r="O518" i="9"/>
  <c r="O517" i="9"/>
  <c r="O516" i="9"/>
  <c r="O515" i="9"/>
  <c r="O514" i="9"/>
  <c r="O513" i="9"/>
  <c r="O512" i="9"/>
  <c r="O511" i="9"/>
  <c r="O510" i="9"/>
  <c r="O509" i="9"/>
  <c r="O508" i="9"/>
  <c r="O507" i="9"/>
  <c r="O506" i="9"/>
  <c r="O505" i="9"/>
  <c r="O504" i="9"/>
  <c r="O503" i="9"/>
  <c r="O502" i="9"/>
  <c r="O501" i="9"/>
  <c r="O500" i="9"/>
  <c r="O499" i="9"/>
  <c r="O498" i="9"/>
  <c r="O497" i="9"/>
  <c r="O496" i="9"/>
  <c r="O495" i="9"/>
  <c r="O494" i="9"/>
  <c r="O493" i="9"/>
  <c r="O492" i="9"/>
  <c r="O491" i="9"/>
  <c r="O490" i="9"/>
  <c r="O489" i="9"/>
  <c r="O488" i="9"/>
  <c r="O487" i="9"/>
  <c r="O486" i="9"/>
  <c r="O485" i="9"/>
  <c r="O484" i="9"/>
  <c r="O483" i="9"/>
  <c r="O482" i="9"/>
  <c r="O481" i="9"/>
  <c r="O480" i="9"/>
  <c r="O479" i="9"/>
  <c r="O478" i="9"/>
  <c r="O477" i="9"/>
  <c r="O476" i="9"/>
  <c r="O475" i="9"/>
  <c r="O474" i="9"/>
  <c r="O473" i="9"/>
  <c r="O472" i="9"/>
  <c r="O471" i="9"/>
  <c r="O470" i="9"/>
  <c r="O469" i="9"/>
  <c r="O468" i="9"/>
  <c r="O467" i="9"/>
  <c r="O466" i="9"/>
  <c r="O465" i="9"/>
  <c r="O464" i="9"/>
  <c r="O463" i="9"/>
  <c r="O462" i="9"/>
  <c r="O461" i="9"/>
  <c r="O460" i="9"/>
  <c r="O459" i="9"/>
  <c r="O458" i="9"/>
  <c r="O457" i="9"/>
  <c r="O456" i="9"/>
  <c r="O455" i="9"/>
  <c r="O454" i="9"/>
  <c r="O453" i="9"/>
  <c r="O452" i="9"/>
  <c r="O451" i="9"/>
  <c r="O450" i="9"/>
  <c r="O449" i="9"/>
  <c r="O448" i="9"/>
  <c r="O447" i="9"/>
  <c r="O446" i="9"/>
  <c r="O445" i="9"/>
  <c r="O444" i="9"/>
  <c r="O443" i="9"/>
  <c r="O442" i="9"/>
  <c r="O441" i="9"/>
  <c r="O440" i="9"/>
  <c r="O439" i="9"/>
  <c r="O438" i="9"/>
  <c r="O437" i="9"/>
  <c r="O436" i="9"/>
  <c r="O435" i="9"/>
  <c r="O434" i="9"/>
  <c r="O433" i="9"/>
  <c r="O432" i="9"/>
  <c r="O431" i="9"/>
  <c r="O430" i="9"/>
  <c r="O429" i="9"/>
  <c r="O428" i="9"/>
  <c r="O427" i="9"/>
  <c r="O426" i="9"/>
  <c r="O425" i="9"/>
  <c r="O424" i="9"/>
  <c r="O423" i="9"/>
  <c r="O422" i="9"/>
  <c r="O421" i="9"/>
  <c r="O420" i="9"/>
  <c r="O419" i="9"/>
  <c r="O418" i="9"/>
  <c r="O417" i="9"/>
  <c r="O416" i="9"/>
  <c r="O415" i="9"/>
  <c r="O414" i="9"/>
  <c r="O413" i="9"/>
  <c r="O412" i="9"/>
  <c r="O411" i="9"/>
  <c r="O410" i="9"/>
  <c r="O409" i="9"/>
  <c r="O408" i="9"/>
  <c r="O407" i="9"/>
  <c r="O406" i="9"/>
  <c r="O405" i="9"/>
  <c r="O404" i="9"/>
  <c r="O403" i="9"/>
  <c r="O402" i="9"/>
  <c r="O401" i="9"/>
  <c r="O400" i="9"/>
  <c r="O399" i="9"/>
  <c r="O398" i="9"/>
  <c r="O397" i="9"/>
  <c r="O396" i="9"/>
  <c r="O395" i="9"/>
  <c r="O394" i="9"/>
  <c r="O393" i="9"/>
  <c r="O392" i="9"/>
  <c r="O391" i="9"/>
  <c r="O390" i="9"/>
  <c r="O389" i="9"/>
  <c r="O388" i="9"/>
  <c r="O387" i="9"/>
  <c r="O386" i="9"/>
  <c r="O385" i="9"/>
  <c r="O384" i="9"/>
  <c r="O383" i="9"/>
  <c r="O382" i="9"/>
  <c r="O381" i="9"/>
  <c r="O380" i="9"/>
  <c r="O379" i="9"/>
  <c r="O378" i="9"/>
  <c r="O377" i="9"/>
  <c r="O376" i="9"/>
  <c r="O375" i="9"/>
  <c r="O374" i="9"/>
  <c r="O373" i="9"/>
  <c r="O372" i="9"/>
  <c r="O371" i="9"/>
  <c r="O370" i="9"/>
  <c r="O369" i="9"/>
  <c r="O368" i="9"/>
  <c r="O367" i="9"/>
  <c r="O366" i="9"/>
  <c r="O365" i="9"/>
  <c r="O364" i="9"/>
  <c r="O363" i="9"/>
  <c r="O362" i="9"/>
  <c r="O361" i="9"/>
  <c r="O360" i="9"/>
  <c r="O359" i="9"/>
  <c r="O358" i="9"/>
  <c r="O357" i="9"/>
  <c r="O356" i="9"/>
  <c r="O355" i="9"/>
  <c r="O354" i="9"/>
  <c r="O353" i="9"/>
  <c r="O352" i="9"/>
  <c r="O351" i="9"/>
  <c r="O350" i="9"/>
  <c r="O349" i="9"/>
  <c r="O348" i="9"/>
  <c r="O347" i="9"/>
  <c r="O346" i="9"/>
  <c r="O345" i="9"/>
  <c r="O344" i="9"/>
  <c r="O343" i="9"/>
  <c r="O342" i="9"/>
  <c r="O341" i="9"/>
  <c r="O340" i="9"/>
  <c r="O339" i="9"/>
  <c r="O338" i="9"/>
  <c r="O337" i="9"/>
  <c r="O336" i="9"/>
  <c r="O335" i="9"/>
  <c r="O334" i="9"/>
  <c r="O333" i="9"/>
  <c r="O332" i="9"/>
  <c r="O331" i="9"/>
  <c r="O330" i="9"/>
  <c r="O329" i="9"/>
  <c r="O328" i="9"/>
  <c r="O327" i="9"/>
  <c r="O326" i="9"/>
  <c r="O325" i="9"/>
  <c r="O324" i="9"/>
  <c r="O323" i="9"/>
  <c r="O322" i="9"/>
  <c r="O321" i="9"/>
  <c r="O320" i="9"/>
  <c r="O319" i="9"/>
  <c r="O318" i="9"/>
  <c r="O317" i="9"/>
  <c r="O316" i="9"/>
  <c r="O315" i="9"/>
  <c r="O314" i="9"/>
  <c r="O313" i="9"/>
  <c r="O312" i="9"/>
  <c r="O311" i="9"/>
  <c r="O310" i="9"/>
  <c r="O309" i="9"/>
  <c r="O308" i="9"/>
  <c r="O307" i="9"/>
  <c r="O306" i="9"/>
  <c r="O305" i="9"/>
  <c r="O304" i="9"/>
  <c r="O303" i="9"/>
  <c r="O302" i="9"/>
  <c r="O301" i="9"/>
  <c r="O300" i="9"/>
  <c r="O299" i="9"/>
  <c r="O298" i="9"/>
  <c r="O297" i="9"/>
  <c r="O296" i="9"/>
  <c r="O295" i="9"/>
  <c r="O294" i="9"/>
  <c r="O293" i="9"/>
  <c r="O292" i="9"/>
  <c r="O291" i="9"/>
  <c r="O290" i="9"/>
  <c r="O289" i="9"/>
  <c r="O288" i="9"/>
  <c r="O287" i="9"/>
  <c r="O286" i="9"/>
  <c r="O285" i="9"/>
  <c r="O284" i="9"/>
  <c r="O283" i="9"/>
  <c r="O282" i="9"/>
  <c r="O281" i="9"/>
  <c r="O280" i="9"/>
  <c r="O279" i="9"/>
  <c r="O278" i="9"/>
  <c r="O277" i="9"/>
  <c r="O276" i="9"/>
  <c r="O275" i="9"/>
  <c r="O274" i="9"/>
  <c r="O273" i="9"/>
  <c r="O272" i="9"/>
  <c r="O271" i="9"/>
  <c r="O270" i="9"/>
  <c r="O269" i="9"/>
  <c r="O268" i="9"/>
  <c r="O267" i="9"/>
  <c r="O266" i="9"/>
  <c r="O265" i="9"/>
  <c r="O264" i="9"/>
  <c r="O263" i="9"/>
  <c r="O262" i="9"/>
  <c r="O261" i="9"/>
  <c r="O260" i="9"/>
  <c r="O259" i="9"/>
  <c r="O258" i="9"/>
  <c r="O257" i="9"/>
  <c r="O256" i="9"/>
  <c r="O255" i="9"/>
  <c r="O254" i="9"/>
  <c r="O253" i="9"/>
  <c r="O252" i="9"/>
  <c r="O251" i="9"/>
  <c r="O250" i="9"/>
  <c r="O249" i="9"/>
  <c r="O248" i="9"/>
  <c r="O247" i="9"/>
  <c r="O246" i="9"/>
  <c r="O245" i="9"/>
  <c r="O244" i="9"/>
  <c r="O243" i="9"/>
  <c r="O242" i="9"/>
  <c r="O241" i="9"/>
  <c r="O240" i="9"/>
  <c r="O239" i="9"/>
  <c r="O238" i="9"/>
  <c r="O237" i="9"/>
  <c r="O236" i="9"/>
  <c r="O235" i="9"/>
  <c r="O234" i="9"/>
  <c r="O233" i="9"/>
  <c r="O232" i="9"/>
  <c r="O231" i="9"/>
  <c r="O230" i="9"/>
  <c r="O229" i="9"/>
  <c r="O228" i="9"/>
  <c r="O227" i="9"/>
  <c r="O226" i="9"/>
  <c r="O225" i="9"/>
  <c r="O224" i="9"/>
  <c r="O223" i="9"/>
  <c r="O222" i="9"/>
  <c r="O221" i="9"/>
  <c r="O220" i="9"/>
  <c r="O219" i="9"/>
  <c r="O218" i="9"/>
  <c r="O217" i="9"/>
  <c r="O216" i="9"/>
  <c r="O215" i="9"/>
  <c r="O214" i="9"/>
  <c r="O213" i="9"/>
  <c r="O212" i="9"/>
  <c r="O211" i="9"/>
  <c r="O210" i="9"/>
  <c r="O209" i="9"/>
  <c r="O208" i="9"/>
  <c r="O207" i="9"/>
  <c r="O206" i="9"/>
  <c r="O205" i="9"/>
  <c r="O204" i="9"/>
  <c r="O203" i="9"/>
  <c r="O202" i="9"/>
  <c r="O201" i="9"/>
  <c r="O200" i="9"/>
  <c r="O199" i="9"/>
  <c r="O198" i="9"/>
  <c r="O197" i="9"/>
  <c r="O196" i="9"/>
  <c r="O195" i="9"/>
  <c r="O194" i="9"/>
  <c r="O193" i="9"/>
  <c r="O192" i="9"/>
  <c r="O191" i="9"/>
  <c r="O190" i="9"/>
  <c r="O189" i="9"/>
  <c r="O188" i="9"/>
  <c r="O187" i="9"/>
  <c r="O186" i="9"/>
  <c r="O185" i="9"/>
  <c r="O184" i="9"/>
  <c r="O183" i="9"/>
  <c r="O182" i="9"/>
  <c r="O181" i="9"/>
  <c r="O180" i="9"/>
  <c r="O179" i="9"/>
  <c r="O178" i="9"/>
  <c r="O177" i="9"/>
  <c r="O176" i="9"/>
  <c r="O175" i="9"/>
  <c r="O174" i="9"/>
  <c r="O173" i="9"/>
  <c r="O172" i="9"/>
  <c r="O171" i="9"/>
  <c r="O170" i="9"/>
  <c r="O169" i="9"/>
  <c r="O168" i="9"/>
  <c r="O167" i="9"/>
  <c r="O166" i="9"/>
  <c r="O165" i="9"/>
  <c r="O164" i="9"/>
  <c r="O163" i="9"/>
  <c r="O162" i="9"/>
  <c r="O161" i="9"/>
  <c r="O160" i="9"/>
  <c r="O159" i="9"/>
  <c r="O158" i="9"/>
  <c r="O157" i="9"/>
  <c r="O156" i="9"/>
  <c r="O155" i="9"/>
  <c r="O154" i="9"/>
  <c r="O153" i="9"/>
  <c r="O152" i="9"/>
  <c r="O151" i="9"/>
  <c r="O150" i="9"/>
  <c r="O149" i="9"/>
  <c r="O148" i="9"/>
  <c r="O147" i="9"/>
  <c r="O146" i="9"/>
  <c r="O145" i="9"/>
  <c r="O144" i="9"/>
  <c r="O143" i="9"/>
  <c r="O142" i="9"/>
  <c r="O141" i="9"/>
  <c r="O140" i="9"/>
  <c r="O139" i="9"/>
  <c r="O138" i="9"/>
  <c r="O137" i="9"/>
  <c r="O136" i="9"/>
  <c r="O135" i="9"/>
  <c r="O134" i="9"/>
  <c r="O133" i="9"/>
  <c r="O132" i="9"/>
  <c r="O131" i="9"/>
  <c r="O130" i="9"/>
  <c r="O129" i="9"/>
  <c r="O128" i="9"/>
  <c r="O127" i="9"/>
  <c r="O126" i="9"/>
  <c r="O125" i="9"/>
  <c r="O124" i="9"/>
  <c r="O123" i="9"/>
  <c r="O122" i="9"/>
  <c r="O121" i="9"/>
  <c r="O120" i="9"/>
  <c r="O119" i="9"/>
  <c r="O118" i="9"/>
  <c r="O117" i="9"/>
  <c r="O116" i="9"/>
  <c r="O115" i="9"/>
  <c r="O114" i="9"/>
  <c r="O113" i="9"/>
  <c r="O112" i="9"/>
  <c r="O111" i="9"/>
  <c r="O110" i="9"/>
  <c r="O109" i="9"/>
  <c r="O108" i="9"/>
  <c r="O107" i="9"/>
  <c r="O106" i="9"/>
  <c r="O105" i="9"/>
  <c r="O104" i="9"/>
  <c r="O103" i="9"/>
  <c r="O102" i="9"/>
  <c r="O101" i="9"/>
  <c r="O100" i="9"/>
  <c r="O99" i="9"/>
  <c r="O98" i="9"/>
  <c r="O97" i="9"/>
  <c r="O96" i="9"/>
  <c r="O95" i="9"/>
  <c r="O94" i="9"/>
  <c r="O93" i="9"/>
  <c r="O92" i="9"/>
  <c r="O91" i="9"/>
  <c r="O90" i="9"/>
  <c r="O89" i="9"/>
  <c r="O88" i="9"/>
  <c r="O87" i="9"/>
  <c r="O86" i="9"/>
  <c r="O85" i="9"/>
  <c r="O84" i="9"/>
  <c r="O83" i="9"/>
  <c r="O82" i="9"/>
  <c r="O81" i="9"/>
  <c r="O80" i="9"/>
  <c r="O79" i="9"/>
  <c r="O78" i="9"/>
  <c r="O77" i="9"/>
  <c r="O76" i="9"/>
  <c r="O75" i="9"/>
  <c r="O74" i="9"/>
  <c r="O73" i="9"/>
  <c r="O72" i="9"/>
  <c r="O71" i="9"/>
  <c r="O70" i="9"/>
  <c r="O69" i="9"/>
  <c r="O68" i="9"/>
  <c r="P68" i="9" s="1"/>
  <c r="O67" i="9"/>
  <c r="O66" i="9"/>
  <c r="O65" i="9"/>
  <c r="O64" i="9"/>
  <c r="O63" i="9"/>
  <c r="O61" i="9"/>
  <c r="O60" i="9"/>
  <c r="O59" i="9"/>
  <c r="O58" i="9"/>
  <c r="O57" i="9"/>
  <c r="O56" i="9"/>
  <c r="O55" i="9"/>
  <c r="O54" i="9"/>
  <c r="O53" i="9"/>
  <c r="O52" i="9"/>
  <c r="O51" i="9"/>
  <c r="O50" i="9"/>
  <c r="O49" i="9"/>
  <c r="O48" i="9"/>
  <c r="O47" i="9"/>
  <c r="O46" i="9"/>
  <c r="O45" i="9"/>
  <c r="O44" i="9"/>
  <c r="O43" i="9"/>
  <c r="O42" i="9"/>
  <c r="O41" i="9"/>
  <c r="O40" i="9"/>
  <c r="O39" i="9"/>
  <c r="O38" i="9"/>
  <c r="O37" i="9"/>
  <c r="O36" i="9"/>
  <c r="O35" i="9"/>
  <c r="O34" i="9"/>
  <c r="O33" i="9"/>
  <c r="O32" i="9"/>
  <c r="O31" i="9"/>
  <c r="O30" i="9"/>
  <c r="O29" i="9"/>
  <c r="O28" i="9"/>
  <c r="O27" i="9"/>
  <c r="AV39" i="2"/>
  <c r="N521" i="9"/>
  <c r="N520" i="9"/>
  <c r="N519" i="9"/>
  <c r="N518" i="9"/>
  <c r="N517" i="9"/>
  <c r="N516" i="9"/>
  <c r="N515" i="9"/>
  <c r="N514" i="9"/>
  <c r="N513" i="9"/>
  <c r="N512" i="9"/>
  <c r="N511" i="9"/>
  <c r="N510" i="9"/>
  <c r="N509" i="9"/>
  <c r="N508" i="9"/>
  <c r="N507" i="9"/>
  <c r="N506" i="9"/>
  <c r="N505" i="9"/>
  <c r="N504" i="9"/>
  <c r="N503" i="9"/>
  <c r="N502" i="9"/>
  <c r="N501" i="9"/>
  <c r="N500" i="9"/>
  <c r="N499" i="9"/>
  <c r="N498" i="9"/>
  <c r="N497" i="9"/>
  <c r="N496" i="9"/>
  <c r="N495" i="9"/>
  <c r="N494" i="9"/>
  <c r="N493" i="9"/>
  <c r="N492" i="9"/>
  <c r="N491" i="9"/>
  <c r="N490" i="9"/>
  <c r="N489" i="9"/>
  <c r="N488" i="9"/>
  <c r="N487" i="9"/>
  <c r="N486" i="9"/>
  <c r="N485" i="9"/>
  <c r="N484" i="9"/>
  <c r="N483" i="9"/>
  <c r="N482" i="9"/>
  <c r="N481" i="9"/>
  <c r="N480" i="9"/>
  <c r="N479" i="9"/>
  <c r="N478" i="9"/>
  <c r="N477" i="9"/>
  <c r="N476" i="9"/>
  <c r="N475" i="9"/>
  <c r="N474" i="9"/>
  <c r="N473" i="9"/>
  <c r="N472" i="9"/>
  <c r="N471" i="9"/>
  <c r="N470" i="9"/>
  <c r="N469" i="9"/>
  <c r="N468" i="9"/>
  <c r="N467" i="9"/>
  <c r="N466" i="9"/>
  <c r="N465" i="9"/>
  <c r="N464" i="9"/>
  <c r="N463" i="9"/>
  <c r="N462" i="9"/>
  <c r="N461" i="9"/>
  <c r="N460" i="9"/>
  <c r="N459" i="9"/>
  <c r="N458" i="9"/>
  <c r="N457" i="9"/>
  <c r="N456" i="9"/>
  <c r="N455" i="9"/>
  <c r="N454" i="9"/>
  <c r="N453" i="9"/>
  <c r="N452" i="9"/>
  <c r="N451" i="9"/>
  <c r="N450" i="9"/>
  <c r="N449" i="9"/>
  <c r="N448" i="9"/>
  <c r="N447" i="9"/>
  <c r="N446" i="9"/>
  <c r="N445" i="9"/>
  <c r="N444" i="9"/>
  <c r="N443" i="9"/>
  <c r="N442" i="9"/>
  <c r="N441" i="9"/>
  <c r="N440" i="9"/>
  <c r="N439" i="9"/>
  <c r="N438" i="9"/>
  <c r="N437" i="9"/>
  <c r="N436" i="9"/>
  <c r="N435" i="9"/>
  <c r="N434" i="9"/>
  <c r="N433" i="9"/>
  <c r="N432" i="9"/>
  <c r="N431" i="9"/>
  <c r="N430" i="9"/>
  <c r="N429" i="9"/>
  <c r="N428" i="9"/>
  <c r="N427" i="9"/>
  <c r="N426" i="9"/>
  <c r="N425" i="9"/>
  <c r="N424" i="9"/>
  <c r="N423" i="9"/>
  <c r="N422" i="9"/>
  <c r="N421" i="9"/>
  <c r="N420" i="9"/>
  <c r="N419" i="9"/>
  <c r="N418" i="9"/>
  <c r="N417" i="9"/>
  <c r="N416" i="9"/>
  <c r="N415" i="9"/>
  <c r="N414" i="9"/>
  <c r="N413" i="9"/>
  <c r="N412" i="9"/>
  <c r="N411" i="9"/>
  <c r="N410" i="9"/>
  <c r="N409" i="9"/>
  <c r="N408" i="9"/>
  <c r="N407" i="9"/>
  <c r="N406" i="9"/>
  <c r="N405" i="9"/>
  <c r="N404" i="9"/>
  <c r="N403" i="9"/>
  <c r="N402" i="9"/>
  <c r="N401" i="9"/>
  <c r="N400" i="9"/>
  <c r="N399" i="9"/>
  <c r="N398" i="9"/>
  <c r="N397" i="9"/>
  <c r="N396" i="9"/>
  <c r="N395" i="9"/>
  <c r="N394" i="9"/>
  <c r="N393" i="9"/>
  <c r="N392" i="9"/>
  <c r="N391" i="9"/>
  <c r="N390" i="9"/>
  <c r="N389" i="9"/>
  <c r="N388" i="9"/>
  <c r="N387" i="9"/>
  <c r="N386" i="9"/>
  <c r="N385" i="9"/>
  <c r="N384" i="9"/>
  <c r="N383" i="9"/>
  <c r="N382" i="9"/>
  <c r="N381" i="9"/>
  <c r="N380" i="9"/>
  <c r="N379" i="9"/>
  <c r="N378" i="9"/>
  <c r="N377" i="9"/>
  <c r="N376" i="9"/>
  <c r="N375" i="9"/>
  <c r="N374" i="9"/>
  <c r="N373" i="9"/>
  <c r="N372" i="9"/>
  <c r="N371" i="9"/>
  <c r="N370" i="9"/>
  <c r="N369" i="9"/>
  <c r="N368" i="9"/>
  <c r="N367" i="9"/>
  <c r="N366" i="9"/>
  <c r="N365" i="9"/>
  <c r="N364" i="9"/>
  <c r="N363" i="9"/>
  <c r="N362" i="9"/>
  <c r="N361" i="9"/>
  <c r="N360" i="9"/>
  <c r="N359" i="9"/>
  <c r="N358" i="9"/>
  <c r="N357" i="9"/>
  <c r="N356" i="9"/>
  <c r="N355" i="9"/>
  <c r="N354" i="9"/>
  <c r="N353" i="9"/>
  <c r="N352" i="9"/>
  <c r="N351" i="9"/>
  <c r="N350" i="9"/>
  <c r="N349" i="9"/>
  <c r="N348" i="9"/>
  <c r="N347" i="9"/>
  <c r="N346" i="9"/>
  <c r="N345" i="9"/>
  <c r="N344" i="9"/>
  <c r="N343" i="9"/>
  <c r="N342" i="9"/>
  <c r="N341" i="9"/>
  <c r="N340" i="9"/>
  <c r="N339" i="9"/>
  <c r="N338" i="9"/>
  <c r="N337" i="9"/>
  <c r="N336" i="9"/>
  <c r="N335" i="9"/>
  <c r="N334" i="9"/>
  <c r="N333" i="9"/>
  <c r="N332" i="9"/>
  <c r="N331" i="9"/>
  <c r="N330" i="9"/>
  <c r="N329" i="9"/>
  <c r="N328" i="9"/>
  <c r="N327" i="9"/>
  <c r="N326" i="9"/>
  <c r="N325" i="9"/>
  <c r="N324" i="9"/>
  <c r="N323" i="9"/>
  <c r="N322" i="9"/>
  <c r="N321" i="9"/>
  <c r="N320" i="9"/>
  <c r="N319" i="9"/>
  <c r="N318" i="9"/>
  <c r="N317" i="9"/>
  <c r="N316" i="9"/>
  <c r="N315" i="9"/>
  <c r="N314" i="9"/>
  <c r="N313" i="9"/>
  <c r="N312" i="9"/>
  <c r="N311" i="9"/>
  <c r="N310" i="9"/>
  <c r="N309" i="9"/>
  <c r="N308" i="9"/>
  <c r="N307" i="9"/>
  <c r="N306" i="9"/>
  <c r="N305" i="9"/>
  <c r="N304" i="9"/>
  <c r="N303" i="9"/>
  <c r="N302" i="9"/>
  <c r="N301" i="9"/>
  <c r="N300" i="9"/>
  <c r="N299" i="9"/>
  <c r="N298" i="9"/>
  <c r="N297" i="9"/>
  <c r="N296" i="9"/>
  <c r="N295" i="9"/>
  <c r="N294" i="9"/>
  <c r="N293" i="9"/>
  <c r="N292" i="9"/>
  <c r="N291" i="9"/>
  <c r="N290" i="9"/>
  <c r="N289" i="9"/>
  <c r="N288" i="9"/>
  <c r="N287" i="9"/>
  <c r="N286" i="9"/>
  <c r="N285" i="9"/>
  <c r="N284" i="9"/>
  <c r="N283" i="9"/>
  <c r="N282" i="9"/>
  <c r="N281" i="9"/>
  <c r="N280" i="9"/>
  <c r="N279" i="9"/>
  <c r="N278" i="9"/>
  <c r="N277" i="9"/>
  <c r="N276" i="9"/>
  <c r="N275" i="9"/>
  <c r="N274" i="9"/>
  <c r="N273" i="9"/>
  <c r="N272" i="9"/>
  <c r="N271" i="9"/>
  <c r="N270" i="9"/>
  <c r="N269" i="9"/>
  <c r="N268" i="9"/>
  <c r="N267" i="9"/>
  <c r="N266" i="9"/>
  <c r="N265" i="9"/>
  <c r="N264" i="9"/>
  <c r="N263" i="9"/>
  <c r="N262" i="9"/>
  <c r="N261" i="9"/>
  <c r="N260" i="9"/>
  <c r="N259" i="9"/>
  <c r="N258" i="9"/>
  <c r="N257" i="9"/>
  <c r="N256" i="9"/>
  <c r="N255" i="9"/>
  <c r="N254" i="9"/>
  <c r="N253" i="9"/>
  <c r="N252" i="9"/>
  <c r="N251" i="9"/>
  <c r="N250" i="9"/>
  <c r="N249" i="9"/>
  <c r="N248" i="9"/>
  <c r="N247" i="9"/>
  <c r="N246" i="9"/>
  <c r="N245" i="9"/>
  <c r="N244" i="9"/>
  <c r="N243" i="9"/>
  <c r="N242" i="9"/>
  <c r="N241" i="9"/>
  <c r="N240" i="9"/>
  <c r="N239" i="9"/>
  <c r="N238" i="9"/>
  <c r="N237" i="9"/>
  <c r="N236" i="9"/>
  <c r="N235" i="9"/>
  <c r="N234" i="9"/>
  <c r="N233" i="9"/>
  <c r="N232" i="9"/>
  <c r="N231" i="9"/>
  <c r="N230" i="9"/>
  <c r="N229" i="9"/>
  <c r="N228" i="9"/>
  <c r="N227" i="9"/>
  <c r="N226" i="9"/>
  <c r="N225" i="9"/>
  <c r="N224" i="9"/>
  <c r="N223" i="9"/>
  <c r="N222" i="9"/>
  <c r="N221" i="9"/>
  <c r="N220" i="9"/>
  <c r="N219" i="9"/>
  <c r="N218" i="9"/>
  <c r="N217" i="9"/>
  <c r="N216" i="9"/>
  <c r="N215" i="9"/>
  <c r="N214" i="9"/>
  <c r="N213" i="9"/>
  <c r="N212" i="9"/>
  <c r="N211" i="9"/>
  <c r="N210" i="9"/>
  <c r="N209" i="9"/>
  <c r="N208" i="9"/>
  <c r="N207" i="9"/>
  <c r="N206" i="9"/>
  <c r="N205" i="9"/>
  <c r="N204" i="9"/>
  <c r="N203" i="9"/>
  <c r="N202" i="9"/>
  <c r="N201" i="9"/>
  <c r="N200" i="9"/>
  <c r="N199" i="9"/>
  <c r="N198" i="9"/>
  <c r="N197" i="9"/>
  <c r="N196" i="9"/>
  <c r="N195" i="9"/>
  <c r="N194" i="9"/>
  <c r="N193" i="9"/>
  <c r="N192" i="9"/>
  <c r="N191" i="9"/>
  <c r="N190" i="9"/>
  <c r="N189" i="9"/>
  <c r="N188" i="9"/>
  <c r="N187" i="9"/>
  <c r="N186" i="9"/>
  <c r="N185" i="9"/>
  <c r="N184" i="9"/>
  <c r="N183" i="9"/>
  <c r="N182" i="9"/>
  <c r="N181" i="9"/>
  <c r="N180" i="9"/>
  <c r="N179" i="9"/>
  <c r="N178" i="9"/>
  <c r="N177" i="9"/>
  <c r="N176" i="9"/>
  <c r="N175" i="9"/>
  <c r="N174" i="9"/>
  <c r="N173" i="9"/>
  <c r="N172" i="9"/>
  <c r="N171" i="9"/>
  <c r="N170" i="9"/>
  <c r="N169" i="9"/>
  <c r="N168" i="9"/>
  <c r="N167" i="9"/>
  <c r="N166" i="9"/>
  <c r="N165" i="9"/>
  <c r="N164" i="9"/>
  <c r="N163" i="9"/>
  <c r="N162" i="9"/>
  <c r="N161" i="9"/>
  <c r="N160" i="9"/>
  <c r="N159" i="9"/>
  <c r="N158" i="9"/>
  <c r="N157" i="9"/>
  <c r="N156" i="9"/>
  <c r="N155" i="9"/>
  <c r="N154" i="9"/>
  <c r="N153" i="9"/>
  <c r="N152" i="9"/>
  <c r="N151" i="9"/>
  <c r="N150" i="9"/>
  <c r="N149" i="9"/>
  <c r="N148" i="9"/>
  <c r="N147" i="9"/>
  <c r="N146" i="9"/>
  <c r="N145" i="9"/>
  <c r="N144" i="9"/>
  <c r="N143" i="9"/>
  <c r="N142" i="9"/>
  <c r="N141" i="9"/>
  <c r="N140" i="9"/>
  <c r="N139" i="9"/>
  <c r="N138" i="9"/>
  <c r="N137" i="9"/>
  <c r="N136" i="9"/>
  <c r="N135" i="9"/>
  <c r="N134" i="9"/>
  <c r="N133" i="9"/>
  <c r="N132" i="9"/>
  <c r="N131" i="9"/>
  <c r="N130" i="9"/>
  <c r="N129" i="9"/>
  <c r="N128" i="9"/>
  <c r="N127" i="9"/>
  <c r="N126" i="9"/>
  <c r="N125" i="9"/>
  <c r="N124" i="9"/>
  <c r="N123" i="9"/>
  <c r="N122" i="9"/>
  <c r="N121" i="9"/>
  <c r="N120" i="9"/>
  <c r="N119" i="9"/>
  <c r="N118" i="9"/>
  <c r="N117" i="9"/>
  <c r="N116" i="9"/>
  <c r="N115" i="9"/>
  <c r="N114" i="9"/>
  <c r="N113" i="9"/>
  <c r="N112" i="9"/>
  <c r="N111" i="9"/>
  <c r="N110" i="9"/>
  <c r="N109" i="9"/>
  <c r="N108" i="9"/>
  <c r="N107" i="9"/>
  <c r="N106" i="9"/>
  <c r="N105" i="9"/>
  <c r="N104" i="9"/>
  <c r="N103" i="9"/>
  <c r="N102" i="9"/>
  <c r="N101" i="9"/>
  <c r="N100" i="9"/>
  <c r="N99" i="9"/>
  <c r="N98" i="9"/>
  <c r="N97" i="9"/>
  <c r="N96" i="9"/>
  <c r="N95" i="9"/>
  <c r="N94" i="9"/>
  <c r="N93" i="9"/>
  <c r="N92" i="9"/>
  <c r="N91" i="9"/>
  <c r="N90" i="9"/>
  <c r="N89" i="9"/>
  <c r="N88" i="9"/>
  <c r="N87" i="9"/>
  <c r="N86" i="9"/>
  <c r="N85" i="9"/>
  <c r="N84" i="9"/>
  <c r="N83" i="9"/>
  <c r="N82" i="9"/>
  <c r="N81" i="9"/>
  <c r="N80" i="9"/>
  <c r="N79" i="9"/>
  <c r="N78" i="9"/>
  <c r="N77" i="9"/>
  <c r="N76" i="9"/>
  <c r="N75" i="9"/>
  <c r="P75" i="9" s="1"/>
  <c r="N74" i="9"/>
  <c r="N73" i="9"/>
  <c r="N72" i="9"/>
  <c r="N71" i="9"/>
  <c r="P71" i="9" s="1"/>
  <c r="N70" i="9"/>
  <c r="N69" i="9"/>
  <c r="N67" i="9"/>
  <c r="P67" i="9" s="1"/>
  <c r="N66" i="9"/>
  <c r="P66" i="9" s="1"/>
  <c r="N65" i="9"/>
  <c r="N64" i="9"/>
  <c r="N63" i="9"/>
  <c r="P63" i="9" s="1"/>
  <c r="N61" i="9"/>
  <c r="P61" i="9" s="1"/>
  <c r="N60" i="9"/>
  <c r="N59" i="9"/>
  <c r="N58" i="9"/>
  <c r="P58" i="9" s="1"/>
  <c r="N57" i="9"/>
  <c r="P57" i="9" s="1"/>
  <c r="N56" i="9"/>
  <c r="N55" i="9"/>
  <c r="N54" i="9"/>
  <c r="P54" i="9" s="1"/>
  <c r="N53" i="9"/>
  <c r="P53" i="9" s="1"/>
  <c r="N52" i="9"/>
  <c r="N51" i="9"/>
  <c r="N50" i="9"/>
  <c r="P50" i="9" s="1"/>
  <c r="N49" i="9"/>
  <c r="P49" i="9" s="1"/>
  <c r="N48" i="9"/>
  <c r="N47" i="9"/>
  <c r="N46" i="9"/>
  <c r="P46" i="9" s="1"/>
  <c r="N45" i="9"/>
  <c r="P45" i="9" s="1"/>
  <c r="N44" i="9"/>
  <c r="N43" i="9"/>
  <c r="N42" i="9"/>
  <c r="P42" i="9" s="1"/>
  <c r="N41" i="9"/>
  <c r="P41" i="9" s="1"/>
  <c r="N40" i="9"/>
  <c r="N39" i="9"/>
  <c r="N38" i="9"/>
  <c r="P38" i="9" s="1"/>
  <c r="N37" i="9"/>
  <c r="P37" i="9" s="1"/>
  <c r="N36" i="9"/>
  <c r="N35" i="9"/>
  <c r="N34" i="9"/>
  <c r="N33" i="9"/>
  <c r="N32" i="9"/>
  <c r="N31" i="9"/>
  <c r="N30" i="9"/>
  <c r="N29" i="9"/>
  <c r="N28" i="9"/>
  <c r="N27" i="9"/>
  <c r="P39" i="9" l="1"/>
  <c r="P47" i="9"/>
  <c r="P51" i="9"/>
  <c r="P59" i="9"/>
  <c r="P64" i="9"/>
  <c r="P43" i="9"/>
  <c r="P55" i="9"/>
  <c r="P70" i="9"/>
  <c r="P72" i="9"/>
  <c r="P74" i="9"/>
  <c r="AG22" i="3"/>
  <c r="P30" i="9"/>
  <c r="Q30" i="9" s="1"/>
  <c r="P80" i="9"/>
  <c r="Q80" i="9" s="1"/>
  <c r="P96" i="9"/>
  <c r="Q96" i="9" s="1"/>
  <c r="P112" i="9"/>
  <c r="Q112" i="9" s="1"/>
  <c r="P128" i="9"/>
  <c r="Q128" i="9" s="1"/>
  <c r="P148" i="9"/>
  <c r="Q148" i="9" s="1"/>
  <c r="P164" i="9"/>
  <c r="Q164" i="9" s="1"/>
  <c r="P188" i="9"/>
  <c r="Q188" i="9" s="1"/>
  <c r="P208" i="9"/>
  <c r="Q208" i="9" s="1"/>
  <c r="P224" i="9"/>
  <c r="Q224" i="9" s="1"/>
  <c r="P240" i="9"/>
  <c r="Q240" i="9" s="1"/>
  <c r="P256" i="9"/>
  <c r="Q256" i="9" s="1"/>
  <c r="P280" i="9"/>
  <c r="Q280" i="9" s="1"/>
  <c r="P296" i="9"/>
  <c r="Q296" i="9" s="1"/>
  <c r="P316" i="9"/>
  <c r="Q316" i="9" s="1"/>
  <c r="P332" i="9"/>
  <c r="Q332" i="9" s="1"/>
  <c r="P348" i="9"/>
  <c r="Q348" i="9" s="1"/>
  <c r="P360" i="9"/>
  <c r="Q360" i="9" s="1"/>
  <c r="P376" i="9"/>
  <c r="Q376" i="9" s="1"/>
  <c r="P392" i="9"/>
  <c r="Q392" i="9" s="1"/>
  <c r="P412" i="9"/>
  <c r="Q412" i="9" s="1"/>
  <c r="P428" i="9"/>
  <c r="Q428" i="9" s="1"/>
  <c r="P444" i="9"/>
  <c r="Q444" i="9" s="1"/>
  <c r="P456" i="9"/>
  <c r="Q456" i="9" s="1"/>
  <c r="P476" i="9"/>
  <c r="Q476" i="9" s="1"/>
  <c r="P500" i="9"/>
  <c r="Q500" i="9" s="1"/>
  <c r="P516" i="9"/>
  <c r="Q516" i="9" s="1"/>
  <c r="P34" i="9"/>
  <c r="Q34" i="9" s="1"/>
  <c r="P76" i="9"/>
  <c r="Q76" i="9" s="1"/>
  <c r="P92" i="9"/>
  <c r="Q92" i="9" s="1"/>
  <c r="P108" i="9"/>
  <c r="Q108" i="9" s="1"/>
  <c r="P120" i="9"/>
  <c r="Q120" i="9" s="1"/>
  <c r="P140" i="9"/>
  <c r="Q140" i="9" s="1"/>
  <c r="P156" i="9"/>
  <c r="Q156" i="9" s="1"/>
  <c r="P168" i="9"/>
  <c r="Q168" i="9" s="1"/>
  <c r="P184" i="9"/>
  <c r="Q184" i="9" s="1"/>
  <c r="P200" i="9"/>
  <c r="Q200" i="9" s="1"/>
  <c r="P216" i="9"/>
  <c r="Q216" i="9" s="1"/>
  <c r="P232" i="9"/>
  <c r="Q232" i="9" s="1"/>
  <c r="P244" i="9"/>
  <c r="Q244" i="9" s="1"/>
  <c r="P260" i="9"/>
  <c r="Q260" i="9" s="1"/>
  <c r="P276" i="9"/>
  <c r="Q276" i="9" s="1"/>
  <c r="P292" i="9"/>
  <c r="Q292" i="9" s="1"/>
  <c r="P304" i="9"/>
  <c r="Q304" i="9" s="1"/>
  <c r="P320" i="9"/>
  <c r="Q320" i="9" s="1"/>
  <c r="P336" i="9"/>
  <c r="Q336" i="9" s="1"/>
  <c r="P352" i="9"/>
  <c r="Q352" i="9" s="1"/>
  <c r="P372" i="9"/>
  <c r="Q372" i="9" s="1"/>
  <c r="P388" i="9"/>
  <c r="Q388" i="9" s="1"/>
  <c r="P404" i="9"/>
  <c r="Q404" i="9" s="1"/>
  <c r="P420" i="9"/>
  <c r="Q420" i="9" s="1"/>
  <c r="P432" i="9"/>
  <c r="Q432" i="9" s="1"/>
  <c r="P452" i="9"/>
  <c r="Q452" i="9" s="1"/>
  <c r="P464" i="9"/>
  <c r="Q464" i="9" s="1"/>
  <c r="P480" i="9"/>
  <c r="Q480" i="9" s="1"/>
  <c r="P496" i="9"/>
  <c r="Q496" i="9" s="1"/>
  <c r="P512" i="9"/>
  <c r="Q512" i="9" s="1"/>
  <c r="P27" i="9"/>
  <c r="Q27" i="9" s="1"/>
  <c r="P31" i="9"/>
  <c r="Q31" i="9" s="1"/>
  <c r="P35" i="9"/>
  <c r="Q35" i="9" s="1"/>
  <c r="P69" i="9"/>
  <c r="P73" i="9"/>
  <c r="P77" i="9"/>
  <c r="Q77" i="9" s="1"/>
  <c r="P81" i="9"/>
  <c r="Q81" i="9" s="1"/>
  <c r="P85" i="9"/>
  <c r="Q85" i="9" s="1"/>
  <c r="P89" i="9"/>
  <c r="Q89" i="9" s="1"/>
  <c r="P93" i="9"/>
  <c r="Q93" i="9" s="1"/>
  <c r="P97" i="9"/>
  <c r="Q97" i="9" s="1"/>
  <c r="P101" i="9"/>
  <c r="Q101" i="9" s="1"/>
  <c r="P105" i="9"/>
  <c r="Q105" i="9" s="1"/>
  <c r="P109" i="9"/>
  <c r="Q109" i="9" s="1"/>
  <c r="P113" i="9"/>
  <c r="Q113" i="9" s="1"/>
  <c r="P117" i="9"/>
  <c r="Q117" i="9" s="1"/>
  <c r="P121" i="9"/>
  <c r="Q121" i="9" s="1"/>
  <c r="P125" i="9"/>
  <c r="Q125" i="9" s="1"/>
  <c r="P129" i="9"/>
  <c r="Q129" i="9" s="1"/>
  <c r="P133" i="9"/>
  <c r="Q133" i="9" s="1"/>
  <c r="P137" i="9"/>
  <c r="Q137" i="9" s="1"/>
  <c r="P141" i="9"/>
  <c r="Q141" i="9" s="1"/>
  <c r="P145" i="9"/>
  <c r="Q145" i="9" s="1"/>
  <c r="P149" i="9"/>
  <c r="Q149" i="9" s="1"/>
  <c r="P153" i="9"/>
  <c r="Q153" i="9" s="1"/>
  <c r="P157" i="9"/>
  <c r="Q157" i="9" s="1"/>
  <c r="P161" i="9"/>
  <c r="Q161" i="9" s="1"/>
  <c r="P165" i="9"/>
  <c r="Q165" i="9" s="1"/>
  <c r="P169" i="9"/>
  <c r="Q169" i="9" s="1"/>
  <c r="P173" i="9"/>
  <c r="Q173" i="9" s="1"/>
  <c r="P177" i="9"/>
  <c r="Q177" i="9" s="1"/>
  <c r="P181" i="9"/>
  <c r="Q181" i="9" s="1"/>
  <c r="P185" i="9"/>
  <c r="Q185" i="9" s="1"/>
  <c r="P189" i="9"/>
  <c r="Q189" i="9" s="1"/>
  <c r="P193" i="9"/>
  <c r="Q193" i="9" s="1"/>
  <c r="P197" i="9"/>
  <c r="Q197" i="9" s="1"/>
  <c r="P201" i="9"/>
  <c r="Q201" i="9" s="1"/>
  <c r="P205" i="9"/>
  <c r="Q205" i="9" s="1"/>
  <c r="P209" i="9"/>
  <c r="Q209" i="9" s="1"/>
  <c r="P213" i="9"/>
  <c r="Q213" i="9" s="1"/>
  <c r="P217" i="9"/>
  <c r="Q217" i="9" s="1"/>
  <c r="P221" i="9"/>
  <c r="Q221" i="9" s="1"/>
  <c r="P225" i="9"/>
  <c r="Q225" i="9" s="1"/>
  <c r="P229" i="9"/>
  <c r="Q229" i="9" s="1"/>
  <c r="P233" i="9"/>
  <c r="Q233" i="9" s="1"/>
  <c r="P237" i="9"/>
  <c r="Q237" i="9" s="1"/>
  <c r="P241" i="9"/>
  <c r="Q241" i="9" s="1"/>
  <c r="P245" i="9"/>
  <c r="Q245" i="9" s="1"/>
  <c r="P249" i="9"/>
  <c r="Q249" i="9" s="1"/>
  <c r="P253" i="9"/>
  <c r="Q253" i="9" s="1"/>
  <c r="P257" i="9"/>
  <c r="Q257" i="9" s="1"/>
  <c r="P261" i="9"/>
  <c r="Q261" i="9" s="1"/>
  <c r="P265" i="9"/>
  <c r="Q265" i="9" s="1"/>
  <c r="P269" i="9"/>
  <c r="Q269" i="9" s="1"/>
  <c r="P273" i="9"/>
  <c r="Q273" i="9" s="1"/>
  <c r="P277" i="9"/>
  <c r="Q277" i="9" s="1"/>
  <c r="P281" i="9"/>
  <c r="Q281" i="9" s="1"/>
  <c r="P285" i="9"/>
  <c r="Q285" i="9" s="1"/>
  <c r="P289" i="9"/>
  <c r="Q289" i="9" s="1"/>
  <c r="P293" i="9"/>
  <c r="Q293" i="9" s="1"/>
  <c r="P297" i="9"/>
  <c r="Q297" i="9" s="1"/>
  <c r="P301" i="9"/>
  <c r="Q301" i="9" s="1"/>
  <c r="P305" i="9"/>
  <c r="Q305" i="9" s="1"/>
  <c r="P309" i="9"/>
  <c r="Q309" i="9" s="1"/>
  <c r="P313" i="9"/>
  <c r="Q313" i="9" s="1"/>
  <c r="P317" i="9"/>
  <c r="Q317" i="9" s="1"/>
  <c r="P321" i="9"/>
  <c r="Q321" i="9" s="1"/>
  <c r="P325" i="9"/>
  <c r="Q325" i="9" s="1"/>
  <c r="P329" i="9"/>
  <c r="Q329" i="9" s="1"/>
  <c r="P333" i="9"/>
  <c r="Q333" i="9" s="1"/>
  <c r="P337" i="9"/>
  <c r="Q337" i="9" s="1"/>
  <c r="P341" i="9"/>
  <c r="Q341" i="9" s="1"/>
  <c r="P345" i="9"/>
  <c r="Q345" i="9" s="1"/>
  <c r="P349" i="9"/>
  <c r="Q349" i="9" s="1"/>
  <c r="P353" i="9"/>
  <c r="Q353" i="9" s="1"/>
  <c r="P357" i="9"/>
  <c r="Q357" i="9" s="1"/>
  <c r="P361" i="9"/>
  <c r="Q361" i="9" s="1"/>
  <c r="P365" i="9"/>
  <c r="Q365" i="9" s="1"/>
  <c r="P369" i="9"/>
  <c r="Q369" i="9" s="1"/>
  <c r="P373" i="9"/>
  <c r="Q373" i="9" s="1"/>
  <c r="P377" i="9"/>
  <c r="Q377" i="9" s="1"/>
  <c r="P381" i="9"/>
  <c r="Q381" i="9" s="1"/>
  <c r="P385" i="9"/>
  <c r="Q385" i="9" s="1"/>
  <c r="P389" i="9"/>
  <c r="Q389" i="9" s="1"/>
  <c r="P393" i="9"/>
  <c r="Q393" i="9" s="1"/>
  <c r="P397" i="9"/>
  <c r="Q397" i="9" s="1"/>
  <c r="P401" i="9"/>
  <c r="Q401" i="9" s="1"/>
  <c r="P405" i="9"/>
  <c r="Q405" i="9" s="1"/>
  <c r="P409" i="9"/>
  <c r="Q409" i="9" s="1"/>
  <c r="P413" i="9"/>
  <c r="Q413" i="9" s="1"/>
  <c r="P417" i="9"/>
  <c r="Q417" i="9" s="1"/>
  <c r="P421" i="9"/>
  <c r="Q421" i="9" s="1"/>
  <c r="P425" i="9"/>
  <c r="Q425" i="9" s="1"/>
  <c r="P429" i="9"/>
  <c r="Q429" i="9" s="1"/>
  <c r="P433" i="9"/>
  <c r="Q433" i="9" s="1"/>
  <c r="P437" i="9"/>
  <c r="Q437" i="9" s="1"/>
  <c r="P441" i="9"/>
  <c r="Q441" i="9" s="1"/>
  <c r="P445" i="9"/>
  <c r="Q445" i="9" s="1"/>
  <c r="P449" i="9"/>
  <c r="Q449" i="9" s="1"/>
  <c r="P453" i="9"/>
  <c r="Q453" i="9" s="1"/>
  <c r="P457" i="9"/>
  <c r="Q457" i="9" s="1"/>
  <c r="P461" i="9"/>
  <c r="Q461" i="9" s="1"/>
  <c r="P465" i="9"/>
  <c r="Q465" i="9" s="1"/>
  <c r="P469" i="9"/>
  <c r="Q469" i="9" s="1"/>
  <c r="P473" i="9"/>
  <c r="Q473" i="9" s="1"/>
  <c r="P477" i="9"/>
  <c r="Q477" i="9" s="1"/>
  <c r="P481" i="9"/>
  <c r="Q481" i="9" s="1"/>
  <c r="P485" i="9"/>
  <c r="Q485" i="9" s="1"/>
  <c r="P489" i="9"/>
  <c r="Q489" i="9" s="1"/>
  <c r="P493" i="9"/>
  <c r="Q493" i="9" s="1"/>
  <c r="P497" i="9"/>
  <c r="Q497" i="9" s="1"/>
  <c r="P501" i="9"/>
  <c r="Q501" i="9" s="1"/>
  <c r="P505" i="9"/>
  <c r="Q505" i="9" s="1"/>
  <c r="P509" i="9"/>
  <c r="Q509" i="9" s="1"/>
  <c r="P513" i="9"/>
  <c r="Q513" i="9" s="1"/>
  <c r="P517" i="9"/>
  <c r="Q517" i="9" s="1"/>
  <c r="P521" i="9"/>
  <c r="Q521" i="9" s="1"/>
  <c r="P84" i="9"/>
  <c r="Q84" i="9" s="1"/>
  <c r="P100" i="9"/>
  <c r="Q100" i="9" s="1"/>
  <c r="P116" i="9"/>
  <c r="Q116" i="9" s="1"/>
  <c r="P132" i="9"/>
  <c r="Q132" i="9" s="1"/>
  <c r="P144" i="9"/>
  <c r="Q144" i="9" s="1"/>
  <c r="P160" i="9"/>
  <c r="Q160" i="9" s="1"/>
  <c r="P176" i="9"/>
  <c r="Q176" i="9" s="1"/>
  <c r="P192" i="9"/>
  <c r="Q192" i="9" s="1"/>
  <c r="P204" i="9"/>
  <c r="Q204" i="9" s="1"/>
  <c r="P220" i="9"/>
  <c r="Q220" i="9" s="1"/>
  <c r="P236" i="9"/>
  <c r="Q236" i="9" s="1"/>
  <c r="P252" i="9"/>
  <c r="Q252" i="9" s="1"/>
  <c r="P268" i="9"/>
  <c r="Q268" i="9" s="1"/>
  <c r="P284" i="9"/>
  <c r="Q284" i="9" s="1"/>
  <c r="P300" i="9"/>
  <c r="Q300" i="9" s="1"/>
  <c r="P312" i="9"/>
  <c r="Q312" i="9" s="1"/>
  <c r="P328" i="9"/>
  <c r="Q328" i="9" s="1"/>
  <c r="P344" i="9"/>
  <c r="Q344" i="9" s="1"/>
  <c r="P364" i="9"/>
  <c r="Q364" i="9" s="1"/>
  <c r="P380" i="9"/>
  <c r="Q380" i="9" s="1"/>
  <c r="P396" i="9"/>
  <c r="Q396" i="9" s="1"/>
  <c r="P408" i="9"/>
  <c r="Q408" i="9" s="1"/>
  <c r="P424" i="9"/>
  <c r="Q424" i="9" s="1"/>
  <c r="P440" i="9"/>
  <c r="Q440" i="9" s="1"/>
  <c r="P460" i="9"/>
  <c r="Q460" i="9" s="1"/>
  <c r="P472" i="9"/>
  <c r="Q472" i="9" s="1"/>
  <c r="P488" i="9"/>
  <c r="Q488" i="9" s="1"/>
  <c r="P504" i="9"/>
  <c r="Q504" i="9" s="1"/>
  <c r="P520" i="9"/>
  <c r="Q520" i="9" s="1"/>
  <c r="P36" i="9"/>
  <c r="P44" i="9"/>
  <c r="P48" i="9"/>
  <c r="P52" i="9"/>
  <c r="P56" i="9"/>
  <c r="P60" i="9"/>
  <c r="P65" i="9"/>
  <c r="P78" i="9"/>
  <c r="Q78" i="9" s="1"/>
  <c r="P82" i="9"/>
  <c r="Q82" i="9" s="1"/>
  <c r="P86" i="9"/>
  <c r="Q86" i="9" s="1"/>
  <c r="P90" i="9"/>
  <c r="Q90" i="9" s="1"/>
  <c r="P94" i="9"/>
  <c r="Q94" i="9" s="1"/>
  <c r="P98" i="9"/>
  <c r="Q98" i="9" s="1"/>
  <c r="P102" i="9"/>
  <c r="Q102" i="9" s="1"/>
  <c r="P106" i="9"/>
  <c r="Q106" i="9" s="1"/>
  <c r="P110" i="9"/>
  <c r="Q110" i="9" s="1"/>
  <c r="P114" i="9"/>
  <c r="Q114" i="9" s="1"/>
  <c r="P118" i="9"/>
  <c r="Q118" i="9" s="1"/>
  <c r="P122" i="9"/>
  <c r="Q122" i="9" s="1"/>
  <c r="P126" i="9"/>
  <c r="Q126" i="9" s="1"/>
  <c r="P130" i="9"/>
  <c r="Q130" i="9" s="1"/>
  <c r="P134" i="9"/>
  <c r="Q134" i="9" s="1"/>
  <c r="P138" i="9"/>
  <c r="Q138" i="9" s="1"/>
  <c r="P142" i="9"/>
  <c r="Q142" i="9" s="1"/>
  <c r="P146" i="9"/>
  <c r="Q146" i="9" s="1"/>
  <c r="P150" i="9"/>
  <c r="Q150" i="9" s="1"/>
  <c r="P154" i="9"/>
  <c r="Q154" i="9" s="1"/>
  <c r="P158" i="9"/>
  <c r="Q158" i="9" s="1"/>
  <c r="P162" i="9"/>
  <c r="Q162" i="9" s="1"/>
  <c r="P166" i="9"/>
  <c r="Q166" i="9" s="1"/>
  <c r="P170" i="9"/>
  <c r="Q170" i="9" s="1"/>
  <c r="P174" i="9"/>
  <c r="Q174" i="9" s="1"/>
  <c r="P178" i="9"/>
  <c r="Q178" i="9" s="1"/>
  <c r="P182" i="9"/>
  <c r="Q182" i="9" s="1"/>
  <c r="P186" i="9"/>
  <c r="Q186" i="9" s="1"/>
  <c r="P190" i="9"/>
  <c r="Q190" i="9" s="1"/>
  <c r="P194" i="9"/>
  <c r="Q194" i="9" s="1"/>
  <c r="P198" i="9"/>
  <c r="Q198" i="9" s="1"/>
  <c r="P202" i="9"/>
  <c r="Q202" i="9" s="1"/>
  <c r="P206" i="9"/>
  <c r="Q206" i="9" s="1"/>
  <c r="P210" i="9"/>
  <c r="Q210" i="9" s="1"/>
  <c r="P214" i="9"/>
  <c r="Q214" i="9" s="1"/>
  <c r="P218" i="9"/>
  <c r="Q218" i="9" s="1"/>
  <c r="P222" i="9"/>
  <c r="Q222" i="9" s="1"/>
  <c r="P226" i="9"/>
  <c r="Q226" i="9" s="1"/>
  <c r="P230" i="9"/>
  <c r="Q230" i="9" s="1"/>
  <c r="P234" i="9"/>
  <c r="Q234" i="9" s="1"/>
  <c r="P238" i="9"/>
  <c r="Q238" i="9" s="1"/>
  <c r="P242" i="9"/>
  <c r="Q242" i="9" s="1"/>
  <c r="P246" i="9"/>
  <c r="Q246" i="9" s="1"/>
  <c r="P250" i="9"/>
  <c r="Q250" i="9" s="1"/>
  <c r="P254" i="9"/>
  <c r="Q254" i="9" s="1"/>
  <c r="P258" i="9"/>
  <c r="Q258" i="9" s="1"/>
  <c r="P262" i="9"/>
  <c r="Q262" i="9" s="1"/>
  <c r="P266" i="9"/>
  <c r="Q266" i="9" s="1"/>
  <c r="P270" i="9"/>
  <c r="Q270" i="9" s="1"/>
  <c r="P274" i="9"/>
  <c r="Q274" i="9" s="1"/>
  <c r="P278" i="9"/>
  <c r="Q278" i="9" s="1"/>
  <c r="P282" i="9"/>
  <c r="Q282" i="9" s="1"/>
  <c r="P286" i="9"/>
  <c r="Q286" i="9" s="1"/>
  <c r="P290" i="9"/>
  <c r="Q290" i="9" s="1"/>
  <c r="P294" i="9"/>
  <c r="Q294" i="9" s="1"/>
  <c r="P298" i="9"/>
  <c r="Q298" i="9" s="1"/>
  <c r="P302" i="9"/>
  <c r="Q302" i="9" s="1"/>
  <c r="P306" i="9"/>
  <c r="Q306" i="9" s="1"/>
  <c r="P310" i="9"/>
  <c r="Q310" i="9" s="1"/>
  <c r="P314" i="9"/>
  <c r="Q314" i="9" s="1"/>
  <c r="P318" i="9"/>
  <c r="Q318" i="9" s="1"/>
  <c r="P322" i="9"/>
  <c r="Q322" i="9" s="1"/>
  <c r="P326" i="9"/>
  <c r="Q326" i="9" s="1"/>
  <c r="P330" i="9"/>
  <c r="Q330" i="9" s="1"/>
  <c r="P334" i="9"/>
  <c r="Q334" i="9" s="1"/>
  <c r="P338" i="9"/>
  <c r="Q338" i="9" s="1"/>
  <c r="P342" i="9"/>
  <c r="Q342" i="9" s="1"/>
  <c r="P346" i="9"/>
  <c r="Q346" i="9" s="1"/>
  <c r="P350" i="9"/>
  <c r="Q350" i="9" s="1"/>
  <c r="P354" i="9"/>
  <c r="Q354" i="9" s="1"/>
  <c r="P358" i="9"/>
  <c r="Q358" i="9" s="1"/>
  <c r="P362" i="9"/>
  <c r="Q362" i="9" s="1"/>
  <c r="P366" i="9"/>
  <c r="Q366" i="9" s="1"/>
  <c r="P370" i="9"/>
  <c r="Q370" i="9" s="1"/>
  <c r="P374" i="9"/>
  <c r="Q374" i="9" s="1"/>
  <c r="P378" i="9"/>
  <c r="Q378" i="9" s="1"/>
  <c r="P382" i="9"/>
  <c r="Q382" i="9" s="1"/>
  <c r="P386" i="9"/>
  <c r="Q386" i="9" s="1"/>
  <c r="P390" i="9"/>
  <c r="Q390" i="9" s="1"/>
  <c r="P394" i="9"/>
  <c r="Q394" i="9" s="1"/>
  <c r="P398" i="9"/>
  <c r="Q398" i="9" s="1"/>
  <c r="P402" i="9"/>
  <c r="Q402" i="9" s="1"/>
  <c r="P406" i="9"/>
  <c r="Q406" i="9" s="1"/>
  <c r="P410" i="9"/>
  <c r="Q410" i="9" s="1"/>
  <c r="P414" i="9"/>
  <c r="Q414" i="9" s="1"/>
  <c r="P418" i="9"/>
  <c r="Q418" i="9" s="1"/>
  <c r="P422" i="9"/>
  <c r="Q422" i="9" s="1"/>
  <c r="P426" i="9"/>
  <c r="Q426" i="9" s="1"/>
  <c r="P430" i="9"/>
  <c r="Q430" i="9" s="1"/>
  <c r="P434" i="9"/>
  <c r="Q434" i="9" s="1"/>
  <c r="P438" i="9"/>
  <c r="Q438" i="9" s="1"/>
  <c r="P442" i="9"/>
  <c r="Q442" i="9" s="1"/>
  <c r="P446" i="9"/>
  <c r="Q446" i="9" s="1"/>
  <c r="P450" i="9"/>
  <c r="Q450" i="9" s="1"/>
  <c r="P454" i="9"/>
  <c r="Q454" i="9" s="1"/>
  <c r="P458" i="9"/>
  <c r="Q458" i="9" s="1"/>
  <c r="P462" i="9"/>
  <c r="Q462" i="9" s="1"/>
  <c r="P466" i="9"/>
  <c r="Q466" i="9" s="1"/>
  <c r="P470" i="9"/>
  <c r="Q470" i="9" s="1"/>
  <c r="P474" i="9"/>
  <c r="Q474" i="9" s="1"/>
  <c r="P478" i="9"/>
  <c r="Q478" i="9" s="1"/>
  <c r="P482" i="9"/>
  <c r="Q482" i="9" s="1"/>
  <c r="P486" i="9"/>
  <c r="Q486" i="9" s="1"/>
  <c r="P490" i="9"/>
  <c r="Q490" i="9" s="1"/>
  <c r="P494" i="9"/>
  <c r="Q494" i="9" s="1"/>
  <c r="P498" i="9"/>
  <c r="Q498" i="9" s="1"/>
  <c r="P502" i="9"/>
  <c r="Q502" i="9" s="1"/>
  <c r="P506" i="9"/>
  <c r="Q506" i="9" s="1"/>
  <c r="P510" i="9"/>
  <c r="Q510" i="9" s="1"/>
  <c r="P514" i="9"/>
  <c r="Q514" i="9" s="1"/>
  <c r="P518" i="9"/>
  <c r="Q518" i="9" s="1"/>
  <c r="P88" i="9"/>
  <c r="Q88" i="9" s="1"/>
  <c r="P104" i="9"/>
  <c r="Q104" i="9" s="1"/>
  <c r="P124" i="9"/>
  <c r="Q124" i="9" s="1"/>
  <c r="P136" i="9"/>
  <c r="Q136" i="9" s="1"/>
  <c r="P152" i="9"/>
  <c r="Q152" i="9" s="1"/>
  <c r="P172" i="9"/>
  <c r="Q172" i="9" s="1"/>
  <c r="P180" i="9"/>
  <c r="Q180" i="9" s="1"/>
  <c r="P196" i="9"/>
  <c r="Q196" i="9" s="1"/>
  <c r="P212" i="9"/>
  <c r="Q212" i="9" s="1"/>
  <c r="P228" i="9"/>
  <c r="Q228" i="9" s="1"/>
  <c r="P248" i="9"/>
  <c r="Q248" i="9" s="1"/>
  <c r="P264" i="9"/>
  <c r="Q264" i="9" s="1"/>
  <c r="P272" i="9"/>
  <c r="Q272" i="9" s="1"/>
  <c r="P288" i="9"/>
  <c r="Q288" i="9" s="1"/>
  <c r="P308" i="9"/>
  <c r="Q308" i="9" s="1"/>
  <c r="P324" i="9"/>
  <c r="Q324" i="9" s="1"/>
  <c r="P340" i="9"/>
  <c r="Q340" i="9" s="1"/>
  <c r="P356" i="9"/>
  <c r="Q356" i="9" s="1"/>
  <c r="P368" i="9"/>
  <c r="Q368" i="9" s="1"/>
  <c r="P384" i="9"/>
  <c r="Q384" i="9" s="1"/>
  <c r="P400" i="9"/>
  <c r="Q400" i="9" s="1"/>
  <c r="P416" i="9"/>
  <c r="Q416" i="9" s="1"/>
  <c r="P436" i="9"/>
  <c r="Q436" i="9" s="1"/>
  <c r="P448" i="9"/>
  <c r="Q448" i="9" s="1"/>
  <c r="P468" i="9"/>
  <c r="Q468" i="9" s="1"/>
  <c r="P484" i="9"/>
  <c r="Q484" i="9" s="1"/>
  <c r="P492" i="9"/>
  <c r="Q492" i="9" s="1"/>
  <c r="P508" i="9"/>
  <c r="Q508" i="9" s="1"/>
  <c r="P28" i="9"/>
  <c r="Q28" i="9" s="1"/>
  <c r="P32" i="9"/>
  <c r="Q32" i="9" s="1"/>
  <c r="P40" i="9"/>
  <c r="P29" i="9"/>
  <c r="Q29" i="9" s="1"/>
  <c r="P33" i="9"/>
  <c r="Q33" i="9" s="1"/>
  <c r="P79" i="9"/>
  <c r="Q79" i="9" s="1"/>
  <c r="P83" i="9"/>
  <c r="Q83" i="9" s="1"/>
  <c r="P87" i="9"/>
  <c r="Q87" i="9" s="1"/>
  <c r="P91" i="9"/>
  <c r="Q91" i="9" s="1"/>
  <c r="P95" i="9"/>
  <c r="Q95" i="9" s="1"/>
  <c r="P99" i="9"/>
  <c r="Q99" i="9" s="1"/>
  <c r="P103" i="9"/>
  <c r="Q103" i="9" s="1"/>
  <c r="P107" i="9"/>
  <c r="Q107" i="9" s="1"/>
  <c r="P111" i="9"/>
  <c r="Q111" i="9" s="1"/>
  <c r="P115" i="9"/>
  <c r="Q115" i="9" s="1"/>
  <c r="P119" i="9"/>
  <c r="Q119" i="9" s="1"/>
  <c r="P123" i="9"/>
  <c r="Q123" i="9" s="1"/>
  <c r="P127" i="9"/>
  <c r="Q127" i="9" s="1"/>
  <c r="P131" i="9"/>
  <c r="Q131" i="9" s="1"/>
  <c r="P135" i="9"/>
  <c r="Q135" i="9" s="1"/>
  <c r="P139" i="9"/>
  <c r="Q139" i="9" s="1"/>
  <c r="P143" i="9"/>
  <c r="Q143" i="9" s="1"/>
  <c r="P147" i="9"/>
  <c r="Q147" i="9" s="1"/>
  <c r="P151" i="9"/>
  <c r="Q151" i="9" s="1"/>
  <c r="P155" i="9"/>
  <c r="Q155" i="9" s="1"/>
  <c r="P159" i="9"/>
  <c r="Q159" i="9" s="1"/>
  <c r="P163" i="9"/>
  <c r="Q163" i="9" s="1"/>
  <c r="P167" i="9"/>
  <c r="Q167" i="9" s="1"/>
  <c r="P171" i="9"/>
  <c r="Q171" i="9" s="1"/>
  <c r="P175" i="9"/>
  <c r="Q175" i="9" s="1"/>
  <c r="P179" i="9"/>
  <c r="Q179" i="9" s="1"/>
  <c r="P183" i="9"/>
  <c r="Q183" i="9" s="1"/>
  <c r="P187" i="9"/>
  <c r="Q187" i="9" s="1"/>
  <c r="P191" i="9"/>
  <c r="Q191" i="9" s="1"/>
  <c r="P195" i="9"/>
  <c r="Q195" i="9" s="1"/>
  <c r="P199" i="9"/>
  <c r="Q199" i="9" s="1"/>
  <c r="P203" i="9"/>
  <c r="Q203" i="9" s="1"/>
  <c r="P207" i="9"/>
  <c r="Q207" i="9" s="1"/>
  <c r="P211" i="9"/>
  <c r="Q211" i="9" s="1"/>
  <c r="P215" i="9"/>
  <c r="Q215" i="9" s="1"/>
  <c r="P219" i="9"/>
  <c r="Q219" i="9" s="1"/>
  <c r="P223" i="9"/>
  <c r="Q223" i="9" s="1"/>
  <c r="P227" i="9"/>
  <c r="Q227" i="9" s="1"/>
  <c r="P231" i="9"/>
  <c r="Q231" i="9" s="1"/>
  <c r="P235" i="9"/>
  <c r="Q235" i="9" s="1"/>
  <c r="P239" i="9"/>
  <c r="Q239" i="9" s="1"/>
  <c r="P243" i="9"/>
  <c r="Q243" i="9" s="1"/>
  <c r="P247" i="9"/>
  <c r="Q247" i="9" s="1"/>
  <c r="P251" i="9"/>
  <c r="Q251" i="9" s="1"/>
  <c r="P255" i="9"/>
  <c r="Q255" i="9" s="1"/>
  <c r="P259" i="9"/>
  <c r="Q259" i="9" s="1"/>
  <c r="P263" i="9"/>
  <c r="Q263" i="9" s="1"/>
  <c r="P267" i="9"/>
  <c r="Q267" i="9" s="1"/>
  <c r="P271" i="9"/>
  <c r="Q271" i="9" s="1"/>
  <c r="P275" i="9"/>
  <c r="Q275" i="9" s="1"/>
  <c r="P279" i="9"/>
  <c r="Q279" i="9" s="1"/>
  <c r="P283" i="9"/>
  <c r="Q283" i="9" s="1"/>
  <c r="P287" i="9"/>
  <c r="Q287" i="9" s="1"/>
  <c r="P291" i="9"/>
  <c r="Q291" i="9" s="1"/>
  <c r="P295" i="9"/>
  <c r="Q295" i="9" s="1"/>
  <c r="P299" i="9"/>
  <c r="Q299" i="9" s="1"/>
  <c r="P303" i="9"/>
  <c r="Q303" i="9" s="1"/>
  <c r="P307" i="9"/>
  <c r="Q307" i="9" s="1"/>
  <c r="P311" i="9"/>
  <c r="Q311" i="9" s="1"/>
  <c r="P315" i="9"/>
  <c r="Q315" i="9" s="1"/>
  <c r="P319" i="9"/>
  <c r="Q319" i="9" s="1"/>
  <c r="P323" i="9"/>
  <c r="Q323" i="9" s="1"/>
  <c r="P327" i="9"/>
  <c r="Q327" i="9" s="1"/>
  <c r="P331" i="9"/>
  <c r="Q331" i="9" s="1"/>
  <c r="P335" i="9"/>
  <c r="Q335" i="9" s="1"/>
  <c r="P339" i="9"/>
  <c r="Q339" i="9" s="1"/>
  <c r="P343" i="9"/>
  <c r="Q343" i="9" s="1"/>
  <c r="P347" i="9"/>
  <c r="Q347" i="9" s="1"/>
  <c r="P351" i="9"/>
  <c r="Q351" i="9" s="1"/>
  <c r="P355" i="9"/>
  <c r="Q355" i="9" s="1"/>
  <c r="P359" i="9"/>
  <c r="Q359" i="9" s="1"/>
  <c r="P363" i="9"/>
  <c r="Q363" i="9" s="1"/>
  <c r="P367" i="9"/>
  <c r="Q367" i="9" s="1"/>
  <c r="P371" i="9"/>
  <c r="Q371" i="9" s="1"/>
  <c r="P375" i="9"/>
  <c r="Q375" i="9" s="1"/>
  <c r="P379" i="9"/>
  <c r="Q379" i="9" s="1"/>
  <c r="P383" i="9"/>
  <c r="Q383" i="9" s="1"/>
  <c r="P387" i="9"/>
  <c r="Q387" i="9" s="1"/>
  <c r="P391" i="9"/>
  <c r="Q391" i="9" s="1"/>
  <c r="P395" i="9"/>
  <c r="Q395" i="9" s="1"/>
  <c r="P399" i="9"/>
  <c r="Q399" i="9" s="1"/>
  <c r="P403" i="9"/>
  <c r="Q403" i="9" s="1"/>
  <c r="P407" i="9"/>
  <c r="Q407" i="9" s="1"/>
  <c r="P411" i="9"/>
  <c r="Q411" i="9" s="1"/>
  <c r="P415" i="9"/>
  <c r="Q415" i="9" s="1"/>
  <c r="P419" i="9"/>
  <c r="Q419" i="9" s="1"/>
  <c r="P423" i="9"/>
  <c r="Q423" i="9" s="1"/>
  <c r="P427" i="9"/>
  <c r="Q427" i="9" s="1"/>
  <c r="P431" i="9"/>
  <c r="Q431" i="9" s="1"/>
  <c r="P435" i="9"/>
  <c r="Q435" i="9" s="1"/>
  <c r="P439" i="9"/>
  <c r="Q439" i="9" s="1"/>
  <c r="P443" i="9"/>
  <c r="Q443" i="9" s="1"/>
  <c r="P447" i="9"/>
  <c r="Q447" i="9" s="1"/>
  <c r="P451" i="9"/>
  <c r="Q451" i="9" s="1"/>
  <c r="P455" i="9"/>
  <c r="Q455" i="9" s="1"/>
  <c r="P459" i="9"/>
  <c r="Q459" i="9" s="1"/>
  <c r="P463" i="9"/>
  <c r="Q463" i="9" s="1"/>
  <c r="P467" i="9"/>
  <c r="Q467" i="9" s="1"/>
  <c r="P471" i="9"/>
  <c r="Q471" i="9" s="1"/>
  <c r="P475" i="9"/>
  <c r="Q475" i="9" s="1"/>
  <c r="P479" i="9"/>
  <c r="Q479" i="9" s="1"/>
  <c r="P483" i="9"/>
  <c r="Q483" i="9" s="1"/>
  <c r="P487" i="9"/>
  <c r="Q487" i="9" s="1"/>
  <c r="P491" i="9"/>
  <c r="Q491" i="9" s="1"/>
  <c r="P495" i="9"/>
  <c r="Q495" i="9" s="1"/>
  <c r="P499" i="9"/>
  <c r="Q499" i="9" s="1"/>
  <c r="P503" i="9"/>
  <c r="Q503" i="9" s="1"/>
  <c r="P507" i="9"/>
  <c r="Q507" i="9" s="1"/>
  <c r="P511" i="9"/>
  <c r="Q511" i="9" s="1"/>
  <c r="P515" i="9"/>
  <c r="Q515" i="9" s="1"/>
  <c r="P519" i="9"/>
  <c r="Q519" i="9" s="1"/>
  <c r="AE22" i="3"/>
  <c r="AB21" i="3"/>
  <c r="AD21" i="3" s="1"/>
  <c r="AG21" i="3" s="1"/>
  <c r="AE20" i="3"/>
  <c r="AE19" i="3"/>
  <c r="AB18" i="3"/>
  <c r="AD18" i="3" s="1"/>
  <c r="AG18" i="3" s="1"/>
  <c r="K10" i="10"/>
  <c r="K12" i="10"/>
  <c r="I12" i="9"/>
  <c r="I10" i="9"/>
  <c r="AE18" i="3" l="1"/>
  <c r="AE21" i="3"/>
  <c r="H19" i="3"/>
  <c r="AR75" i="2"/>
  <c r="AR74" i="2"/>
  <c r="AR73" i="2"/>
  <c r="AR72" i="2"/>
  <c r="AR71" i="2"/>
  <c r="AR70" i="2"/>
  <c r="AR69" i="2"/>
  <c r="AR68" i="2"/>
  <c r="AR67" i="2"/>
  <c r="AR66" i="2"/>
  <c r="AR65" i="2"/>
  <c r="AR64" i="2"/>
  <c r="AR63" i="2"/>
  <c r="AR62" i="2"/>
  <c r="AR61" i="2"/>
  <c r="AR60" i="2"/>
  <c r="AR59" i="2"/>
  <c r="AR58" i="2"/>
  <c r="AR57" i="2"/>
  <c r="AR56" i="2"/>
  <c r="AR55" i="2"/>
  <c r="AR54" i="2"/>
  <c r="AR53" i="2"/>
  <c r="AR52" i="2"/>
  <c r="AR51" i="2"/>
  <c r="AR50" i="2"/>
  <c r="AR49" i="2"/>
  <c r="AT75" i="2"/>
  <c r="AT74" i="2"/>
  <c r="AT73" i="2"/>
  <c r="AT72" i="2"/>
  <c r="AT71" i="2"/>
  <c r="AT70" i="2"/>
  <c r="AT69" i="2"/>
  <c r="AT68" i="2"/>
  <c r="AT67" i="2"/>
  <c r="AT66" i="2"/>
  <c r="AT65" i="2"/>
  <c r="AT64" i="2"/>
  <c r="AT63" i="2"/>
  <c r="AT62" i="2"/>
  <c r="AT61" i="2"/>
  <c r="AT60" i="2"/>
  <c r="AT59" i="2"/>
  <c r="AT58" i="2"/>
  <c r="AT57" i="2"/>
  <c r="AT56" i="2"/>
  <c r="AT55" i="2"/>
  <c r="AT54" i="2"/>
  <c r="AT53" i="2"/>
  <c r="AT52" i="2"/>
  <c r="AT51" i="2"/>
  <c r="AT50" i="2"/>
  <c r="AT49" i="2"/>
  <c r="AS75" i="2"/>
  <c r="AS74" i="2"/>
  <c r="AS73" i="2"/>
  <c r="Q71" i="9" s="1"/>
  <c r="AS72" i="2"/>
  <c r="Q70" i="9" s="1"/>
  <c r="V70" i="9" s="1"/>
  <c r="AS71" i="2"/>
  <c r="AS70" i="2"/>
  <c r="AS69" i="2"/>
  <c r="Q67" i="9" s="1"/>
  <c r="AS68" i="2"/>
  <c r="AS67" i="2"/>
  <c r="AS66" i="2"/>
  <c r="AS65" i="2"/>
  <c r="Q63" i="9" s="1"/>
  <c r="V63" i="9" s="1"/>
  <c r="AS64" i="2"/>
  <c r="AS63" i="2"/>
  <c r="AS62" i="2"/>
  <c r="AS61" i="2"/>
  <c r="Q59" i="9" s="1"/>
  <c r="V59" i="9" s="1"/>
  <c r="AS60" i="2"/>
  <c r="AS59" i="2"/>
  <c r="AS50" i="2"/>
  <c r="AS51" i="2"/>
  <c r="AS58" i="2"/>
  <c r="Q56" i="9" s="1"/>
  <c r="AS57" i="2"/>
  <c r="AS56" i="2"/>
  <c r="AS55" i="2"/>
  <c r="Q53" i="9" s="1"/>
  <c r="AS54" i="2"/>
  <c r="AS53" i="2"/>
  <c r="AS52" i="2"/>
  <c r="AS49" i="2"/>
  <c r="U27" i="9"/>
  <c r="U28" i="9"/>
  <c r="U29" i="9"/>
  <c r="U30" i="9"/>
  <c r="U31" i="9"/>
  <c r="U32" i="9"/>
  <c r="U33" i="9"/>
  <c r="U34" i="9"/>
  <c r="U35" i="9"/>
  <c r="U36" i="9"/>
  <c r="U37" i="9"/>
  <c r="U38" i="9"/>
  <c r="U39" i="9"/>
  <c r="U40" i="9"/>
  <c r="U41" i="9"/>
  <c r="U42" i="9"/>
  <c r="U43" i="9"/>
  <c r="U44" i="9"/>
  <c r="U45" i="9"/>
  <c r="U46" i="9"/>
  <c r="U47" i="9"/>
  <c r="U48" i="9"/>
  <c r="U49" i="9"/>
  <c r="U50" i="9"/>
  <c r="U51" i="9"/>
  <c r="U52" i="9"/>
  <c r="U53" i="9"/>
  <c r="U54" i="9"/>
  <c r="U55" i="9"/>
  <c r="U56" i="9"/>
  <c r="U57" i="9"/>
  <c r="U58" i="9"/>
  <c r="U59" i="9"/>
  <c r="U60" i="9"/>
  <c r="U61" i="9"/>
  <c r="U63" i="9"/>
  <c r="U64" i="9"/>
  <c r="U65" i="9"/>
  <c r="U66" i="9"/>
  <c r="U67" i="9"/>
  <c r="U68" i="9"/>
  <c r="U69" i="9"/>
  <c r="U70" i="9"/>
  <c r="U71" i="9"/>
  <c r="U72" i="9"/>
  <c r="U73" i="9"/>
  <c r="U74" i="9"/>
  <c r="U75" i="9"/>
  <c r="U76" i="9"/>
  <c r="U77" i="9"/>
  <c r="U78" i="9"/>
  <c r="U79" i="9"/>
  <c r="U80" i="9"/>
  <c r="U81" i="9"/>
  <c r="U82" i="9"/>
  <c r="U83" i="9"/>
  <c r="U84" i="9"/>
  <c r="U85" i="9"/>
  <c r="U86" i="9"/>
  <c r="U87" i="9"/>
  <c r="U88" i="9"/>
  <c r="U89" i="9"/>
  <c r="U90" i="9"/>
  <c r="U91" i="9"/>
  <c r="U92" i="9"/>
  <c r="U93" i="9"/>
  <c r="U94" i="9"/>
  <c r="U95" i="9"/>
  <c r="U96" i="9"/>
  <c r="U97" i="9"/>
  <c r="U98" i="9"/>
  <c r="U99" i="9"/>
  <c r="U100" i="9"/>
  <c r="U101" i="9"/>
  <c r="U102" i="9"/>
  <c r="U103" i="9"/>
  <c r="U104" i="9"/>
  <c r="U105" i="9"/>
  <c r="U106" i="9"/>
  <c r="U107" i="9"/>
  <c r="U108" i="9"/>
  <c r="U109" i="9"/>
  <c r="U110" i="9"/>
  <c r="U111" i="9"/>
  <c r="U112" i="9"/>
  <c r="U113" i="9"/>
  <c r="U114" i="9"/>
  <c r="U115" i="9"/>
  <c r="U116" i="9"/>
  <c r="U117" i="9"/>
  <c r="U118" i="9"/>
  <c r="U119" i="9"/>
  <c r="U120" i="9"/>
  <c r="U121" i="9"/>
  <c r="U122" i="9"/>
  <c r="U123" i="9"/>
  <c r="U124" i="9"/>
  <c r="U125" i="9"/>
  <c r="U126" i="9"/>
  <c r="U127" i="9"/>
  <c r="U128" i="9"/>
  <c r="U129" i="9"/>
  <c r="U130" i="9"/>
  <c r="U131" i="9"/>
  <c r="U132" i="9"/>
  <c r="U133" i="9"/>
  <c r="U134" i="9"/>
  <c r="U135" i="9"/>
  <c r="U136" i="9"/>
  <c r="U137" i="9"/>
  <c r="U138" i="9"/>
  <c r="U139" i="9"/>
  <c r="U140" i="9"/>
  <c r="U141" i="9"/>
  <c r="U142" i="9"/>
  <c r="U143" i="9"/>
  <c r="U144" i="9"/>
  <c r="U145" i="9"/>
  <c r="U146" i="9"/>
  <c r="U147" i="9"/>
  <c r="U148" i="9"/>
  <c r="U149" i="9"/>
  <c r="U150" i="9"/>
  <c r="U151" i="9"/>
  <c r="U152" i="9"/>
  <c r="U153" i="9"/>
  <c r="U154" i="9"/>
  <c r="U155" i="9"/>
  <c r="U156" i="9"/>
  <c r="U157" i="9"/>
  <c r="U158" i="9"/>
  <c r="U159" i="9"/>
  <c r="U160" i="9"/>
  <c r="U161" i="9"/>
  <c r="U162" i="9"/>
  <c r="U163" i="9"/>
  <c r="U164" i="9"/>
  <c r="U165" i="9"/>
  <c r="U166" i="9"/>
  <c r="U167" i="9"/>
  <c r="U168" i="9"/>
  <c r="U169" i="9"/>
  <c r="U170" i="9"/>
  <c r="U171" i="9"/>
  <c r="U172" i="9"/>
  <c r="U173" i="9"/>
  <c r="U174" i="9"/>
  <c r="U175" i="9"/>
  <c r="U176" i="9"/>
  <c r="U177" i="9"/>
  <c r="U178" i="9"/>
  <c r="U179" i="9"/>
  <c r="U180" i="9"/>
  <c r="U181" i="9"/>
  <c r="U182" i="9"/>
  <c r="U183" i="9"/>
  <c r="U184" i="9"/>
  <c r="U185" i="9"/>
  <c r="U186" i="9"/>
  <c r="U187" i="9"/>
  <c r="U188" i="9"/>
  <c r="U189" i="9"/>
  <c r="U190" i="9"/>
  <c r="U191" i="9"/>
  <c r="U192" i="9"/>
  <c r="U193" i="9"/>
  <c r="U194" i="9"/>
  <c r="U195" i="9"/>
  <c r="U196" i="9"/>
  <c r="U197" i="9"/>
  <c r="U198" i="9"/>
  <c r="U199" i="9"/>
  <c r="U200" i="9"/>
  <c r="U201" i="9"/>
  <c r="U202" i="9"/>
  <c r="U203" i="9"/>
  <c r="U204" i="9"/>
  <c r="U205" i="9"/>
  <c r="U206" i="9"/>
  <c r="U207" i="9"/>
  <c r="U208" i="9"/>
  <c r="U209" i="9"/>
  <c r="U210" i="9"/>
  <c r="U211" i="9"/>
  <c r="U212" i="9"/>
  <c r="U213" i="9"/>
  <c r="U214" i="9"/>
  <c r="U215" i="9"/>
  <c r="U216" i="9"/>
  <c r="U217" i="9"/>
  <c r="U218" i="9"/>
  <c r="U219" i="9"/>
  <c r="U220" i="9"/>
  <c r="U221" i="9"/>
  <c r="U222" i="9"/>
  <c r="U223" i="9"/>
  <c r="U224" i="9"/>
  <c r="U225" i="9"/>
  <c r="U226" i="9"/>
  <c r="U227" i="9"/>
  <c r="U228" i="9"/>
  <c r="U229" i="9"/>
  <c r="U230" i="9"/>
  <c r="U231" i="9"/>
  <c r="U232" i="9"/>
  <c r="U233" i="9"/>
  <c r="U234" i="9"/>
  <c r="U235" i="9"/>
  <c r="U236" i="9"/>
  <c r="U237" i="9"/>
  <c r="U238" i="9"/>
  <c r="U239" i="9"/>
  <c r="U240" i="9"/>
  <c r="U241" i="9"/>
  <c r="U242" i="9"/>
  <c r="U243" i="9"/>
  <c r="U244" i="9"/>
  <c r="U245" i="9"/>
  <c r="U246" i="9"/>
  <c r="U247" i="9"/>
  <c r="U248" i="9"/>
  <c r="U249" i="9"/>
  <c r="U250" i="9"/>
  <c r="U251" i="9"/>
  <c r="U252" i="9"/>
  <c r="U253" i="9"/>
  <c r="U254" i="9"/>
  <c r="U255" i="9"/>
  <c r="U256" i="9"/>
  <c r="U257" i="9"/>
  <c r="U258" i="9"/>
  <c r="U259" i="9"/>
  <c r="U260" i="9"/>
  <c r="U261" i="9"/>
  <c r="U262" i="9"/>
  <c r="U263" i="9"/>
  <c r="U264" i="9"/>
  <c r="U265" i="9"/>
  <c r="U266" i="9"/>
  <c r="U267" i="9"/>
  <c r="U268" i="9"/>
  <c r="U269" i="9"/>
  <c r="U270" i="9"/>
  <c r="U271" i="9"/>
  <c r="U272" i="9"/>
  <c r="U273" i="9"/>
  <c r="U274" i="9"/>
  <c r="U275" i="9"/>
  <c r="U276" i="9"/>
  <c r="U277" i="9"/>
  <c r="U278" i="9"/>
  <c r="U279" i="9"/>
  <c r="U280" i="9"/>
  <c r="U281" i="9"/>
  <c r="U282" i="9"/>
  <c r="U283" i="9"/>
  <c r="U284" i="9"/>
  <c r="U285" i="9"/>
  <c r="U286" i="9"/>
  <c r="U287" i="9"/>
  <c r="U288" i="9"/>
  <c r="U289" i="9"/>
  <c r="U290" i="9"/>
  <c r="U291" i="9"/>
  <c r="U292" i="9"/>
  <c r="U293" i="9"/>
  <c r="U294" i="9"/>
  <c r="U295" i="9"/>
  <c r="U296" i="9"/>
  <c r="U297" i="9"/>
  <c r="U298" i="9"/>
  <c r="U299" i="9"/>
  <c r="U300" i="9"/>
  <c r="U301" i="9"/>
  <c r="U302" i="9"/>
  <c r="U303" i="9"/>
  <c r="U304" i="9"/>
  <c r="U305" i="9"/>
  <c r="U306" i="9"/>
  <c r="U307" i="9"/>
  <c r="U308" i="9"/>
  <c r="U309" i="9"/>
  <c r="U310" i="9"/>
  <c r="U311" i="9"/>
  <c r="U312" i="9"/>
  <c r="U313" i="9"/>
  <c r="U314" i="9"/>
  <c r="U315" i="9"/>
  <c r="U316" i="9"/>
  <c r="U317" i="9"/>
  <c r="U318" i="9"/>
  <c r="U319" i="9"/>
  <c r="U320" i="9"/>
  <c r="U321" i="9"/>
  <c r="U322" i="9"/>
  <c r="U323" i="9"/>
  <c r="U324" i="9"/>
  <c r="U325" i="9"/>
  <c r="U326" i="9"/>
  <c r="U327" i="9"/>
  <c r="U328" i="9"/>
  <c r="U329" i="9"/>
  <c r="U330" i="9"/>
  <c r="U331" i="9"/>
  <c r="U332" i="9"/>
  <c r="U333" i="9"/>
  <c r="U334" i="9"/>
  <c r="U335" i="9"/>
  <c r="U336" i="9"/>
  <c r="U337" i="9"/>
  <c r="U338" i="9"/>
  <c r="U339" i="9"/>
  <c r="U340" i="9"/>
  <c r="U341" i="9"/>
  <c r="U342" i="9"/>
  <c r="U343" i="9"/>
  <c r="U344" i="9"/>
  <c r="U345" i="9"/>
  <c r="U346" i="9"/>
  <c r="U347" i="9"/>
  <c r="U348" i="9"/>
  <c r="U349" i="9"/>
  <c r="U350" i="9"/>
  <c r="U351" i="9"/>
  <c r="U352" i="9"/>
  <c r="U353" i="9"/>
  <c r="U354" i="9"/>
  <c r="U355" i="9"/>
  <c r="U356" i="9"/>
  <c r="U357" i="9"/>
  <c r="U358" i="9"/>
  <c r="U359" i="9"/>
  <c r="U360" i="9"/>
  <c r="U361" i="9"/>
  <c r="U362" i="9"/>
  <c r="U363" i="9"/>
  <c r="U364" i="9"/>
  <c r="U365" i="9"/>
  <c r="U366" i="9"/>
  <c r="U367" i="9"/>
  <c r="U368" i="9"/>
  <c r="U369" i="9"/>
  <c r="U370" i="9"/>
  <c r="U371" i="9"/>
  <c r="U372" i="9"/>
  <c r="U373" i="9"/>
  <c r="U374" i="9"/>
  <c r="U375" i="9"/>
  <c r="U376" i="9"/>
  <c r="U377" i="9"/>
  <c r="U378" i="9"/>
  <c r="U379" i="9"/>
  <c r="U380" i="9"/>
  <c r="U381" i="9"/>
  <c r="U382" i="9"/>
  <c r="U383" i="9"/>
  <c r="U384" i="9"/>
  <c r="U385" i="9"/>
  <c r="U386" i="9"/>
  <c r="U387" i="9"/>
  <c r="U388" i="9"/>
  <c r="U389" i="9"/>
  <c r="U390" i="9"/>
  <c r="U391" i="9"/>
  <c r="U392" i="9"/>
  <c r="U393" i="9"/>
  <c r="U394" i="9"/>
  <c r="U395" i="9"/>
  <c r="U396" i="9"/>
  <c r="U397" i="9"/>
  <c r="U398" i="9"/>
  <c r="U399" i="9"/>
  <c r="U400" i="9"/>
  <c r="U401" i="9"/>
  <c r="U402" i="9"/>
  <c r="U403" i="9"/>
  <c r="U404" i="9"/>
  <c r="U405" i="9"/>
  <c r="U406" i="9"/>
  <c r="U407" i="9"/>
  <c r="U408" i="9"/>
  <c r="U409" i="9"/>
  <c r="U410" i="9"/>
  <c r="U411" i="9"/>
  <c r="U412" i="9"/>
  <c r="U413" i="9"/>
  <c r="U414" i="9"/>
  <c r="U415" i="9"/>
  <c r="U416" i="9"/>
  <c r="U417" i="9"/>
  <c r="U418" i="9"/>
  <c r="U419" i="9"/>
  <c r="U420" i="9"/>
  <c r="U421" i="9"/>
  <c r="U422" i="9"/>
  <c r="U423" i="9"/>
  <c r="U424" i="9"/>
  <c r="U425" i="9"/>
  <c r="U426" i="9"/>
  <c r="U427" i="9"/>
  <c r="U428" i="9"/>
  <c r="U429" i="9"/>
  <c r="U430" i="9"/>
  <c r="U431" i="9"/>
  <c r="U432" i="9"/>
  <c r="U433" i="9"/>
  <c r="U434" i="9"/>
  <c r="U435" i="9"/>
  <c r="U436" i="9"/>
  <c r="U437" i="9"/>
  <c r="U438" i="9"/>
  <c r="U439" i="9"/>
  <c r="U440" i="9"/>
  <c r="U441" i="9"/>
  <c r="U442" i="9"/>
  <c r="U443" i="9"/>
  <c r="U444" i="9"/>
  <c r="U445" i="9"/>
  <c r="U446" i="9"/>
  <c r="U447" i="9"/>
  <c r="U448" i="9"/>
  <c r="U449" i="9"/>
  <c r="U450" i="9"/>
  <c r="U451" i="9"/>
  <c r="U452" i="9"/>
  <c r="U453" i="9"/>
  <c r="U454" i="9"/>
  <c r="U455" i="9"/>
  <c r="U456" i="9"/>
  <c r="U457" i="9"/>
  <c r="U458" i="9"/>
  <c r="U459" i="9"/>
  <c r="U460" i="9"/>
  <c r="U461" i="9"/>
  <c r="U462" i="9"/>
  <c r="U463" i="9"/>
  <c r="U464" i="9"/>
  <c r="U465" i="9"/>
  <c r="U466" i="9"/>
  <c r="U467" i="9"/>
  <c r="U468" i="9"/>
  <c r="U469" i="9"/>
  <c r="U470" i="9"/>
  <c r="U471" i="9"/>
  <c r="U472" i="9"/>
  <c r="U473" i="9"/>
  <c r="U474" i="9"/>
  <c r="U475" i="9"/>
  <c r="U476" i="9"/>
  <c r="U477" i="9"/>
  <c r="U478" i="9"/>
  <c r="U479" i="9"/>
  <c r="U480" i="9"/>
  <c r="U481" i="9"/>
  <c r="U482" i="9"/>
  <c r="U483" i="9"/>
  <c r="U484" i="9"/>
  <c r="U485" i="9"/>
  <c r="U486" i="9"/>
  <c r="U487" i="9"/>
  <c r="U488" i="9"/>
  <c r="U489" i="9"/>
  <c r="U490" i="9"/>
  <c r="U491" i="9"/>
  <c r="U492" i="9"/>
  <c r="U493" i="9"/>
  <c r="U494" i="9"/>
  <c r="U495" i="9"/>
  <c r="U496" i="9"/>
  <c r="U497" i="9"/>
  <c r="U498" i="9"/>
  <c r="U499" i="9"/>
  <c r="U500" i="9"/>
  <c r="U501" i="9"/>
  <c r="U502" i="9"/>
  <c r="U503" i="9"/>
  <c r="U504" i="9"/>
  <c r="U505" i="9"/>
  <c r="U506" i="9"/>
  <c r="U507" i="9"/>
  <c r="U508" i="9"/>
  <c r="U509" i="9"/>
  <c r="U510" i="9"/>
  <c r="U511" i="9"/>
  <c r="U512" i="9"/>
  <c r="U513" i="9"/>
  <c r="U514" i="9"/>
  <c r="U515" i="9"/>
  <c r="U516" i="9"/>
  <c r="U517" i="9"/>
  <c r="U518" i="9"/>
  <c r="U519" i="9"/>
  <c r="U520" i="9"/>
  <c r="U521" i="9"/>
  <c r="S27" i="9"/>
  <c r="S28" i="9"/>
  <c r="S29" i="9"/>
  <c r="S30" i="9"/>
  <c r="S31" i="9"/>
  <c r="S32" i="9"/>
  <c r="S33" i="9"/>
  <c r="S34" i="9"/>
  <c r="S35" i="9"/>
  <c r="S36" i="9"/>
  <c r="S37" i="9"/>
  <c r="S38" i="9"/>
  <c r="S39" i="9"/>
  <c r="S40" i="9"/>
  <c r="S41" i="9"/>
  <c r="S42" i="9"/>
  <c r="S43" i="9"/>
  <c r="S44" i="9"/>
  <c r="S45" i="9"/>
  <c r="S46" i="9"/>
  <c r="S47" i="9"/>
  <c r="S48" i="9"/>
  <c r="S49" i="9"/>
  <c r="S50" i="9"/>
  <c r="S51" i="9"/>
  <c r="S52" i="9"/>
  <c r="S53" i="9"/>
  <c r="S54" i="9"/>
  <c r="S55" i="9"/>
  <c r="S56" i="9"/>
  <c r="S57" i="9"/>
  <c r="S58" i="9"/>
  <c r="S59" i="9"/>
  <c r="S60" i="9"/>
  <c r="S61" i="9"/>
  <c r="S63" i="9"/>
  <c r="S64" i="9"/>
  <c r="S65" i="9"/>
  <c r="S66" i="9"/>
  <c r="S67" i="9"/>
  <c r="S68" i="9"/>
  <c r="S69" i="9"/>
  <c r="S70" i="9"/>
  <c r="S71" i="9"/>
  <c r="S72" i="9"/>
  <c r="S73" i="9"/>
  <c r="S74" i="9"/>
  <c r="S75" i="9"/>
  <c r="S76" i="9"/>
  <c r="S77" i="9"/>
  <c r="S78" i="9"/>
  <c r="S79" i="9"/>
  <c r="S80" i="9"/>
  <c r="S81" i="9"/>
  <c r="S82" i="9"/>
  <c r="S83" i="9"/>
  <c r="S84" i="9"/>
  <c r="S85" i="9"/>
  <c r="S86" i="9"/>
  <c r="S87" i="9"/>
  <c r="S88" i="9"/>
  <c r="S89" i="9"/>
  <c r="S90" i="9"/>
  <c r="S91" i="9"/>
  <c r="S92" i="9"/>
  <c r="S93" i="9"/>
  <c r="S94" i="9"/>
  <c r="S95" i="9"/>
  <c r="S96" i="9"/>
  <c r="S97" i="9"/>
  <c r="S98" i="9"/>
  <c r="S99" i="9"/>
  <c r="S100" i="9"/>
  <c r="S101" i="9"/>
  <c r="S102" i="9"/>
  <c r="S103" i="9"/>
  <c r="S104" i="9"/>
  <c r="S105" i="9"/>
  <c r="S106" i="9"/>
  <c r="S107" i="9"/>
  <c r="S108" i="9"/>
  <c r="S109" i="9"/>
  <c r="S110" i="9"/>
  <c r="S111" i="9"/>
  <c r="S112" i="9"/>
  <c r="S113" i="9"/>
  <c r="S114" i="9"/>
  <c r="S115" i="9"/>
  <c r="S116" i="9"/>
  <c r="S117" i="9"/>
  <c r="S118" i="9"/>
  <c r="S119" i="9"/>
  <c r="S120" i="9"/>
  <c r="S121" i="9"/>
  <c r="S122" i="9"/>
  <c r="S123" i="9"/>
  <c r="S124" i="9"/>
  <c r="S125" i="9"/>
  <c r="S126" i="9"/>
  <c r="S127" i="9"/>
  <c r="S128" i="9"/>
  <c r="S129" i="9"/>
  <c r="S130" i="9"/>
  <c r="S131" i="9"/>
  <c r="S132" i="9"/>
  <c r="S133" i="9"/>
  <c r="S134" i="9"/>
  <c r="S135" i="9"/>
  <c r="S136" i="9"/>
  <c r="S137" i="9"/>
  <c r="S138" i="9"/>
  <c r="S139" i="9"/>
  <c r="S140" i="9"/>
  <c r="S141" i="9"/>
  <c r="S142" i="9"/>
  <c r="S143" i="9"/>
  <c r="S144" i="9"/>
  <c r="S145" i="9"/>
  <c r="S146" i="9"/>
  <c r="S147" i="9"/>
  <c r="S148" i="9"/>
  <c r="S149" i="9"/>
  <c r="S150" i="9"/>
  <c r="S151" i="9"/>
  <c r="S152" i="9"/>
  <c r="S153" i="9"/>
  <c r="S154" i="9"/>
  <c r="S155" i="9"/>
  <c r="S156" i="9"/>
  <c r="S157" i="9"/>
  <c r="S158" i="9"/>
  <c r="S159" i="9"/>
  <c r="S160" i="9"/>
  <c r="S161" i="9"/>
  <c r="S162" i="9"/>
  <c r="S163" i="9"/>
  <c r="S164" i="9"/>
  <c r="S165" i="9"/>
  <c r="S166" i="9"/>
  <c r="S167" i="9"/>
  <c r="S168" i="9"/>
  <c r="S169" i="9"/>
  <c r="S170" i="9"/>
  <c r="S171" i="9"/>
  <c r="S172" i="9"/>
  <c r="S173" i="9"/>
  <c r="S174" i="9"/>
  <c r="S175" i="9"/>
  <c r="S176" i="9"/>
  <c r="S177" i="9"/>
  <c r="S178" i="9"/>
  <c r="S179" i="9"/>
  <c r="S180" i="9"/>
  <c r="S181" i="9"/>
  <c r="S182" i="9"/>
  <c r="S183" i="9"/>
  <c r="S184" i="9"/>
  <c r="S185" i="9"/>
  <c r="S186" i="9"/>
  <c r="S187" i="9"/>
  <c r="S188" i="9"/>
  <c r="S189" i="9"/>
  <c r="S190" i="9"/>
  <c r="S191" i="9"/>
  <c r="S192" i="9"/>
  <c r="S193" i="9"/>
  <c r="S194" i="9"/>
  <c r="S195" i="9"/>
  <c r="S196" i="9"/>
  <c r="S197" i="9"/>
  <c r="S198" i="9"/>
  <c r="S199" i="9"/>
  <c r="S200" i="9"/>
  <c r="S201" i="9"/>
  <c r="S202" i="9"/>
  <c r="S203" i="9"/>
  <c r="S204" i="9"/>
  <c r="S205" i="9"/>
  <c r="S206" i="9"/>
  <c r="S207" i="9"/>
  <c r="S208" i="9"/>
  <c r="S209" i="9"/>
  <c r="S210" i="9"/>
  <c r="S211" i="9"/>
  <c r="S212" i="9"/>
  <c r="S213" i="9"/>
  <c r="S214" i="9"/>
  <c r="S215" i="9"/>
  <c r="S216" i="9"/>
  <c r="S217" i="9"/>
  <c r="S218" i="9"/>
  <c r="S219" i="9"/>
  <c r="S220" i="9"/>
  <c r="S221" i="9"/>
  <c r="S222" i="9"/>
  <c r="S223" i="9"/>
  <c r="S224" i="9"/>
  <c r="S225" i="9"/>
  <c r="S226" i="9"/>
  <c r="S227" i="9"/>
  <c r="S228" i="9"/>
  <c r="S229" i="9"/>
  <c r="S230" i="9"/>
  <c r="S231" i="9"/>
  <c r="S232" i="9"/>
  <c r="S233" i="9"/>
  <c r="S234" i="9"/>
  <c r="S235" i="9"/>
  <c r="S236" i="9"/>
  <c r="S237" i="9"/>
  <c r="S238" i="9"/>
  <c r="S239" i="9"/>
  <c r="S240" i="9"/>
  <c r="S241" i="9"/>
  <c r="S242" i="9"/>
  <c r="S243" i="9"/>
  <c r="S244" i="9"/>
  <c r="S245" i="9"/>
  <c r="S246" i="9"/>
  <c r="S247" i="9"/>
  <c r="S248" i="9"/>
  <c r="S249" i="9"/>
  <c r="S250" i="9"/>
  <c r="S251" i="9"/>
  <c r="S252" i="9"/>
  <c r="S253" i="9"/>
  <c r="S254" i="9"/>
  <c r="S255" i="9"/>
  <c r="S256" i="9"/>
  <c r="S257" i="9"/>
  <c r="S258" i="9"/>
  <c r="S259" i="9"/>
  <c r="S260" i="9"/>
  <c r="S261" i="9"/>
  <c r="S262" i="9"/>
  <c r="S263" i="9"/>
  <c r="S264" i="9"/>
  <c r="S265" i="9"/>
  <c r="S266" i="9"/>
  <c r="S267" i="9"/>
  <c r="S268" i="9"/>
  <c r="S269" i="9"/>
  <c r="S270" i="9"/>
  <c r="S271" i="9"/>
  <c r="S272" i="9"/>
  <c r="S273" i="9"/>
  <c r="S274" i="9"/>
  <c r="S275" i="9"/>
  <c r="S276" i="9"/>
  <c r="S277" i="9"/>
  <c r="S278" i="9"/>
  <c r="S279" i="9"/>
  <c r="S280" i="9"/>
  <c r="S281" i="9"/>
  <c r="S282" i="9"/>
  <c r="S283" i="9"/>
  <c r="S284" i="9"/>
  <c r="S285" i="9"/>
  <c r="S286" i="9"/>
  <c r="S287" i="9"/>
  <c r="S288" i="9"/>
  <c r="S289" i="9"/>
  <c r="S290" i="9"/>
  <c r="S291" i="9"/>
  <c r="S292" i="9"/>
  <c r="S293" i="9"/>
  <c r="S294" i="9"/>
  <c r="S295" i="9"/>
  <c r="S296" i="9"/>
  <c r="S297" i="9"/>
  <c r="S298" i="9"/>
  <c r="S299" i="9"/>
  <c r="S300" i="9"/>
  <c r="S301" i="9"/>
  <c r="S302" i="9"/>
  <c r="S303" i="9"/>
  <c r="S304" i="9"/>
  <c r="S305" i="9"/>
  <c r="S306" i="9"/>
  <c r="S307" i="9"/>
  <c r="S308" i="9"/>
  <c r="S309" i="9"/>
  <c r="S310" i="9"/>
  <c r="S311" i="9"/>
  <c r="S312" i="9"/>
  <c r="S313" i="9"/>
  <c r="S314" i="9"/>
  <c r="S315" i="9"/>
  <c r="S316" i="9"/>
  <c r="S317" i="9"/>
  <c r="S318" i="9"/>
  <c r="S319" i="9"/>
  <c r="S320" i="9"/>
  <c r="S321" i="9"/>
  <c r="S322" i="9"/>
  <c r="S323" i="9"/>
  <c r="S324" i="9"/>
  <c r="S325" i="9"/>
  <c r="S326" i="9"/>
  <c r="S327" i="9"/>
  <c r="S328" i="9"/>
  <c r="S329" i="9"/>
  <c r="S330" i="9"/>
  <c r="S331" i="9"/>
  <c r="S332" i="9"/>
  <c r="S333" i="9"/>
  <c r="S334" i="9"/>
  <c r="S335" i="9"/>
  <c r="S336" i="9"/>
  <c r="S337" i="9"/>
  <c r="S338" i="9"/>
  <c r="S339" i="9"/>
  <c r="S340" i="9"/>
  <c r="S341" i="9"/>
  <c r="S342" i="9"/>
  <c r="S343" i="9"/>
  <c r="S344" i="9"/>
  <c r="S345" i="9"/>
  <c r="S346" i="9"/>
  <c r="S347" i="9"/>
  <c r="S348" i="9"/>
  <c r="S349" i="9"/>
  <c r="S350" i="9"/>
  <c r="S351" i="9"/>
  <c r="S352" i="9"/>
  <c r="S353" i="9"/>
  <c r="S354" i="9"/>
  <c r="S355" i="9"/>
  <c r="S356" i="9"/>
  <c r="S357" i="9"/>
  <c r="S358" i="9"/>
  <c r="S359" i="9"/>
  <c r="S360" i="9"/>
  <c r="S361" i="9"/>
  <c r="S362" i="9"/>
  <c r="S363" i="9"/>
  <c r="S364" i="9"/>
  <c r="S365" i="9"/>
  <c r="S366" i="9"/>
  <c r="S367" i="9"/>
  <c r="S368" i="9"/>
  <c r="S369" i="9"/>
  <c r="S370" i="9"/>
  <c r="S371" i="9"/>
  <c r="S372" i="9"/>
  <c r="S373" i="9"/>
  <c r="S374" i="9"/>
  <c r="S375" i="9"/>
  <c r="S376" i="9"/>
  <c r="S377" i="9"/>
  <c r="S378" i="9"/>
  <c r="S379" i="9"/>
  <c r="S380" i="9"/>
  <c r="S381" i="9"/>
  <c r="S382" i="9"/>
  <c r="S383" i="9"/>
  <c r="S384" i="9"/>
  <c r="S385" i="9"/>
  <c r="S386" i="9"/>
  <c r="S387" i="9"/>
  <c r="S388" i="9"/>
  <c r="S389" i="9"/>
  <c r="S390" i="9"/>
  <c r="S391" i="9"/>
  <c r="S392" i="9"/>
  <c r="S393" i="9"/>
  <c r="S394" i="9"/>
  <c r="S395" i="9"/>
  <c r="S396" i="9"/>
  <c r="S397" i="9"/>
  <c r="S398" i="9"/>
  <c r="S399" i="9"/>
  <c r="S400" i="9"/>
  <c r="S401" i="9"/>
  <c r="S402" i="9"/>
  <c r="S403" i="9"/>
  <c r="S404" i="9"/>
  <c r="S405" i="9"/>
  <c r="S406" i="9"/>
  <c r="S407" i="9"/>
  <c r="S408" i="9"/>
  <c r="S409" i="9"/>
  <c r="S410" i="9"/>
  <c r="S411" i="9"/>
  <c r="S412" i="9"/>
  <c r="S413" i="9"/>
  <c r="S414" i="9"/>
  <c r="S415" i="9"/>
  <c r="S416" i="9"/>
  <c r="S417" i="9"/>
  <c r="S418" i="9"/>
  <c r="S419" i="9"/>
  <c r="S420" i="9"/>
  <c r="S421" i="9"/>
  <c r="S422" i="9"/>
  <c r="S423" i="9"/>
  <c r="S424" i="9"/>
  <c r="S425" i="9"/>
  <c r="S426" i="9"/>
  <c r="S427" i="9"/>
  <c r="S428" i="9"/>
  <c r="S429" i="9"/>
  <c r="S430" i="9"/>
  <c r="S431" i="9"/>
  <c r="S432" i="9"/>
  <c r="S433" i="9"/>
  <c r="S434" i="9"/>
  <c r="S435" i="9"/>
  <c r="S436" i="9"/>
  <c r="S437" i="9"/>
  <c r="S438" i="9"/>
  <c r="S439" i="9"/>
  <c r="S440" i="9"/>
  <c r="S441" i="9"/>
  <c r="S442" i="9"/>
  <c r="S443" i="9"/>
  <c r="S444" i="9"/>
  <c r="S445" i="9"/>
  <c r="S446" i="9"/>
  <c r="S447" i="9"/>
  <c r="S448" i="9"/>
  <c r="S449" i="9"/>
  <c r="S450" i="9"/>
  <c r="S451" i="9"/>
  <c r="S452" i="9"/>
  <c r="S453" i="9"/>
  <c r="S454" i="9"/>
  <c r="S455" i="9"/>
  <c r="S456" i="9"/>
  <c r="S457" i="9"/>
  <c r="S458" i="9"/>
  <c r="S459" i="9"/>
  <c r="S460" i="9"/>
  <c r="S461" i="9"/>
  <c r="S462" i="9"/>
  <c r="S463" i="9"/>
  <c r="S464" i="9"/>
  <c r="S465" i="9"/>
  <c r="S466" i="9"/>
  <c r="S467" i="9"/>
  <c r="S468" i="9"/>
  <c r="S469" i="9"/>
  <c r="S470" i="9"/>
  <c r="S471" i="9"/>
  <c r="S472" i="9"/>
  <c r="S473" i="9"/>
  <c r="S474" i="9"/>
  <c r="S475" i="9"/>
  <c r="S476" i="9"/>
  <c r="S477" i="9"/>
  <c r="S478" i="9"/>
  <c r="S479" i="9"/>
  <c r="S480" i="9"/>
  <c r="S481" i="9"/>
  <c r="S482" i="9"/>
  <c r="S483" i="9"/>
  <c r="S484" i="9"/>
  <c r="S485" i="9"/>
  <c r="S486" i="9"/>
  <c r="S487" i="9"/>
  <c r="S488" i="9"/>
  <c r="S489" i="9"/>
  <c r="S490" i="9"/>
  <c r="S491" i="9"/>
  <c r="S492" i="9"/>
  <c r="S493" i="9"/>
  <c r="S494" i="9"/>
  <c r="S495" i="9"/>
  <c r="S496" i="9"/>
  <c r="S497" i="9"/>
  <c r="S498" i="9"/>
  <c r="S499" i="9"/>
  <c r="S500" i="9"/>
  <c r="S501" i="9"/>
  <c r="S502" i="9"/>
  <c r="S503" i="9"/>
  <c r="S504" i="9"/>
  <c r="S505" i="9"/>
  <c r="S506" i="9"/>
  <c r="S507" i="9"/>
  <c r="S508" i="9"/>
  <c r="S509" i="9"/>
  <c r="S510" i="9"/>
  <c r="S511" i="9"/>
  <c r="S512" i="9"/>
  <c r="S513" i="9"/>
  <c r="S514" i="9"/>
  <c r="S515" i="9"/>
  <c r="S516" i="9"/>
  <c r="S517" i="9"/>
  <c r="S518" i="9"/>
  <c r="S519" i="9"/>
  <c r="S520" i="9"/>
  <c r="S521" i="9"/>
  <c r="V27" i="9"/>
  <c r="V28" i="9"/>
  <c r="V30" i="9"/>
  <c r="V31" i="9"/>
  <c r="V32" i="9"/>
  <c r="V33" i="9"/>
  <c r="V35" i="9"/>
  <c r="V53" i="9"/>
  <c r="V56" i="9"/>
  <c r="V71" i="9"/>
  <c r="V76" i="9"/>
  <c r="V77" i="9"/>
  <c r="V78" i="9"/>
  <c r="V79" i="9"/>
  <c r="V80" i="9"/>
  <c r="V81" i="9"/>
  <c r="V82" i="9"/>
  <c r="V83" i="9"/>
  <c r="V84" i="9"/>
  <c r="V85" i="9"/>
  <c r="V86" i="9"/>
  <c r="V87" i="9"/>
  <c r="V88" i="9"/>
  <c r="V89" i="9"/>
  <c r="V90" i="9"/>
  <c r="V91" i="9"/>
  <c r="V92" i="9"/>
  <c r="V93" i="9"/>
  <c r="V94" i="9"/>
  <c r="V95" i="9"/>
  <c r="V96" i="9"/>
  <c r="V97" i="9"/>
  <c r="V98" i="9"/>
  <c r="V99" i="9"/>
  <c r="V100" i="9"/>
  <c r="V101" i="9"/>
  <c r="V102" i="9"/>
  <c r="V103" i="9"/>
  <c r="V104" i="9"/>
  <c r="V105" i="9"/>
  <c r="V106" i="9"/>
  <c r="V107" i="9"/>
  <c r="V108" i="9"/>
  <c r="V109" i="9"/>
  <c r="V110" i="9"/>
  <c r="V111" i="9"/>
  <c r="V112" i="9"/>
  <c r="V113" i="9"/>
  <c r="V114" i="9"/>
  <c r="V115" i="9"/>
  <c r="V116" i="9"/>
  <c r="V117" i="9"/>
  <c r="V118" i="9"/>
  <c r="V119" i="9"/>
  <c r="V120" i="9"/>
  <c r="V121" i="9"/>
  <c r="V122" i="9"/>
  <c r="V123" i="9"/>
  <c r="V124" i="9"/>
  <c r="V125" i="9"/>
  <c r="V126" i="9"/>
  <c r="V127" i="9"/>
  <c r="V128" i="9"/>
  <c r="V129" i="9"/>
  <c r="V130" i="9"/>
  <c r="V131" i="9"/>
  <c r="V132" i="9"/>
  <c r="V133" i="9"/>
  <c r="V134" i="9"/>
  <c r="V135" i="9"/>
  <c r="V136" i="9"/>
  <c r="V137" i="9"/>
  <c r="V138" i="9"/>
  <c r="V139" i="9"/>
  <c r="V140" i="9"/>
  <c r="V141" i="9"/>
  <c r="V142" i="9"/>
  <c r="V143" i="9"/>
  <c r="V144" i="9"/>
  <c r="V145" i="9"/>
  <c r="V146" i="9"/>
  <c r="V147" i="9"/>
  <c r="V148" i="9"/>
  <c r="V149" i="9"/>
  <c r="V150" i="9"/>
  <c r="V151" i="9"/>
  <c r="V152" i="9"/>
  <c r="V153" i="9"/>
  <c r="V154" i="9"/>
  <c r="V155" i="9"/>
  <c r="V156" i="9"/>
  <c r="V157" i="9"/>
  <c r="V158" i="9"/>
  <c r="V159" i="9"/>
  <c r="V160" i="9"/>
  <c r="V161" i="9"/>
  <c r="V162" i="9"/>
  <c r="V163" i="9"/>
  <c r="V164" i="9"/>
  <c r="V165" i="9"/>
  <c r="V166" i="9"/>
  <c r="V167" i="9"/>
  <c r="V168" i="9"/>
  <c r="V169" i="9"/>
  <c r="V170" i="9"/>
  <c r="V171" i="9"/>
  <c r="V172" i="9"/>
  <c r="V173" i="9"/>
  <c r="V174" i="9"/>
  <c r="V175" i="9"/>
  <c r="V176" i="9"/>
  <c r="V177" i="9"/>
  <c r="V178" i="9"/>
  <c r="V179" i="9"/>
  <c r="V180" i="9"/>
  <c r="V181" i="9"/>
  <c r="V182" i="9"/>
  <c r="V183" i="9"/>
  <c r="V184" i="9"/>
  <c r="V185" i="9"/>
  <c r="V186" i="9"/>
  <c r="V187" i="9"/>
  <c r="V188" i="9"/>
  <c r="V189" i="9"/>
  <c r="V190" i="9"/>
  <c r="V191" i="9"/>
  <c r="V192" i="9"/>
  <c r="V193" i="9"/>
  <c r="V194" i="9"/>
  <c r="V195" i="9"/>
  <c r="V196" i="9"/>
  <c r="V197" i="9"/>
  <c r="V198" i="9"/>
  <c r="V199" i="9"/>
  <c r="V200" i="9"/>
  <c r="V201" i="9"/>
  <c r="V202" i="9"/>
  <c r="V203" i="9"/>
  <c r="V204" i="9"/>
  <c r="V205" i="9"/>
  <c r="V206" i="9"/>
  <c r="V207" i="9"/>
  <c r="V208" i="9"/>
  <c r="V209" i="9"/>
  <c r="V210" i="9"/>
  <c r="V211" i="9"/>
  <c r="V212" i="9"/>
  <c r="V213" i="9"/>
  <c r="V214" i="9"/>
  <c r="V215" i="9"/>
  <c r="V216" i="9"/>
  <c r="V217" i="9"/>
  <c r="V218" i="9"/>
  <c r="V219" i="9"/>
  <c r="V220" i="9"/>
  <c r="V221" i="9"/>
  <c r="V222" i="9"/>
  <c r="V223" i="9"/>
  <c r="V224" i="9"/>
  <c r="V225" i="9"/>
  <c r="V226" i="9"/>
  <c r="V227" i="9"/>
  <c r="V228" i="9"/>
  <c r="V229" i="9"/>
  <c r="V230" i="9"/>
  <c r="V231" i="9"/>
  <c r="V232" i="9"/>
  <c r="V233" i="9"/>
  <c r="V234" i="9"/>
  <c r="V235" i="9"/>
  <c r="V236" i="9"/>
  <c r="V237" i="9"/>
  <c r="V238" i="9"/>
  <c r="V239" i="9"/>
  <c r="V240" i="9"/>
  <c r="V241" i="9"/>
  <c r="V242" i="9"/>
  <c r="V243" i="9"/>
  <c r="V244" i="9"/>
  <c r="V245" i="9"/>
  <c r="V246" i="9"/>
  <c r="V247" i="9"/>
  <c r="V248" i="9"/>
  <c r="V249" i="9"/>
  <c r="V250" i="9"/>
  <c r="V251" i="9"/>
  <c r="V252" i="9"/>
  <c r="V253" i="9"/>
  <c r="V254" i="9"/>
  <c r="V255" i="9"/>
  <c r="V256" i="9"/>
  <c r="V257" i="9"/>
  <c r="V258" i="9"/>
  <c r="V259" i="9"/>
  <c r="V260" i="9"/>
  <c r="V261" i="9"/>
  <c r="V262" i="9"/>
  <c r="V263" i="9"/>
  <c r="V264" i="9"/>
  <c r="V265" i="9"/>
  <c r="V266" i="9"/>
  <c r="V267" i="9"/>
  <c r="V268" i="9"/>
  <c r="V269" i="9"/>
  <c r="V270" i="9"/>
  <c r="V271" i="9"/>
  <c r="V272" i="9"/>
  <c r="V273" i="9"/>
  <c r="V274" i="9"/>
  <c r="V275" i="9"/>
  <c r="V276" i="9"/>
  <c r="V277" i="9"/>
  <c r="V278" i="9"/>
  <c r="V279" i="9"/>
  <c r="V280" i="9"/>
  <c r="V281" i="9"/>
  <c r="V282" i="9"/>
  <c r="V283" i="9"/>
  <c r="V284" i="9"/>
  <c r="V285" i="9"/>
  <c r="V286" i="9"/>
  <c r="V287" i="9"/>
  <c r="V288" i="9"/>
  <c r="V289" i="9"/>
  <c r="V290" i="9"/>
  <c r="V291" i="9"/>
  <c r="V292" i="9"/>
  <c r="V293" i="9"/>
  <c r="V294" i="9"/>
  <c r="V295" i="9"/>
  <c r="V296" i="9"/>
  <c r="V297" i="9"/>
  <c r="V298" i="9"/>
  <c r="V299" i="9"/>
  <c r="V300" i="9"/>
  <c r="V301" i="9"/>
  <c r="V302" i="9"/>
  <c r="V303" i="9"/>
  <c r="V304" i="9"/>
  <c r="V305" i="9"/>
  <c r="V306" i="9"/>
  <c r="V307" i="9"/>
  <c r="V308" i="9"/>
  <c r="V309" i="9"/>
  <c r="V310" i="9"/>
  <c r="V311" i="9"/>
  <c r="V312" i="9"/>
  <c r="V313" i="9"/>
  <c r="V314" i="9"/>
  <c r="V315" i="9"/>
  <c r="V316" i="9"/>
  <c r="V317" i="9"/>
  <c r="V318" i="9"/>
  <c r="V319" i="9"/>
  <c r="V320" i="9"/>
  <c r="V321" i="9"/>
  <c r="V322" i="9"/>
  <c r="V323" i="9"/>
  <c r="V324" i="9"/>
  <c r="V325" i="9"/>
  <c r="V326" i="9"/>
  <c r="V327" i="9"/>
  <c r="V328" i="9"/>
  <c r="V329" i="9"/>
  <c r="V330" i="9"/>
  <c r="V331" i="9"/>
  <c r="V332" i="9"/>
  <c r="V333" i="9"/>
  <c r="V334" i="9"/>
  <c r="V335" i="9"/>
  <c r="V336" i="9"/>
  <c r="V337" i="9"/>
  <c r="V338" i="9"/>
  <c r="V339" i="9"/>
  <c r="V340" i="9"/>
  <c r="V341" i="9"/>
  <c r="V342" i="9"/>
  <c r="V343" i="9"/>
  <c r="V344" i="9"/>
  <c r="V345" i="9"/>
  <c r="V346" i="9"/>
  <c r="V347" i="9"/>
  <c r="V348" i="9"/>
  <c r="V349" i="9"/>
  <c r="V350" i="9"/>
  <c r="V351" i="9"/>
  <c r="V352" i="9"/>
  <c r="V353" i="9"/>
  <c r="V354" i="9"/>
  <c r="V355" i="9"/>
  <c r="V356" i="9"/>
  <c r="V357" i="9"/>
  <c r="V358" i="9"/>
  <c r="V359" i="9"/>
  <c r="V360" i="9"/>
  <c r="V361" i="9"/>
  <c r="V362" i="9"/>
  <c r="V363" i="9"/>
  <c r="V364" i="9"/>
  <c r="V365" i="9"/>
  <c r="V366" i="9"/>
  <c r="V367" i="9"/>
  <c r="V368" i="9"/>
  <c r="V369" i="9"/>
  <c r="V370" i="9"/>
  <c r="V371" i="9"/>
  <c r="V372" i="9"/>
  <c r="V373" i="9"/>
  <c r="V374" i="9"/>
  <c r="V375" i="9"/>
  <c r="V376" i="9"/>
  <c r="V377" i="9"/>
  <c r="V378" i="9"/>
  <c r="V379" i="9"/>
  <c r="V380" i="9"/>
  <c r="V381" i="9"/>
  <c r="V382" i="9"/>
  <c r="V383" i="9"/>
  <c r="V384" i="9"/>
  <c r="V385" i="9"/>
  <c r="V386" i="9"/>
  <c r="V387" i="9"/>
  <c r="V388" i="9"/>
  <c r="V389" i="9"/>
  <c r="V390" i="9"/>
  <c r="V391" i="9"/>
  <c r="V392" i="9"/>
  <c r="V393" i="9"/>
  <c r="V394" i="9"/>
  <c r="V395" i="9"/>
  <c r="V396" i="9"/>
  <c r="V397" i="9"/>
  <c r="V398" i="9"/>
  <c r="V399" i="9"/>
  <c r="V400" i="9"/>
  <c r="V401" i="9"/>
  <c r="V402" i="9"/>
  <c r="V403" i="9"/>
  <c r="V404" i="9"/>
  <c r="V405" i="9"/>
  <c r="V406" i="9"/>
  <c r="V407" i="9"/>
  <c r="V408" i="9"/>
  <c r="V409" i="9"/>
  <c r="V410" i="9"/>
  <c r="V411" i="9"/>
  <c r="V412" i="9"/>
  <c r="V413" i="9"/>
  <c r="V414" i="9"/>
  <c r="V415" i="9"/>
  <c r="V416" i="9"/>
  <c r="V417" i="9"/>
  <c r="V418" i="9"/>
  <c r="V419" i="9"/>
  <c r="V420" i="9"/>
  <c r="V421" i="9"/>
  <c r="V422" i="9"/>
  <c r="V423" i="9"/>
  <c r="V424" i="9"/>
  <c r="V425" i="9"/>
  <c r="V426" i="9"/>
  <c r="V427" i="9"/>
  <c r="V428" i="9"/>
  <c r="V429" i="9"/>
  <c r="V430" i="9"/>
  <c r="V431" i="9"/>
  <c r="V432" i="9"/>
  <c r="V433" i="9"/>
  <c r="V434" i="9"/>
  <c r="V435" i="9"/>
  <c r="V436" i="9"/>
  <c r="V437" i="9"/>
  <c r="V438" i="9"/>
  <c r="V439" i="9"/>
  <c r="V440" i="9"/>
  <c r="V441" i="9"/>
  <c r="V442" i="9"/>
  <c r="V443" i="9"/>
  <c r="V444" i="9"/>
  <c r="V445" i="9"/>
  <c r="V446" i="9"/>
  <c r="V447" i="9"/>
  <c r="V448" i="9"/>
  <c r="V449" i="9"/>
  <c r="V450" i="9"/>
  <c r="V451" i="9"/>
  <c r="V452" i="9"/>
  <c r="V453" i="9"/>
  <c r="V454" i="9"/>
  <c r="V455" i="9"/>
  <c r="V456" i="9"/>
  <c r="V457" i="9"/>
  <c r="V458" i="9"/>
  <c r="V459" i="9"/>
  <c r="V460" i="9"/>
  <c r="V461" i="9"/>
  <c r="V462" i="9"/>
  <c r="V463" i="9"/>
  <c r="V464" i="9"/>
  <c r="V465" i="9"/>
  <c r="V466" i="9"/>
  <c r="V467" i="9"/>
  <c r="V468" i="9"/>
  <c r="V469" i="9"/>
  <c r="V470" i="9"/>
  <c r="V471" i="9"/>
  <c r="V472" i="9"/>
  <c r="V473" i="9"/>
  <c r="V474" i="9"/>
  <c r="V475" i="9"/>
  <c r="V476" i="9"/>
  <c r="V477" i="9"/>
  <c r="V478" i="9"/>
  <c r="V479" i="9"/>
  <c r="V480" i="9"/>
  <c r="V481" i="9"/>
  <c r="V482" i="9"/>
  <c r="V483" i="9"/>
  <c r="V484" i="9"/>
  <c r="V485" i="9"/>
  <c r="V486" i="9"/>
  <c r="V487" i="9"/>
  <c r="V488" i="9"/>
  <c r="V489" i="9"/>
  <c r="V490" i="9"/>
  <c r="V491" i="9"/>
  <c r="V492" i="9"/>
  <c r="V493" i="9"/>
  <c r="V494" i="9"/>
  <c r="V495" i="9"/>
  <c r="V496" i="9"/>
  <c r="V497" i="9"/>
  <c r="V498" i="9"/>
  <c r="V499" i="9"/>
  <c r="V500" i="9"/>
  <c r="V501" i="9"/>
  <c r="V502" i="9"/>
  <c r="V503" i="9"/>
  <c r="V504" i="9"/>
  <c r="V505" i="9"/>
  <c r="V506" i="9"/>
  <c r="V507" i="9"/>
  <c r="V508" i="9"/>
  <c r="V509" i="9"/>
  <c r="V510" i="9"/>
  <c r="V511" i="9"/>
  <c r="V512" i="9"/>
  <c r="V513" i="9"/>
  <c r="V514" i="9"/>
  <c r="V515" i="9"/>
  <c r="V516" i="9"/>
  <c r="V517" i="9"/>
  <c r="V518" i="9"/>
  <c r="V519" i="9"/>
  <c r="V520" i="9"/>
  <c r="V521" i="9"/>
  <c r="AL34" i="1"/>
  <c r="AL33" i="1"/>
  <c r="G26" i="9" s="1"/>
  <c r="AL32" i="1"/>
  <c r="G25" i="9" s="1"/>
  <c r="AL31" i="1"/>
  <c r="G24" i="9" s="1"/>
  <c r="AL30" i="1"/>
  <c r="G23" i="9" s="1"/>
  <c r="AL29" i="1"/>
  <c r="G22" i="9" s="1"/>
  <c r="G18" i="9"/>
  <c r="V18" i="9" l="1"/>
  <c r="V23" i="9"/>
  <c r="V25" i="9"/>
  <c r="V26" i="9"/>
  <c r="V22" i="9"/>
  <c r="V24" i="9"/>
  <c r="Q50" i="9"/>
  <c r="V50" i="9" s="1"/>
  <c r="Q40" i="9"/>
  <c r="V40" i="9" s="1"/>
  <c r="Q54" i="9"/>
  <c r="V54" i="9" s="1"/>
  <c r="Q38" i="9"/>
  <c r="V38" i="9" s="1"/>
  <c r="Q48" i="9"/>
  <c r="Q44" i="9"/>
  <c r="V44" i="9" s="1"/>
  <c r="Q60" i="9"/>
  <c r="V60" i="9" s="1"/>
  <c r="Q64" i="9"/>
  <c r="V64" i="9" s="1"/>
  <c r="Q68" i="9"/>
  <c r="V68" i="9" s="1"/>
  <c r="Q72" i="9"/>
  <c r="V72" i="9" s="1"/>
  <c r="Q74" i="9"/>
  <c r="V74" i="9" s="1"/>
  <c r="Q51" i="9"/>
  <c r="V51" i="9" s="1"/>
  <c r="Q55" i="9"/>
  <c r="V55" i="9" s="1"/>
  <c r="Q57" i="9"/>
  <c r="V57" i="9" s="1"/>
  <c r="Q61" i="9"/>
  <c r="V61" i="9" s="1"/>
  <c r="Q65" i="9"/>
  <c r="V65" i="9" s="1"/>
  <c r="Q69" i="9"/>
  <c r="V69" i="9" s="1"/>
  <c r="Q73" i="9"/>
  <c r="V73" i="9" s="1"/>
  <c r="Q75" i="9"/>
  <c r="V75" i="9" s="1"/>
  <c r="Q52" i="9"/>
  <c r="V52" i="9" s="1"/>
  <c r="Q58" i="9"/>
  <c r="V58" i="9" s="1"/>
  <c r="Q62" i="9"/>
  <c r="V62" i="9" s="1"/>
  <c r="Q66" i="9"/>
  <c r="V66" i="9" s="1"/>
  <c r="Q46" i="9"/>
  <c r="V46" i="9" s="1"/>
  <c r="Q42" i="9"/>
  <c r="V42" i="9" s="1"/>
  <c r="Q45" i="9"/>
  <c r="V45" i="9" s="1"/>
  <c r="Q41" i="9"/>
  <c r="V41" i="9" s="1"/>
  <c r="Q37" i="9"/>
  <c r="V37" i="9" s="1"/>
  <c r="Q47" i="9"/>
  <c r="V47" i="9" s="1"/>
  <c r="Q36" i="9"/>
  <c r="V36" i="9" s="1"/>
  <c r="Q43" i="9"/>
  <c r="V43" i="9" s="1"/>
  <c r="Q39" i="9"/>
  <c r="V39" i="9" s="1"/>
  <c r="Q49" i="9"/>
  <c r="V49" i="9" s="1"/>
  <c r="V48" i="9"/>
  <c r="V67" i="9"/>
  <c r="V34" i="9"/>
  <c r="V29" i="9"/>
  <c r="L22" i="3"/>
  <c r="H18" i="3"/>
  <c r="H20" i="3"/>
  <c r="H22" i="3"/>
  <c r="N22" i="3"/>
  <c r="N21" i="3"/>
  <c r="N20" i="3"/>
  <c r="N19" i="3"/>
  <c r="N18" i="3"/>
  <c r="AI22" i="3"/>
  <c r="AI21" i="3"/>
  <c r="AI20" i="3"/>
  <c r="AI18" i="3"/>
  <c r="L24" i="12" l="1"/>
  <c r="L31" i="12"/>
  <c r="L45" i="12"/>
  <c r="L32" i="12"/>
  <c r="L22" i="12"/>
  <c r="L47" i="12"/>
  <c r="L40" i="12"/>
  <c r="L54" i="12"/>
  <c r="L58" i="12"/>
  <c r="L48" i="12"/>
  <c r="L62" i="12"/>
  <c r="L51" i="12"/>
  <c r="L59" i="12"/>
  <c r="L35" i="12"/>
  <c r="L49" i="12"/>
  <c r="L21" i="12"/>
  <c r="L36" i="12"/>
  <c r="L19" i="12"/>
  <c r="L26" i="12"/>
  <c r="L64" i="12"/>
  <c r="L63" i="12"/>
  <c r="L37" i="12"/>
  <c r="L44" i="12"/>
  <c r="L23" i="12"/>
  <c r="L27" i="12"/>
  <c r="L56" i="12"/>
  <c r="L33" i="12"/>
  <c r="L46" i="12"/>
  <c r="L52" i="12"/>
  <c r="L25" i="12"/>
  <c r="L57" i="12"/>
  <c r="L34" i="12"/>
  <c r="L29" i="12"/>
  <c r="L28" i="12"/>
  <c r="L39" i="12"/>
  <c r="L55" i="12"/>
  <c r="L53" i="12"/>
  <c r="L50" i="12"/>
  <c r="L60" i="12"/>
  <c r="L43" i="12"/>
  <c r="L41" i="12"/>
  <c r="L42" i="12"/>
  <c r="L30" i="12"/>
  <c r="L38" i="12"/>
  <c r="L61" i="12"/>
  <c r="L65" i="12"/>
  <c r="L66" i="12"/>
  <c r="AF18" i="3"/>
  <c r="AK18" i="3"/>
  <c r="AM18" i="3" s="1"/>
  <c r="AX18" i="3"/>
  <c r="AF22" i="3"/>
  <c r="AK22" i="3"/>
  <c r="AM22" i="3" s="1"/>
  <c r="AX22" i="3"/>
  <c r="R24" i="12"/>
  <c r="AF20" i="3"/>
  <c r="AK20" i="3"/>
  <c r="AX20" i="3"/>
  <c r="AF21" i="3"/>
  <c r="AK21" i="3"/>
  <c r="AM21" i="3" s="1"/>
  <c r="AX21" i="3"/>
  <c r="AI19" i="3"/>
  <c r="AV18" i="3" l="1"/>
  <c r="AU18" i="3"/>
  <c r="AU22" i="3"/>
  <c r="AV22" i="3"/>
  <c r="AV21" i="3"/>
  <c r="AU21" i="3"/>
  <c r="R22" i="12"/>
  <c r="R23" i="12"/>
  <c r="R62" i="12"/>
  <c r="R54" i="12"/>
  <c r="R46" i="12"/>
  <c r="R30" i="12"/>
  <c r="R65" i="12"/>
  <c r="R57" i="12"/>
  <c r="R49" i="12"/>
  <c r="R41" i="12"/>
  <c r="R33" i="12"/>
  <c r="R25" i="12"/>
  <c r="R44" i="12"/>
  <c r="R28" i="12"/>
  <c r="R60" i="12"/>
  <c r="R52" i="12"/>
  <c r="R40" i="12"/>
  <c r="R59" i="12"/>
  <c r="R51" i="12"/>
  <c r="R43" i="12"/>
  <c r="R35" i="12"/>
  <c r="R27" i="12"/>
  <c r="AO18" i="3"/>
  <c r="R19" i="12"/>
  <c r="R34" i="12"/>
  <c r="R66" i="12"/>
  <c r="R58" i="12"/>
  <c r="R50" i="12"/>
  <c r="R38" i="12"/>
  <c r="R61" i="12"/>
  <c r="R53" i="12"/>
  <c r="R45" i="12"/>
  <c r="R37" i="12"/>
  <c r="R29" i="12"/>
  <c r="R36" i="12"/>
  <c r="R64" i="12"/>
  <c r="R56" i="12"/>
  <c r="R48" i="12"/>
  <c r="R32" i="12"/>
  <c r="R63" i="12"/>
  <c r="R55" i="12"/>
  <c r="R47" i="12"/>
  <c r="R39" i="12"/>
  <c r="R31" i="12"/>
  <c r="R42" i="12"/>
  <c r="R26" i="12"/>
  <c r="L20" i="12"/>
  <c r="AO21" i="3"/>
  <c r="AO22" i="3"/>
  <c r="AM20" i="3"/>
  <c r="AF19" i="3"/>
  <c r="AK19" i="3"/>
  <c r="AM19" i="3" s="1"/>
  <c r="AX19" i="3"/>
  <c r="AU19" i="3" l="1"/>
  <c r="AV19" i="3"/>
  <c r="AV20" i="3"/>
  <c r="AU20" i="3"/>
  <c r="AO19" i="3"/>
  <c r="R20" i="12"/>
  <c r="AO20" i="3"/>
  <c r="R21" i="12"/>
  <c r="AY19" i="3" l="1"/>
  <c r="AW19" i="3"/>
  <c r="AW18" i="3" l="1"/>
  <c r="AY18" i="3" l="1"/>
  <c r="AW21" i="3"/>
  <c r="AY21" i="3"/>
  <c r="AW22" i="3"/>
  <c r="AY22" i="3"/>
  <c r="AW20" i="3"/>
  <c r="AY20" i="3"/>
  <c r="J12" i="4"/>
  <c r="J11" i="4"/>
  <c r="J10" i="4"/>
  <c r="J9" i="4"/>
  <c r="J8" i="4"/>
  <c r="K9" i="4"/>
  <c r="K10" i="4"/>
  <c r="K11" i="4"/>
  <c r="K12" i="4"/>
  <c r="K13" i="4"/>
  <c r="K8" i="4"/>
  <c r="F18" i="12" l="1"/>
  <c r="G458" i="9"/>
  <c r="G84" i="9" l="1"/>
  <c r="G307" i="9"/>
  <c r="G151" i="9"/>
  <c r="G245" i="9"/>
  <c r="G181" i="9"/>
  <c r="G104" i="9"/>
  <c r="G57" i="9"/>
  <c r="G435" i="9"/>
  <c r="G284" i="9"/>
  <c r="G168" i="9"/>
  <c r="G480" i="9"/>
  <c r="G269" i="9"/>
  <c r="G469" i="9"/>
  <c r="G152" i="9"/>
  <c r="G224" i="9"/>
  <c r="G379" i="9"/>
  <c r="G33" i="9"/>
  <c r="G130" i="9"/>
  <c r="G346" i="9"/>
  <c r="G332" i="9"/>
  <c r="G494" i="9"/>
  <c r="G32" i="9"/>
  <c r="G167" i="9"/>
  <c r="G92" i="9"/>
  <c r="G129" i="9"/>
  <c r="G372" i="9"/>
  <c r="G80" i="9"/>
  <c r="G367" i="9"/>
  <c r="G504" i="9"/>
  <c r="G191" i="9"/>
  <c r="G303" i="9"/>
  <c r="G381" i="9"/>
  <c r="G481" i="9"/>
  <c r="G63" i="9"/>
  <c r="G69" i="9"/>
  <c r="G126" i="9"/>
  <c r="G78" i="9"/>
  <c r="G448" i="9"/>
  <c r="G457" i="9"/>
  <c r="G421" i="9"/>
  <c r="G179" i="9"/>
  <c r="G66" i="9"/>
  <c r="G94" i="9"/>
  <c r="G97" i="9"/>
  <c r="G488" i="9"/>
  <c r="G399" i="9"/>
  <c r="G72" i="9"/>
  <c r="G298" i="9"/>
  <c r="G479" i="9"/>
  <c r="G133" i="9"/>
  <c r="G460" i="9"/>
  <c r="G123" i="9"/>
  <c r="G365" i="9"/>
  <c r="G287" i="9"/>
  <c r="G405" i="9"/>
  <c r="G272" i="9"/>
  <c r="G28" i="9"/>
  <c r="G352" i="9"/>
  <c r="G267" i="9"/>
  <c r="G164" i="9"/>
  <c r="G44" i="9"/>
  <c r="G172" i="9"/>
  <c r="G508" i="9"/>
  <c r="G377" i="9"/>
  <c r="G195" i="9"/>
  <c r="G406" i="9"/>
  <c r="G227" i="9"/>
  <c r="G54" i="9"/>
  <c r="G423" i="9"/>
  <c r="G166" i="9"/>
  <c r="G366" i="9"/>
  <c r="G273" i="9"/>
  <c r="G433" i="9"/>
  <c r="G467" i="9"/>
  <c r="G127" i="9"/>
  <c r="G348" i="9"/>
  <c r="G515" i="9"/>
  <c r="G241" i="9"/>
  <c r="G143" i="9"/>
  <c r="G83" i="9"/>
  <c r="G178" i="9"/>
  <c r="G506" i="9"/>
  <c r="G499" i="9"/>
  <c r="G486" i="9"/>
  <c r="G402" i="9"/>
  <c r="G513" i="9"/>
  <c r="G375" i="9"/>
  <c r="G371" i="9"/>
  <c r="G487" i="9"/>
  <c r="G88" i="9"/>
  <c r="G71" i="9"/>
  <c r="G222" i="9"/>
  <c r="G361" i="9"/>
  <c r="G485" i="9"/>
  <c r="G260" i="9"/>
  <c r="G509" i="9"/>
  <c r="G359" i="9"/>
  <c r="G470" i="9"/>
  <c r="G317" i="9"/>
  <c r="G85" i="9"/>
  <c r="G201" i="9"/>
  <c r="G171" i="9"/>
  <c r="G441" i="9"/>
  <c r="G41" i="9"/>
  <c r="G274" i="9"/>
  <c r="G115" i="9"/>
  <c r="G182" i="9"/>
  <c r="G279" i="9"/>
  <c r="G474" i="9"/>
  <c r="G253" i="9"/>
  <c r="G428" i="9"/>
  <c r="G339" i="9"/>
  <c r="G275" i="9"/>
  <c r="G353" i="9"/>
  <c r="G398" i="9"/>
  <c r="G102" i="9"/>
  <c r="G145" i="9"/>
  <c r="G471" i="9"/>
  <c r="G404" i="9"/>
  <c r="G158" i="9"/>
  <c r="G439" i="9"/>
  <c r="G42" i="9"/>
  <c r="G442" i="9"/>
  <c r="G258" i="9"/>
  <c r="G90" i="9"/>
  <c r="G437" i="9"/>
  <c r="G416" i="9"/>
  <c r="G311" i="9"/>
  <c r="G297" i="9"/>
  <c r="G484" i="9"/>
  <c r="G393" i="9"/>
  <c r="G368" i="9"/>
  <c r="G364" i="9"/>
  <c r="G190" i="9"/>
  <c r="G45" i="9"/>
  <c r="G349" i="9"/>
  <c r="G212" i="9"/>
  <c r="G382" i="9"/>
  <c r="G124" i="9"/>
  <c r="G331" i="9"/>
  <c r="G373" i="9"/>
  <c r="G239" i="9"/>
  <c r="G163" i="9"/>
  <c r="G60" i="9"/>
  <c r="G107" i="9"/>
  <c r="G496" i="9"/>
  <c r="G390" i="9"/>
  <c r="G482" i="9"/>
  <c r="G401" i="9"/>
  <c r="G209" i="9"/>
  <c r="G277" i="9"/>
  <c r="G288" i="9"/>
  <c r="G231" i="9"/>
  <c r="G396" i="9"/>
  <c r="G266" i="9"/>
  <c r="G409" i="9"/>
  <c r="G58" i="9"/>
  <c r="G344" i="9"/>
  <c r="G329" i="9"/>
  <c r="G305" i="9"/>
  <c r="G294" i="9"/>
  <c r="G355" i="9"/>
  <c r="G403" i="9"/>
  <c r="G374" i="9"/>
  <c r="G427" i="9"/>
  <c r="G200" i="9"/>
  <c r="G144" i="9"/>
  <c r="G183" i="9"/>
  <c r="G328" i="9"/>
  <c r="G173" i="9"/>
  <c r="G351" i="9"/>
  <c r="G301" i="9"/>
  <c r="G117" i="9"/>
  <c r="G52" i="9"/>
  <c r="G391" i="9"/>
  <c r="G296" i="9"/>
  <c r="G521" i="9"/>
  <c r="G108" i="9"/>
  <c r="G265" i="9"/>
  <c r="G197" i="9"/>
  <c r="G466" i="9"/>
  <c r="G330" i="9"/>
  <c r="G252" i="9"/>
  <c r="G213" i="9"/>
  <c r="G59" i="9"/>
  <c r="G394" i="9"/>
  <c r="G432" i="9"/>
  <c r="G343" i="9"/>
  <c r="G491" i="9"/>
  <c r="G50" i="9"/>
  <c r="G455" i="9"/>
  <c r="G165" i="9"/>
  <c r="G443" i="9"/>
  <c r="G27" i="9"/>
  <c r="G109" i="9"/>
  <c r="G243" i="9"/>
  <c r="G161" i="9"/>
  <c r="G138" i="9"/>
  <c r="G445" i="9"/>
  <c r="G292" i="9"/>
  <c r="G452" i="9"/>
  <c r="G99" i="9"/>
  <c r="G453" i="9"/>
  <c r="G205" i="9"/>
  <c r="G149" i="9"/>
  <c r="G235" i="9"/>
  <c r="G70" i="9"/>
  <c r="G91" i="9"/>
  <c r="G342" i="9"/>
  <c r="G128" i="9"/>
  <c r="G121" i="9"/>
  <c r="G169" i="9"/>
  <c r="G96" i="9"/>
  <c r="G86" i="9"/>
  <c r="G510" i="9"/>
  <c r="G476" i="9"/>
  <c r="G444" i="9"/>
  <c r="G347" i="9"/>
  <c r="G410" i="9"/>
  <c r="G363" i="9"/>
  <c r="G468" i="9"/>
  <c r="G501" i="9"/>
  <c r="G177" i="9"/>
  <c r="G520" i="9"/>
  <c r="G136" i="9"/>
  <c r="G325" i="9"/>
  <c r="G255" i="9"/>
  <c r="G64" i="9"/>
  <c r="G244" i="9"/>
  <c r="G217" i="9"/>
  <c r="G154" i="9"/>
  <c r="G314" i="9"/>
  <c r="G40" i="9"/>
  <c r="G498" i="9"/>
  <c r="G489" i="9"/>
  <c r="G198" i="9"/>
  <c r="G75" i="9"/>
  <c r="G313" i="9"/>
  <c r="G502" i="9"/>
  <c r="G76" i="9"/>
  <c r="G103" i="9"/>
  <c r="G202" i="9"/>
  <c r="G419" i="9"/>
  <c r="G335" i="9"/>
  <c r="G214" i="9"/>
  <c r="G73" i="9"/>
  <c r="G412" i="9"/>
  <c r="G79" i="9"/>
  <c r="G185" i="9"/>
  <c r="G176" i="9"/>
  <c r="G318" i="9"/>
  <c r="G251" i="9"/>
  <c r="G141" i="9"/>
  <c r="G326" i="9"/>
  <c r="G308" i="9"/>
  <c r="G447" i="9"/>
  <c r="G256" i="9"/>
  <c r="G336" i="9"/>
  <c r="G233" i="9"/>
  <c r="G270" i="9"/>
  <c r="G290" i="9"/>
  <c r="G449" i="9"/>
  <c r="G350" i="9"/>
  <c r="G93" i="9"/>
  <c r="G55" i="9"/>
  <c r="G519" i="9"/>
  <c r="G397" i="9"/>
  <c r="G309" i="9"/>
  <c r="G207" i="9"/>
  <c r="G242" i="9"/>
  <c r="G418" i="9"/>
  <c r="G98" i="9"/>
  <c r="G240" i="9"/>
  <c r="G408" i="9"/>
  <c r="G234" i="9"/>
  <c r="G184" i="9"/>
  <c r="G415" i="9"/>
  <c r="G216" i="9"/>
  <c r="G431" i="9"/>
  <c r="G236" i="9"/>
  <c r="G100" i="9"/>
  <c r="G38" i="9"/>
  <c r="G454" i="9"/>
  <c r="G430" i="9"/>
  <c r="G170" i="9"/>
  <c r="G369" i="9"/>
  <c r="G51" i="9"/>
  <c r="G400" i="9"/>
  <c r="G206" i="9"/>
  <c r="G370" i="9"/>
  <c r="G174" i="9"/>
  <c r="G384" i="9"/>
  <c r="G34" i="9"/>
  <c r="G293" i="9"/>
  <c r="G230" i="9"/>
  <c r="G473" i="9"/>
  <c r="G95" i="9"/>
  <c r="G110" i="9"/>
  <c r="G389" i="9"/>
  <c r="G68" i="9"/>
  <c r="G119" i="9"/>
  <c r="G229" i="9"/>
  <c r="G153" i="9"/>
  <c r="G316" i="9"/>
  <c r="G483" i="9"/>
  <c r="G139" i="9"/>
  <c r="G420" i="9"/>
  <c r="G257" i="9"/>
  <c r="G43" i="9"/>
  <c r="G89" i="9"/>
  <c r="G315" i="9"/>
  <c r="G111" i="9"/>
  <c r="G463" i="9"/>
  <c r="G101" i="9"/>
  <c r="G248" i="9"/>
  <c r="G48" i="9"/>
  <c r="G74" i="9"/>
  <c r="G304" i="9"/>
  <c r="G31" i="9"/>
  <c r="G388" i="9"/>
  <c r="G62" i="9"/>
  <c r="G376" i="9"/>
  <c r="G53" i="9"/>
  <c r="G465" i="9"/>
  <c r="G378" i="9"/>
  <c r="G438" i="9"/>
  <c r="G295" i="9"/>
  <c r="G516" i="9"/>
  <c r="G426" i="9"/>
  <c r="G160" i="9"/>
  <c r="G459" i="9"/>
  <c r="G436" i="9"/>
  <c r="G281" i="9"/>
  <c r="G49" i="9"/>
  <c r="G47" i="9"/>
  <c r="G193" i="9"/>
  <c r="G334" i="9"/>
  <c r="G142" i="9"/>
  <c r="G300" i="9"/>
  <c r="G140" i="9"/>
  <c r="G203" i="9"/>
  <c r="G35" i="9"/>
  <c r="G283" i="9"/>
  <c r="G414" i="9"/>
  <c r="G278" i="9"/>
  <c r="G289" i="9"/>
  <c r="G345" i="9"/>
  <c r="G322" i="9"/>
  <c r="G356" i="9"/>
  <c r="G247" i="9"/>
  <c r="G462" i="9"/>
  <c r="G81" i="9"/>
  <c r="G340" i="9"/>
  <c r="G218" i="9"/>
  <c r="G357" i="9"/>
  <c r="G250" i="9"/>
  <c r="G162" i="9"/>
  <c r="G387" i="9"/>
  <c r="G285" i="9"/>
  <c r="G263" i="9"/>
  <c r="G147" i="9"/>
  <c r="G434" i="9"/>
  <c r="G135" i="9"/>
  <c r="G186" i="9"/>
  <c r="G196" i="9"/>
  <c r="G199" i="9"/>
  <c r="G132" i="9"/>
  <c r="G413" i="9"/>
  <c r="G134" i="9"/>
  <c r="G505" i="9"/>
  <c r="G392" i="9"/>
  <c r="G223" i="9"/>
  <c r="G451" i="9"/>
  <c r="G225" i="9"/>
  <c r="G264" i="9"/>
  <c r="G456" i="9"/>
  <c r="G194" i="9"/>
  <c r="G341" i="9"/>
  <c r="G477" i="9"/>
  <c r="G125" i="9"/>
  <c r="G211" i="9"/>
  <c r="G77" i="9"/>
  <c r="G461" i="9"/>
  <c r="G237" i="9"/>
  <c r="G517" i="9"/>
  <c r="G118" i="9"/>
  <c r="G175" i="9"/>
  <c r="G106" i="9"/>
  <c r="G67" i="9"/>
  <c r="G306" i="9"/>
  <c r="G155" i="9"/>
  <c r="G286" i="9"/>
  <c r="G192" i="9"/>
  <c r="G114" i="9"/>
  <c r="G156" i="9"/>
  <c r="G189" i="9"/>
  <c r="G500" i="9"/>
  <c r="G362" i="9"/>
  <c r="G148" i="9"/>
  <c r="G46" i="9"/>
  <c r="G204" i="9"/>
  <c r="G319" i="9"/>
  <c r="G354" i="9"/>
  <c r="G221" i="9"/>
  <c r="G507" i="9"/>
  <c r="G187" i="9"/>
  <c r="G503" i="9"/>
  <c r="G407" i="9"/>
  <c r="G112" i="9"/>
  <c r="G291" i="9"/>
  <c r="G82" i="9"/>
  <c r="G324" i="9"/>
  <c r="G282" i="9"/>
  <c r="G429" i="9"/>
  <c r="G208" i="9"/>
  <c r="G475" i="9"/>
  <c r="G495" i="9"/>
  <c r="G411" i="9"/>
  <c r="G137" i="9"/>
  <c r="G56" i="9"/>
  <c r="G259" i="9"/>
  <c r="G131" i="9"/>
  <c r="G320" i="9"/>
  <c r="G310" i="9"/>
  <c r="G493" i="9"/>
  <c r="G276" i="9"/>
  <c r="G271" i="9"/>
  <c r="G29" i="9"/>
  <c r="G321" i="9"/>
  <c r="G113" i="9"/>
  <c r="G220" i="9"/>
  <c r="G386" i="9"/>
  <c r="G228" i="9"/>
  <c r="G424" i="9"/>
  <c r="G215" i="9"/>
  <c r="G383" i="9"/>
  <c r="G385" i="9"/>
  <c r="G450" i="9"/>
  <c r="G180" i="9"/>
  <c r="G122" i="9"/>
  <c r="G425" i="9"/>
  <c r="G226" i="9"/>
  <c r="G490" i="9"/>
  <c r="G30" i="9"/>
  <c r="G87" i="9"/>
  <c r="G395" i="9"/>
  <c r="G333" i="9"/>
  <c r="G338" i="9"/>
  <c r="G514" i="9"/>
  <c r="G417" i="9"/>
  <c r="G497" i="9"/>
  <c r="G157" i="9"/>
  <c r="G312" i="9"/>
  <c r="G440" i="9"/>
  <c r="G36" i="9"/>
  <c r="G492" i="9"/>
  <c r="G210" i="9"/>
  <c r="G323" i="9"/>
  <c r="G254" i="9"/>
  <c r="G512" i="9"/>
  <c r="G464" i="9"/>
  <c r="G146" i="9"/>
  <c r="G37" i="9"/>
  <c r="G280" i="9"/>
  <c r="G478" i="9"/>
  <c r="G262" i="9"/>
  <c r="G422" i="9"/>
  <c r="G518" i="9"/>
  <c r="G105" i="9"/>
  <c r="G302" i="9"/>
  <c r="G188" i="9"/>
  <c r="G360" i="9"/>
  <c r="G116" i="9"/>
  <c r="G246" i="9"/>
  <c r="G299" i="9"/>
  <c r="G337" i="9"/>
  <c r="G380" i="9"/>
  <c r="G238" i="9"/>
  <c r="G232" i="9"/>
  <c r="G472" i="9"/>
  <c r="G446" i="9"/>
  <c r="G159" i="9"/>
  <c r="G150" i="9"/>
  <c r="G120" i="9"/>
  <c r="G268" i="9"/>
  <c r="G39" i="9"/>
  <c r="G511" i="9"/>
  <c r="G358" i="9"/>
  <c r="G261" i="9"/>
  <c r="G327" i="9"/>
  <c r="G61" i="9"/>
  <c r="G249" i="9"/>
  <c r="G65" i="9"/>
  <c r="G219" i="9"/>
  <c r="L18" i="12" l="1"/>
  <c r="R18" i="12" l="1"/>
  <c r="L25" i="10"/>
  <c r="I26" i="10"/>
  <c r="W23" i="10"/>
  <c r="U33" i="10"/>
  <c r="I34" i="10"/>
  <c r="U24" i="10"/>
  <c r="S26" i="10"/>
  <c r="J32" i="10"/>
  <c r="T22" i="10"/>
  <c r="I36" i="10"/>
  <c r="M22" i="10"/>
  <c r="W22" i="10"/>
  <c r="W25" i="10"/>
  <c r="T24" i="10"/>
  <c r="U34" i="10"/>
  <c r="J22" i="10"/>
  <c r="U32" i="10"/>
  <c r="I33" i="10"/>
  <c r="U25" i="10"/>
  <c r="J24" i="10"/>
  <c r="K22" i="10"/>
  <c r="S35" i="10"/>
  <c r="V22" i="10"/>
  <c r="M24" i="10"/>
  <c r="T23" i="10"/>
  <c r="K24" i="10"/>
  <c r="V23" i="10"/>
  <c r="K33" i="10"/>
  <c r="T25" i="10"/>
  <c r="S36" i="10"/>
  <c r="K36" i="10"/>
  <c r="U26" i="10"/>
  <c r="L24" i="10"/>
  <c r="M26" i="10"/>
  <c r="W24" i="10"/>
  <c r="L22" i="10"/>
  <c r="T36" i="10"/>
  <c r="S33" i="10"/>
  <c r="M25" i="10"/>
  <c r="V25" i="10"/>
  <c r="J35" i="10"/>
  <c r="K32" i="10"/>
  <c r="S34" i="10"/>
  <c r="J36" i="10"/>
  <c r="I25" i="10"/>
  <c r="J34" i="10"/>
  <c r="U23" i="10"/>
  <c r="I23" i="10"/>
  <c r="I32" i="10"/>
  <c r="V24" i="10"/>
  <c r="K23" i="10"/>
  <c r="T33" i="10"/>
  <c r="T26" i="10"/>
  <c r="W26" i="10"/>
  <c r="K26" i="10"/>
  <c r="K25" i="10"/>
  <c r="K34" i="10"/>
  <c r="M23" i="10"/>
  <c r="J25" i="10"/>
  <c r="S23" i="10"/>
  <c r="L23" i="10"/>
  <c r="I22" i="10"/>
  <c r="S25" i="10"/>
  <c r="L26" i="10"/>
  <c r="S24" i="10"/>
  <c r="U36" i="10"/>
  <c r="K35" i="10"/>
  <c r="J23" i="10"/>
  <c r="U35" i="10"/>
  <c r="V26" i="10"/>
  <c r="I35" i="10"/>
  <c r="T34" i="10"/>
  <c r="S22" i="10"/>
  <c r="J33" i="10"/>
  <c r="T32" i="10"/>
  <c r="T35" i="10"/>
  <c r="I24" i="10"/>
  <c r="S32" i="10"/>
  <c r="U22" i="10"/>
  <c r="J26" i="10"/>
</calcChain>
</file>

<file path=xl/comments1.xml><?xml version="1.0" encoding="utf-8"?>
<comments xmlns="http://schemas.openxmlformats.org/spreadsheetml/2006/main">
  <authors>
    <author>Fredy Geobany Zea Rodriguez</author>
    <author>Runner warrior</author>
    <author>usuario</author>
    <author>Sandra Garcia Martinez</author>
  </authors>
  <commentList>
    <comment ref="K14" authorId="0" shapeId="0">
      <text>
        <r>
          <rPr>
            <b/>
            <sz val="9"/>
            <color indexed="81"/>
            <rFont val="Tahoma"/>
            <family val="2"/>
          </rPr>
          <t>Fecha: Formato DD/MM/AAAA</t>
        </r>
      </text>
    </comment>
    <comment ref="F27" authorId="1" shapeId="0">
      <text>
        <r>
          <rPr>
            <sz val="9"/>
            <color indexed="81"/>
            <rFont val="Tahoma"/>
            <family val="2"/>
          </rPr>
          <t xml:space="preserve">
CAMPO AUTOMATICO. 
NO DILIGENCIAR.
</t>
        </r>
      </text>
    </comment>
    <comment ref="H27" authorId="1" shapeId="0">
      <text>
        <r>
          <rPr>
            <sz val="9"/>
            <color indexed="81"/>
            <rFont val="Tahoma"/>
            <family val="2"/>
          </rPr>
          <t xml:space="preserve">Escoja el  proceso a trabajar
</t>
        </r>
      </text>
    </comment>
    <comment ref="K27" authorId="2" shapeId="0">
      <text>
        <r>
          <rPr>
            <sz val="9"/>
            <color indexed="81"/>
            <rFont val="Tahoma"/>
            <family val="2"/>
          </rPr>
          <t xml:space="preserve">
CAMPO AUTOMATICO  que corresponde al Objetivo del  proceso analizado.
</t>
        </r>
      </text>
    </comment>
    <comment ref="M27" authorId="2" shapeId="0">
      <text>
        <r>
          <rPr>
            <sz val="9"/>
            <color indexed="81"/>
            <rFont val="Tahoma"/>
            <family val="2"/>
          </rPr>
          <t xml:space="preserve">
Describa los agentes generadores, medios o circunstacias que pueden ocasionar  el riesgo a  identificar. 
Seleccione del listado que aparece en la hoja "Listado de Causas". En caso de identificar otra, escribala en color rojo para que sea incluida.</t>
        </r>
      </text>
    </comment>
    <comment ref="O27" authorId="0" shapeId="0">
      <text>
        <r>
          <rPr>
            <b/>
            <sz val="9"/>
            <color indexed="81"/>
            <rFont val="Tahoma"/>
            <family val="2"/>
          </rPr>
          <t>Mencione el evento que podria presentarse y obstaculizar el normal desarrollo de la gestión en la entidad y afectar el logro de objetivos operativos o institucionales y que responde  a las causas identificadas.</t>
        </r>
      </text>
    </comment>
    <comment ref="Q27" authorId="3" shapeId="0">
      <text>
        <r>
          <rPr>
            <b/>
            <sz val="9"/>
            <color indexed="81"/>
            <rFont val="Tahoma"/>
            <family val="2"/>
          </rPr>
          <t>Describa brevemente la manera como se presenta el
riesgo</t>
        </r>
      </text>
    </comment>
    <comment ref="X27" authorId="1" shapeId="0">
      <text>
        <r>
          <rPr>
            <b/>
            <sz val="9"/>
            <color indexed="81"/>
            <rFont val="Tahoma"/>
            <family val="2"/>
          </rPr>
          <t xml:space="preserve">
Seleccione con el boton, las afirmaciones que se pueden presentar, para verificar si se trata de un riesgo de corrupción.</t>
        </r>
      </text>
    </comment>
    <comment ref="AB27" authorId="1" shapeId="0">
      <text>
        <r>
          <rPr>
            <sz val="9"/>
            <color indexed="81"/>
            <rFont val="Tahoma"/>
            <family val="2"/>
          </rPr>
          <t xml:space="preserve">
CAMPO AUTOMATICO 
NO DILIGENCIAR
</t>
        </r>
        <r>
          <rPr>
            <sz val="8"/>
            <color indexed="81"/>
            <rFont val="Tahoma"/>
            <family val="2"/>
          </rPr>
          <t xml:space="preserve">El codigo se establece con las 2 primeras letras del proceso y un numero consecutivo que va en orden
</t>
        </r>
      </text>
    </comment>
    <comment ref="AD27" authorId="3" shapeId="0">
      <text>
        <r>
          <rPr>
            <sz val="9"/>
            <color indexed="81"/>
            <rFont val="Tahoma"/>
            <family val="2"/>
          </rPr>
          <t xml:space="preserve">Escriba las consecuencias de lo que puede ocurrir al materializarse el riesgo. 
Seleccione del listado que se encuentra en la hoja </t>
        </r>
        <r>
          <rPr>
            <b/>
            <u/>
            <sz val="9"/>
            <color indexed="81"/>
            <rFont val="Tahoma"/>
            <family val="2"/>
          </rPr>
          <t>"Listado de Consecuencias"</t>
        </r>
        <r>
          <rPr>
            <sz val="9"/>
            <color indexed="81"/>
            <rFont val="Tahoma"/>
            <family val="2"/>
          </rPr>
          <t xml:space="preserve">. En caso de identificar otra, escribala en color rojo para que sea incluida.
Tenga en cuentan que </t>
        </r>
        <r>
          <rPr>
            <sz val="8"/>
            <color indexed="81"/>
            <rFont val="Tahoma"/>
            <family val="2"/>
          </rPr>
          <t>generalmente se dan sobre las personas o los bienes materiales o inmateriales con incidencias importantes tales como daños físicos y fallecimiento, sanciones, pérdidas económicas, de información, de bienes, de imagen, de credibilidad y de confianza, interrupción del servicio y daño ambiental.</t>
        </r>
      </text>
    </comment>
    <comment ref="AF27" authorId="0" shapeId="0">
      <text>
        <r>
          <rPr>
            <b/>
            <sz val="9"/>
            <color indexed="81"/>
            <rFont val="Tahoma"/>
            <family val="2"/>
          </rPr>
          <t>Marque con una X donde el evento descrito se vería reflejado. Se puede marcar una o varias opciones.</t>
        </r>
      </text>
    </comment>
  </commentList>
</comments>
</file>

<file path=xl/comments2.xml><?xml version="1.0" encoding="utf-8"?>
<comments xmlns="http://schemas.openxmlformats.org/spreadsheetml/2006/main">
  <authors>
    <author>Runner warrior</author>
    <author>usuario</author>
  </authors>
  <commentList>
    <comment ref="F16" authorId="0" shapeId="0">
      <text>
        <r>
          <rPr>
            <b/>
            <sz val="9"/>
            <color indexed="81"/>
            <rFont val="Tahoma"/>
            <family val="2"/>
          </rPr>
          <t xml:space="preserve">
CAMPO AUTOMATICO
NO DILIGENCIAR</t>
        </r>
      </text>
    </comment>
    <comment ref="H16" authorId="0" shapeId="0">
      <text>
        <r>
          <rPr>
            <b/>
            <sz val="9"/>
            <color indexed="81"/>
            <rFont val="Tahoma"/>
            <family val="2"/>
          </rPr>
          <t xml:space="preserve">
CAMPO AUTOMATICO
NO DILIGENCIAR</t>
        </r>
      </text>
    </comment>
    <comment ref="L16" authorId="0" shapeId="0">
      <text>
        <r>
          <rPr>
            <b/>
            <sz val="9"/>
            <color indexed="81"/>
            <rFont val="Tahoma"/>
            <family val="2"/>
          </rPr>
          <t xml:space="preserve">
CAMPO AUTOMATICO
NO DILIGENCIAR</t>
        </r>
      </text>
    </comment>
    <comment ref="N16" authorId="0" shapeId="0">
      <text>
        <r>
          <rPr>
            <b/>
            <sz val="9"/>
            <color indexed="81"/>
            <rFont val="Tahoma"/>
            <family val="2"/>
          </rPr>
          <t xml:space="preserve">
CAMPO AUTOMATICO
NO DILIGENCIAR</t>
        </r>
      </text>
    </comment>
    <comment ref="AI16" authorId="1" shapeId="0">
      <text>
        <r>
          <rPr>
            <b/>
            <sz val="9"/>
            <color indexed="81"/>
            <rFont val="Tahoma"/>
            <family val="2"/>
          </rPr>
          <t xml:space="preserve"> DILIGENCIAR PREVIAMENTE  LA HOJA DE CONTROLES  (2a) 
CAMPO AUTOMATICO
NO DILIGENCIAR</t>
        </r>
      </text>
    </comment>
    <comment ref="AK16" authorId="0" shapeId="0">
      <text>
        <r>
          <rPr>
            <b/>
            <sz val="9"/>
            <color indexed="81"/>
            <rFont val="Tahoma"/>
            <family val="2"/>
          </rPr>
          <t xml:space="preserve">
CAMPO AUTOMATICO
NO DILIGENCIAR</t>
        </r>
      </text>
    </comment>
    <comment ref="AM16" authorId="0" shapeId="0">
      <text>
        <r>
          <rPr>
            <b/>
            <sz val="9"/>
            <color indexed="81"/>
            <rFont val="Tahoma"/>
            <family val="2"/>
          </rPr>
          <t xml:space="preserve">
CAMPO AUTOMATICO
NO DILIGENCIAR</t>
        </r>
      </text>
    </comment>
    <comment ref="AO16" authorId="0" shapeId="0">
      <text>
        <r>
          <rPr>
            <sz val="9"/>
            <color indexed="81"/>
            <rFont val="Tahoma"/>
            <family val="2"/>
          </rPr>
          <t xml:space="preserve">
</t>
        </r>
        <r>
          <rPr>
            <b/>
            <sz val="9"/>
            <color indexed="81"/>
            <rFont val="Tahoma"/>
            <family val="2"/>
          </rPr>
          <t>CAMPO AUTOMATICO
NO DILIGENCIAR</t>
        </r>
        <r>
          <rPr>
            <sz val="9"/>
            <color indexed="81"/>
            <rFont val="Tahoma"/>
            <family val="2"/>
          </rPr>
          <t xml:space="preserve">
</t>
        </r>
      </text>
    </comment>
    <comment ref="AQ16" authorId="0" shapeId="0">
      <text>
        <r>
          <rPr>
            <b/>
            <sz val="9"/>
            <color indexed="81"/>
            <rFont val="Tahoma"/>
            <family val="2"/>
          </rPr>
          <t>Defina si  el conjunto de controles reduce la probabilidad de ocurrencia del riesgo (mitiga las causas)</t>
        </r>
      </text>
    </comment>
    <comment ref="AS16" authorId="0" shapeId="0">
      <text>
        <r>
          <rPr>
            <b/>
            <sz val="9"/>
            <color indexed="81"/>
            <rFont val="Tahoma"/>
            <family val="2"/>
          </rPr>
          <t xml:space="preserve">
Defina si  el conjunto de controles reduce el impacto del riesgo (mitiga las consecuencias)</t>
        </r>
      </text>
    </comment>
    <comment ref="AW16" authorId="0" shapeId="0">
      <text>
        <r>
          <rPr>
            <b/>
            <sz val="9"/>
            <color indexed="81"/>
            <rFont val="Tahoma"/>
            <family val="2"/>
          </rPr>
          <t xml:space="preserve">
CAMPO AUTOMATICO
NO DILIGENCIAR</t>
        </r>
        <r>
          <rPr>
            <sz val="9"/>
            <color indexed="81"/>
            <rFont val="Tahoma"/>
            <family val="2"/>
          </rPr>
          <t xml:space="preserve">
</t>
        </r>
      </text>
    </comment>
    <comment ref="P17" authorId="1" shapeId="0">
      <text>
        <r>
          <rPr>
            <b/>
            <sz val="9"/>
            <color indexed="81"/>
            <rFont val="Tahoma"/>
            <family val="2"/>
          </rPr>
          <t xml:space="preserve">
</t>
        </r>
        <r>
          <rPr>
            <sz val="9"/>
            <color indexed="81"/>
            <rFont val="Tahoma"/>
            <family val="2"/>
          </rPr>
          <t xml:space="preserve">
Establezca la frecuencia con la cual se podría materializar el riesgo en un período determinado, según las siguientes condiciones:
</t>
        </r>
        <r>
          <rPr>
            <b/>
            <sz val="9"/>
            <color indexed="81"/>
            <rFont val="Tahoma"/>
            <family val="2"/>
          </rPr>
          <t>-Casi seguro</t>
        </r>
        <r>
          <rPr>
            <sz val="9"/>
            <color indexed="81"/>
            <rFont val="Tahoma"/>
            <family val="2"/>
          </rPr>
          <t xml:space="preserve">: Se espera que ocurra en la mayoría de las circunstancias, puede ocurrir más de 1 vez al año.
</t>
        </r>
        <r>
          <rPr>
            <b/>
            <sz val="9"/>
            <color indexed="81"/>
            <rFont val="Tahoma"/>
            <family val="2"/>
          </rPr>
          <t>-Probable:</t>
        </r>
        <r>
          <rPr>
            <sz val="9"/>
            <color indexed="81"/>
            <rFont val="Tahoma"/>
            <family val="2"/>
          </rPr>
          <t xml:space="preserve"> Probablemente ocurrirá en la mayoría de las circunstancias, puede ocurrir al menoz 1 vez en el último año.
</t>
        </r>
        <r>
          <rPr>
            <b/>
            <sz val="9"/>
            <color indexed="81"/>
            <rFont val="Tahoma"/>
            <family val="2"/>
          </rPr>
          <t>-Posible:</t>
        </r>
        <r>
          <rPr>
            <sz val="9"/>
            <color indexed="81"/>
            <rFont val="Tahoma"/>
            <family val="2"/>
          </rPr>
          <t xml:space="preserve">  Es posible que ocurra en algún momento, puede ocurrir al menos 1 vez en los últimos 2 años.
</t>
        </r>
        <r>
          <rPr>
            <b/>
            <sz val="9"/>
            <color indexed="81"/>
            <rFont val="Tahoma"/>
            <family val="2"/>
          </rPr>
          <t>-Improbable:</t>
        </r>
        <r>
          <rPr>
            <sz val="9"/>
            <color indexed="81"/>
            <rFont val="Tahoma"/>
            <family val="2"/>
          </rPr>
          <t xml:space="preserve"> Podría ocurrir en algún momento, puede ocurrir al menos 1 vez en los últimos 5 años.
</t>
        </r>
        <r>
          <rPr>
            <b/>
            <sz val="9"/>
            <color indexed="81"/>
            <rFont val="Tahoma"/>
            <family val="2"/>
          </rPr>
          <t>-Rara Vez:</t>
        </r>
        <r>
          <rPr>
            <sz val="9"/>
            <color indexed="81"/>
            <rFont val="Tahoma"/>
            <family val="2"/>
          </rPr>
          <t xml:space="preserve"> Puede ocurrir en circunstancias excepcionales, no se ha presentado en los últimos 5 años.
</t>
        </r>
      </text>
    </comment>
    <comment ref="S17" authorId="0" shapeId="0">
      <text>
        <r>
          <rPr>
            <sz val="9"/>
            <color indexed="81"/>
            <rFont val="Tahoma"/>
            <family val="2"/>
          </rPr>
          <t xml:space="preserve">
Marque las afirmaciones que apliquen según su análisis, para establecer el impacto del riesgo.</t>
        </r>
      </text>
    </comment>
    <comment ref="AB17" authorId="1" shapeId="0">
      <text>
        <r>
          <rPr>
            <b/>
            <sz val="9"/>
            <color indexed="81"/>
            <rFont val="Tahoma"/>
            <family val="2"/>
          </rPr>
          <t>CAMPO AUTOMÁTICO.</t>
        </r>
        <r>
          <rPr>
            <sz val="9"/>
            <color indexed="81"/>
            <rFont val="Tahoma"/>
            <family val="2"/>
          </rPr>
          <t xml:space="preserve">
 Se refiere al nivel de criticidad del daño o consecuencia que le acarrearía el riesgo al proceso en el evento de materializarse.</t>
        </r>
      </text>
    </comment>
    <comment ref="AE17" authorId="0" shapeId="0">
      <text>
        <r>
          <rPr>
            <b/>
            <sz val="9"/>
            <color indexed="81"/>
            <rFont val="Tahoma"/>
            <family val="2"/>
          </rPr>
          <t xml:space="preserve">
CAMPO AUTOMATICO
NO DILIGENCIAR</t>
        </r>
        <r>
          <rPr>
            <sz val="9"/>
            <color indexed="81"/>
            <rFont val="Tahoma"/>
            <family val="2"/>
          </rPr>
          <t xml:space="preserve">
</t>
        </r>
      </text>
    </comment>
    <comment ref="BA17" authorId="0" shapeId="0">
      <text>
        <r>
          <rPr>
            <b/>
            <sz val="9"/>
            <color indexed="81"/>
            <rFont val="Tahoma"/>
            <family val="2"/>
          </rPr>
          <t xml:space="preserve">
Mencione brevemente los nuevos controles que se deben implementar para mitigar el riesgo.</t>
        </r>
      </text>
    </comment>
    <comment ref="BC17" authorId="0" shapeId="0">
      <text>
        <r>
          <rPr>
            <b/>
            <sz val="9"/>
            <color indexed="81"/>
            <rFont val="Tahoma"/>
            <family val="2"/>
          </rPr>
          <t xml:space="preserve">
Relacione la(s) acción(es) para la implementación de  nuevos controles o ajustes a los existentes.</t>
        </r>
      </text>
    </comment>
    <comment ref="BE17" authorId="0" shapeId="0">
      <text>
        <r>
          <rPr>
            <sz val="9"/>
            <color indexed="81"/>
            <rFont val="Tahoma"/>
            <family val="2"/>
          </rPr>
          <t xml:space="preserve">
Escriba la fecha en la que inicia la accion relacionada en el campo anterior
</t>
        </r>
      </text>
    </comment>
    <comment ref="BG17" authorId="0" shapeId="0">
      <text>
        <r>
          <rPr>
            <sz val="9"/>
            <color indexed="81"/>
            <rFont val="Tahoma"/>
            <family val="2"/>
          </rPr>
          <t xml:space="preserve">
Escriba la fecha en la que finaliza la acción relacionada en el campo anterior
</t>
        </r>
      </text>
    </comment>
    <comment ref="BI17" authorId="0" shapeId="0">
      <text>
        <r>
          <rPr>
            <sz val="9"/>
            <color indexed="81"/>
            <rFont val="Tahoma"/>
            <family val="2"/>
          </rPr>
          <t xml:space="preserve">
Escriba el cargo del funcionario que lidera la acción descrita.
</t>
        </r>
      </text>
    </comment>
  </commentList>
</comments>
</file>

<file path=xl/comments3.xml><?xml version="1.0" encoding="utf-8"?>
<comments xmlns="http://schemas.openxmlformats.org/spreadsheetml/2006/main">
  <authors>
    <author>Runner warrior</author>
  </authors>
  <commentList>
    <comment ref="F17" authorId="0" shapeId="0">
      <text>
        <r>
          <rPr>
            <b/>
            <sz val="9"/>
            <color indexed="81"/>
            <rFont val="Tahoma"/>
            <family val="2"/>
          </rPr>
          <t xml:space="preserve">
Seleccione el código del riesgo que fue identificado.</t>
        </r>
        <r>
          <rPr>
            <sz val="9"/>
            <color indexed="81"/>
            <rFont val="Tahoma"/>
            <family val="2"/>
          </rPr>
          <t xml:space="preserve">
</t>
        </r>
      </text>
    </comment>
    <comment ref="G17" authorId="0" shapeId="0">
      <text>
        <r>
          <rPr>
            <b/>
            <sz val="9"/>
            <color indexed="81"/>
            <rFont val="Tahoma"/>
            <family val="2"/>
          </rPr>
          <t xml:space="preserve">
CAMPO AUTOMATICO
NO DILIGENCIAR</t>
        </r>
        <r>
          <rPr>
            <sz val="9"/>
            <color indexed="81"/>
            <rFont val="Tahoma"/>
            <family val="2"/>
          </rPr>
          <t xml:space="preserve">
</t>
        </r>
      </text>
    </comment>
    <comment ref="H17" authorId="0" shapeId="0">
      <text>
        <r>
          <rPr>
            <b/>
            <sz val="9"/>
            <color indexed="81"/>
            <rFont val="Tahoma"/>
            <family val="2"/>
          </rPr>
          <t xml:space="preserve">
</t>
        </r>
        <r>
          <rPr>
            <sz val="9"/>
            <color indexed="81"/>
            <rFont val="Tahoma"/>
            <family val="2"/>
          </rPr>
          <t xml:space="preserve">Mencione </t>
        </r>
        <r>
          <rPr>
            <b/>
            <u/>
            <sz val="9"/>
            <color indexed="81"/>
            <rFont val="Tahoma"/>
            <family val="2"/>
          </rPr>
          <t>brevemente</t>
        </r>
        <r>
          <rPr>
            <u/>
            <sz val="9"/>
            <color indexed="81"/>
            <rFont val="Tahoma"/>
            <family val="2"/>
          </rPr>
          <t xml:space="preserve"> </t>
        </r>
        <r>
          <rPr>
            <sz val="9"/>
            <color indexed="81"/>
            <rFont val="Tahoma"/>
            <family val="2"/>
          </rPr>
          <t>la actividad o elemento de control existente para mitigar el riesgo.</t>
        </r>
      </text>
    </comment>
    <comment ref="I17" authorId="0" shapeId="0">
      <text>
        <r>
          <rPr>
            <sz val="8"/>
            <color indexed="81"/>
            <rFont val="Tahoma"/>
            <family val="2"/>
          </rPr>
          <t xml:space="preserve">
Mencione el cargo responsable de ejecutar la actividad o elemento de control en el proceso. 
Tener en cuenta los siguientes criterios:
• Funciones de control asignadas al responsable de la ejecución de las actividades, debidamente documentadas.
• Segregación de funciones, es decir, si quién opera el control es un funcionario diferente a quien elabora, evalúa el control y aprueba los resultados.
• Si el  responsable asignado cuenta con el conocimiento adecuado para ejecutar el control.
• Conveniencia en los conocimientos del responsable de ejecutar el control.</t>
        </r>
      </text>
    </comment>
    <comment ref="J17" authorId="0" shapeId="0">
      <text>
        <r>
          <rPr>
            <sz val="8"/>
            <color indexed="81"/>
            <rFont val="Tahoma"/>
            <family val="2"/>
          </rPr>
          <t xml:space="preserve">
Mencione la periodicidad con la cual se aplica el control. La frecuencia debe estar definida de acuerdo a la periodicidad con la cual se realiza el control, de tal manera que éste cubra la actividad el total de veces que ésta se repita en el proceso.
</t>
        </r>
      </text>
    </comment>
    <comment ref="K17" authorId="0" shapeId="0">
      <text>
        <r>
          <rPr>
            <sz val="8"/>
            <color indexed="81"/>
            <rFont val="Tahoma"/>
            <family val="2"/>
          </rPr>
          <t>Clasifique de acuerdo al momento en el cual se activa o ejecuta el control en el proceso. Esta clasificación permite determinar en qué casos los controles establecidos pueden reducir el impacto o la probabilidad de un riesgo identificado.</t>
        </r>
      </text>
    </comment>
    <comment ref="L17" authorId="0" shapeId="0">
      <text>
        <r>
          <rPr>
            <sz val="8"/>
            <color indexed="81"/>
            <rFont val="Tahoma"/>
            <family val="2"/>
          </rPr>
          <t xml:space="preserve">Establezca cómo se ejecuta el control.  La clase del control puede ser:
</t>
        </r>
        <r>
          <rPr>
            <b/>
            <sz val="8"/>
            <color indexed="81"/>
            <rFont val="Tahoma"/>
            <family val="2"/>
          </rPr>
          <t>-Automático:</t>
        </r>
        <r>
          <rPr>
            <sz val="8"/>
            <color indexed="81"/>
            <rFont val="Tahoma"/>
            <family val="2"/>
          </rPr>
          <t xml:space="preserve"> ejecutado directamente por el sistema de información sin solicitar instrucción por parte del responsable de la actividad. Se ejecutan tan pronto se presenta la actividad a ejecutar.
</t>
        </r>
        <r>
          <rPr>
            <b/>
            <sz val="8"/>
            <color indexed="81"/>
            <rFont val="Tahoma"/>
            <family val="2"/>
          </rPr>
          <t>-Semi- Automático:</t>
        </r>
        <r>
          <rPr>
            <sz val="8"/>
            <color indexed="81"/>
            <rFont val="Tahoma"/>
            <family val="2"/>
          </rPr>
          <t xml:space="preserve"> es ejecutado por el sistema previa instrucción dada por el funcionario encargado del control. Su ejecución depende de la orden dada al sistema.
</t>
        </r>
        <r>
          <rPr>
            <b/>
            <sz val="8"/>
            <color indexed="81"/>
            <rFont val="Tahoma"/>
            <family val="2"/>
          </rPr>
          <t>-Manual</t>
        </r>
        <r>
          <rPr>
            <sz val="8"/>
            <color indexed="81"/>
            <rFont val="Tahoma"/>
            <family val="2"/>
          </rPr>
          <t xml:space="preserve">:Realizado directamente por el responsable del control. Si bien en su ejecución pueden usarse ayudas del sistema, su aplicación no es ejecutada por éste. 
</t>
        </r>
      </text>
    </comment>
    <comment ref="M17" authorId="0" shapeId="0">
      <text>
        <r>
          <rPr>
            <sz val="8"/>
            <color indexed="81"/>
            <rFont val="Tahoma"/>
            <family val="2"/>
          </rPr>
          <t xml:space="preserve">Mencione si el control esta documentado osea que existe una actividad documentada en un procedimiento establecida como control o  se menciona dentro de las políticas operativas como control. </t>
        </r>
      </text>
    </comment>
    <comment ref="N17" authorId="0" shapeId="0">
      <text>
        <r>
          <rPr>
            <b/>
            <sz val="9"/>
            <color indexed="81"/>
            <rFont val="Tahoma"/>
            <family val="2"/>
          </rPr>
          <t xml:space="preserve">
CAMPO AUTOMATICO
NO DILIGENCIAR
</t>
        </r>
      </text>
    </comment>
    <comment ref="O17" authorId="0" shapeId="0">
      <text>
        <r>
          <rPr>
            <b/>
            <sz val="9"/>
            <color indexed="81"/>
            <rFont val="Tahoma"/>
            <family val="2"/>
          </rPr>
          <t xml:space="preserve">
CAMPO AUTOMATICO
NO DILIGENCIAR</t>
        </r>
        <r>
          <rPr>
            <sz val="9"/>
            <color indexed="81"/>
            <rFont val="Tahoma"/>
            <family val="2"/>
          </rPr>
          <t xml:space="preserve">
</t>
        </r>
      </text>
    </comment>
    <comment ref="Q17" authorId="0" shapeId="0">
      <text>
        <r>
          <rPr>
            <b/>
            <sz val="9"/>
            <color indexed="81"/>
            <rFont val="Tahoma"/>
            <family val="2"/>
          </rPr>
          <t xml:space="preserve">
CAMPO AUTOMATICO
NO DILIGENCIAR</t>
        </r>
        <r>
          <rPr>
            <sz val="9"/>
            <color indexed="81"/>
            <rFont val="Tahoma"/>
            <family val="2"/>
          </rPr>
          <t xml:space="preserve">
</t>
        </r>
      </text>
    </comment>
    <comment ref="R17" authorId="0" shapeId="0">
      <text>
        <r>
          <rPr>
            <sz val="9"/>
            <color indexed="81"/>
            <rFont val="Tahoma"/>
            <family val="2"/>
          </rPr>
          <t xml:space="preserve">Evalue el nivel de cumplimiento de la ejecución del control, de acuerdo con los criterios establecidos en el diseño.
</t>
        </r>
      </text>
    </comment>
    <comment ref="S17" authorId="0" shapeId="0">
      <text>
        <r>
          <rPr>
            <sz val="9"/>
            <color indexed="81"/>
            <rFont val="Tahoma"/>
            <family val="2"/>
          </rPr>
          <t xml:space="preserve">
</t>
        </r>
        <r>
          <rPr>
            <b/>
            <sz val="9"/>
            <color indexed="81"/>
            <rFont val="Tahoma"/>
            <family val="2"/>
          </rPr>
          <t xml:space="preserve">
CAMPO AUTOMATICO 
NO DILIGENCIAR</t>
        </r>
      </text>
    </comment>
    <comment ref="T17" authorId="0" shapeId="0">
      <text>
        <r>
          <rPr>
            <b/>
            <sz val="9"/>
            <color indexed="81"/>
            <rFont val="Tahoma"/>
            <family val="2"/>
          </rPr>
          <t xml:space="preserve">
</t>
        </r>
        <r>
          <rPr>
            <b/>
            <sz val="8"/>
            <color indexed="81"/>
            <rFont val="Tahoma"/>
            <family val="2"/>
          </rPr>
          <t>Evalue y seleccione el</t>
        </r>
        <r>
          <rPr>
            <b/>
            <sz val="9"/>
            <color indexed="81"/>
            <rFont val="Tahoma"/>
            <family val="2"/>
          </rPr>
          <t xml:space="preserve"> </t>
        </r>
        <r>
          <rPr>
            <b/>
            <sz val="8"/>
            <color indexed="81"/>
            <rFont val="Tahoma"/>
            <family val="2"/>
          </rPr>
          <t>grado de efectividad del control para mitigar el riesgo. A mayor efectividad,  se reduce la probabilidad de ocurrencia.</t>
        </r>
      </text>
    </comment>
    <comment ref="U17" authorId="0" shapeId="0">
      <text>
        <r>
          <rPr>
            <b/>
            <sz val="9"/>
            <color indexed="81"/>
            <rFont val="Tahoma"/>
            <family val="2"/>
          </rPr>
          <t xml:space="preserve">
CAMPO AUTOMATICO
NO DILIGENCIAR</t>
        </r>
        <r>
          <rPr>
            <sz val="9"/>
            <color indexed="81"/>
            <rFont val="Tahoma"/>
            <family val="2"/>
          </rPr>
          <t xml:space="preserve">
</t>
        </r>
      </text>
    </comment>
    <comment ref="V17" authorId="0" shapeId="0">
      <text>
        <r>
          <rPr>
            <sz val="9"/>
            <color indexed="81"/>
            <rFont val="Tahoma"/>
            <family val="2"/>
          </rPr>
          <t xml:space="preserve">CAMPO AUTOMATICO 
NO DILIGENCIAR.
Resultado promedio de la evaluacion integral del control
</t>
        </r>
      </text>
    </comment>
  </commentList>
</comments>
</file>

<file path=xl/comments4.xml><?xml version="1.0" encoding="utf-8"?>
<comments xmlns="http://schemas.openxmlformats.org/spreadsheetml/2006/main">
  <authors>
    <author>Jose Horacio Gonzalez Roa</author>
  </authors>
  <commentList>
    <comment ref="AU48" authorId="0" shapeId="0">
      <text>
        <r>
          <rPr>
            <b/>
            <sz val="9"/>
            <color indexed="81"/>
            <rFont val="Tahoma"/>
            <family val="2"/>
          </rPr>
          <t>Jose Horacio Gonzalez Roa:</t>
        </r>
        <r>
          <rPr>
            <sz val="9"/>
            <color indexed="81"/>
            <rFont val="Tahoma"/>
            <family val="2"/>
          </rPr>
          <t xml:space="preserve">
Diseño 25%, Ejecución 25% y Efectividad 50%</t>
        </r>
      </text>
    </comment>
  </commentList>
</comments>
</file>

<file path=xl/sharedStrings.xml><?xml version="1.0" encoding="utf-8"?>
<sst xmlns="http://schemas.openxmlformats.org/spreadsheetml/2006/main" count="3283" uniqueCount="1859">
  <si>
    <t>SEDE</t>
  </si>
  <si>
    <t>REGIONAL</t>
  </si>
  <si>
    <t>Bogota</t>
  </si>
  <si>
    <t>PROCESO</t>
  </si>
  <si>
    <t>-</t>
  </si>
  <si>
    <t>PROBABILIDAD</t>
  </si>
  <si>
    <t>IMPACTO</t>
  </si>
  <si>
    <t>Probable B 4</t>
  </si>
  <si>
    <t>LIGERAMENTE DAÑINO
(Insignificante) 1</t>
  </si>
  <si>
    <t>MODERADO 4</t>
  </si>
  <si>
    <t>CRITERIOS</t>
  </si>
  <si>
    <t>Los controles existen , no son efectivos</t>
  </si>
  <si>
    <t>RESPONSABLE</t>
  </si>
  <si>
    <t>SEDE_NACIONAL</t>
  </si>
  <si>
    <t>AMAZONAS</t>
  </si>
  <si>
    <t>ANTIOQUIA</t>
  </si>
  <si>
    <t>ARAUCA</t>
  </si>
  <si>
    <t>ATLANTICO</t>
  </si>
  <si>
    <t>BOGOTÁ</t>
  </si>
  <si>
    <t>BOLÍVAR</t>
  </si>
  <si>
    <t>BOYACÁ</t>
  </si>
  <si>
    <t>CALDAS</t>
  </si>
  <si>
    <t>CAQUETÁ</t>
  </si>
  <si>
    <t>CASANARE</t>
  </si>
  <si>
    <t>CAUCA</t>
  </si>
  <si>
    <t>CESAR</t>
  </si>
  <si>
    <t>CHOCO</t>
  </si>
  <si>
    <t>CÓRDOBA</t>
  </si>
  <si>
    <t>CUNDINAMARCA</t>
  </si>
  <si>
    <t>GUAINIA</t>
  </si>
  <si>
    <t>GUAVIARE</t>
  </si>
  <si>
    <t>HUILA</t>
  </si>
  <si>
    <t>MAGDALENA</t>
  </si>
  <si>
    <t>META</t>
  </si>
  <si>
    <t>NARIÑO</t>
  </si>
  <si>
    <t>N_SANTANDER</t>
  </si>
  <si>
    <t>PUTUMAYO</t>
  </si>
  <si>
    <t>QUINDIO</t>
  </si>
  <si>
    <t>RISARALDA</t>
  </si>
  <si>
    <t>SANTANDER</t>
  </si>
  <si>
    <t>SUCRE</t>
  </si>
  <si>
    <t>TOLIMA</t>
  </si>
  <si>
    <t>VALLE</t>
  </si>
  <si>
    <t>VAUPES</t>
  </si>
  <si>
    <t>VICHADA</t>
  </si>
  <si>
    <t>Direccionamiento Estratégico</t>
  </si>
  <si>
    <t>R. AMAZONAS</t>
  </si>
  <si>
    <t>R. ANTIOQUIA</t>
  </si>
  <si>
    <t>R. ARAUCA</t>
  </si>
  <si>
    <t>R. ATLANTICO</t>
  </si>
  <si>
    <t>R. BOGOTÁ</t>
  </si>
  <si>
    <t>R. BOLÍVAR</t>
  </si>
  <si>
    <t>R. BOYACÁ</t>
  </si>
  <si>
    <t>CZ CALDAS</t>
  </si>
  <si>
    <t>R. CAQUETÁ</t>
  </si>
  <si>
    <t>CZ CASANARE</t>
  </si>
  <si>
    <t>R. CAUCA</t>
  </si>
  <si>
    <t>R. CESAR</t>
  </si>
  <si>
    <t>R. CHOCO</t>
  </si>
  <si>
    <t>R. CÓRDOBA</t>
  </si>
  <si>
    <t>R. CUNDINAMARCA</t>
  </si>
  <si>
    <t>R. GUAINIA</t>
  </si>
  <si>
    <t>R. GUAVIARE</t>
  </si>
  <si>
    <t>R. HUILA</t>
  </si>
  <si>
    <t>R. LA GUAJIRA</t>
  </si>
  <si>
    <t>R. MAGDALENA</t>
  </si>
  <si>
    <t>R. META</t>
  </si>
  <si>
    <t>R. NARIÑO</t>
  </si>
  <si>
    <t>R. NORTE DE SANTANDER</t>
  </si>
  <si>
    <t>R. PUTUMAYO</t>
  </si>
  <si>
    <t>R. QUINDIO</t>
  </si>
  <si>
    <t>R. RISARALDA</t>
  </si>
  <si>
    <t>R. SAN ANDRES</t>
  </si>
  <si>
    <t>R. SANTANDER</t>
  </si>
  <si>
    <t>R. SUCRE</t>
  </si>
  <si>
    <t>R. TOLIMA</t>
  </si>
  <si>
    <t>R. VALLE</t>
  </si>
  <si>
    <t>R. VAUPES</t>
  </si>
  <si>
    <t>R. VICHADA</t>
  </si>
  <si>
    <t>Mejoramiento Contínuo</t>
  </si>
  <si>
    <t>CZ AMAZONAS</t>
  </si>
  <si>
    <t>CZ NORORIENTAL</t>
  </si>
  <si>
    <t>CZ ARAUCA</t>
  </si>
  <si>
    <t>CZ NORTE CENTRO HISTORICO</t>
  </si>
  <si>
    <t>CZ USAQUEN</t>
  </si>
  <si>
    <t>CZ HISTORICO Y DEL CARIBE NORTE</t>
  </si>
  <si>
    <t xml:space="preserve">CZ TUNJA 1 </t>
  </si>
  <si>
    <t xml:space="preserve">CZ MANIZALES 2 </t>
  </si>
  <si>
    <t>CZ FLORENCIA 1</t>
  </si>
  <si>
    <t>CZ YOPAL</t>
  </si>
  <si>
    <t>CZ POPAYAN</t>
  </si>
  <si>
    <t>CZ VALLEDUPAR 2</t>
  </si>
  <si>
    <t>CZ QUIBDO</t>
  </si>
  <si>
    <t>CZ MONTERIA 1</t>
  </si>
  <si>
    <t>CZ SOACHA</t>
  </si>
  <si>
    <t>CZ NEIVA</t>
  </si>
  <si>
    <t xml:space="preserve">CZ RIOHACHA 1 </t>
  </si>
  <si>
    <t>CZ SUR</t>
  </si>
  <si>
    <t>CZ VILLAVICENCIO 1</t>
  </si>
  <si>
    <t>CZ PASTO 1</t>
  </si>
  <si>
    <t>CZ CUCUTA 3</t>
  </si>
  <si>
    <t>CZ MOCOA</t>
  </si>
  <si>
    <t>CZ ARMENIA NORTE</t>
  </si>
  <si>
    <t>CZ PEREIRA</t>
  </si>
  <si>
    <t>CZ LOS ALMENDROS</t>
  </si>
  <si>
    <t>CZ BUCARAMANGA NORTE</t>
  </si>
  <si>
    <t>CZ  BOSTON</t>
  </si>
  <si>
    <t>CZ IBAGUE</t>
  </si>
  <si>
    <t>Coordinación y Articulación del Sistema Nacional de Bienestar Familiar</t>
  </si>
  <si>
    <t>CAIVAS</t>
  </si>
  <si>
    <t xml:space="preserve">CZ NOROCCIDENTAL </t>
  </si>
  <si>
    <t>CZ SARAVENA</t>
  </si>
  <si>
    <t>CZ SUR OCCIDENTE</t>
  </si>
  <si>
    <t>CZ SANTAFE</t>
  </si>
  <si>
    <t>CZ DE LA VIRGEN Y TURISTICO</t>
  </si>
  <si>
    <t xml:space="preserve">CZ TUNJA 2 </t>
  </si>
  <si>
    <t xml:space="preserve">CZ MANIZALES 1  </t>
  </si>
  <si>
    <t>CZ FLORENCIA 2</t>
  </si>
  <si>
    <t>CZ PAZ DE ARIPORO</t>
  </si>
  <si>
    <t xml:space="preserve">CZ POPAYAN - CENTRO </t>
  </si>
  <si>
    <t>CZ VALLEDUPAR 1</t>
  </si>
  <si>
    <t>CZ ISTMINA</t>
  </si>
  <si>
    <t>CZ CERETE</t>
  </si>
  <si>
    <t>CZ ZIPAQUIRA</t>
  </si>
  <si>
    <t>CZ GAITANA</t>
  </si>
  <si>
    <t xml:space="preserve">CZ RIOHACHA 2 </t>
  </si>
  <si>
    <t>CZ NORTE</t>
  </si>
  <si>
    <t xml:space="preserve">CZ VILLAVICENCIO 2 </t>
  </si>
  <si>
    <t>CZ PASTO 2</t>
  </si>
  <si>
    <t>CZ CUCUTA 1</t>
  </si>
  <si>
    <t>CZ PUERTO ASIS</t>
  </si>
  <si>
    <t>CZ ARMENIA SUR</t>
  </si>
  <si>
    <t>CZ SANTA ROSA DE CABAL</t>
  </si>
  <si>
    <t>CZ BUCARAMANGA SUR</t>
  </si>
  <si>
    <t>CZ JORDAN</t>
  </si>
  <si>
    <t>CZ LADERA</t>
  </si>
  <si>
    <t>Gestión para la atención integral a la Primera Infancia</t>
  </si>
  <si>
    <t>CESPA</t>
  </si>
  <si>
    <t>CZ SURORIENTAL</t>
  </si>
  <si>
    <t>CZ TAME</t>
  </si>
  <si>
    <t>CZ BARANOA</t>
  </si>
  <si>
    <t>CZ SAN CRISTOBAL SUR</t>
  </si>
  <si>
    <t>CZ INDUSTRIAL DE LA BAHIA</t>
  </si>
  <si>
    <t>CZ SOGAMOSO</t>
  </si>
  <si>
    <t>CZ L NORTE</t>
  </si>
  <si>
    <t>CZ BELEN DE LOS ANDAQUIES</t>
  </si>
  <si>
    <t>CZ VILLANUEVA</t>
  </si>
  <si>
    <t>CZ INDIGENA</t>
  </si>
  <si>
    <t>CZ CHIRIGUANA</t>
  </si>
  <si>
    <t>CZ BAHIA SOLANO</t>
  </si>
  <si>
    <t>CZ PLANETA RICA</t>
  </si>
  <si>
    <t>CZ UBATE</t>
  </si>
  <si>
    <t>CZ GARZON</t>
  </si>
  <si>
    <t>CZ FONSECA</t>
  </si>
  <si>
    <t>CZ DEL RIO</t>
  </si>
  <si>
    <t>CZ GRANADA</t>
  </si>
  <si>
    <t>CZ TUMACO</t>
  </si>
  <si>
    <t>CZ CUCUTA 2</t>
  </si>
  <si>
    <t>CZ LA HORMIGA</t>
  </si>
  <si>
    <t>CZ CALARCA</t>
  </si>
  <si>
    <t>CZ DOS QUEBRADAS</t>
  </si>
  <si>
    <t>CZ CARLOS LLERAS RESTREPO</t>
  </si>
  <si>
    <t>CZ SINCELEJO</t>
  </si>
  <si>
    <t>CZ GALAN</t>
  </si>
  <si>
    <t>CZ CALI -CENTRO</t>
  </si>
  <si>
    <t>Gestión para la promoción y prevención para la protección integral de la niñez y adolescencia</t>
  </si>
  <si>
    <t xml:space="preserve">CZ ABURRA NORTE </t>
  </si>
  <si>
    <t>CZ SABANALARGA</t>
  </si>
  <si>
    <t>CZ USME</t>
  </si>
  <si>
    <t>CZ TURBACO</t>
  </si>
  <si>
    <t>CZ DUITAMA</t>
  </si>
  <si>
    <t>CZ ORIENTE</t>
  </si>
  <si>
    <t>CZ PUERTO RICO</t>
  </si>
  <si>
    <t>CZ SUR – EL BORDO</t>
  </si>
  <si>
    <t>CZ AGUACHICA</t>
  </si>
  <si>
    <t>CZ RIOSUCIO</t>
  </si>
  <si>
    <t>CZ TIERRA ALTA</t>
  </si>
  <si>
    <t>CZ PACHO</t>
  </si>
  <si>
    <t>CZ PITALITO</t>
  </si>
  <si>
    <t>CZ MANAURE</t>
  </si>
  <si>
    <t>CZ CIENAGA</t>
  </si>
  <si>
    <t>CZ ACACIAS</t>
  </si>
  <si>
    <t>CZ IPIALES</t>
  </si>
  <si>
    <t>CZ PAMPLONA</t>
  </si>
  <si>
    <t>CZ SIBUNDOY</t>
  </si>
  <si>
    <t>CZ LA VIRGINIA</t>
  </si>
  <si>
    <t>CZ YARIGUIES</t>
  </si>
  <si>
    <t>CZ LA MOJANA</t>
  </si>
  <si>
    <t>CZ LIBANO</t>
  </si>
  <si>
    <t>Gestión para la atención de las familias y comunidades</t>
  </si>
  <si>
    <t xml:space="preserve">CZ ABURRA SUR </t>
  </si>
  <si>
    <t>CZ SABANAGRANDE</t>
  </si>
  <si>
    <t>CZ TUNJUELITO</t>
  </si>
  <si>
    <t>CZ EL CARMEN DE BOLIVAR</t>
  </si>
  <si>
    <t>CZ CHIQUINQUIRA</t>
  </si>
  <si>
    <t>CZ OCCIDENTE</t>
  </si>
  <si>
    <t>CESPAS</t>
  </si>
  <si>
    <t>CZ NORTE – SANTANDER DE QUILICHAO</t>
  </si>
  <si>
    <t>CZ CODAZZI</t>
  </si>
  <si>
    <t>CZ TADO</t>
  </si>
  <si>
    <t>CZ MONTELIBANO</t>
  </si>
  <si>
    <t>CZ VILLETA</t>
  </si>
  <si>
    <t>CZ LA PLATA</t>
  </si>
  <si>
    <t>CZ  MAICAO</t>
  </si>
  <si>
    <t>CZ FUNDACION</t>
  </si>
  <si>
    <t>CZ PUERTO LOPEZ</t>
  </si>
  <si>
    <t>CZ TUQUERRES</t>
  </si>
  <si>
    <t>CZ OCAÑA</t>
  </si>
  <si>
    <t>CZ BELEN DE UMBRIA</t>
  </si>
  <si>
    <t>CZ SAN GIL</t>
  </si>
  <si>
    <t>CZ LERIDA</t>
  </si>
  <si>
    <t>Gestión para la Nutrición</t>
  </si>
  <si>
    <t xml:space="preserve">CZ BAJO CAUCA </t>
  </si>
  <si>
    <t>CZ HIPODROMO</t>
  </si>
  <si>
    <t>CZ BOSA 1</t>
  </si>
  <si>
    <t>CZ MAGANGUE</t>
  </si>
  <si>
    <t>CZ GARAGOA</t>
  </si>
  <si>
    <t>CZ SURORIENTE</t>
  </si>
  <si>
    <t xml:space="preserve">CZ MACIZO COLOMBIANO - BOLIVAR </t>
  </si>
  <si>
    <t>CZ LORICA</t>
  </si>
  <si>
    <t>CZ FACATATIVA</t>
  </si>
  <si>
    <t>CZ PLATO</t>
  </si>
  <si>
    <t>CZ LA UNION</t>
  </si>
  <si>
    <t>CZ TIBU</t>
  </si>
  <si>
    <t>CZ SOCORRO</t>
  </si>
  <si>
    <t>CZ HONDA</t>
  </si>
  <si>
    <t>CZ JAMUNDI</t>
  </si>
  <si>
    <t>Gestión para la Protección</t>
  </si>
  <si>
    <t xml:space="preserve">CZ LA MESETA </t>
  </si>
  <si>
    <t>CZ SUR ORIENTE</t>
  </si>
  <si>
    <t>CZ MOMPOX</t>
  </si>
  <si>
    <t>CZ PUERTO BOYACA</t>
  </si>
  <si>
    <t xml:space="preserve">CZ COSTA PACIFICA – GUAPI </t>
  </si>
  <si>
    <t>CZ SAHAGUN</t>
  </si>
  <si>
    <t>CZ FUSAGASUGÁ</t>
  </si>
  <si>
    <t>CZ EL BANCO</t>
  </si>
  <si>
    <t>CZ BARBACOAS</t>
  </si>
  <si>
    <t>CZ VÉLEZ</t>
  </si>
  <si>
    <t>CZ ESPINAL</t>
  </si>
  <si>
    <t>CZ YUMBO</t>
  </si>
  <si>
    <t>Gestión Restablecimiento de Derechos</t>
  </si>
  <si>
    <t xml:space="preserve">CZ MAGDALENA MEDIO </t>
  </si>
  <si>
    <t>CZ KENNEDY</t>
  </si>
  <si>
    <t>CZ SIMITI</t>
  </si>
  <si>
    <t>CZ SOATA</t>
  </si>
  <si>
    <t>CZ SAN ANDRES DE SOTAVENTO</t>
  </si>
  <si>
    <t>CZ CAQUEZA</t>
  </si>
  <si>
    <t>CZ SANTA ANA</t>
  </si>
  <si>
    <t>CZ REMOLINO</t>
  </si>
  <si>
    <t>CZ MALAGA</t>
  </si>
  <si>
    <t>CZ CHAPARRAL</t>
  </si>
  <si>
    <t>CZPALMIRA</t>
  </si>
  <si>
    <t>Gestión de Adopciones</t>
  </si>
  <si>
    <t xml:space="preserve">CZ OCCIDENTE </t>
  </si>
  <si>
    <t>CZ FONTIBON</t>
  </si>
  <si>
    <t>CZ EL COCUY</t>
  </si>
  <si>
    <t>CZ GACHETÁ</t>
  </si>
  <si>
    <t xml:space="preserve">CZ LA FLORESTA </t>
  </si>
  <si>
    <t>CZ PURIFICACION</t>
  </si>
  <si>
    <t>CZ BUGA</t>
  </si>
  <si>
    <t>Gestión de Responsabilidad Penal</t>
  </si>
  <si>
    <t xml:space="preserve">CZ OCCIDENTE MEDIO </t>
  </si>
  <si>
    <t>CZ ENGATIVA</t>
  </si>
  <si>
    <t>CZ MIRAFLORES</t>
  </si>
  <si>
    <t>CZ GIRARDOT</t>
  </si>
  <si>
    <t xml:space="preserve">CZ LUIS CARLOS GALAN SARMIENTO </t>
  </si>
  <si>
    <t>CZ TULUA</t>
  </si>
  <si>
    <t>Gestión Soporte</t>
  </si>
  <si>
    <t xml:space="preserve">CZ ORIENTE </t>
  </si>
  <si>
    <t>CZ SUBA</t>
  </si>
  <si>
    <t>CZ MONIQUIRA</t>
  </si>
  <si>
    <t>CZ CHOCONTA</t>
  </si>
  <si>
    <t>CZ SEVILLA</t>
  </si>
  <si>
    <t>Gestión Humana</t>
  </si>
  <si>
    <t xml:space="preserve">CZ PORCE NUS </t>
  </si>
  <si>
    <t>CZ BARRIOS UNIDOS</t>
  </si>
  <si>
    <t>CZ OTANCHE</t>
  </si>
  <si>
    <t>CZ LA MESA</t>
  </si>
  <si>
    <t>CZ ROLDANILLO</t>
  </si>
  <si>
    <t>Gestión Financiera</t>
  </si>
  <si>
    <t xml:space="preserve">CZ SUROESTE </t>
  </si>
  <si>
    <t>CZ MARTIRES</t>
  </si>
  <si>
    <t>CZ SAN JUAN DE RIOSECO</t>
  </si>
  <si>
    <t>CZ CARTAGO</t>
  </si>
  <si>
    <t>Gestión Control Interno Disciplinario</t>
  </si>
  <si>
    <t xml:space="preserve">CZ PENDERISCO </t>
  </si>
  <si>
    <t xml:space="preserve">CZ PUENTE ARANDA </t>
  </si>
  <si>
    <t>CZ BUENAVENTURA</t>
  </si>
  <si>
    <t>Gestión Abastecimiento</t>
  </si>
  <si>
    <t xml:space="preserve">CZ URABA </t>
  </si>
  <si>
    <t>CZ RAFAEL URIBE</t>
  </si>
  <si>
    <t>Gestión Administrativa</t>
  </si>
  <si>
    <t xml:space="preserve">CZ ORIENTE MEDIO </t>
  </si>
  <si>
    <t>CZ CIUDAD BOLIVAR</t>
  </si>
  <si>
    <t>Gestión Contratación </t>
  </si>
  <si>
    <t xml:space="preserve">CZ REVIVIR </t>
  </si>
  <si>
    <t>Gestión Tecnológica</t>
  </si>
  <si>
    <t>Gestión Jurídica</t>
  </si>
  <si>
    <t>Gestión Regional</t>
  </si>
  <si>
    <t>Gestión de Cooperación</t>
  </si>
  <si>
    <t>Gestión Servicio y Atención</t>
  </si>
  <si>
    <t>Gestión Servicio a Beneficiarios</t>
  </si>
  <si>
    <t>Gestión de Atención a Peticiones, Quejas, Reclamos y Sugerencias</t>
  </si>
  <si>
    <t>Gestión Comunicaciones</t>
  </si>
  <si>
    <t>Evaluación, Monitoreo y Control de la Gestión</t>
  </si>
  <si>
    <t>Evaluación y Monitoreo de la Gestión</t>
  </si>
  <si>
    <t>Evaluación Independiente</t>
  </si>
  <si>
    <t>Aseguramiento a Estándares</t>
  </si>
  <si>
    <t>Verificación, inspección y control a instituciones que prestan servicio público de Bienestar Familiar</t>
  </si>
  <si>
    <t>Fortalecimiento de Organizaciones prestadoras del Servicio Publico de Bienestar Familiar</t>
  </si>
  <si>
    <t>NACIONAL</t>
  </si>
  <si>
    <t>LA_GUAJIRA</t>
  </si>
  <si>
    <t>SAN_ANDRES</t>
  </si>
  <si>
    <t>OBJETIVO</t>
  </si>
  <si>
    <t>OBJETIVOS</t>
  </si>
  <si>
    <t>FUENTE</t>
  </si>
  <si>
    <t>CONSECUENCIA</t>
  </si>
  <si>
    <t>Talento Humano</t>
  </si>
  <si>
    <t>Recursos</t>
  </si>
  <si>
    <t>Tecnológica</t>
  </si>
  <si>
    <t>Infraestructura Apoyo</t>
  </si>
  <si>
    <t>Eventos Naturales</t>
  </si>
  <si>
    <t>Normatividad</t>
  </si>
  <si>
    <t>Proveedores y Contratistas</t>
  </si>
  <si>
    <t xml:space="preserve">Información </t>
  </si>
  <si>
    <t>Control, Medición y seguimiento</t>
  </si>
  <si>
    <t>CONSECUENCIAS</t>
  </si>
  <si>
    <t>Incumplimientos legales</t>
  </si>
  <si>
    <t>Daños a la integridad Física</t>
  </si>
  <si>
    <t>Llamados de Atención</t>
  </si>
  <si>
    <t>Sanciones</t>
  </si>
  <si>
    <t>Reprocesos</t>
  </si>
  <si>
    <t>CODREG</t>
  </si>
  <si>
    <t>cod reg</t>
  </si>
  <si>
    <t>reg</t>
  </si>
  <si>
    <t>cod cz</t>
  </si>
  <si>
    <t>cz</t>
  </si>
  <si>
    <t>controles</t>
  </si>
  <si>
    <t>Sede</t>
  </si>
  <si>
    <t>Antioquia</t>
  </si>
  <si>
    <t>Atlantico</t>
  </si>
  <si>
    <t>Bolivar</t>
  </si>
  <si>
    <t>Boyaca</t>
  </si>
  <si>
    <t>Caldas</t>
  </si>
  <si>
    <t>Caqueta</t>
  </si>
  <si>
    <t>Cauca</t>
  </si>
  <si>
    <t>Cesar</t>
  </si>
  <si>
    <t>Cordoba</t>
  </si>
  <si>
    <t>Cundinamarca</t>
  </si>
  <si>
    <t>Choco</t>
  </si>
  <si>
    <t>Huila</t>
  </si>
  <si>
    <t>La Guajira</t>
  </si>
  <si>
    <t>Magdalena</t>
  </si>
  <si>
    <t>Meta</t>
  </si>
  <si>
    <t>Nariño</t>
  </si>
  <si>
    <t>Norte Santander</t>
  </si>
  <si>
    <t>Quindio</t>
  </si>
  <si>
    <t>Risaralda</t>
  </si>
  <si>
    <t>Santander</t>
  </si>
  <si>
    <t>Sucre</t>
  </si>
  <si>
    <t>Tolima</t>
  </si>
  <si>
    <t>Valle</t>
  </si>
  <si>
    <t>Arauca</t>
  </si>
  <si>
    <t>Casanare</t>
  </si>
  <si>
    <t>Putumayo</t>
  </si>
  <si>
    <t>San Andres</t>
  </si>
  <si>
    <t>Amazonas</t>
  </si>
  <si>
    <t>Guainia</t>
  </si>
  <si>
    <t>Guaviare</t>
  </si>
  <si>
    <t>Vaupes</t>
  </si>
  <si>
    <t>Vichada</t>
  </si>
  <si>
    <t>Sede Direccion General</t>
  </si>
  <si>
    <t>0500</t>
  </si>
  <si>
    <t>Sede Regional</t>
  </si>
  <si>
    <t>AntioquiaSede Regional</t>
  </si>
  <si>
    <t>Raro-E 1</t>
  </si>
  <si>
    <t>Los controles son efectivos y están documentados</t>
  </si>
  <si>
    <t>0501</t>
  </si>
  <si>
    <t>CZ Integral Nororiental</t>
  </si>
  <si>
    <t>AntioquiaCZ Integral Nororiental</t>
  </si>
  <si>
    <t>BAJA
(Improbable) D 2</t>
  </si>
  <si>
    <t>Menor 2</t>
  </si>
  <si>
    <t>Los controles existen, son efectivos pero no están documentados</t>
  </si>
  <si>
    <t>Regional</t>
  </si>
  <si>
    <t>CZ Norte Centro Historico</t>
  </si>
  <si>
    <t>CZ Ciudad Bolivar</t>
  </si>
  <si>
    <t>CZ Historico y del Caribe Norte</t>
  </si>
  <si>
    <t>CZ Tunja 1</t>
  </si>
  <si>
    <t>CZ Manizales 1</t>
  </si>
  <si>
    <t>CZ Florencia 1</t>
  </si>
  <si>
    <t>CZ Popayan</t>
  </si>
  <si>
    <t>CZ Valledupar 1</t>
  </si>
  <si>
    <t>CZ 1 Monteria</t>
  </si>
  <si>
    <t>CZ Soacha</t>
  </si>
  <si>
    <t>CZ Quibdo</t>
  </si>
  <si>
    <t>CZ Neiva</t>
  </si>
  <si>
    <t>CZ Riohacha 1</t>
  </si>
  <si>
    <t>CZ Santa Marta Sur</t>
  </si>
  <si>
    <t>CZ Villavicencio 1</t>
  </si>
  <si>
    <t>CZ Pasto 1</t>
  </si>
  <si>
    <t>CZ Cucuta 1</t>
  </si>
  <si>
    <t>CZ Armenia Sur</t>
  </si>
  <si>
    <t>CZ Pereira</t>
  </si>
  <si>
    <t>CZ Bucaramanga Norte</t>
  </si>
  <si>
    <t>CZ Boston</t>
  </si>
  <si>
    <t>CZ Jordan</t>
  </si>
  <si>
    <t>CZ Suroriental</t>
  </si>
  <si>
    <t>CZ Arauca</t>
  </si>
  <si>
    <t>CZ Yopal</t>
  </si>
  <si>
    <t>CZ Mocoa</t>
  </si>
  <si>
    <t>CZ los Almendros</t>
  </si>
  <si>
    <t>CZ</t>
  </si>
  <si>
    <t>0502</t>
  </si>
  <si>
    <t>CZ Integral Noroccidental</t>
  </si>
  <si>
    <t>AntioquiaCZ Integral Noroccidental</t>
  </si>
  <si>
    <t>MEDIA
(Moderado) C 3</t>
  </si>
  <si>
    <t>Moderado 3</t>
  </si>
  <si>
    <t>CZ Suroccidente</t>
  </si>
  <si>
    <t>CZ Tunjuelito</t>
  </si>
  <si>
    <t>CZ de la Virgen y Turistico</t>
  </si>
  <si>
    <t>CZ Tunja 2</t>
  </si>
  <si>
    <t>CZ Manizales 2</t>
  </si>
  <si>
    <t>CZ Florencia 2</t>
  </si>
  <si>
    <t>CZ Centro</t>
  </si>
  <si>
    <t>CZ Valledupar 2</t>
  </si>
  <si>
    <t>CZ Cerete</t>
  </si>
  <si>
    <t>CZ Zipaquira</t>
  </si>
  <si>
    <t>CZ Istmina</t>
  </si>
  <si>
    <t>CZ Garzon</t>
  </si>
  <si>
    <t>CZ Riohacha 2</t>
  </si>
  <si>
    <t>CZ Santa Marta Norte</t>
  </si>
  <si>
    <t>CZ Villavicencio 2</t>
  </si>
  <si>
    <t>CZ Pasto 2</t>
  </si>
  <si>
    <t>CZ Cucuta 2</t>
  </si>
  <si>
    <t>CZ Armenia Norte</t>
  </si>
  <si>
    <t>CZ La Virginia</t>
  </si>
  <si>
    <t>CZ Bucaramanga Sur</t>
  </si>
  <si>
    <t>CZ Norte</t>
  </si>
  <si>
    <t>CZ Galan</t>
  </si>
  <si>
    <t>CZ Nororiental</t>
  </si>
  <si>
    <t>CZ Saravena</t>
  </si>
  <si>
    <t>CZ Paz de Ariporo</t>
  </si>
  <si>
    <t>CZ Sibundoy</t>
  </si>
  <si>
    <t>0504</t>
  </si>
  <si>
    <t>CZ Integral Sur Oriental</t>
  </si>
  <si>
    <t>AntioquiaCZ Integral Sur Oriental</t>
  </si>
  <si>
    <t>DAÑINO
(Mayor) 4</t>
  </si>
  <si>
    <t>No existen controles</t>
  </si>
  <si>
    <t>CZ Baranoa</t>
  </si>
  <si>
    <t>CZ Usme</t>
  </si>
  <si>
    <t>CZ Industrial de la Bahia</t>
  </si>
  <si>
    <t>CZ Sogamoso</t>
  </si>
  <si>
    <t>CZ Occidente</t>
  </si>
  <si>
    <t>CZ Puerto Rico</t>
  </si>
  <si>
    <t>CZ Indigena</t>
  </si>
  <si>
    <t>CZ Chiriguana</t>
  </si>
  <si>
    <t>CZ Planetarica</t>
  </si>
  <si>
    <t>CZ Choconta</t>
  </si>
  <si>
    <t>CZ Bahia Solano</t>
  </si>
  <si>
    <t>CZ La Plata</t>
  </si>
  <si>
    <t>CZ Fonseca</t>
  </si>
  <si>
    <t>CZ Del Rio</t>
  </si>
  <si>
    <t>CZ Granada</t>
  </si>
  <si>
    <t>CZ Tumaco</t>
  </si>
  <si>
    <t>CZ Cucuta 3</t>
  </si>
  <si>
    <t>CZ Calarca</t>
  </si>
  <si>
    <t>CZ Dos Quebradas</t>
  </si>
  <si>
    <t>CZ Carlos Lleras Restrepo</t>
  </si>
  <si>
    <t>CZ Sincelejo</t>
  </si>
  <si>
    <t>CZ Ibague</t>
  </si>
  <si>
    <t>CZ Ladera</t>
  </si>
  <si>
    <t>CZ Tame</t>
  </si>
  <si>
    <t>CZ Villanueva</t>
  </si>
  <si>
    <t>CZ Puerto Asis</t>
  </si>
  <si>
    <t>0505</t>
  </si>
  <si>
    <t>CZ Aburra Norte</t>
  </si>
  <si>
    <t>AntioquiaCZ Aburra Norte</t>
  </si>
  <si>
    <t>ALTA
 (Casi certeza) A 5</t>
  </si>
  <si>
    <t>EXTREMADAMENTE DAÑINO
(Catastrófico) 5</t>
  </si>
  <si>
    <t>CZ Sabanalarga</t>
  </si>
  <si>
    <t>CZ San Cristobal Sur</t>
  </si>
  <si>
    <t>CZ Turbaco</t>
  </si>
  <si>
    <t>CZ Duitama</t>
  </si>
  <si>
    <t>CZ Oriente</t>
  </si>
  <si>
    <t>CZ Belen de los Andaquies</t>
  </si>
  <si>
    <t>CZ Sur</t>
  </si>
  <si>
    <t>CZ Aguachica</t>
  </si>
  <si>
    <t>CZ Tierralta</t>
  </si>
  <si>
    <t>CZ Pacho</t>
  </si>
  <si>
    <t>CZ Riosucio</t>
  </si>
  <si>
    <t>CZ Pitalito</t>
  </si>
  <si>
    <t>CZ Manaure</t>
  </si>
  <si>
    <t>CZ Cienaga</t>
  </si>
  <si>
    <t>CZ Acacias</t>
  </si>
  <si>
    <t>CZ Ipiales</t>
  </si>
  <si>
    <t>CZ Ocaña</t>
  </si>
  <si>
    <t>CZ Belen de Umbria</t>
  </si>
  <si>
    <t>CZ Luis Carlos Galán Sarmiento</t>
  </si>
  <si>
    <t>CZ La Mojana</t>
  </si>
  <si>
    <t>CZ Libano</t>
  </si>
  <si>
    <t>CZ La Hormiga</t>
  </si>
  <si>
    <t>0506</t>
  </si>
  <si>
    <t>CZ Aburra Sur</t>
  </si>
  <si>
    <t>AntioquiaCZ Aburra Sur</t>
  </si>
  <si>
    <t>CZ Sabanagrande</t>
  </si>
  <si>
    <t>CZ Kennedy</t>
  </si>
  <si>
    <t>CZ El Carmen de Bolivar</t>
  </si>
  <si>
    <t>CZ Chiquinquira</t>
  </si>
  <si>
    <t>CZ Agustin Codazzi</t>
  </si>
  <si>
    <t>CZ Montelibano</t>
  </si>
  <si>
    <t>CZ Villeta</t>
  </si>
  <si>
    <t>CZ Tado</t>
  </si>
  <si>
    <t>CZ La Gaitana</t>
  </si>
  <si>
    <t>CZ Maicao</t>
  </si>
  <si>
    <t>CZ Fundación</t>
  </si>
  <si>
    <t>CZ Puerto Lopez</t>
  </si>
  <si>
    <t>CZ Tuquerres</t>
  </si>
  <si>
    <t>CZ Pamplona</t>
  </si>
  <si>
    <t>CZ Santa Rosa de Cabal</t>
  </si>
  <si>
    <t>CZ Yariquies</t>
  </si>
  <si>
    <t>CZ Lerida</t>
  </si>
  <si>
    <t>0507</t>
  </si>
  <si>
    <t>CZ Bajo Cauca</t>
  </si>
  <si>
    <t>AntioquiaCZ Bajo Cauca</t>
  </si>
  <si>
    <t>CZ Hipodromo</t>
  </si>
  <si>
    <t>CZ Revivir</t>
  </si>
  <si>
    <t>CZ Magangue</t>
  </si>
  <si>
    <t>CZ Garagoa</t>
  </si>
  <si>
    <t>CZ Sur Oriente</t>
  </si>
  <si>
    <t>CZ Macizo Colombiano</t>
  </si>
  <si>
    <t>CZ Lorica</t>
  </si>
  <si>
    <t>CZ Facatativa</t>
  </si>
  <si>
    <t>CZ Plato</t>
  </si>
  <si>
    <t>CZ La Union</t>
  </si>
  <si>
    <t>CZ Tibu</t>
  </si>
  <si>
    <t>CZ La Floresta</t>
  </si>
  <si>
    <t>CZ Honda</t>
  </si>
  <si>
    <t>CZ Jamundi</t>
  </si>
  <si>
    <t>0508</t>
  </si>
  <si>
    <t>CZ La Meseta</t>
  </si>
  <si>
    <t>AntioquiaCZ La Meseta</t>
  </si>
  <si>
    <t>CZ Suroriente</t>
  </si>
  <si>
    <t>CZ Puente Aranda</t>
  </si>
  <si>
    <t>CZ Mompox</t>
  </si>
  <si>
    <t>CZ Puerto Boyaca</t>
  </si>
  <si>
    <t>CZ Costa Pacifica</t>
  </si>
  <si>
    <t>CZ Sahagun</t>
  </si>
  <si>
    <t>CZ Fusagasuga</t>
  </si>
  <si>
    <t>CZ El Banco</t>
  </si>
  <si>
    <t>CZ Barbacoas</t>
  </si>
  <si>
    <t>CZ San Gil</t>
  </si>
  <si>
    <t>CZ Espinal</t>
  </si>
  <si>
    <t>CZ Yumbo</t>
  </si>
  <si>
    <t>0509</t>
  </si>
  <si>
    <t>CZ Magdalena Medio</t>
  </si>
  <si>
    <t>AntioquiaCZ Magdalena Medio</t>
  </si>
  <si>
    <t>CZ Bosa</t>
  </si>
  <si>
    <t>CZ Simiti</t>
  </si>
  <si>
    <t>CZ Soata</t>
  </si>
  <si>
    <t>CZ San Andres de Sotavento</t>
  </si>
  <si>
    <t>CZ Caqueza</t>
  </si>
  <si>
    <t>CZ Santa Ana</t>
  </si>
  <si>
    <t>CZ Remolino</t>
  </si>
  <si>
    <t>CZ Socorro</t>
  </si>
  <si>
    <t>CZ Chaparral</t>
  </si>
  <si>
    <t>CZ Palmira</t>
  </si>
  <si>
    <t>0510</t>
  </si>
  <si>
    <t>AntioquiaCZ Occidente</t>
  </si>
  <si>
    <t>CZ Rafael Uribe</t>
  </si>
  <si>
    <t>CZ El Cocuy</t>
  </si>
  <si>
    <t>CZ Gacheta</t>
  </si>
  <si>
    <t>CZ Velez</t>
  </si>
  <si>
    <t>CZ Purificacion</t>
  </si>
  <si>
    <t>CZ Buga</t>
  </si>
  <si>
    <t>0511</t>
  </si>
  <si>
    <t>CZ Occidente Medio</t>
  </si>
  <si>
    <t>AntioquiaCZ Occidente Medio</t>
  </si>
  <si>
    <t>CZ Santa Fe</t>
  </si>
  <si>
    <t>CZ Miraflores</t>
  </si>
  <si>
    <t>CZ Girardot</t>
  </si>
  <si>
    <t>CZ Malaga</t>
  </si>
  <si>
    <t>CZ Melgar</t>
  </si>
  <si>
    <t>CZ Tulua</t>
  </si>
  <si>
    <t>0512</t>
  </si>
  <si>
    <t>AntioquiaCZ Oriente</t>
  </si>
  <si>
    <t>CZ Fontibon</t>
  </si>
  <si>
    <t>CZ Moniquira</t>
  </si>
  <si>
    <t>CZ La Mesa</t>
  </si>
  <si>
    <t>CZ Sevilla</t>
  </si>
  <si>
    <t>0513</t>
  </si>
  <si>
    <t>CZ Porce Nus</t>
  </si>
  <si>
    <t>AntioquiaCZ Porce Nus</t>
  </si>
  <si>
    <t>CZ Barrios Unidos</t>
  </si>
  <si>
    <t>CZ Otanche</t>
  </si>
  <si>
    <t>CZ Ubate</t>
  </si>
  <si>
    <t>CZ Roldanillo</t>
  </si>
  <si>
    <t>0514</t>
  </si>
  <si>
    <t>CZ Suroeste</t>
  </si>
  <si>
    <t>AntioquiaCZ Suroeste</t>
  </si>
  <si>
    <t>CZ Engativa</t>
  </si>
  <si>
    <t>CZ San Juan de Rioseco</t>
  </si>
  <si>
    <t>CZ Cartago</t>
  </si>
  <si>
    <t>0515</t>
  </si>
  <si>
    <t>CZ Penderisco</t>
  </si>
  <si>
    <t>AntioquiaCZ Penderisco</t>
  </si>
  <si>
    <t>CZ Suba</t>
  </si>
  <si>
    <t>CZ Buenaventura</t>
  </si>
  <si>
    <t>0516</t>
  </si>
  <si>
    <t>CZ Uraba</t>
  </si>
  <si>
    <t>AntioquiaCZ Uraba</t>
  </si>
  <si>
    <t>CZ Usaquen</t>
  </si>
  <si>
    <t>0517</t>
  </si>
  <si>
    <t>CZ Oriente Medio</t>
  </si>
  <si>
    <t>AntioquiaCZ Oriente Medio</t>
  </si>
  <si>
    <t>CZ Martires</t>
  </si>
  <si>
    <t>0800</t>
  </si>
  <si>
    <t>AtlanticoSede Regional</t>
  </si>
  <si>
    <t>Archivo central</t>
  </si>
  <si>
    <t>0801</t>
  </si>
  <si>
    <t>AtlanticoCZ Norte Centro Historico</t>
  </si>
  <si>
    <t>Juzgados</t>
  </si>
  <si>
    <t>0802</t>
  </si>
  <si>
    <t>AtlanticoCZ Suroccidente</t>
  </si>
  <si>
    <t>0803</t>
  </si>
  <si>
    <t>AtlanticoCZ Baranoa</t>
  </si>
  <si>
    <t>0804</t>
  </si>
  <si>
    <t>AtlanticoCZ Sabanalarga</t>
  </si>
  <si>
    <t>0805</t>
  </si>
  <si>
    <t>AtlanticoCZ Sabanagrande</t>
  </si>
  <si>
    <t>0806</t>
  </si>
  <si>
    <t>AtlanticoCZ Hipodromo</t>
  </si>
  <si>
    <t>BAJO-TRIVIAL 1</t>
  </si>
  <si>
    <t>BAJO-ACEPTABLE 2</t>
  </si>
  <si>
    <t>MODERADO 3</t>
  </si>
  <si>
    <t>ALTA-IMPORTANTE 4</t>
  </si>
  <si>
    <t>ALTA-IMPORTANTE 5</t>
  </si>
  <si>
    <t>0807</t>
  </si>
  <si>
    <t>AtlanticoCZ Suroriente</t>
  </si>
  <si>
    <t>BAJO-TRIVIAL 2</t>
  </si>
  <si>
    <t>BAJO-ACEPTABLE 4</t>
  </si>
  <si>
    <t>MODERADO 6</t>
  </si>
  <si>
    <t>ALTA-IMPORTANTE 8</t>
  </si>
  <si>
    <t>EXTREMA-INACEPTABLE 5</t>
  </si>
  <si>
    <t>1100</t>
  </si>
  <si>
    <t>BogotaSede Regional</t>
  </si>
  <si>
    <t>BAJO-TRIVIAL 3</t>
  </si>
  <si>
    <t>ALTA-IMPORTANTE 9</t>
  </si>
  <si>
    <t>EXTREMA-INACEPTABLE 12</t>
  </si>
  <si>
    <t>EXTREMA-INACEPTABLE 15</t>
  </si>
  <si>
    <t>1101</t>
  </si>
  <si>
    <t>BogotaCZ Ciudad Bolivar</t>
  </si>
  <si>
    <t>ALTA-IMPORTANTE 12</t>
  </si>
  <si>
    <t>EXTREMA-INACEPTABLE 16</t>
  </si>
  <si>
    <t>EXTREMA-INACEPTABLE 20</t>
  </si>
  <si>
    <t>1102</t>
  </si>
  <si>
    <t>BogotaCZ Tunjuelito</t>
  </si>
  <si>
    <t>ALTA-IMPORTANTE 10</t>
  </si>
  <si>
    <t>EXTREMA-
INACEPTABLE 15</t>
  </si>
  <si>
    <t>EXTREMA-INACEPTABLE 25</t>
  </si>
  <si>
    <t>1103</t>
  </si>
  <si>
    <t>BogotaCZ Usme</t>
  </si>
  <si>
    <t>1104</t>
  </si>
  <si>
    <t>BogotaCZ San Cristobal Sur</t>
  </si>
  <si>
    <t>1105</t>
  </si>
  <si>
    <t>BogotaCZ Kennedy</t>
  </si>
  <si>
    <t>1106</t>
  </si>
  <si>
    <t>BogotaCZ Revivir</t>
  </si>
  <si>
    <t>1107</t>
  </si>
  <si>
    <t>BogotaCZ Puente Aranda</t>
  </si>
  <si>
    <t>1108</t>
  </si>
  <si>
    <t>BogotaCZ Bosa</t>
  </si>
  <si>
    <t>1109</t>
  </si>
  <si>
    <t>BogotaCZ Rafael Uribe</t>
  </si>
  <si>
    <t>1110</t>
  </si>
  <si>
    <t>BogotaCZ Santa Fe</t>
  </si>
  <si>
    <t>1111</t>
  </si>
  <si>
    <t>BogotaCZ Fontibon</t>
  </si>
  <si>
    <t>1112</t>
  </si>
  <si>
    <t>BogotaCZ Barrios Unidos</t>
  </si>
  <si>
    <t>1113</t>
  </si>
  <si>
    <t>BogotaCZ Engativa</t>
  </si>
  <si>
    <t>1114</t>
  </si>
  <si>
    <t>BogotaCZ Suba</t>
  </si>
  <si>
    <t>1115</t>
  </si>
  <si>
    <t>BogotaCZ Usaquen</t>
  </si>
  <si>
    <t>1116</t>
  </si>
  <si>
    <t>BogotaCZ Martires</t>
  </si>
  <si>
    <t>1300</t>
  </si>
  <si>
    <t>BolivarSede Regional</t>
  </si>
  <si>
    <t>1301</t>
  </si>
  <si>
    <t>BolivarCZ Historico y del Caribe Norte</t>
  </si>
  <si>
    <t>1302</t>
  </si>
  <si>
    <t>BolivarCZ de la Virgen y Turistico</t>
  </si>
  <si>
    <t>1303</t>
  </si>
  <si>
    <t>BolivarCZ Industrial de la Bahia</t>
  </si>
  <si>
    <t>1304</t>
  </si>
  <si>
    <t>BolivarCZ Turbaco</t>
  </si>
  <si>
    <t>1305</t>
  </si>
  <si>
    <t>BolivarCZ El Carmen de Bolivar</t>
  </si>
  <si>
    <t>1306</t>
  </si>
  <si>
    <t>BolivarCZ Magangue</t>
  </si>
  <si>
    <t>Guajira</t>
  </si>
  <si>
    <t>1307</t>
  </si>
  <si>
    <t>BolivarCZ Mompox</t>
  </si>
  <si>
    <t>1308</t>
  </si>
  <si>
    <t>BolivarCZ Simiti</t>
  </si>
  <si>
    <t>1500</t>
  </si>
  <si>
    <t>BoyacaSede Regional</t>
  </si>
  <si>
    <t>1501</t>
  </si>
  <si>
    <t>BoyacaCZ Tunja 1</t>
  </si>
  <si>
    <t>N_Santander</t>
  </si>
  <si>
    <t>1502</t>
  </si>
  <si>
    <t>BoyacaCZ Tunja 2</t>
  </si>
  <si>
    <t>1503</t>
  </si>
  <si>
    <t>BoyacaCZ Sogamoso</t>
  </si>
  <si>
    <t>1504</t>
  </si>
  <si>
    <t>BoyacaCZ Duitama</t>
  </si>
  <si>
    <t>1505</t>
  </si>
  <si>
    <t>BoyacaCZ Chiquinquira</t>
  </si>
  <si>
    <t>1506</t>
  </si>
  <si>
    <t>BoyacaCZ Garagoa</t>
  </si>
  <si>
    <t>1507</t>
  </si>
  <si>
    <t>BoyacaCZ Puerto Boyaca</t>
  </si>
  <si>
    <t>1508</t>
  </si>
  <si>
    <t>BoyacaCZ Soata</t>
  </si>
  <si>
    <t>1509</t>
  </si>
  <si>
    <t>BoyacaCZ El Cocuy</t>
  </si>
  <si>
    <t>1510</t>
  </si>
  <si>
    <t>BoyacaCZ Miraflores</t>
  </si>
  <si>
    <t>1511</t>
  </si>
  <si>
    <t>BoyacaCZ Moniquira</t>
  </si>
  <si>
    <t>S_Andres</t>
  </si>
  <si>
    <t>1512</t>
  </si>
  <si>
    <t>BoyacaCZ Otanche</t>
  </si>
  <si>
    <t>1700</t>
  </si>
  <si>
    <t>CaldasSede Regional</t>
  </si>
  <si>
    <t>1701</t>
  </si>
  <si>
    <t>CaldasCZ Manizales 1</t>
  </si>
  <si>
    <t>1702</t>
  </si>
  <si>
    <t>CaldasCZ Manizales 2</t>
  </si>
  <si>
    <t>1703</t>
  </si>
  <si>
    <t>CaldasCZ Occidente</t>
  </si>
  <si>
    <t>1704</t>
  </si>
  <si>
    <t>CaldasCZ Oriente</t>
  </si>
  <si>
    <t>1705</t>
  </si>
  <si>
    <t>CaldasCZ Norte</t>
  </si>
  <si>
    <t>1706</t>
  </si>
  <si>
    <t>CaldasCZ Sur Oriente</t>
  </si>
  <si>
    <t>1800</t>
  </si>
  <si>
    <t>CaquetaSede Regional</t>
  </si>
  <si>
    <t>1801</t>
  </si>
  <si>
    <t>CaquetaCZ Florencia 1</t>
  </si>
  <si>
    <t>1802</t>
  </si>
  <si>
    <t>CaquetaCZ Florencia 2</t>
  </si>
  <si>
    <t>1803</t>
  </si>
  <si>
    <t>CaquetaCZ Puerto Rico</t>
  </si>
  <si>
    <t>1804</t>
  </si>
  <si>
    <t>CaquetaCZ Belen de los Andaquies</t>
  </si>
  <si>
    <t>1900</t>
  </si>
  <si>
    <t>CaucaSede Regional</t>
  </si>
  <si>
    <t>1901</t>
  </si>
  <si>
    <t>CaucaCZ Popayan</t>
  </si>
  <si>
    <t>1902</t>
  </si>
  <si>
    <t>CaucaCZ Centro</t>
  </si>
  <si>
    <t>1903</t>
  </si>
  <si>
    <t>CaucaCZ Indigena</t>
  </si>
  <si>
    <t>1904</t>
  </si>
  <si>
    <t>CaucaCZ Sur</t>
  </si>
  <si>
    <t>1905</t>
  </si>
  <si>
    <t>CaucaCZ Norte</t>
  </si>
  <si>
    <t>1906</t>
  </si>
  <si>
    <t>CaucaCZ Macizo Colombiano</t>
  </si>
  <si>
    <t>1907</t>
  </si>
  <si>
    <t>CaucaCZ Costa Pacifica</t>
  </si>
  <si>
    <t>2000</t>
  </si>
  <si>
    <t>CesarSede Regional</t>
  </si>
  <si>
    <t>2001</t>
  </si>
  <si>
    <t>CesarCZ Valledupar 1</t>
  </si>
  <si>
    <t>2002</t>
  </si>
  <si>
    <t>CesarCZ Valledupar 2</t>
  </si>
  <si>
    <t>2003</t>
  </si>
  <si>
    <t>CesarCZ Chiriguana</t>
  </si>
  <si>
    <t>2004</t>
  </si>
  <si>
    <t>CesarCZ Aguachica</t>
  </si>
  <si>
    <t>2005</t>
  </si>
  <si>
    <t>CesarCZ Agustin Codazzi</t>
  </si>
  <si>
    <t>2300</t>
  </si>
  <si>
    <t>CordobaSede Regional</t>
  </si>
  <si>
    <t>2301</t>
  </si>
  <si>
    <t>CordobaCZ 1 Monteria</t>
  </si>
  <si>
    <t>2302</t>
  </si>
  <si>
    <t>CordobaCZ Cerete</t>
  </si>
  <si>
    <t>2303</t>
  </si>
  <si>
    <t>CordobaCZ Planetarica</t>
  </si>
  <si>
    <t>2304</t>
  </si>
  <si>
    <t>CordobaCZ Tierralta</t>
  </si>
  <si>
    <t>2305</t>
  </si>
  <si>
    <t>CordobaCZ Montelibano</t>
  </si>
  <si>
    <t>2306</t>
  </si>
  <si>
    <t>CordobaCZ Lorica</t>
  </si>
  <si>
    <t>2307</t>
  </si>
  <si>
    <t>CordobaCZ Sahagun</t>
  </si>
  <si>
    <t>2308</t>
  </si>
  <si>
    <t>CordobaCZ San Andres de Sotavento</t>
  </si>
  <si>
    <t>2500</t>
  </si>
  <si>
    <t>CundinamarcaSede Regional</t>
  </si>
  <si>
    <t>2501</t>
  </si>
  <si>
    <t>CundinamarcaCZ Soacha</t>
  </si>
  <si>
    <t>2502</t>
  </si>
  <si>
    <t>CundinamarcaCZ Zipaquira</t>
  </si>
  <si>
    <t>2503</t>
  </si>
  <si>
    <t>CundinamarcaCZ Choconta</t>
  </si>
  <si>
    <t>2504</t>
  </si>
  <si>
    <t>CundinamarcaCZ Pacho</t>
  </si>
  <si>
    <t>2505</t>
  </si>
  <si>
    <t>CundinamarcaCZ Villeta</t>
  </si>
  <si>
    <t>2506</t>
  </si>
  <si>
    <t>CundinamarcaCZ Facatativa</t>
  </si>
  <si>
    <t>2507</t>
  </si>
  <si>
    <t>CundinamarcaCZ Fusagasuga</t>
  </si>
  <si>
    <t>2508</t>
  </si>
  <si>
    <t>CundinamarcaCZ Caqueza</t>
  </si>
  <si>
    <t>2509</t>
  </si>
  <si>
    <t>CundinamarcaCZ Gacheta</t>
  </si>
  <si>
    <t>2510</t>
  </si>
  <si>
    <t>CundinamarcaCZ Girardot</t>
  </si>
  <si>
    <t>2511</t>
  </si>
  <si>
    <t>CundinamarcaCZ La Mesa</t>
  </si>
  <si>
    <t>2512</t>
  </si>
  <si>
    <t>CundinamarcaCZ Ubate</t>
  </si>
  <si>
    <t>2513</t>
  </si>
  <si>
    <t>CundinamarcaCZ San Juan de Rioseco</t>
  </si>
  <si>
    <t>2700</t>
  </si>
  <si>
    <t>ChocoSede Regional</t>
  </si>
  <si>
    <t>2701</t>
  </si>
  <si>
    <t>ChocoCZ Quibdo</t>
  </si>
  <si>
    <t>2702</t>
  </si>
  <si>
    <t>ChocoCZ Istmina</t>
  </si>
  <si>
    <t>2703</t>
  </si>
  <si>
    <t>ChocoCZ Bahia Solano</t>
  </si>
  <si>
    <t>2704</t>
  </si>
  <si>
    <t>ChocoCZ Riosucio</t>
  </si>
  <si>
    <t>2705</t>
  </si>
  <si>
    <t>ChocoCZ Tado</t>
  </si>
  <si>
    <t>4100</t>
  </si>
  <si>
    <t>HuilaSede Regional</t>
  </si>
  <si>
    <t>4101</t>
  </si>
  <si>
    <t>HuilaCZ Neiva</t>
  </si>
  <si>
    <t>4102</t>
  </si>
  <si>
    <t>HuilaCZ Garzon</t>
  </si>
  <si>
    <t>4103</t>
  </si>
  <si>
    <t>HuilaCZ La Plata</t>
  </si>
  <si>
    <t>4104</t>
  </si>
  <si>
    <t>HuilaCZ Pitalito</t>
  </si>
  <si>
    <t>4105</t>
  </si>
  <si>
    <t>HuilaCZ La Gaitana</t>
  </si>
  <si>
    <t>4400</t>
  </si>
  <si>
    <t>La GuajiraSede Regional</t>
  </si>
  <si>
    <t>4401</t>
  </si>
  <si>
    <t>La GuajiraCZ Riohacha 1</t>
  </si>
  <si>
    <t>4402</t>
  </si>
  <si>
    <t>La GuajiraCZ Riohacha 2</t>
  </si>
  <si>
    <t>4403</t>
  </si>
  <si>
    <t>La GuajiraCZ Fonseca</t>
  </si>
  <si>
    <t>4404</t>
  </si>
  <si>
    <t>La GuajiraCZ Manaure</t>
  </si>
  <si>
    <t>4405</t>
  </si>
  <si>
    <t>La GuajiraCZ Maicao</t>
  </si>
  <si>
    <t>4700</t>
  </si>
  <si>
    <t>MagdalenaSede Regional</t>
  </si>
  <si>
    <t>4701</t>
  </si>
  <si>
    <t>MagdalenaCZ Santa Marta Sur</t>
  </si>
  <si>
    <t>4702</t>
  </si>
  <si>
    <t>MagdalenaCZ Santa Marta Norte</t>
  </si>
  <si>
    <t>4703</t>
  </si>
  <si>
    <t>MagdalenaCZ Del Rio</t>
  </si>
  <si>
    <t>4704</t>
  </si>
  <si>
    <t>MagdalenaCZ Cienaga</t>
  </si>
  <si>
    <t>4705</t>
  </si>
  <si>
    <t>MagdalenaCZ Fundación</t>
  </si>
  <si>
    <t>4706</t>
  </si>
  <si>
    <t>MagdalenaCZ Plato</t>
  </si>
  <si>
    <t>4707</t>
  </si>
  <si>
    <t>MagdalenaCZ El Banco</t>
  </si>
  <si>
    <t>4708</t>
  </si>
  <si>
    <t>MagdalenaCZ Santa Ana</t>
  </si>
  <si>
    <t>5000</t>
  </si>
  <si>
    <t>MetaSede Regional</t>
  </si>
  <si>
    <t>5001</t>
  </si>
  <si>
    <t>MetaCZ Villavicencio 1</t>
  </si>
  <si>
    <t>5002</t>
  </si>
  <si>
    <t>MetaCZ Villavicencio 2</t>
  </si>
  <si>
    <t>5003</t>
  </si>
  <si>
    <t>MetaCZ Granada</t>
  </si>
  <si>
    <t>5004</t>
  </si>
  <si>
    <t>MetaCZ Acacias</t>
  </si>
  <si>
    <t>5005</t>
  </si>
  <si>
    <t>MetaCZ Puerto Lopez</t>
  </si>
  <si>
    <t>5200</t>
  </si>
  <si>
    <t>NariñoSede Regional</t>
  </si>
  <si>
    <t>5201</t>
  </si>
  <si>
    <t>NariñoCZ Pasto 1</t>
  </si>
  <si>
    <t>5202</t>
  </si>
  <si>
    <t>NariñoCZ Pasto 2</t>
  </si>
  <si>
    <t>5203</t>
  </si>
  <si>
    <t>NariñoCZ Tumaco</t>
  </si>
  <si>
    <t>5204</t>
  </si>
  <si>
    <t>NariñoCZ Ipiales</t>
  </si>
  <si>
    <t>5205</t>
  </si>
  <si>
    <t>NariñoCZ Tuquerres</t>
  </si>
  <si>
    <t>5206</t>
  </si>
  <si>
    <t>NariñoCZ La Union</t>
  </si>
  <si>
    <t>5207</t>
  </si>
  <si>
    <t>NariñoCZ Barbacoas</t>
  </si>
  <si>
    <t>5208</t>
  </si>
  <si>
    <t>NariñoCZ Remolino</t>
  </si>
  <si>
    <t>5400</t>
  </si>
  <si>
    <t>Norte SantanderSede Regional</t>
  </si>
  <si>
    <t>5401</t>
  </si>
  <si>
    <t>Norte SantanderCZ Cucuta 1</t>
  </si>
  <si>
    <t>5402</t>
  </si>
  <si>
    <t>Norte SantanderCZ Cucuta 2</t>
  </si>
  <si>
    <t>5403</t>
  </si>
  <si>
    <t>Norte SantanderCZ Cucuta 3</t>
  </si>
  <si>
    <t>5404</t>
  </si>
  <si>
    <t>Norte SantanderCZ Ocaña</t>
  </si>
  <si>
    <t>5405</t>
  </si>
  <si>
    <t>Norte SantanderCZ Pamplona</t>
  </si>
  <si>
    <t>5406</t>
  </si>
  <si>
    <t>Norte SantanderCZ Tibu</t>
  </si>
  <si>
    <t>6300</t>
  </si>
  <si>
    <t>QuindioSede Regional</t>
  </si>
  <si>
    <t>6301</t>
  </si>
  <si>
    <t>QuindioCZ Armenia Sur</t>
  </si>
  <si>
    <t>6302</t>
  </si>
  <si>
    <t>QuindioCZ Armenia Norte</t>
  </si>
  <si>
    <t>6303</t>
  </si>
  <si>
    <t>QuindioCZ Calarca</t>
  </si>
  <si>
    <t>6600</t>
  </si>
  <si>
    <t>RisaraldaSede Regional</t>
  </si>
  <si>
    <t>6601</t>
  </si>
  <si>
    <t>RisaraldaCZ Pereira</t>
  </si>
  <si>
    <t>6602</t>
  </si>
  <si>
    <t>RisaraldaCZ La Virginia</t>
  </si>
  <si>
    <t>6603</t>
  </si>
  <si>
    <t>RisaraldaCZ Dos Quebradas</t>
  </si>
  <si>
    <t>6604</t>
  </si>
  <si>
    <t>RisaraldaCZ Belen de Umbria</t>
  </si>
  <si>
    <t>6605</t>
  </si>
  <si>
    <t>RisaraldaCZ Santa Rosa de Cabal</t>
  </si>
  <si>
    <t>6800</t>
  </si>
  <si>
    <t>SantanderSede Regional</t>
  </si>
  <si>
    <t>6801</t>
  </si>
  <si>
    <t>SantanderCZ Bucaramanga Norte</t>
  </si>
  <si>
    <t>6802</t>
  </si>
  <si>
    <t>SantanderCZ Bucaramanga Sur</t>
  </si>
  <si>
    <t>6803</t>
  </si>
  <si>
    <t>SantanderCZ Carlos Lleras Restrepo</t>
  </si>
  <si>
    <t>6804</t>
  </si>
  <si>
    <t>SantanderCZ Luis Carlos Galán Sarmiento</t>
  </si>
  <si>
    <t>6805</t>
  </si>
  <si>
    <t>SantanderCZ Yariquies</t>
  </si>
  <si>
    <t>6806</t>
  </si>
  <si>
    <t>SantanderCZ La Floresta</t>
  </si>
  <si>
    <t>6807</t>
  </si>
  <si>
    <t>SantanderCZ San Gil</t>
  </si>
  <si>
    <t>6808</t>
  </si>
  <si>
    <t>SantanderCZ Socorro</t>
  </si>
  <si>
    <t>6809</t>
  </si>
  <si>
    <t>SantanderCZ Velez</t>
  </si>
  <si>
    <t>6810</t>
  </si>
  <si>
    <t>SantanderCZ Malaga</t>
  </si>
  <si>
    <t>7000</t>
  </si>
  <si>
    <t>SucreSede Regional</t>
  </si>
  <si>
    <t>7001</t>
  </si>
  <si>
    <t>SucreCZ Boston</t>
  </si>
  <si>
    <t>7002</t>
  </si>
  <si>
    <t>SucreCZ Norte</t>
  </si>
  <si>
    <t>7003</t>
  </si>
  <si>
    <t>SucreCZ Sincelejo</t>
  </si>
  <si>
    <t>7004</t>
  </si>
  <si>
    <t>SucreCZ La Mojana</t>
  </si>
  <si>
    <t>7300</t>
  </si>
  <si>
    <t>TolimaSede Regional</t>
  </si>
  <si>
    <t>7301</t>
  </si>
  <si>
    <t>TolimaCZ Jordan</t>
  </si>
  <si>
    <t>7302</t>
  </si>
  <si>
    <t>TolimaCZ Galan</t>
  </si>
  <si>
    <t>7303</t>
  </si>
  <si>
    <t>TolimaCZ Ibague</t>
  </si>
  <si>
    <t>7304</t>
  </si>
  <si>
    <t>TolimaCZ Libano</t>
  </si>
  <si>
    <t>7305</t>
  </si>
  <si>
    <t>TolimaCZ Lerida</t>
  </si>
  <si>
    <t>7306</t>
  </si>
  <si>
    <t>TolimaCZ Honda</t>
  </si>
  <si>
    <t>7307</t>
  </si>
  <si>
    <t>TolimaCZ Espinal</t>
  </si>
  <si>
    <t>7308</t>
  </si>
  <si>
    <t>TolimaCZ Chaparral</t>
  </si>
  <si>
    <t>7309</t>
  </si>
  <si>
    <t>TolimaCZ Purificacion</t>
  </si>
  <si>
    <t>7312</t>
  </si>
  <si>
    <t>TolimaCZ Melgar</t>
  </si>
  <si>
    <t>7600</t>
  </si>
  <si>
    <t>ValleSede Regional</t>
  </si>
  <si>
    <t>7601</t>
  </si>
  <si>
    <t>ValleCZ Suroriental</t>
  </si>
  <si>
    <t>7602</t>
  </si>
  <si>
    <t>ValleCZ Nororiental</t>
  </si>
  <si>
    <t>7603</t>
  </si>
  <si>
    <t>ValleCZ Ladera</t>
  </si>
  <si>
    <t>7604</t>
  </si>
  <si>
    <t>ValleCZ Centro</t>
  </si>
  <si>
    <t>7605</t>
  </si>
  <si>
    <t>ValleCZ Sur</t>
  </si>
  <si>
    <t>7606</t>
  </si>
  <si>
    <t>ValleCZ Jamundi</t>
  </si>
  <si>
    <t>7607</t>
  </si>
  <si>
    <t>ValleCZ Yumbo</t>
  </si>
  <si>
    <t>7608</t>
  </si>
  <si>
    <t>ValleCZ Palmira</t>
  </si>
  <si>
    <t>7609</t>
  </si>
  <si>
    <t>ValleCZ Buga</t>
  </si>
  <si>
    <t>7610</t>
  </si>
  <si>
    <t>ValleCZ Tulua</t>
  </si>
  <si>
    <t>7611</t>
  </si>
  <si>
    <t>ValleCZ Sevilla</t>
  </si>
  <si>
    <t>7612</t>
  </si>
  <si>
    <t>ValleCZ Roldanillo</t>
  </si>
  <si>
    <t>7613</t>
  </si>
  <si>
    <t>ValleCZ Cartago</t>
  </si>
  <si>
    <t>7614</t>
  </si>
  <si>
    <t>ValleCZ Buenaventura</t>
  </si>
  <si>
    <t>8100</t>
  </si>
  <si>
    <t>AraucaSede Regional</t>
  </si>
  <si>
    <t>8101</t>
  </si>
  <si>
    <t>AraucaCZ Arauca</t>
  </si>
  <si>
    <t>8102</t>
  </si>
  <si>
    <t>AraucaCZ Saravena</t>
  </si>
  <si>
    <t>8103</t>
  </si>
  <si>
    <t>AraucaCZ Tame</t>
  </si>
  <si>
    <t>8500</t>
  </si>
  <si>
    <t>CasanareSede Regional</t>
  </si>
  <si>
    <t>8501</t>
  </si>
  <si>
    <t>CasanareCZ Yopal</t>
  </si>
  <si>
    <t>8502</t>
  </si>
  <si>
    <t>CasanareCZ Paz de Ariporo</t>
  </si>
  <si>
    <t>8503</t>
  </si>
  <si>
    <t>CasanareCZ Villanueva</t>
  </si>
  <si>
    <t>8600</t>
  </si>
  <si>
    <t>PutumayoSede Regional</t>
  </si>
  <si>
    <t>8601</t>
  </si>
  <si>
    <t>PutumayoCZ Mocoa</t>
  </si>
  <si>
    <t>8602</t>
  </si>
  <si>
    <t>PutumayoCZ Sibundoy</t>
  </si>
  <si>
    <t>8603</t>
  </si>
  <si>
    <t>PutumayoCZ Puerto Asis</t>
  </si>
  <si>
    <t>8604</t>
  </si>
  <si>
    <t>PutumayoCZ La Hormiga</t>
  </si>
  <si>
    <t>8800</t>
  </si>
  <si>
    <t>San AndresSede Regional</t>
  </si>
  <si>
    <t>8801</t>
  </si>
  <si>
    <t>San AndresCZ los Almendros</t>
  </si>
  <si>
    <t>9100</t>
  </si>
  <si>
    <t>AmazonasSede Regional</t>
  </si>
  <si>
    <t>9101</t>
  </si>
  <si>
    <t>AmazonasCZ</t>
  </si>
  <si>
    <t>9400</t>
  </si>
  <si>
    <t>GuainiaSede Regional</t>
  </si>
  <si>
    <t>9401</t>
  </si>
  <si>
    <t>GuainiaCZ</t>
  </si>
  <si>
    <t>9500</t>
  </si>
  <si>
    <t>GuaviareSede Regional</t>
  </si>
  <si>
    <t>9501</t>
  </si>
  <si>
    <t>GuaviareCZ</t>
  </si>
  <si>
    <t>9700</t>
  </si>
  <si>
    <t>VaupesSede Regional</t>
  </si>
  <si>
    <t>9701</t>
  </si>
  <si>
    <t>VaupesCZ</t>
  </si>
  <si>
    <t>9900</t>
  </si>
  <si>
    <t>VichadaSede Regional</t>
  </si>
  <si>
    <t>9901</t>
  </si>
  <si>
    <t>VichadaCZ</t>
  </si>
  <si>
    <t>Columna1</t>
  </si>
  <si>
    <t>CONTROL</t>
  </si>
  <si>
    <t>Raro</t>
  </si>
  <si>
    <t>Improbable</t>
  </si>
  <si>
    <t>Moderado</t>
  </si>
  <si>
    <t xml:space="preserve">Probable </t>
  </si>
  <si>
    <t>Casi certeza</t>
  </si>
  <si>
    <t xml:space="preserve">LIGERAMENTE DAÑINO
</t>
  </si>
  <si>
    <t xml:space="preserve">Menor </t>
  </si>
  <si>
    <t xml:space="preserve">Moderado </t>
  </si>
  <si>
    <t xml:space="preserve">DAÑINO
</t>
  </si>
  <si>
    <t>EXTREMADAMENTE DAÑINO</t>
  </si>
  <si>
    <t>IMPROBABLE</t>
  </si>
  <si>
    <t xml:space="preserve">MENOR </t>
  </si>
  <si>
    <t>MODERADO</t>
  </si>
  <si>
    <t xml:space="preserve">MODERADO </t>
  </si>
  <si>
    <t xml:space="preserve">PROBABLE </t>
  </si>
  <si>
    <t>LIGERAMENTE DAÑINO</t>
  </si>
  <si>
    <t>MENOR</t>
  </si>
  <si>
    <t>DAÑINO</t>
  </si>
  <si>
    <t>CONTROL_PROBABILIDAD</t>
  </si>
  <si>
    <t>CONTROL_IMPACTO</t>
  </si>
  <si>
    <t xml:space="preserve">ANEXOS </t>
  </si>
  <si>
    <t>A.5. POLÍTICA DE LA SEGURIDAD DE LA INFORMACIÓN.</t>
  </si>
  <si>
    <t>A.5.1. Orientación de la Dirección para la Gestión de la Seguridad de la Información.</t>
  </si>
  <si>
    <t>A.5.1.1. Políticas para la Seguridad de la Información.</t>
  </si>
  <si>
    <t xml:space="preserve">A.5.1.2. Revisión de las Políticas para seguridad de la información. </t>
  </si>
  <si>
    <t>A.6. ORGANIZACIÓN DE LA SEGURIDAD DE LA INFORMACIÓN.</t>
  </si>
  <si>
    <t>A.6.1. Organización Interna.</t>
  </si>
  <si>
    <t>A.6.1.1. Seguridad de la Información Roles y Responsabilidades.</t>
  </si>
  <si>
    <t>A.6.1.2. Separación de deberes.</t>
  </si>
  <si>
    <t>A.6.1.3. Contacto con las autoridades.</t>
  </si>
  <si>
    <t>A.6.1.4. Contacto con grupos de interés especial.</t>
  </si>
  <si>
    <t>A.6.1.5. Seguridad de la información en Gestión de Proyectos.</t>
  </si>
  <si>
    <t>A.6.2. Dispositivos Móviles y Teletrabajo.</t>
  </si>
  <si>
    <t>A.6.2.1. Política para dispositivos móviles.</t>
  </si>
  <si>
    <t xml:space="preserve">A.6.2.2. Teletrabajo. </t>
  </si>
  <si>
    <t>A.7. SEGURIDAD DE LOS RECURSOS HUMANOS.</t>
  </si>
  <si>
    <t xml:space="preserve">A.7.1. Antes de asumir el empleo.  </t>
  </si>
  <si>
    <t>A.7.1.1. Selección.</t>
  </si>
  <si>
    <t>A.7.1.2. Términos y condiciones del empleo.</t>
  </si>
  <si>
    <t>A.7.2. Durante la ejecución del empleo.</t>
  </si>
  <si>
    <t>A.7.2.1. Responsabilidades de la Dirección.</t>
  </si>
  <si>
    <t>A.7.2.2. Toma de conciencia, educación y formación de la Seguridad de la Información.</t>
  </si>
  <si>
    <t>A.7.2.3. Proceso disciplinario.</t>
  </si>
  <si>
    <t>A.7.3. Terminación y cambio de empleo.</t>
  </si>
  <si>
    <t xml:space="preserve">A.7.3.1. Terminación o cambio de responsabilidades de empleo. </t>
  </si>
  <si>
    <t>A.8. GESTIÓN DE ACTIVOS.</t>
  </si>
  <si>
    <t>A.8.1. Responsabilidad por los Activos.</t>
  </si>
  <si>
    <t>A.8.1.1. Inventario de Activos.</t>
  </si>
  <si>
    <t>A.8.1.2. Propiedad de los activos.</t>
  </si>
  <si>
    <t>A.8.1.3. Uso Aceptable de los Activos.</t>
  </si>
  <si>
    <t>A.8.1.4. Devolución de Activos.</t>
  </si>
  <si>
    <t>A.8.2. Clasificación de la Información.</t>
  </si>
  <si>
    <t>A.8.2.1. Clasificación de la Información.</t>
  </si>
  <si>
    <t>A.8.2.2. Etiquetado de la Información.</t>
  </si>
  <si>
    <t>A.8.2.3. Manejo de Activos.</t>
  </si>
  <si>
    <t>A.8.3. Manejo de medios de soporte.</t>
  </si>
  <si>
    <t>A.8.3.1. Gestión de medios de Soporte Removibles.</t>
  </si>
  <si>
    <t>A.8.3.2. Disposición de los medios de soporte.</t>
  </si>
  <si>
    <t xml:space="preserve">A.8.3.3. Transferencia de medios de soporte físicos. </t>
  </si>
  <si>
    <t>A.9. CONTROL DE ACCESO.</t>
  </si>
  <si>
    <t>A.9.1. Requisitos del Negocio para Control de Acceso.</t>
  </si>
  <si>
    <t>A.9.1.1. Política de Control de Acceso.</t>
  </si>
  <si>
    <t>A.9.1.2. Acceso a redes y a servicios en red.</t>
  </si>
  <si>
    <t xml:space="preserve">A.9.2. Gestión de Acceso de Usuarios.  </t>
  </si>
  <si>
    <t>A.9.2.1. Registro y cancelación del registro de usuarios.</t>
  </si>
  <si>
    <t>A.9.2.2. Suministro de acceso de usuarios.</t>
  </si>
  <si>
    <t>A.9.2.3. Gestión de derechos de acceso privilegiado.</t>
  </si>
  <si>
    <t>A.9.2.4. Gestión de información de autenticación secreta de usuarios.</t>
  </si>
  <si>
    <t>A.9.2.5. Revisión de los derechos de acceso de usuarios.</t>
  </si>
  <si>
    <t>A.9.2.6. Cancelación o ajuste de los derechos de acceso.</t>
  </si>
  <si>
    <t>A.9.3. Responsabilidades de los usuarios.</t>
  </si>
  <si>
    <t>A.9.3.1.Uso de información secreta.</t>
  </si>
  <si>
    <t>A.9.4. Control de Acceso a Sistemas y Aplicaciones.</t>
  </si>
  <si>
    <t>A.9.4.1. Restricción de acceso a información.</t>
  </si>
  <si>
    <t>A.9.4.2. Procedimiento de Conexión Segura.</t>
  </si>
  <si>
    <t>A.9.4.3. Sistema de Gestión de Contraseñas.</t>
  </si>
  <si>
    <t>A.9.4.4. Uso de programas utilitarios privilegiados.</t>
  </si>
  <si>
    <t xml:space="preserve">A.9.4.5. Control de Acceso a Códigos Fuente de Programas. </t>
  </si>
  <si>
    <t>A.10. CRIPTOGRAFÍA</t>
  </si>
  <si>
    <t>A.10.1. Controles Criptográficos.</t>
  </si>
  <si>
    <t>A.10.1.1. Política sobre el uso de controles Criptográficos.</t>
  </si>
  <si>
    <t>A.10.1.2. Gestión de Claves.</t>
  </si>
  <si>
    <t xml:space="preserve">A.11. SEGURIDAD FÍSICA Y DEL ENTORNO </t>
  </si>
  <si>
    <t xml:space="preserve">A.11.1. Áreas Seguras.  </t>
  </si>
  <si>
    <t>A.11.1.1. Perímetro de Seguridad Física.</t>
  </si>
  <si>
    <t>A.11.1.2. Controles Físicos de entrada.</t>
  </si>
  <si>
    <t>A.11.1.3. Seguridad de oficinas, salones e instalaciones.</t>
  </si>
  <si>
    <t>A.11.1.4. Protección contra amenazas externas y ambientales.</t>
  </si>
  <si>
    <t>A.11.1.5. Trabajo en áreas seguras.</t>
  </si>
  <si>
    <t>A.11.1.6. Áreas de despacho y carga.</t>
  </si>
  <si>
    <t>A.11.2. Equipos.</t>
  </si>
  <si>
    <t>A.11.2.1. Ubicación y protección de los equipos.</t>
  </si>
  <si>
    <t>A.11.2.2. Servicios Públicos de soporte.</t>
  </si>
  <si>
    <t>A.11.2.3. Seguridad del cableado.</t>
  </si>
  <si>
    <t>A.11.2.4. Mantenimiento de equipos.</t>
  </si>
  <si>
    <t xml:space="preserve">A.11.2.5. Retiro de Activos.  </t>
  </si>
  <si>
    <t>A.11.2.6. Seguridad de equipos y activos fuera del predio.</t>
  </si>
  <si>
    <t>A.11.2.7. Disposición segura o reutilización de equipos.</t>
  </si>
  <si>
    <t>A.11.2.8. Equipos sin supervisión de los usuarios.</t>
  </si>
  <si>
    <t xml:space="preserve">A.11.2.9. Política de escritorio limpio y pantalla limpia. </t>
  </si>
  <si>
    <t>A.12. SEGURIDAD DE LAS OPERACIONES.</t>
  </si>
  <si>
    <t>A.12.1. Procedimientos operacionales y responsabilidades.</t>
  </si>
  <si>
    <t>A.12.1.1. Procedimientos de operación documentadas.</t>
  </si>
  <si>
    <t>A.12.1.2. Gestión de Cambios.</t>
  </si>
  <si>
    <t>A.12.1.3. Gestión de Capacidad.</t>
  </si>
  <si>
    <t>A.12.1.4. Separación de los ambientes de desarrollo, ensayo y operación.</t>
  </si>
  <si>
    <t>A.12.2. Protección contra códigos maliciosos.</t>
  </si>
  <si>
    <t>A.12.2.1. Controles contra códigos maliciosos.</t>
  </si>
  <si>
    <t>A.12.3. Copias de Respaldo.</t>
  </si>
  <si>
    <t>A.12.3.1. Copias de respaldo de la información.</t>
  </si>
  <si>
    <t>A.12.4. Registro y Seguimiento.</t>
  </si>
  <si>
    <t>A.12.4.1. Registro de eventos.</t>
  </si>
  <si>
    <t>A.12.4.2. Protección de la información de registro.</t>
  </si>
  <si>
    <t>A.12.4.3. Registros del administrador y del operador.</t>
  </si>
  <si>
    <t>A.12.4.4. Sincronización de relojes.</t>
  </si>
  <si>
    <t>A.12.5. Control de Software Operacional.</t>
  </si>
  <si>
    <t>A.12.5.1. Instalación de software en sistemas operativos.</t>
  </si>
  <si>
    <t>A.12.6. Gestión de vulnerabilidad técnica.</t>
  </si>
  <si>
    <t>A.12.6.1. Gestión de las vulnerabilidades técnicas.</t>
  </si>
  <si>
    <t>A.12.6.2. Restricciones sobre la instalación de Software.</t>
  </si>
  <si>
    <t>A.12.7. Consideraciones sobre auditorías de sistemas de información.</t>
  </si>
  <si>
    <t>A.12.7.1. Controles sobre auditorías de Sistemas de Información.</t>
  </si>
  <si>
    <t>A.13. SEGURIDAD DE LAS COMUNICACIONES.</t>
  </si>
  <si>
    <t>A.13.1.1. Controles de redes.</t>
  </si>
  <si>
    <t xml:space="preserve">A.13.1. Gestión de Seguridad de Redes.  </t>
  </si>
  <si>
    <t>A.13.1.2. Seguridad de los servicios de red.</t>
  </si>
  <si>
    <t>A.13.1.3. Separación en las redes.</t>
  </si>
  <si>
    <t>A.13.2. Transferencia de información.</t>
  </si>
  <si>
    <t>A.13.2.1. Políticas y procedimientos de transferencia de información.</t>
  </si>
  <si>
    <t>A.13.2.2. Acuerdos sobre transferencia de información.</t>
  </si>
  <si>
    <t>A.13.2.3. Mensajes electrónicos.</t>
  </si>
  <si>
    <t>A.13.2.4. Acuerdos de confidencialidad o de no divulgación.</t>
  </si>
  <si>
    <t>A.14. Adquisición, desarrollo y mantenimiento de sistemas.</t>
  </si>
  <si>
    <t>A.14.1. Requisitos de seguridad de los sistemas de información.</t>
  </si>
  <si>
    <t>A.14.1.2. Seguridad de servicios de las aplicaciones en redes públicas.</t>
  </si>
  <si>
    <t>A.14.1.3. Protección de transacciones de servicios de aplicaciones.</t>
  </si>
  <si>
    <t>A.14.2. Seguridad en los procesos de desarrollo y de soporte.</t>
  </si>
  <si>
    <t>A.14.2.1. Política de desarrollo seguro.</t>
  </si>
  <si>
    <t>A.14.2.2. Procedimiento de control de cambios en sistemas.</t>
  </si>
  <si>
    <t>A.14.2.3. Revisión técnica de aplicaciones después de cambios en la plataforma de operaciones. A.14.2.4. Restricciones sobre los cambios de paquetes de software.</t>
  </si>
  <si>
    <t xml:space="preserve">A.14.2.5. Principios de construcción de sistemas de seguros. </t>
  </si>
  <si>
    <t>A.14.2.6. Ambiente de desarrollo seguro.</t>
  </si>
  <si>
    <t>A.14.2.7. Desarrollo contratado externamente.</t>
  </si>
  <si>
    <t>A.14.2.8. Pruebas de seguridad de sistemas.</t>
  </si>
  <si>
    <t>A.14.2.9. Pruebas de aceptación de sistemas.</t>
  </si>
  <si>
    <t>A.14.3. Datos de ensayo.</t>
  </si>
  <si>
    <t>A.14.3.1. Protección de datos de ensayo.</t>
  </si>
  <si>
    <t xml:space="preserve">A.15. RELACIONES CON LOS PROVEEDORES. </t>
  </si>
  <si>
    <t>A.15.1. Seguridad de la información en las relaciones con los proveedores.</t>
  </si>
  <si>
    <t>A.15.1.1. Política de seguridad de la información para las relaciones con proveedores.</t>
  </si>
  <si>
    <t>A.15.1.2. Tratamiento de la seguridad dentro de los acuerdos con proveedores.</t>
  </si>
  <si>
    <t>A.15.1.3. Cadena de suministro de tecnología de información y comunicación.</t>
  </si>
  <si>
    <t>A.15.2. Gestión de la prestación de servicios de proveedores.</t>
  </si>
  <si>
    <t>A.15.2.1. Seguimiento y revisión de los servicios de los proveedores.</t>
  </si>
  <si>
    <t xml:space="preserve">A.15.2.2. Gestión de cambios a los servicios de los proveedores. </t>
  </si>
  <si>
    <t>A.16. GESTIÓN DE INCIDENTES DE SEGURIDAD DE LA INFORMACIÓN.</t>
  </si>
  <si>
    <t>A.16.1. Gestión de incidentes y mejoras en la seguridad de la información.</t>
  </si>
  <si>
    <t>A.16.1.1. Responsabilidades y procedimientos.</t>
  </si>
  <si>
    <t>A.16.1.2. Informe de eventos de seguridad de la información.</t>
  </si>
  <si>
    <t>A.16.1.3. Informe de debilidades de seguridad de la información.</t>
  </si>
  <si>
    <t>A.16.1.4. Evaluación de eventos de seguridad de la información y decisiones sobre ellos.</t>
  </si>
  <si>
    <t>A.16.1.5. Respuesta a incidentes de seguridad de la información.</t>
  </si>
  <si>
    <t>A.16.1.6. Aprendizaje obtenido de los incidentes de seguridad de la información.</t>
  </si>
  <si>
    <t xml:space="preserve">A.16.1.7. Recolección de evidencia. </t>
  </si>
  <si>
    <t xml:space="preserve">A.17. ASPECTOS DE SEGURIDAD DE LA INFORMACIÓN DE LA GESTIÓN DE LA CONTINUIDAD DE NEGOCIO. </t>
  </si>
  <si>
    <t>A.17.1. Continuidad de seguridad de la información</t>
  </si>
  <si>
    <t>A.17.1.1. Planificación de la continuidad de la seguridad de la información.</t>
  </si>
  <si>
    <t>A.17.1.2. Implementación de la continuidad de la seguridad de la información.</t>
  </si>
  <si>
    <t>A.17.1.3. Verificación, revisión y evaluación de la continuidad de la seguridad de la información. A.17.2. Redundancia</t>
  </si>
  <si>
    <t xml:space="preserve">A.17.2.1. Disponibilidad de instalaciones de procesamiento de información. </t>
  </si>
  <si>
    <t>A.18. CUMPLIMIENTO.</t>
  </si>
  <si>
    <t>A.18.1. Cumplimiento de requisitos legales y contractuales.</t>
  </si>
  <si>
    <t>A.18.1.1. Identificación de los requisitos de legislación y contractuales aplicables.</t>
  </si>
  <si>
    <t>A.18.1.2. Derechos de Propiedad Intelectual.</t>
  </si>
  <si>
    <t>A.18.1.3. Protección de registros.</t>
  </si>
  <si>
    <t>A.18.1.4. Privacidad y protección de la información identificable personalmente.</t>
  </si>
  <si>
    <t>A.18.1.5. Reglamentación de Controles Criptográficos.</t>
  </si>
  <si>
    <t>A.18.2. Revisiones de seguridad de la información</t>
  </si>
  <si>
    <t>A.18.2.1. Revisión independiente de la seguridad de la información.</t>
  </si>
  <si>
    <t>A.18.2.2. Cumplimiento con las políticas y normas de seguridad.</t>
  </si>
  <si>
    <t>A.18.2.3. Revisión del Cumplimiento Técnico.</t>
  </si>
  <si>
    <t>Interrupción de la Operación o del Servicio</t>
  </si>
  <si>
    <t xml:space="preserve">Lesiones o Fallecimientos </t>
  </si>
  <si>
    <t>FECHA
 IDENTIFICACIÓN:</t>
  </si>
  <si>
    <t>Pérdida de Credibilidad</t>
  </si>
  <si>
    <t>Pérdidas Financieras</t>
  </si>
  <si>
    <t>EJE</t>
  </si>
  <si>
    <t>Eje de Calidad</t>
  </si>
  <si>
    <t>CAUSA</t>
  </si>
  <si>
    <t>RIESGO</t>
  </si>
  <si>
    <t>DESCRIPCION DEL RIESGO</t>
  </si>
  <si>
    <t>INSTITUTO COLOMBIANO DE BIENESTAR FAMILIAR HOJA DILIGENCIAMIENTO MATRIZ DE RIESGO - EJE CALIDAD</t>
  </si>
  <si>
    <t>NIVEL RIESGO</t>
  </si>
  <si>
    <t>RIESGO INHERENTE</t>
  </si>
  <si>
    <t>DESCRIPCION DE CONTROLES EXISTENTES</t>
  </si>
  <si>
    <t>ZONA_RIESGOS</t>
  </si>
  <si>
    <t>ACCIONES</t>
  </si>
  <si>
    <t>FECHA TERMINACION</t>
  </si>
  <si>
    <t>FECHA INICIO</t>
  </si>
  <si>
    <t>FECHA VALORACIÓN ANTERIOR</t>
  </si>
  <si>
    <t>FECHA VALORACIÓN ACTUAL</t>
  </si>
  <si>
    <t>CONTEXTO INTERNO</t>
  </si>
  <si>
    <t>CONTEXTO EXTERNO</t>
  </si>
  <si>
    <t>Inobservancia de los derechos niños, niñas y adolescentes</t>
  </si>
  <si>
    <t xml:space="preserve">Vulneracion de derechos de los niños, niñas y adolescentes </t>
  </si>
  <si>
    <t xml:space="preserve">Amenaza de los derechos de los niños, niñas y adolescentes </t>
  </si>
  <si>
    <t xml:space="preserve">Vulneración de los derechos de las familias </t>
  </si>
  <si>
    <t xml:space="preserve">Peculado </t>
  </si>
  <si>
    <t xml:space="preserve">Perdida de Credibilidad </t>
  </si>
  <si>
    <t xml:space="preserve">Inoportunidad en prestación del servicio </t>
  </si>
  <si>
    <t xml:space="preserve">Peculado por Apropiación </t>
  </si>
  <si>
    <t xml:space="preserve">Sanciones legales </t>
  </si>
  <si>
    <t xml:space="preserve">Sanciones fiscales  </t>
  </si>
  <si>
    <t xml:space="preserve">Fallos manipulados </t>
  </si>
  <si>
    <t xml:space="preserve">Incumplimiento de fallos judiciales </t>
  </si>
  <si>
    <t xml:space="preserve">No prestación del servicio </t>
  </si>
  <si>
    <t xml:space="preserve">Incumplimientos legales </t>
  </si>
  <si>
    <t xml:space="preserve">Motines, asonadas y evasiones </t>
  </si>
  <si>
    <t xml:space="preserve">Afectación del Clima laboral </t>
  </si>
  <si>
    <t>CODIGO</t>
  </si>
  <si>
    <t xml:space="preserve">Control básico </t>
  </si>
  <si>
    <t>El control existe , no es efectivo</t>
  </si>
  <si>
    <t>El control existen, son efectivos pero no están documentados</t>
  </si>
  <si>
    <t>DISMINUYE PROBABILIDAD</t>
  </si>
  <si>
    <t>DISMINUYE IMPACTO</t>
  </si>
  <si>
    <t>SOLIDEZ DE LOS CONTROLES</t>
  </si>
  <si>
    <t>DESCRIPCION DEL CONTROL</t>
  </si>
  <si>
    <t>¿EL CONJUNTO DE CONTROLES DISMINUYE LA PROBABILIDAD?</t>
  </si>
  <si>
    <t>¿EL CONJUNTO DE CONTROLES DISMINUYE EL IMPACTO?</t>
  </si>
  <si>
    <t>RIESGO RESIDUAL</t>
  </si>
  <si>
    <t>NUEVOS CONTROLES POR IMPLEMENTAR</t>
  </si>
  <si>
    <t xml:space="preserve">Adquisición de bienes y servicios </t>
  </si>
  <si>
    <t>Proveer los bienes y servicios que requiere la Entidad para el cumplimiento de su misión institucional, con criterios de calidad, eficiencia, oportunidad y bajo con parámetros legales.</t>
  </si>
  <si>
    <t xml:space="preserve">Comunicación estratégica </t>
  </si>
  <si>
    <t xml:space="preserve">Coordinación y articulación del SNBF y agentes  </t>
  </si>
  <si>
    <t>Articular y fortalecer  los agentes SNBF y promover alianzas para la atención y protección integral de NNA y familias.</t>
  </si>
  <si>
    <t xml:space="preserve">Direccionamiento Estratégico </t>
  </si>
  <si>
    <t>Orientar a la entidad  en la  definición, formulación y evaluación de políticas, planes, programas, lineamientos,  y proyectos para lograr el cumplimiento de la misión institucional y responsabilidades asignadas al Instituto.</t>
  </si>
  <si>
    <t>Evaluación y monitoreo  de la gestión</t>
  </si>
  <si>
    <t>Contribuir a la toma de decisiones y la mejora continua de la Entidad a partir del seguimiento, control y evaluación de  gestión institucional.</t>
  </si>
  <si>
    <t>Gestión de la tecnología e información</t>
  </si>
  <si>
    <t xml:space="preserve">Gestión de talento humano </t>
  </si>
  <si>
    <t xml:space="preserve">Gestión financiera </t>
  </si>
  <si>
    <t>Liderar el manejo eficiente de los recursos financieros, el seguimiento y control del recaudo, presupuesto, tesorería y contabilidad.</t>
  </si>
  <si>
    <t xml:space="preserve">Gestión jurídica </t>
  </si>
  <si>
    <t>Asesorar  jurídicamente los asuntos de carácter administrativo,  misional, realizar el cobro coactivo y ejercer la defensa judicial, administrativa y extrajudicial del ICBF, para garantizar el efectivo cumplimiento de los objetivos de la entidad.</t>
  </si>
  <si>
    <t>Inspección vigilancia y control.</t>
  </si>
  <si>
    <t xml:space="preserve">Mejora e Innovación </t>
  </si>
  <si>
    <t>Incrementar la eficacia, eficiencia y efectividad de la gestión y la excelencia en la prestación de los servicios del ICBF con un enfoque de gestión por procesos y orientado al resultado de  los objetivos institucionales.</t>
  </si>
  <si>
    <t xml:space="preserve">Promoción y prevención </t>
  </si>
  <si>
    <t>Liderar el diseño y desarrollo de las estrategias, programas y modalidades dirigidas a niños, niñas, adolescentes, familias y comunidades para la  promoción de derechos y la prevención de vulneraciones en el marco de un enfoque integral.</t>
  </si>
  <si>
    <t xml:space="preserve">Protección </t>
  </si>
  <si>
    <t>Liderar el diseño y desarrollo de  estrategias, programas y modalidades para asegurar actuaciones  oportunas  y con calidad, que restablezcan los derechos de los niños, las niñas  y los adolescentes en situación de inobservancia, amenaza o vulneración.</t>
  </si>
  <si>
    <t>Relación con el ciudadano</t>
  </si>
  <si>
    <t xml:space="preserve">Servicios administrativos </t>
  </si>
  <si>
    <t>NO APLICA</t>
  </si>
  <si>
    <t>ID_PROCESO</t>
  </si>
  <si>
    <t>AB</t>
  </si>
  <si>
    <t>CE</t>
  </si>
  <si>
    <t>CA</t>
  </si>
  <si>
    <t>DE</t>
  </si>
  <si>
    <t>EM</t>
  </si>
  <si>
    <t>GT</t>
  </si>
  <si>
    <t>TH</t>
  </si>
  <si>
    <t>GF</t>
  </si>
  <si>
    <t>GJ</t>
  </si>
  <si>
    <t>IV</t>
  </si>
  <si>
    <t>MI</t>
  </si>
  <si>
    <t>PP</t>
  </si>
  <si>
    <t>PR</t>
  </si>
  <si>
    <t>RC</t>
  </si>
  <si>
    <t>SA</t>
  </si>
  <si>
    <t>LISTADO DE CONSECUENCIAS</t>
  </si>
  <si>
    <t>Carencia de perfiles para el cargo</t>
  </si>
  <si>
    <t>TALENTO HUMANO</t>
  </si>
  <si>
    <t>Inadecuados perfiles para el cargo</t>
  </si>
  <si>
    <t>Carencia de las competencias requeridas para desarrollar la actividad</t>
  </si>
  <si>
    <t>Desconocimiento del proceso. actividad o procedimiento</t>
  </si>
  <si>
    <t>Falta de actividades de capacitación</t>
  </si>
  <si>
    <t>Inadecuadas actividades de capacitación</t>
  </si>
  <si>
    <t>Falta de actividades de sensibilización</t>
  </si>
  <si>
    <t>Inadecuadas actividades de sensibilización</t>
  </si>
  <si>
    <t>Falta de inducción y/o entrenamiento</t>
  </si>
  <si>
    <t>Inadecuada inducción y/o entrenamiento</t>
  </si>
  <si>
    <t>Falta de experiencia y agilidad en el trabajo</t>
  </si>
  <si>
    <t>Negligencia y/o descuido</t>
  </si>
  <si>
    <t>Intereses personales</t>
  </si>
  <si>
    <t>Intereses políticos</t>
  </si>
  <si>
    <t>Incumplimiento en el cubrimiento de vacantes</t>
  </si>
  <si>
    <t>Falta de oportunidad en el cubrimiento de vacantes</t>
  </si>
  <si>
    <t>Falta de personal para gestionar el proceso</t>
  </si>
  <si>
    <t>Falta de objetividad e independencia en el trabajo</t>
  </si>
  <si>
    <t>Deficiencias en el proceso de selección</t>
  </si>
  <si>
    <t>Exceso de confianza</t>
  </si>
  <si>
    <t>Falta de apoyo a nivel directivo</t>
  </si>
  <si>
    <t>Falta de compromiso</t>
  </si>
  <si>
    <t>Falta de prevención y cuidado</t>
  </si>
  <si>
    <t>Falta de claridad en la asignación de roles y responsabilidades</t>
  </si>
  <si>
    <t>Fallas en el proceso de selección</t>
  </si>
  <si>
    <t>Inexistencia de evaluación del desempeños</t>
  </si>
  <si>
    <t>Deficiencias en la comunicación de la alta dirección con los colaboradores[1]</t>
  </si>
  <si>
    <t>Carencia de participación de los colaboradores en los procesos. procedimientos o actividades</t>
  </si>
  <si>
    <t>Falta de planeación</t>
  </si>
  <si>
    <t>Inadecuada distribución de cargas laborales</t>
  </si>
  <si>
    <t>Inadecuada distribución de cargos</t>
  </si>
  <si>
    <t>Falta de definición oficial de funciones asignadas a los cargos</t>
  </si>
  <si>
    <t>Inadecuada definición de funciones asignadas a los cargos</t>
  </si>
  <si>
    <t>Falta de coordinación entre la estructura organizacional y el modelo de operación</t>
  </si>
  <si>
    <t>Desactualización de la estructura organizacional</t>
  </si>
  <si>
    <t>Concentración de funciones</t>
  </si>
  <si>
    <t>Carencia de lineamientos de acción general (políticas y directrices institucionales)</t>
  </si>
  <si>
    <t>Falta claridad en los lineamientos directivos</t>
  </si>
  <si>
    <t>Inadecuados lineamientos (políticas y directrices institucionales)</t>
  </si>
  <si>
    <t>Desconocimiento del nivel directivo del negocio y los requerimientos del mismo</t>
  </si>
  <si>
    <t>Desconocimiento del nivel directivo del contexto externo de la organización</t>
  </si>
  <si>
    <t>Resistencia al cambio o baja tolerancia a tomar riesgos</t>
  </si>
  <si>
    <t>Carencia de una metodología, herramientas y/o medios para desarrollar el proceso</t>
  </si>
  <si>
    <t>Desconocimiento de las metodologías, herramientas y/o medios aplicados</t>
  </si>
  <si>
    <t>Falta de capacitación en las nuevas metodologías, herramientas y/o medios</t>
  </si>
  <si>
    <t>Inadecuada selección de metodologías, herramientas y/o medios de trabajo</t>
  </si>
  <si>
    <t>Falta de estandarización del proceso</t>
  </si>
  <si>
    <t>Falta de comunicación de los procedimientos</t>
  </si>
  <si>
    <t>Deficiencias en el diseño del proceso</t>
  </si>
  <si>
    <t>Desactualización de los procesos</t>
  </si>
  <si>
    <t>Falta de coordinación entre los procesos</t>
  </si>
  <si>
    <t>Falta de coordinación entre quienes desarrollan el proceso</t>
  </si>
  <si>
    <t>Carencia de políticas para el proceso</t>
  </si>
  <si>
    <t>Desconocimiento de las políticas del proceso</t>
  </si>
  <si>
    <t>Desconocimiento de las necesidades y requerimientos básicos de los clientes</t>
  </si>
  <si>
    <t>Falta de planeación de las actividades o tareas</t>
  </si>
  <si>
    <t>Inadecuada planeación de las actividades o tareas</t>
  </si>
  <si>
    <t>Inadecuada organización de prioridades</t>
  </si>
  <si>
    <t>Concurrencia de actividades simultáneas</t>
  </si>
  <si>
    <t>Desconocimiento de los factores internos, condiciones y necesidades de la empresa</t>
  </si>
  <si>
    <t>Fallas en los controles de calidad</t>
  </si>
  <si>
    <t>Fallas en las medidas de seguridad</t>
  </si>
  <si>
    <t>Incumplimiento de controles diseñados</t>
  </si>
  <si>
    <t>Inadecuada selección de contratistas y proveedores</t>
  </si>
  <si>
    <t>PROVEEDORES Y CONTRATISTAS</t>
  </si>
  <si>
    <t>Dependencia de un proveedor</t>
  </si>
  <si>
    <t>Carencia de parámetros adecuados en la celebración de convenios</t>
  </si>
  <si>
    <t>Inadecuada gestión de los contratos</t>
  </si>
  <si>
    <t>Carencia de interventoría de los servicios o productos recibidos</t>
  </si>
  <si>
    <t>Ausencia de mecanismos que garanticen el cumplimiento de los compromisos adquiridos por parte de los proveedores</t>
  </si>
  <si>
    <t>Carencia de recursos humanos</t>
  </si>
  <si>
    <t xml:space="preserve">RECURSOS </t>
  </si>
  <si>
    <t>Carencia de recursos tecnológicos</t>
  </si>
  <si>
    <t>Carencia de recursos económicos</t>
  </si>
  <si>
    <t>Carencia de recursos logísticos</t>
  </si>
  <si>
    <t>Carencia de materiales</t>
  </si>
  <si>
    <t>Inadecuada asignación de recursos humanos</t>
  </si>
  <si>
    <t xml:space="preserve">Inadecuada asignación de recursos tecnológicos </t>
  </si>
  <si>
    <t>Inadecuada asignación de recursos económicos</t>
  </si>
  <si>
    <t>Inadecuada asignación de recursos logísticos</t>
  </si>
  <si>
    <t>Inadecuada asignación de materiales</t>
  </si>
  <si>
    <t>Falta de planeación en la solicitud de recursos humanos</t>
  </si>
  <si>
    <t>Falta de planeación en la solicitud de recursos tecnológicos</t>
  </si>
  <si>
    <t>Falta de planeación en la solicitud de recursos económicos</t>
  </si>
  <si>
    <t>Falta de planeación en la solicitud de recursos logísticos</t>
  </si>
  <si>
    <t>Falta de planeación en la solicitud de materiales</t>
  </si>
  <si>
    <t>Disminución de la disponibilidad presupuestal</t>
  </si>
  <si>
    <t>Falta de aprovechamiento de los recursos disponibles</t>
  </si>
  <si>
    <t>Mal uso de les recursos</t>
  </si>
  <si>
    <t>Falta de confiabilidad en la información</t>
  </si>
  <si>
    <t>INFORMACIÓN</t>
  </si>
  <si>
    <t>Falta de claridad en la información</t>
  </si>
  <si>
    <t>Falta de precisión en la información</t>
  </si>
  <si>
    <t>Falta de oportunidad en la entrega de la información</t>
  </si>
  <si>
    <t>Desconocimiento de las responsabilidades en el manejo de información</t>
  </si>
  <si>
    <t>Desactualización de la información</t>
  </si>
  <si>
    <t>Fallas en el canal de distribución de la información</t>
  </si>
  <si>
    <t>Deficiencias en el diseño de seguridad</t>
  </si>
  <si>
    <t>CONTROL, MEDICIÓN Y SEGUIMIENTO</t>
  </si>
  <si>
    <t>No aplicación de las medidas de seguridad establecidas</t>
  </si>
  <si>
    <t>Carencia de parámetros de medición</t>
  </si>
  <si>
    <t>Falta de claridad y efectividad en los parámetros de medición</t>
  </si>
  <si>
    <t>Falta de análisis de los resultados de las mediciones</t>
  </si>
  <si>
    <t>Carencia de actividades de revisión y verificación por parte de una persona independiente</t>
  </si>
  <si>
    <t>Manipulación de pruebas y/o resultados</t>
  </si>
  <si>
    <t>Falta de supervisión</t>
  </si>
  <si>
    <t>Fallas en las actividades de revisión</t>
  </si>
  <si>
    <t>Desconocimiento de la normatividad legal vigente</t>
  </si>
  <si>
    <t>NORMATIVIDAD</t>
  </si>
  <si>
    <t>Inadecuada interpretación de la normatividad legal vigente</t>
  </si>
  <si>
    <t>Desactualización de la normatividad legal vigente</t>
  </si>
  <si>
    <t>Incumplimiento de la normatividad legal vigente</t>
  </si>
  <si>
    <t>Dificultad para adaptarse a la normatividad legal vigente</t>
  </si>
  <si>
    <t>Falta o inadecuada asesoría jurídica</t>
  </si>
  <si>
    <t>Incumplimiento de los derechos de propiedad intelectual y licenciamiento</t>
  </si>
  <si>
    <t>Obsolescencia tecnológica</t>
  </si>
  <si>
    <t>TECNOLOGÍA</t>
  </si>
  <si>
    <t>Desactualización tecnológica</t>
  </si>
  <si>
    <t>Dificultad para responder a los avances tecnológicos acelerados</t>
  </si>
  <si>
    <t>Inadecuado soporte tecnológico</t>
  </si>
  <si>
    <t>Inadecuada plataforma tecnológica</t>
  </si>
  <si>
    <t>Fallas en la plataforma tecnológica</t>
  </si>
  <si>
    <t>Carencia de mantenimiento preventivo</t>
  </si>
  <si>
    <t>Fallas en el mantenimiento preventivo</t>
  </si>
  <si>
    <t>Inundaciones naturales</t>
  </si>
  <si>
    <t>EVENTOS NATURALES</t>
  </si>
  <si>
    <t>Incendio forestales</t>
  </si>
  <si>
    <t>Terremotos</t>
  </si>
  <si>
    <t>Tornados</t>
  </si>
  <si>
    <t>Avalanchas</t>
  </si>
  <si>
    <t>Granizo</t>
  </si>
  <si>
    <t>Sequia</t>
  </si>
  <si>
    <t>Huracanes</t>
  </si>
  <si>
    <t>Ventisca</t>
  </si>
  <si>
    <t>tormenta eléctrica</t>
  </si>
  <si>
    <t>ola de calor</t>
  </si>
  <si>
    <t>Erupción volcánica</t>
  </si>
  <si>
    <t>Tsunami</t>
  </si>
  <si>
    <t xml:space="preserve">enfermedades (Pandemias y Epidemias) </t>
  </si>
  <si>
    <t>Daño UPS</t>
  </si>
  <si>
    <t>INFRAESTRUCTURA DE APOYO</t>
  </si>
  <si>
    <t>Daño Planta Eléctrica</t>
  </si>
  <si>
    <t>Daño Tuberías</t>
  </si>
  <si>
    <t>Daño Infraestructura física</t>
  </si>
  <si>
    <t>Goteras</t>
  </si>
  <si>
    <t xml:space="preserve">Humedad no controlada </t>
  </si>
  <si>
    <t>LISTADO DE CAUSAS</t>
  </si>
  <si>
    <t>FRECUENCIA</t>
  </si>
  <si>
    <t>ID RIESGO</t>
  </si>
  <si>
    <t>¿El control tiene Asignado Responsable?</t>
  </si>
  <si>
    <t>Si</t>
  </si>
  <si>
    <t>No</t>
  </si>
  <si>
    <t>Tipo de Control</t>
  </si>
  <si>
    <t>Preventivo</t>
  </si>
  <si>
    <t>Detectivo</t>
  </si>
  <si>
    <t>Naturaleza del Control</t>
  </si>
  <si>
    <t>Automático</t>
  </si>
  <si>
    <t>Semiautomático</t>
  </si>
  <si>
    <t>Manual</t>
  </si>
  <si>
    <t>Frecuencia</t>
  </si>
  <si>
    <t>No Establecida</t>
  </si>
  <si>
    <t>Documentado</t>
  </si>
  <si>
    <t>SELECCION</t>
  </si>
  <si>
    <t>CALIFICACION</t>
  </si>
  <si>
    <t>VALOR EVALUACION DISENO</t>
  </si>
  <si>
    <t>DISENO DEL CONTROL</t>
  </si>
  <si>
    <t>EJECUCION DEL CONTROL</t>
  </si>
  <si>
    <t>Ejecución</t>
  </si>
  <si>
    <t>EFECTIVIDAD DEL CONTROL</t>
  </si>
  <si>
    <t>Efectividad</t>
  </si>
  <si>
    <t>FUERTE</t>
  </si>
  <si>
    <t>DÉBIL</t>
  </si>
  <si>
    <t>EL CONTROL TIENE ASIGNADO RESPONSABLE</t>
  </si>
  <si>
    <t>EL CONTROL ESTA DOCUMENTADO</t>
  </si>
  <si>
    <t>CRITERIOS DE EVALUACION DE LA EFECTIVIDAD</t>
  </si>
  <si>
    <t>RESULTADO EVALUACION DE LA EJECUCION</t>
  </si>
  <si>
    <t>RESULTADO EVALUACION DE LA EFECTIVIDAD</t>
  </si>
  <si>
    <t>Criterios de Calificación</t>
  </si>
  <si>
    <t>Calificación</t>
  </si>
  <si>
    <t>ADECUADO</t>
  </si>
  <si>
    <t>SUSCEPTIBLE A MEJORAR</t>
  </si>
  <si>
    <t>INADECUADO</t>
  </si>
  <si>
    <t>CALIFICACION FINAL DE CADA CONTROL</t>
  </si>
  <si>
    <t>CALIFICACION DEL CONJUNTO DE CONTROLES</t>
  </si>
  <si>
    <t>SI</t>
  </si>
  <si>
    <t>NO</t>
  </si>
  <si>
    <t>DISM. IMPACTO</t>
  </si>
  <si>
    <t>DISM. PROB</t>
  </si>
  <si>
    <t>ID NIVEL RIESGO</t>
  </si>
  <si>
    <t>5. MAPAS DE RIESGO</t>
  </si>
  <si>
    <t>INSIGNIFICANTE</t>
  </si>
  <si>
    <t>MAYOR</t>
  </si>
  <si>
    <t>CATASTROFICO</t>
  </si>
  <si>
    <t>RESPONSABLE DEL CONTROL (CARGO)</t>
  </si>
  <si>
    <t>Cuando se requiera</t>
  </si>
  <si>
    <t>Varias veces al día</t>
  </si>
  <si>
    <t>Diaria</t>
  </si>
  <si>
    <t>Semanal</t>
  </si>
  <si>
    <t>Mensual</t>
  </si>
  <si>
    <t>Semestral</t>
  </si>
  <si>
    <t>Anual</t>
  </si>
  <si>
    <t>FRECUENCIA DE EJECUCION DEL CONTROL</t>
  </si>
  <si>
    <t>Establecida</t>
  </si>
  <si>
    <t>DESCRIPCION SOLIDEZ DE LOS CONTROLES</t>
  </si>
  <si>
    <t>El conjunto de controles mitiga el riesgo asociado y no requieren de acciones adicionales para su tratamiento.</t>
  </si>
  <si>
    <t>El conjunto de controles mitiga parcialmente el riesgo asociado. Para su tratamiento se requiere tomar acciones adicionales, las cuales serán incluidas en el Plan de tratamiento de riesgos.</t>
  </si>
  <si>
    <t>El conjunto de controles no mitiga el riesgo asociado. Se requiere estudiar la viabilidad de estos controles y tomar acciones correctivas a fin de tratar adecuadamente el riesgo, o implementar nuevos controles</t>
  </si>
  <si>
    <t>% DE CUMPLIMIENTO DE LA EJECUCION DEL CONTROL</t>
  </si>
  <si>
    <t>Desactualización o Inestabilidad del sistema integrado de gestión - SIGE</t>
  </si>
  <si>
    <t>Entidad  no competitiva</t>
  </si>
  <si>
    <t>Fallas sistemicas en la prestación del servicio</t>
  </si>
  <si>
    <t xml:space="preserve">Incumplimiento de metas estrategicas  </t>
  </si>
  <si>
    <t>Incumplimiento de requisitos internos de mejoramiento.</t>
  </si>
  <si>
    <t xml:space="preserve">Información inexacta </t>
  </si>
  <si>
    <t>Innovación nula.</t>
  </si>
  <si>
    <t>inoportunidad en la gestion de los procesos</t>
  </si>
  <si>
    <t>No cumplimiento de la estrategia institucional</t>
  </si>
  <si>
    <t>Organización no orientada a procesos ni focalizada al cliente.</t>
  </si>
  <si>
    <t>Pérdida de apropiación de los conceptos y herramientas del SIGE</t>
  </si>
  <si>
    <t xml:space="preserve">Perdida de compentencia para la liquidación de contratos </t>
  </si>
  <si>
    <t xml:space="preserve">Perdida de Imagen  y reputación </t>
  </si>
  <si>
    <t>Perdida de información</t>
  </si>
  <si>
    <t xml:space="preserve">Perdida de la Certificación en Normas voluntarias </t>
  </si>
  <si>
    <t xml:space="preserve">Perdida del conocimiento Institucional </t>
  </si>
  <si>
    <t>Servicio no conforme</t>
  </si>
  <si>
    <t>Sobrecostos</t>
  </si>
  <si>
    <t>Violación al debido proceso</t>
  </si>
  <si>
    <t>VERIFICACION RIESGO DE CORRUPCION</t>
  </si>
  <si>
    <t>Eje de Calidad (Corrupción)</t>
  </si>
  <si>
    <t>Correctivo</t>
  </si>
  <si>
    <t>ES RIESGO CORRUPCION</t>
  </si>
  <si>
    <t>MAPA DE RIESGOS DE CORRUPCIÓN</t>
  </si>
  <si>
    <t>CRONOGRAMA MRC</t>
  </si>
  <si>
    <t>ELABORACIÓN</t>
  </si>
  <si>
    <t>PUBLICACIÓN</t>
  </si>
  <si>
    <t>EFECTIVIDAD DE LOS CONTROLES</t>
  </si>
  <si>
    <t>ACCIONES ADELANTADAS</t>
  </si>
  <si>
    <t>OBSERVACIONES</t>
  </si>
  <si>
    <t>Responsable:</t>
  </si>
  <si>
    <t>DETERMINACIÓN DE IMPACTO</t>
  </si>
  <si>
    <t>Orientar la gestión de las Tecnologías de la Información y las Comunicaciones – TIC - articulada con la estrategia de negocio, generando valor en el marco de las políticas y lineamientos establecidos por la autoridad competente.</t>
  </si>
  <si>
    <t>Gestionar, administrar y controlar los recursos, bienes y servicios de apoyo para la institución.</t>
  </si>
  <si>
    <t>Implementar las políticas y normas del talento humana para la vinculación, desarrollo y retiro de los funcionarios con el fin de que la entidad alcance las metas estratégicas</t>
  </si>
  <si>
    <t>Asesorar, diseñar e implementar estrategias de comunicación para la movilidad y pedagogía social en la promoción de la garantía de derechos de las niñas, niños, adolescentes y las familias, así como divulgar la gestión del ICBF y posicionar su imagen.</t>
  </si>
  <si>
    <t>Realizar inspección vigilancia y control de la prestación del servicio público de Bienestar Familiar para determinar las condiciones de cumplimiento de la normativa vigente de acuerdo a la modalidad de servicio prestado.</t>
  </si>
  <si>
    <t>Acercar el ICBF a la ciudadanía, facilitando el acceso a la información y a los servicios, promoviendo el control social y la participación ciudadana y, administrar y custodiar los archivos institucionales.</t>
  </si>
  <si>
    <t>DIRECCIONAMIENTO, PROCESOS</t>
  </si>
  <si>
    <t xml:space="preserve">Vulnerabilidad Informática </t>
  </si>
  <si>
    <t>UBICACIÓN</t>
  </si>
  <si>
    <t>SEGUIMIENTO MAPA DE RIESGOS DE CORRUPCIÓN (PARA USO EXCLUSIVO DE LA OFICINA DE CONTROL INTERNO)</t>
  </si>
  <si>
    <t xml:space="preserve">Documentado </t>
  </si>
  <si>
    <t>No Documentado</t>
  </si>
  <si>
    <t>PROCESO DONDE OCURRE EL RIESGO</t>
  </si>
  <si>
    <t>Evaluación  y Monitoreo de la Gestión.</t>
  </si>
  <si>
    <t>Gestión Atención a Peticiones, Quejas, Reclamos y Sugerencias.</t>
  </si>
  <si>
    <t>Gestión Contratación</t>
  </si>
  <si>
    <t>Gestión Control Interno Disciplinario.</t>
  </si>
  <si>
    <t>Gestión Coordinación y Articulación de la Gestión Territorial</t>
  </si>
  <si>
    <t>Gestión Coordinación y Articulación del Sistema Nacional de Bienestar Familiar</t>
  </si>
  <si>
    <t xml:space="preserve">Gestión de Cooperación </t>
  </si>
  <si>
    <t>Gestión de Recursos Tecnológicos</t>
  </si>
  <si>
    <t>Gestión Familia, Población y Comunidad.</t>
  </si>
  <si>
    <t>Gestión Información y Tecnología</t>
  </si>
  <si>
    <t>Gestión Logística y Abastecimiento</t>
  </si>
  <si>
    <t>Gestión Medios y Prensa</t>
  </si>
  <si>
    <t>Gestión para la Niñez y Adolescencia</t>
  </si>
  <si>
    <t>Gestión Responsabilidad Penal</t>
  </si>
  <si>
    <t>Gestión Supervisión Técnica</t>
  </si>
  <si>
    <t>Mejoramiento Continuo</t>
  </si>
  <si>
    <t>Gestión Adopciones</t>
  </si>
  <si>
    <t>Sede Nacional</t>
  </si>
  <si>
    <t>Centro Zonal</t>
  </si>
  <si>
    <t>APLICA EN EL NIVEL</t>
  </si>
  <si>
    <t>Formular el marco estratégico para orientar todas las políticas, planes, programas, proyectos y actuaciones de la Entidad.</t>
  </si>
  <si>
    <t>Realizar el Monitoreo, Evaluación y Control a la Gestión Institucional, con el fin de generar insumos para la adecuada toma de decisiones que permita el mejoramiento de los procesos.</t>
  </si>
  <si>
    <t>Verificar y evaluar que los controles asociados a las operaciones y actuaciones del ICBF, se ejecuten de acuerdo a los requisitos establecidos en las normas constitucionales y legales vigentes, modelo de gestión y políticas trazadas por la Dirección General, con el fin de aportar al mejoramiento continuo de los procesos institucionales</t>
  </si>
  <si>
    <t>Planear, gestionar, ejecutar, coordinar y controlar los recursos, bienes y servicios de apoyo, para garantizar el cumplimiento de la misión institucional.</t>
  </si>
  <si>
    <t>Restablecer el derecho a crecer en el seno de una familia a los Niños, Niñas y Adolescentes declarados adoptables</t>
  </si>
  <si>
    <t>MPM5.P2</t>
  </si>
  <si>
    <t>MPEV1.P1</t>
  </si>
  <si>
    <t>MPEV1.P2</t>
  </si>
  <si>
    <t>MPA1.P5</t>
  </si>
  <si>
    <t xml:space="preserve">Adelantar las acciones para garantizar la atención de las peticiones, quejas, reclamos y sugerencias en oportunidad, promoviendo la participación ciudadana y el control social.
</t>
  </si>
  <si>
    <t>MPA5.P2</t>
  </si>
  <si>
    <t>Gestión para la Atención Integral a la Primera Infancia</t>
  </si>
  <si>
    <t>Articular políticas y líneas de Acción para la Atención Integral a los niños y niñas menores de 5 años en los territorios, diseñando e implementando programas, lineamientos, estándares y rutas que incidan en la garantía de los derechos de la Primera Infancia de acuerdo a las características socioculturales del país y la normatividad vigente en corresponsabilidad con la familia, la comunidad y el Sistema Nacional de Bienestar Familiar</t>
  </si>
  <si>
    <t xml:space="preserve">MPM.01 </t>
  </si>
  <si>
    <t>MPA7</t>
  </si>
  <si>
    <t>Diseñar y dirigir la estrategia de comunicaciones institucionales del ICBF, de acuerdo con sus objetivos y políticas generales, para contribuir en el afianzamiento de la cultura interna y fortalecer la imagen de la institución ante sus públicos de interés, haciendo una buena gestión que refuerce la confianza, credibilidad y posicionamiento, coadyuvando así al desarrollo integral de las nuevas generaciones</t>
  </si>
  <si>
    <t>Brindar soporte jurídico contractual a la Sede de la Dirección General y Regionales para apoyar la contratación de los servicios, bienes y obra pública requeridos, de manera eficaz y oportuna para asegurar la continua y eficiente prestación de los servicios dando cumplimiento a la misión institucional.</t>
  </si>
  <si>
    <t>MPA1.P6</t>
  </si>
  <si>
    <t xml:space="preserve"> Ejercer la acción disciplinaria a través del debido proceso frente a las conductas de los Servidores y ex Servidores Púbicos del ICBF</t>
  </si>
  <si>
    <t>MPA1.P3</t>
  </si>
  <si>
    <t>Articular y fortalecer a los agentes del Sistema Nacional de Bienestar Familiar para la protección integral de Niños, Niñas, adolescentes y familias en la gestión de las políticas públicas con enfoque diferencial en todo el territorio nacional.</t>
  </si>
  <si>
    <t>MPE3</t>
  </si>
  <si>
    <t>Incorporar, administrar y desarrollar integralmente el talento humano a través de los Programas de Capacitación, Bienestar social, Salud Ocupacional, para mejorar continuamente la productividad, la gestión de los procesos del ICBF.</t>
  </si>
  <si>
    <t>MPA1.P1</t>
  </si>
  <si>
    <t>Planear, ejecutar, verificar y mejorar la evaluación de la calidad de los servicios misionales del ICBF</t>
  </si>
  <si>
    <t>Evaluación de la Calidad  de los Servicios Misionales del ICBF</t>
  </si>
  <si>
    <t>MPEV2P1</t>
  </si>
  <si>
    <t xml:space="preserve">Promover desde el marco de la Seguridad Alimentaria y nutricional el desarrollo integral de la primera infancia, la niñez, adolescencia y la familia colombiana Mediante acciones de articulación y coordinación intra e interinstitucional, territorial e internacional
</t>
  </si>
  <si>
    <t>MPM4</t>
  </si>
  <si>
    <t>Verificar la situación de ejercicio de derechos de los adolescentes con procesos de Responsabilidad Penal para garantizar su restablecimiento en el marco de la justicia restaurativa, y en cumplimiento de la finalidad pedagógica, específica y diferenciada del sistema, de acuerdo a los postulados del libro segundo de la Ley 1098 de 2006.</t>
  </si>
  <si>
    <t>MPM5.P3</t>
  </si>
  <si>
    <t>Restablecer los derechos de los niños, niñas y adolescentes cuando se encuentren amenazados, inobservados o vulnerados a través de las actuaciones adelantadas por parte de las autoridades administrativas para el reconocimiento y ejercicio de sus derechos (Artículo 50 de la Ley 1098).</t>
  </si>
  <si>
    <t>MPM5.P1</t>
  </si>
  <si>
    <t>RARA VEZ</t>
  </si>
  <si>
    <t>POSIBLE</t>
  </si>
  <si>
    <t>CASI SEGURO</t>
  </si>
  <si>
    <t>CONTEXTO DEL PROCESO</t>
  </si>
  <si>
    <t>CONTEXTO</t>
  </si>
  <si>
    <t>1. IDENTIFICACIÓN DEL RIESGO</t>
  </si>
  <si>
    <t>FINANCIEROS: Presupuesto de funcionamiento, recursos de inversión, infraestructura, capacidad instalada.</t>
  </si>
  <si>
    <t>PERSONAL: Competencia del personal, disponibilidad del personal, seguridad y salud ocupacional.</t>
  </si>
  <si>
    <t>PROCESOS: Capacidad, diseño, ejecución, proveedores, entradas, salidas, gestión del conocimiento.</t>
  </si>
  <si>
    <t>TECNOLOGÍA: Integridad de datos, disponibilidad de datos y sistemas, desarrollo, producción, mantenimiento de sistemas de información.</t>
  </si>
  <si>
    <t>ESTRATÉGICOS: Direccionamiento estratégico, planeación institucional,
liderazgo, trabajo en equipo.</t>
  </si>
  <si>
    <t>COMUNICACIÓN INTERNA: Canales utilizados y su efectividad, flujo de la información necesaria para el desarrollo de las operaciones.</t>
  </si>
  <si>
    <t>FACTORES DE CONTEXTO INTERNO</t>
  </si>
  <si>
    <t>FACTORES DE CONTEXTO EXTERNO</t>
  </si>
  <si>
    <t>ECONÓMICOS: Disponibilidad de capital, liquidez, mercados financieros, desempleo, competencia.</t>
  </si>
  <si>
    <t>POLÍTICOS: Cambios de gobierno, legislación, políticas públicas, regulación.</t>
  </si>
  <si>
    <t>SOCIALES: Demografía, responsabilidad social, orden público.</t>
  </si>
  <si>
    <t>TECNOLÓGICOS: Avances en tecnología, acceso a sistemas de información externos, gobierno en línea.</t>
  </si>
  <si>
    <t>MEDIOAMBIENTALES: Emisiones y residuos, energía, catástrofes naturales,
desarrollo sostenible.</t>
  </si>
  <si>
    <t>COMUNICACIÓN EXTERNA: Mecanismos utilizados para entrar en contacto con
los usuarios o ciudadanos, canales establecidos para que el mismo se
comunique con la entidad.</t>
  </si>
  <si>
    <t>VALOR IMPACTOP</t>
  </si>
  <si>
    <t>VALOR IMPACTOProceso</t>
  </si>
  <si>
    <t>VALOR IMPACTOImagen</t>
  </si>
  <si>
    <t>VALOR IMPACTORecursos</t>
  </si>
  <si>
    <t>VALOR IMPACTOInformación</t>
  </si>
  <si>
    <t>VALOR IMPACTOSanción</t>
  </si>
  <si>
    <t>El control mitiga levemente el riesgo asociado.</t>
  </si>
  <si>
    <t>El control mitiga moderadamente el riesgo asociado.</t>
  </si>
  <si>
    <t>El control mitiga fuertemente el riesgo asociado.</t>
  </si>
  <si>
    <t>2. ANALISIS DE RIESGO INHERENTE</t>
  </si>
  <si>
    <t>3. EVALUACION DE LOS CONTROLES</t>
  </si>
  <si>
    <t>4. TRATAMIENTO DEL RIESGO</t>
  </si>
  <si>
    <t>5. CONTROL Y REVISION</t>
  </si>
  <si>
    <t>3. HOJA DE CONTROLES</t>
  </si>
  <si>
    <t>3.1 DESCRIPCIÓN DE CONTROLES EXISTENTES</t>
  </si>
  <si>
    <t>3.2 EVALUACION DE LA EJECUCION DE CONTROLES EXISTENTES</t>
  </si>
  <si>
    <t>3.3 EVALUACION DE LA EFECTIVIDAD DE CONTROLES EXISTENTES</t>
  </si>
  <si>
    <t>LISTA RIESGOS</t>
  </si>
  <si>
    <t>Imagen</t>
  </si>
  <si>
    <t>Estratégico</t>
  </si>
  <si>
    <t>Operativo</t>
  </si>
  <si>
    <t>Financiero</t>
  </si>
  <si>
    <t>Cumplimiento</t>
  </si>
  <si>
    <t>Tecnología</t>
  </si>
  <si>
    <t>Corrupción</t>
  </si>
  <si>
    <t>TIPO DE RIESGO</t>
  </si>
  <si>
    <t>RESULTADO EVALUACIÓN DEL DISEÑO DEL CONTROL</t>
  </si>
  <si>
    <t xml:space="preserve">CLASE DE CONTROL </t>
  </si>
  <si>
    <t>NATURALEZA DEL CONTROL</t>
  </si>
  <si>
    <t>CREER</t>
  </si>
  <si>
    <t>CAIVAS 1</t>
  </si>
  <si>
    <t>CAIVAS 2</t>
  </si>
  <si>
    <t>CAIVAS 3</t>
  </si>
  <si>
    <t>CESPA 1</t>
  </si>
  <si>
    <t>CESPA 2</t>
  </si>
  <si>
    <t>CESPA 3</t>
  </si>
  <si>
    <t>BAJA 5</t>
  </si>
  <si>
    <t>BAJA 10</t>
  </si>
  <si>
    <t>MODERADA 20</t>
  </si>
  <si>
    <t>MODERADA 15</t>
  </si>
  <si>
    <t>MODERADA 25</t>
  </si>
  <si>
    <t>ALTA 30</t>
  </si>
  <si>
    <t>ALTA 40</t>
  </si>
  <si>
    <t>ALTA 50</t>
  </si>
  <si>
    <t>EXTREMA 100</t>
  </si>
  <si>
    <t>EXTREMA 80</t>
  </si>
  <si>
    <t>EXTREMA 60</t>
  </si>
  <si>
    <t>EXTREMA-INACEPTABLE 10</t>
  </si>
  <si>
    <t>REGISTRO O EVIDENCIA</t>
  </si>
  <si>
    <t>MAPA DE  RIESGO INHERENTE EJE DE CALIDAD</t>
  </si>
  <si>
    <t>MAPA DE RIESGO RESIDUAL EJE DE CALIDAD</t>
  </si>
  <si>
    <t>MAPA DE  RIESGO INHERENTE EJE DE CORRUPCIÓN</t>
  </si>
  <si>
    <t>MAPA DE  RIESGO RESIDUAL EJE DE CORRUPCIÓN</t>
  </si>
  <si>
    <t>FUERTE (5)</t>
  </si>
  <si>
    <t>MODERADO (3)</t>
  </si>
  <si>
    <t>DÉBIL (1)</t>
  </si>
  <si>
    <t>EFECTIVO (5)</t>
  </si>
  <si>
    <t>MODERADAMENTE EFECTIVO (3)</t>
  </si>
  <si>
    <t>POCO EFECTIVO (1)</t>
  </si>
  <si>
    <t>DISEÑO</t>
  </si>
  <si>
    <t>EJECUCIÓN</t>
  </si>
  <si>
    <t>EFECTIVIDAD</t>
  </si>
  <si>
    <t>SOLIDEZ DEL CONTROL</t>
  </si>
  <si>
    <t>Se ejecuta el control cumpliendo, todos los criterios definidos en el diseño. (100%)</t>
  </si>
  <si>
    <t>Se ejecuta el control, cumpliendo algunos criterios definidos en el diseño. (66%)</t>
  </si>
  <si>
    <t>Se ejecuta el control, cumpliendo pocos de los criterios definidos en el diseño. (33%)</t>
  </si>
  <si>
    <t>CATASTRÓFICO</t>
  </si>
  <si>
    <t>Trimestral</t>
  </si>
  <si>
    <t>5. RESPONSABLES DEL PROCESO._x000D_</t>
  </si>
  <si>
    <t>• Las actuaciones que desplieguen las Autoridades Administrativas y el equipo técnico interdisciplinario no estén enmarcadas en el restablecimiento efectivo de los derechos de los niños, niño y adolescentes.
• Los responsables que intervienen en el desarrollo del programa de adopción, no garantizar el restablecimiento del derecho a crecer en el seno de una familia de los Niños, Niñas y Adolescentes declarados en adoptabilidad.
• Los operadores no garantizan la prestación de los servicios y atención para la garantía de los derechos de los adolescentes vinculados al Sistema de Responsabilidad Penal, por la inobservancia y la inaplicabilidad de los lineamientos, la normatividad vigente y estándares establecidos para el cumplimiento de medidas o sanciones determinadas.</t>
  </si>
  <si>
    <t xml:space="preserve">Decisiones no correspondientes al acervo probatorio
RESTABLECIMIENTO DE DERECHOS </t>
  </si>
  <si>
    <t>La  Defensoría de Familia adopta decisiones que no responde a la realidad probatoria y fáctica.</t>
  </si>
  <si>
    <t xml:space="preserve">
Inadecuada prestación de los servicios y atención a los adolescentes y jóvenes del SRPA por parte de los operadores, a falta de conocimiento, interpretación e implementación de los lineamientos técnicos del SRPA.
RESPONSABILIDAD PENAL 
</t>
  </si>
  <si>
    <t xml:space="preserve">Encuentro e integración fallida 
ADOPCIONES
</t>
  </si>
  <si>
    <t>.-Falta de ética profesional
-Intereses personales
-Presión jerárquica
-Trafico de Influencias
-Desconocimiento del proceso, actividad o procedimiento
-Fallas en el proceso de preparación, evaluación y selección de las familias adoptantes.</t>
  </si>
  <si>
    <t>Aprobación de solicitudes de adopción sin el cumplimiento de requisitos
ADOPCIONES</t>
  </si>
  <si>
    <t>Aprobar la solicitud de una familia residente en Colombia o en el extranjero sin el cumplimiento de los requisitos establecidos en la ley y el lineamiento técnico administrativo del programa de adopciones.</t>
  </si>
  <si>
    <t xml:space="preserve">.-Falta de ética profesional
-Intereses personales
-Presión jerárquica
-Trafico de Influencias
-cohecho
- Deficiencia o ausencia en el registro de información en la herramienta tecnológica
</t>
  </si>
  <si>
    <t>Omisión de solicitudes de adopción aprobadas
ADOPCIONES</t>
  </si>
  <si>
    <t>Se puede presentar acción u omisión del funcionario o colaborador._x000D_
Se puede presentar uso del poder._x000D_
Se puede presentar desviación de la gestión de lo público._x000D_
Se puede generar un beneficio particular._x000D_
_x000D_
ES UN RIESGO DE CORRUPCIÓN</t>
  </si>
  <si>
    <t>Se puede presentar acción u omisión del funcionario o colaborador._x000D_
No hay uso del poder._x000D_
No hay desviación de la gestión de lo público._x000D_
No hay beneficio particular._x000D_
_x000D_
NO ES UN RIESGO DE CORRUPCIÓN</t>
  </si>
  <si>
    <t>X</t>
  </si>
  <si>
    <t>.- Amenaza de los derechos de los niños, niñas y adolescentes.
- Vulneración de los derechos de las familias adoptantes que cumplen con los requisitos.
- Pérdida de Credibilidad
- Perdida de Imagen  y reputación  
- Incumplimientos legales 
- Sanciones legales</t>
  </si>
  <si>
    <t>.- Vulneración de los derechos de las familias adoptantes 
- Pérdida de Credibilidad
- Perdida de Imagen  y reputación  
- Violación al debido proceso</t>
  </si>
  <si>
    <t>Las preguntas contestadas afirmativamente fueron: _x000D_
2 - 3 - 5 - 10 - 12 - 18_x000D_
_x000D_
Total de preguntas: 6</t>
  </si>
  <si>
    <t>Las categorias afectadas son: _x000D_
-Proceso _x000D_
_x000D_
Total Categorias: 1</t>
  </si>
  <si>
    <t>Las preguntas contestadas afirmativamente fueron: _x000D_
1 - 2 - 3 - 5 - 7 - 10 - 11 - 12 - 13 - 17 - 18_x000D_
_x000D_
Total de preguntas: 11</t>
  </si>
  <si>
    <t>Las preguntas contestadas afirmativamente fueron: _x000D_
1 - 2 - 3 - 5 - 7 - 11 - 12 - 13 - 14 - 17 - 18_x000D_
_x000D_
Total de preguntas: 11</t>
  </si>
  <si>
    <t>PR1</t>
  </si>
  <si>
    <t>PR2+</t>
  </si>
  <si>
    <t>PR3</t>
  </si>
  <si>
    <t>PR4</t>
  </si>
  <si>
    <t>PR5+</t>
  </si>
  <si>
    <t>PR6+</t>
  </si>
  <si>
    <t>Generar procesos de capacitación, acompañamiento y asesoría a las Regionales del ICBF hacia la cualificación de los servicios enmarcados en el contexto de los lineamientos técnicos aprobados en el 2016 para los servicios de protección y la normatividad vigente.</t>
  </si>
  <si>
    <t xml:space="preserve">Subdirección de Responsabilidad Penal </t>
  </si>
  <si>
    <t>Fortalecer la aplicación y apropiación del  anexo 15 "Preparación del niño para el encuentro y la adopción" y el cumplimiento del paso 8,  numeral 4. Asignación de familia a niño , niña o adolescente del lineamiento técnico administrativo del programa de adopciones</t>
  </si>
  <si>
    <t xml:space="preserve">Subdirector de Adopciones
Comité de Adopciones
Defensor de Familia
</t>
  </si>
  <si>
    <t>Comité de Adopciones</t>
  </si>
  <si>
    <t xml:space="preserve">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
</t>
  </si>
  <si>
    <t xml:space="preserve">Implementación de reporte automático de cruces nacionales y seguimiento a las familias residentes en Colombia y en el exterior. 
Comité de Adopciones con la participación de manera virtual como invitada el Enlace Regional de LA Subdirección Adopciones
</t>
  </si>
  <si>
    <t>Fortalecer la aplicación del Anexo 21. Preparación del niño, niña y adolescente para el encuentro y la adopción y sus tres etapas (Etapa 1 - Pasado - Etapa 2 – Presente Etapa 3 – Futuro) citadas en el LINEAMIENTO TÉCNICO ADMINISTRATIVO DEL PROGRAMA DE ADOPCIÓN aprobado bajo Resolución 2551 del 29 Marzo 2016, con el propósito facilitar la adaptación del niño, niña y adolescente a una nueva familia y se concluya el proceso de adopción.</t>
  </si>
  <si>
    <t xml:space="preserve">Inobservancia y/o vulneración de los derechos los adolescentes y jóvenes del SRPA. 
No cumplimiento de la estrategia institucional.
Servicio no conforme.
Motines, asonadas y evasiones
</t>
  </si>
  <si>
    <t>Realizar un plan de asistencia técnica para la asesoría, orientación y acompañamiento técnico a todas las Regionales y operadores del SRPA del ICBF, dirigido al fortalecimiento y mejora en la prestación de los servicios y la atención a los adolescentes y jóvenes del SRPA, enmarcados en el contexto de los lineamientos técnicos del SRPA aprobados en el 2016 y la normatividad vigente.</t>
  </si>
  <si>
    <t xml:space="preserve">1- Subdirección de Adopciones
Comité de adopciones
2- Subdirección de Adopciones 
3- Comité de Adopciones 
 4- Comité de Adopciones 
</t>
  </si>
  <si>
    <t>INSTITUTO COLOMBIANO DE BIENESTAR FAMILIAR</t>
  </si>
  <si>
    <t>MEJORA E INNOVACIÓN</t>
  </si>
  <si>
    <t>Clasificación de la Información:
Pública</t>
  </si>
  <si>
    <r>
      <rPr>
        <b/>
        <sz val="12"/>
        <rFont val="Tempus Sans ITC"/>
        <family val="5"/>
      </rPr>
      <t>Antes de imprimir este documento… piense en el medio ambiente!</t>
    </r>
    <r>
      <rPr>
        <sz val="12"/>
        <rFont val="Tempus Sans ITC"/>
        <family val="5"/>
      </rPr>
      <t xml:space="preserve">
</t>
    </r>
    <r>
      <rPr>
        <sz val="7"/>
        <rFont val="Arial"/>
        <family val="2"/>
      </rPr>
      <t>Cualquier copia impresa de este documento se considera como COPIA NO CONTROLADA.</t>
    </r>
  </si>
  <si>
    <t xml:space="preserve">• 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
• Ruta de remisión de los niños y las niñas en situación de desnutrición
</t>
  </si>
  <si>
    <t xml:space="preserve">• Director de Protección
• Coordinador de Autoridades Administrativas
• Defensorías de Familia 
• Director Regional 
• Coordinador de Asistencia Técnica o de protección 
• Director de Nutrición 
</t>
  </si>
  <si>
    <t>Falta de asistencia técnica que permita la implementación de los nuevos lineamientos Técnicos del SRPA. 
Falta de planeación en la organización interdisciplinaria para la gestión del modelo.
Desconocimiento de las metodologías, herramientas y/o medios aplicados para la implementación de los nuevos Lineamientos Técnicos del SRPA por parte de los operadores.
Falta de apropiación, divulgación e implementación de los conocimientos adquiridos mediante la asistencia técnica de los  nuevos lineamientos Técnicos del SRPA, por parte de los profesionales de los operadores que ejercen la función en la prestación de los servicios y atención a los adolescentes y jóvenes del SRPA.
Falta de coordinación entre quienes desarrollan el proceso.
Falta de interpretación e implementación de los nuevos lineamientos técnicos del SRPA.</t>
  </si>
  <si>
    <t>Los operadores que atienden a los adolescentes y jóvenes en los servicios del SRPA, no desarrollan el modelo de atención y/o no cumplen con los estándares de calidad establecidos para cada modalidad a falta de la interpretación y  apropiacion de los nuevos lineamientos técnicos de la SRPA.</t>
  </si>
  <si>
    <t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t>
  </si>
  <si>
    <t xml:space="preserve">Afectación psicológica del niño, niña y adolescente y de la familia.
Amenaza de los derechos de los niños, niñas y adolescentes.
Reprocesos.
</t>
  </si>
  <si>
    <t xml:space="preserve">Desconocimiento del proceso,  actividad o procedimiento por parte del Equipo Psicosocial.
Falta de experiencia y agilidad en el trabajo.
Fallas en el proceso de selección de familias y de preparacion de los niños, niñas y adolescentes para el encuentro e integración.
Imprecisiones u omisiones en el diligenciamiento del Informe integral del  niño, niña y adolescente.
</t>
  </si>
  <si>
    <t xml:space="preserve">En la etapa  del encuentro e  integración entre el niño, niña y adolescente  y la familia no es efectiva, por lo tanto no se continua con el proceso  adopcion.
</t>
  </si>
  <si>
    <t xml:space="preserve">
Excluir en los comités de adopciones familias ya aprobadas para adopción, favoreciendo a otras, sin tener en cuenta los criterios de selección para la posible asignación de un niño, niña y adolescente.</t>
  </si>
  <si>
    <t>Mantener controles existentes</t>
  </si>
  <si>
    <t xml:space="preserve">Dirección de Protección Subdirección de Adopciones </t>
  </si>
  <si>
    <t>Informe de los controles existentes</t>
  </si>
  <si>
    <t>Dirección de Protección Subdirección de Adopciones</t>
  </si>
  <si>
    <t>F1.G3.MI</t>
  </si>
  <si>
    <t xml:space="preserve">1. FINANCIEROS: Presupuesto de funcionamiento, recursos de inversión, infraestructura, capacidad instalada._x000D_
2. TALENTO HUMANO: Competencia del personal, disponibilidad del personal, seguridad y salud ocupacional._x000D_
3. TECNOLOGÍA: Integridad de datos, disponibilidad de datos y sistemas,_x000D_
desarrollo, producción, mantenimiento de sistemas de información._x000D_
4. ESTRATÉGICOS: Direccionamiento estratégico, planeación institucional,_x000D_
liderazgo, trabajo en equipo._x000D_
_x000D_
7. CULTURA ORGANIZACIONAL: Creencias, valores, principios, clima organizacional._x000D_
</t>
  </si>
  <si>
    <t xml:space="preserve">1. ECONÓMICOS: Disponibilidad de capital, liquidez, mercados financieros, desempleo, competencia._x000D_
2. POLÍTICOS: Cambios de gobierno, legislación, políticas públicas, regulación._x000D_
3. SOCIALES: Demografía, responsabilidad social, orden público._x000D_
6. COMUNICACIÓN EXTERNA: Mecanismos utilizados para entrar en contacto con los usuarios o ciudadanos, canales establecidos para que el mismo se_x000D_
comunique con la entidad._x000D_
7. ARTICULACIÓN INTERINSTITUCIONAL: Relación con otras entidades del sector, del gobierno, territoriales, ONGs._x000D_
</t>
  </si>
  <si>
    <r>
      <t xml:space="preserve">Con fundamento en el documento "Contexto  externo e interno", el cual se encuentra disponible  la ruta \\172.16.9.31\ArchivosICBF\SharePoint\Mejoramiento Continuo\Gestion de Riesgos\Sede de la Dirección General\2017\Contexto Externo e Interno, para el proceso de Protección  se contemplan los siguientes factores externos: 
</t>
    </r>
    <r>
      <rPr>
        <b/>
        <sz val="10"/>
        <color theme="1"/>
        <rFont val="Calibri"/>
        <family val="2"/>
        <scheme val="minor"/>
      </rPr>
      <t>1. Económicos:</t>
    </r>
    <r>
      <rPr>
        <sz val="10"/>
        <color theme="1"/>
        <rFont val="Calibri"/>
        <family val="2"/>
        <scheme val="minor"/>
      </rPr>
      <t xml:space="preserve"> La fuente  financiación de las acciones que se desarrollan en el Proceso de Protección es el Presupuesto General de la Nación.
</t>
    </r>
    <r>
      <rPr>
        <b/>
        <sz val="10"/>
        <color theme="1"/>
        <rFont val="Calibri"/>
        <family val="2"/>
        <scheme val="minor"/>
      </rPr>
      <t xml:space="preserve">2. Políticos: </t>
    </r>
    <r>
      <rPr>
        <sz val="10"/>
        <color theme="1"/>
        <rFont val="Calibri"/>
        <family val="2"/>
        <scheme val="minor"/>
      </rPr>
      <t xml:space="preserve">La operación del Proceso de Protección está basada en la normatividad vigente y en especial en la establecida en la Ley 1098 de 2006, donde están las directrices para la aplicación de la normatividad en cada uno de las modalidades, programas y servicios. 
</t>
    </r>
    <r>
      <rPr>
        <b/>
        <sz val="10"/>
        <color theme="1"/>
        <rFont val="Calibri"/>
        <family val="2"/>
        <scheme val="minor"/>
      </rPr>
      <t xml:space="preserve">3. Sociales: </t>
    </r>
    <r>
      <rPr>
        <sz val="10"/>
        <color theme="1"/>
        <rFont val="Calibri"/>
        <family val="2"/>
        <scheme val="minor"/>
      </rPr>
      <t xml:space="preserve">Los procesos administrativos de restablecimiento de derechos y en general las acciones de protección de derechos, son diferenciales: reconocen diversidad, características especiales y contextos sociales específicos.
</t>
    </r>
    <r>
      <rPr>
        <b/>
        <sz val="10"/>
        <color theme="1"/>
        <rFont val="Calibri"/>
        <family val="2"/>
        <scheme val="minor"/>
      </rPr>
      <t xml:space="preserve">6.Comunicación Externa: </t>
    </r>
    <r>
      <rPr>
        <sz val="10"/>
        <color theme="1"/>
        <rFont val="Calibri"/>
        <family val="2"/>
        <scheme val="minor"/>
      </rPr>
      <t xml:space="preserve">Se cuenta con los siguientes canales de atención a la ciudadanía:  la Línea gratuita nacional ICBF, Línea de Protección a Niños, Niñas y Adolescentes.
</t>
    </r>
    <r>
      <rPr>
        <b/>
        <sz val="10"/>
        <color theme="1"/>
        <rFont val="Calibri"/>
        <family val="2"/>
        <scheme val="minor"/>
      </rPr>
      <t xml:space="preserve">7. Articulación interinstitucional: </t>
    </r>
    <r>
      <rPr>
        <sz val="10"/>
        <color theme="1"/>
        <rFont val="Calibri"/>
        <family val="2"/>
        <scheme val="minor"/>
      </rPr>
      <t>La garantía efectiva de los derechos de los niños,  niñas y adolescentes se da en el marco del Sistema Nacional de Bienestar Familiar, donde se articulan todos los agentes e instancias responsables de la garantía de derechos de esta población.</t>
    </r>
  </si>
  <si>
    <r>
      <t xml:space="preserve">Con fundamento en el documento "Contexto  externo e interno", el cual se encuentra disponible  la ruta \\172.16.9.31\ArchivosICBF\SharePoint\Mejoramiento Continuo\Gestion de Riesgos\Sede de la Dirección General\2017\Contexto Externo e Interno, para el proceso de Protección  se contemplan los siguientes factores internos:
</t>
    </r>
    <r>
      <rPr>
        <b/>
        <sz val="10"/>
        <color theme="1"/>
        <rFont val="Calibri"/>
        <family val="2"/>
        <scheme val="minor"/>
      </rPr>
      <t>1. Financieros</t>
    </r>
    <r>
      <rPr>
        <sz val="10"/>
        <color theme="1"/>
        <rFont val="Calibri"/>
        <family val="2"/>
        <scheme val="minor"/>
      </rPr>
      <t xml:space="preserve">: La asignación de  de recursos para las acciones del Proceso de Protección se realiza internamente de acuerdo con el presupuesto anual aprobado para la entidad y las metas sociales definidad. La distribución territorial de presupuesto se realiza de acuerdo con las metas sociales aprobadas.
</t>
    </r>
    <r>
      <rPr>
        <b/>
        <sz val="10"/>
        <color theme="1"/>
        <rFont val="Calibri"/>
        <family val="2"/>
        <scheme val="minor"/>
      </rPr>
      <t>2.</t>
    </r>
    <r>
      <rPr>
        <sz val="10"/>
        <color theme="1"/>
        <rFont val="Calibri"/>
        <family val="2"/>
        <scheme val="minor"/>
      </rPr>
      <t xml:space="preserve"> </t>
    </r>
    <r>
      <rPr>
        <b/>
        <sz val="10"/>
        <color theme="1"/>
        <rFont val="Calibri"/>
        <family val="2"/>
        <scheme val="minor"/>
      </rPr>
      <t xml:space="preserve">Talento Humano: </t>
    </r>
    <r>
      <rPr>
        <sz val="10"/>
        <color theme="1"/>
        <rFont val="Calibri"/>
        <family val="2"/>
        <scheme val="minor"/>
      </rPr>
      <t xml:space="preserve">Aproximadamente el 65% de la planta de cargos del ICBF está asignada al Proceso de Protección. La Dirección de Gestión Humana a través de lo establecido en el Plan Institucional de Capacitación, desarrolla actividades enfocadas al fortalecimiento de competencias para el cumplimiento de sus funciones. Así mismo, la Dirección de Protección define un plan asistencia técnica para regionales, centros zonales y operadores, con el fin de mantenerlos actualizados en los cambios del proceso y responder a las inquietudes que se presentan durante la operación de las modalidades, programas o servicios.
</t>
    </r>
    <r>
      <rPr>
        <b/>
        <sz val="10"/>
        <color theme="1"/>
        <rFont val="Calibri"/>
        <family val="2"/>
        <scheme val="minor"/>
      </rPr>
      <t xml:space="preserve">3. Técnología: </t>
    </r>
    <r>
      <rPr>
        <sz val="10"/>
        <color theme="1"/>
        <rFont val="Calibri"/>
        <family val="2"/>
        <scheme val="minor"/>
      </rPr>
      <t xml:space="preserve">Se cuenta con el Sistema de Información SIM que soporta la información de los usuarios y usuarias.
</t>
    </r>
    <r>
      <rPr>
        <b/>
        <sz val="10"/>
        <color theme="1"/>
        <rFont val="Calibri"/>
        <family val="2"/>
        <scheme val="minor"/>
      </rPr>
      <t xml:space="preserve">4. Estratégicos: </t>
    </r>
    <r>
      <rPr>
        <sz val="10"/>
        <color theme="1"/>
        <rFont val="Calibri"/>
        <family val="2"/>
        <scheme val="minor"/>
      </rPr>
      <t xml:space="preserve"> La planeación del proceso esta en el marco del Plan institucional, el Tablero de Control y el Sistema Integrado de Gestión con sus componetes (calidad, ambiental, seguridad y salud en el trabajo y seguridad de la información)</t>
    </r>
    <r>
      <rPr>
        <b/>
        <sz val="10"/>
        <color theme="1"/>
        <rFont val="Calibri"/>
        <family val="2"/>
        <scheme val="minor"/>
      </rPr>
      <t xml:space="preserve"> 
7. Cultura Organizacional: </t>
    </r>
    <r>
      <rPr>
        <sz val="10"/>
        <color theme="1"/>
        <rFont val="Calibri"/>
        <family val="2"/>
        <scheme val="minor"/>
      </rPr>
      <t xml:space="preserve"> El proceso cuenta a nivel institucional con el manual de funciones y el manual de etica. </t>
    </r>
  </si>
  <si>
    <t>Incumplimientos legales 
Pérdida de Credibilidad 
Sanciones legales 
Vulneración de derechos de los niños, niñas y adolescentes</t>
  </si>
  <si>
    <t>Los operadores que atienden a los niños, niñas y adolescentes en las modalidades para restablecimiento de derecho no implementan los lineamientos por falta de conocimiento y apropiación.</t>
  </si>
  <si>
    <t xml:space="preserve">
Inadecuada prestación de los servicios y atención a los niños, niñas y adolescentes por parte de los operadores de las modalidades para restablecimiento de derechos
RESTABLECIMIENTO DE DERECHOS</t>
  </si>
  <si>
    <t xml:space="preserve">Falta de asistencia técnica que permita la implementación de los lineamientos Técnicos
Falta de apropiación, divulgación e implementación de los conocimientos adquiridos mediante la asistencia técnica de los lineamientos Técnicos por parte de los operadores de las modalidades. </t>
  </si>
  <si>
    <t>Inobservancia y/o vulneración de los derechos los niños, niños y adolescentes
Afectación de la imagen institucional
Posibles acciones disciplinarias, fiscales y penales.</t>
  </si>
  <si>
    <t>Las categorias afectadas son: _x000D_
-Proceso -Imagen -Intervención _x000D_
_x000D_
Total Categorias: 3</t>
  </si>
  <si>
    <t>Versión 3</t>
  </si>
  <si>
    <t>Página 1 de 6</t>
  </si>
  <si>
    <t>MATRIZ DE RIESGOS</t>
  </si>
  <si>
    <t>Página 4 de 6</t>
  </si>
  <si>
    <t>Página 5 de 6</t>
  </si>
  <si>
    <t>Página 6 de 6</t>
  </si>
  <si>
    <t>INDICADOR ASOCIADO</t>
  </si>
  <si>
    <t>NUEVO INDICADOR</t>
  </si>
  <si>
    <t>• Comité Consultivo de Restablecimiento de Derechos</t>
  </si>
  <si>
    <t>• Constatar el cumplimiento del debido proceso en los Procesos Administrativos de Restablecimiento de Derechos, previamente a que se lleve a cabo la audiencia de pruebas y fallo</t>
  </si>
  <si>
    <t>• Fortalecimiento al grupo de Defensorías de Familia en el proceso Administrativo de Restablecimiento de Derechos y temáticas afines mediante capacitaciones  y sensibilizaciones.</t>
  </si>
  <si>
    <t>• Lineamientos Técnico Administrativos</t>
  </si>
  <si>
    <t xml:space="preserve">• Director de Protección
• Coordinador de Autoridades Administrativas
• Defensorías de Familia 
• Director Regional 
• Coordinador de Asistencia Técnica o de protección </t>
  </si>
  <si>
    <t xml:space="preserve">Reporte trimestral del SIM </t>
  </si>
  <si>
    <t xml:space="preserve">1. 01/01/2018
2. 01/03/2018
3.  01/01/18
4. 01/05/2018
</t>
  </si>
  <si>
    <t xml:space="preserve">1. 28/02/2018
2. 30/11/2018
3. 30/12/2018
4. 30/11/2018
</t>
  </si>
  <si>
    <t>1 Realizar un diagnóstico que permita identificar las Regionales donde se presenta el mayor número de encuentros e integraciones fallidas y establecer si hay disminución o aumento en el número de integraciones fallidas
2. Generar procesos de acompañamiento y asesoría a las Regionales del ICBF hacia la cualificación de los servicios enmarcados en el contexto de los LINEAMIENTO TÉCNICO ADMINISTRATIVO DEL PROGRAMA DE ADOPCIÓN, en relación a la aplicación del Anexo 21 "Preparación del niño, niña y adolescente para el encuentro y la adopción" y Anexo 13 y 14 "Informe integral", Anexo 6 "Modelo de Informe Psicológico" y Anexo 7 "Modelo informe Social".
3. Realizar el seguimiento mensual al número de encuentros e integraciones fallidas presentadas en el nivel regional. 
4. Generar dos informes (mayo –Noviembre 2018) que den cuenta de los encuentros e integración fallida  
 presentados y determinar un plan de acción que subsane los hallazgos identificados.</t>
  </si>
  <si>
    <t xml:space="preserve">1.  Informe de Diagnostico 
2.  Acta de Comité 
3. Reporte SIM y actas de comité 
4.  Dos informes
</t>
  </si>
  <si>
    <t>1. Diseñar el Plan de Asistencia Técnica, para la asesoría, orientación y acompañamiento técnico a las 33 Regionales y Operadores del SRPA, sobre los lineamientos técnicos del SRPA  y la normatividad vigente.
1.1 Programar dentro del plan de asistencia técnica de la Regional la programación con sus respectivas fechas  de la asesoría, orientación y acompañamiento técnico a los operadores sobre los lineamientos técnicos del SRPA aprobados en el 2016 y la normatividad vigente.
2.  Desarrollar el Plan de Asistencia Técnica, sobre los lineamientos técnicos  para los servicios del SRPA y la normatividad vigente. 
2.1. Participar por parte de la Regional en el desarrollo del plan de asistencia técnica de la Subdirección de Responsabilidad Penal y de la Regional en la temática de los lineamientos técnicos aprobados  y la normatividad vigente. 
2.2  Realizar jornadas de asistencia técnica con sus grupos de trabajo y operadores pedagógicos en terreno. 
3. Realizar visitas a las regionales y a los operadores del SRPA a Nivel Nacional para  verificar que se está brindando una adecuada prestación y atención de los servicios a los adolescentes y jóvenes que se encuentran dentro del sistema, de acuerdo con lo estipulado en los lineamientos técnicos del SRPA.
3.1 Acompañar por parte de la Regional a los profesionales de la Subdirección de Responsabilidad Penal en las visitas que se programen a los operadores del SRPA del ICBF, para  verificar que se está brindando una adecuada prestación y atención de los servicios a los adolescentes y jóvenes que se encuentran dentro del sistema, de acuerdo con lo estipulado en los lineamientos técnicos del SRPA.
3.2 Programar visitas periódicas a los CAE y CIP de la Regional, para efectuar entrevista con los adolescentes y jóvenes que se encuentra dentro de estos centros para verificar que se está brindando una atención adecuada en la prestación y atención de los Servicios. 
3.3 Informar cada vez que se presente a la Subdirección de Responsabilidad Penal la situación de posible incumplimiento en la atención por parte de los operadores pedagógicos.
4. Formular acciones de mejora (AC, SNC y NCS) a las Regionales donde se esté incumpliendo lo establecido en los Lineamientos Técnicos del SRPA, para la adecuada prestación de los de los servicios y la atención de los adolescentes y jóvenes que se encuentran dentro del sistema.
4.1   Remitir mensualmente por parte de la Dirección Regional llamados de atención o acciones pertinentes a los operadores que estén incumpliendo en la prestación de los servicios y la adecuada atención a los adolescentes y jóvenes del SRPA de acuerdo con lo estipulado en los Lineamientos Técnicos del SRPA.</t>
  </si>
  <si>
    <t xml:space="preserve">1. 01/02/2018
1.1 01/02/2018
2. 01/03/2018
2.1 01/03/2018
2.2 01/04/2018
3. 01/04/2018
3.1 01/04/2018
3.2 01/05/2018
3.3 01/05/2018
4. 01/06/2018
4.1 01/06/2018
</t>
  </si>
  <si>
    <t xml:space="preserve">1.1 28/02/2018
1.2 28/02/2018
2. 30/11/2018
2.1 30/11/2018
2.2  30/11/2018
3. 30/11/2018
3.1 30/11/2018
3.2 30/11/2018
3.3 30/11/2018
4. 15/12/2018
4.2 15/12/2018
</t>
  </si>
  <si>
    <t xml:space="preserve">1.Subdirección de Responsabilidad Penal
1.1 Profesionales de la Coordinación de Asistencia Técnica de la Regional.
2. Subdirección de Responsabilidad Penal.
2.1 Profesionales de la Coordinación de Asistencia Técnica de la Regional. Líder del SRPA. Defensorías de Familia del SRPA.
2.2 Profesionales de la Coordinación de Asistencia Técnica de la Regional. Líder del SRPA. Defensorías de Familia del SRPA.
3 Subdirección de Responsabilidad Penal.
3.1 Profesionales de la Coordinación de Asistencia Técnica de la Regional. Líder del SRPA. Defensorías de Familia del SRPA. Equipo de Supervisión.
3.2 Profesionales de la Coordinación de Asistencia Técnica de la Regional. Líder del SRPA. Defensorías de Familia del SRPA. Equipo de Supervisión.
3.3 Coordinación de Asistencia Técnica de la Regional.
4. Subdirección de Responsabilidad Penal.
4.1 Direccion Regional. Supervisor del Contrato.
</t>
  </si>
  <si>
    <t>PA-42
PA-43
PA-44
PA-45</t>
  </si>
  <si>
    <t>PA-32
PA-36
PA-37
M5-PM2-01
M5-PM2-03
M5-PM2-04
M5-PM2-05
M5-PM2-07</t>
  </si>
  <si>
    <t>NA</t>
  </si>
  <si>
    <t xml:space="preserve">1. 01/01/2018
2. 01/01/2018
3. 01/03/2018
4. 01/01/2018
5. 01/01/2018 
</t>
  </si>
  <si>
    <t xml:space="preserve">1. Coordinación de Autoridades Administrativas  /  Grupo de Asistencia Técnica/ Protección de las Regionales
Coordinadores de Centros Zonales
2.  Grupo de Asistencia Técnica/ Protección de las Regionales
Coordinadores de Centros Zonales
3. Coordinación de Autoridades Administrativas
4.  Grupo de Asistencia Técnica/ Protección de las Regionales
Coordinadores de Centros Zonales
5.  Coordinación de Autoridades Administrativas
</t>
  </si>
  <si>
    <t xml:space="preserve">1.Cronograma
2.  Informes de necesidades y temas 
3.  Listados de asistencia 
4.  Actas
5.  Comunicación oficial emitida por Control Interno
</t>
  </si>
  <si>
    <t>Generar procesos de capacitación, acompañamiento y asesoría a las Regionales del ICBF hacia la cualificación de los servicios enmarcados en el contexto de los lineamientos de restablecimiento de derechos</t>
  </si>
  <si>
    <t xml:space="preserve">1. Plan de asistencia Técnica nacional 
1.1 Plan de asistencia Técnica Regional
2.Listas de Asistencia e Informes de Comisión  
2.1Actas de reunión – Listas de asistencia 
2.2 Actas de reunión – Listas de asistencia 
3.Informes de Comisión
3.1 Actas de reunión – Listas de asistencia 
3.2 Actas de reunión – Listas de asistencia 
3.3 Comunicación Oficial (memorando o correo electrónico)
4. Acciones de mejora (AC, SNC y NCS) cargadas en ISOLUCIÓN
4.1 Comunicación Oficial (oficio)
</t>
  </si>
  <si>
    <t xml:space="preserve">Informe de seguimiento al cumplimiendo de lineamientos  </t>
  </si>
  <si>
    <t>1. 28/02/2018
2. 20/02/2018
3. 30/11/2018
4. 30/11/2018
5. 30/12/2018</t>
  </si>
  <si>
    <r>
      <t xml:space="preserve">
</t>
    </r>
    <r>
      <rPr>
        <b/>
        <sz val="10"/>
        <color theme="1"/>
        <rFont val="Calibri"/>
        <family val="2"/>
        <scheme val="minor"/>
      </rPr>
      <t>Sede Nacional</t>
    </r>
    <r>
      <rPr>
        <sz val="10"/>
        <color theme="1"/>
        <rFont val="Calibri"/>
        <family val="2"/>
        <scheme val="minor"/>
      </rPr>
      <t xml:space="preserve">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
</t>
    </r>
  </si>
  <si>
    <r>
      <rPr>
        <b/>
        <sz val="10"/>
        <color theme="1"/>
        <rFont val="Calibri"/>
        <family val="2"/>
        <scheme val="minor"/>
      </rPr>
      <t>Aplica para Centro Zonal
Sede Nacional</t>
    </r>
    <r>
      <rPr>
        <sz val="10"/>
        <color theme="1"/>
        <rFont val="Calibri"/>
        <family val="2"/>
        <scheme val="minor"/>
      </rPr>
      <t xml:space="preserve">
Generar procesos de acompañamiento y asesoría a las Regionales del ICBF para  la cualificación de las actuaciones administrativas y  fallos que emiten los Defensores de Familia para definir la situación jurídica de los niños, niñas y adolescentes con sustento factico y probatorio.</t>
    </r>
  </si>
  <si>
    <r>
      <rPr>
        <b/>
        <sz val="10"/>
        <color theme="1"/>
        <rFont val="Calibri"/>
        <family val="2"/>
        <scheme val="minor"/>
      </rPr>
      <t xml:space="preserve">Regional
</t>
    </r>
    <r>
      <rPr>
        <sz val="10"/>
        <color theme="1"/>
        <rFont val="Calibri"/>
        <family val="2"/>
        <scheme val="minor"/>
      </rPr>
      <t xml:space="preserve">Acompañamiento y asistencia técncia a Operadores de Protección, frente a los hallazgos evidenciados por el Equipo de Apoyo a la Supervisión como los Supervisores
</t>
    </r>
    <r>
      <rPr>
        <b/>
        <sz val="10"/>
        <color theme="1"/>
        <rFont val="Calibri"/>
        <family val="2"/>
        <scheme val="minor"/>
      </rPr>
      <t>Sede Nacional</t>
    </r>
    <r>
      <rPr>
        <sz val="10"/>
        <color theme="1"/>
        <rFont val="Calibri"/>
        <family val="2"/>
        <scheme val="minor"/>
      </rPr>
      <t xml:space="preserve">
Realizar un plan de asistencia técnica para la asesoría, orientación y acompañamiento técnico a todas las Regionales y operadores de las modalidades para restablecimiento de derechos , dirigido al fortalecimiento y mejora en la prestación de los servicios y la atención de los niños, niñas y adolescentes con sus derechos inobservados,amenzados o vulnerados enmarcados en el contexto de los lineamientos técnicos  vigentes.</t>
    </r>
  </si>
  <si>
    <r>
      <t xml:space="preserve">
</t>
    </r>
    <r>
      <rPr>
        <b/>
        <sz val="10"/>
        <color theme="1"/>
        <rFont val="Calibri"/>
        <family val="2"/>
        <scheme val="minor"/>
      </rPr>
      <t>Regional</t>
    </r>
    <r>
      <rPr>
        <sz val="10"/>
        <color theme="1"/>
        <rFont val="Calibri"/>
        <family val="2"/>
        <scheme val="minor"/>
      </rPr>
      <t xml:space="preserve">
1. Elaborar Planes de Mejora frente a los hallazgos encontrados por la Supervisión y el Equipo de Apoyo Regional
2. Generar informe de resultados y análisis de avance y gestión del desarrollo del acompañamiento y asistencia técnica a Operadores de Protección, para toma de decisiones, según aplique
</t>
    </r>
    <r>
      <rPr>
        <b/>
        <sz val="10"/>
        <color theme="1"/>
        <rFont val="Calibri"/>
        <family val="2"/>
        <scheme val="minor"/>
      </rPr>
      <t>Sede Nacional</t>
    </r>
    <r>
      <rPr>
        <sz val="10"/>
        <color theme="1"/>
        <rFont val="Calibri"/>
        <family val="2"/>
        <scheme val="minor"/>
      </rPr>
      <t xml:space="preserve">
1. Diseñar el Plan de Asistencia Técnica, para la asesoría, orientación y acompañamiento técnico a las 33 Regionales y Operadores de las modalidades para el restablecimiento de derechos sobre los lineamientos técnicos vigentes.
2.  Desarrollar el Plan de Asistencia Técnica, sobre los lineamientos técnicos  para las modalidades de restablecimiento de derechos .
3. Formular acciones de mejora con las Regionales donde se esté incumpliendo lo establecido en los Lineamientos Técnicos , para la adecuada prestación de los de los servicios y la atención de los niños, niñas y adolescentes ubicados en las modalidades para el restablecimiento de derechos de acuerdo con los resultados obtenidos en las visitas de seguimiento a la implementacion de lineamientos, e Inspecciòn , Vigilancia y Control.</t>
    </r>
  </si>
  <si>
    <r>
      <rPr>
        <b/>
        <sz val="10"/>
        <color theme="1"/>
        <rFont val="Calibri"/>
        <family val="2"/>
        <scheme val="minor"/>
      </rPr>
      <t xml:space="preserve">Regional
</t>
    </r>
    <r>
      <rPr>
        <sz val="10"/>
        <color theme="1"/>
        <rFont val="Calibri"/>
        <family val="2"/>
        <scheme val="minor"/>
      </rPr>
      <t>1. 01/02/2018
2. 04/03/2018</t>
    </r>
    <r>
      <rPr>
        <b/>
        <sz val="10"/>
        <color theme="1"/>
        <rFont val="Calibri"/>
        <family val="2"/>
        <scheme val="minor"/>
      </rPr>
      <t xml:space="preserve">
Sede Nacional</t>
    </r>
    <r>
      <rPr>
        <sz val="10"/>
        <color theme="1"/>
        <rFont val="Calibri"/>
        <family val="2"/>
        <scheme val="minor"/>
      </rPr>
      <t xml:space="preserve">
1. 01/02/2018
2. 01/03/2018
3. 01/02/2018
</t>
    </r>
  </si>
  <si>
    <r>
      <t xml:space="preserve">
</t>
    </r>
    <r>
      <rPr>
        <b/>
        <sz val="10"/>
        <color theme="1"/>
        <rFont val="Calibri"/>
        <family val="2"/>
        <scheme val="minor"/>
      </rPr>
      <t xml:space="preserve">Regional
</t>
    </r>
    <r>
      <rPr>
        <sz val="10"/>
        <color theme="1"/>
        <rFont val="Calibri"/>
        <family val="2"/>
        <scheme val="minor"/>
      </rPr>
      <t xml:space="preserve">1. 28/02/2018
2. 30/12/2018 </t>
    </r>
    <r>
      <rPr>
        <b/>
        <sz val="10"/>
        <color theme="1"/>
        <rFont val="Calibri"/>
        <family val="2"/>
        <scheme val="minor"/>
      </rPr>
      <t xml:space="preserve">
</t>
    </r>
    <r>
      <rPr>
        <sz val="10"/>
        <color theme="1"/>
        <rFont val="Calibri"/>
        <family val="2"/>
        <scheme val="minor"/>
      </rPr>
      <t xml:space="preserve">
</t>
    </r>
    <r>
      <rPr>
        <b/>
        <sz val="10"/>
        <color theme="1"/>
        <rFont val="Calibri"/>
        <family val="2"/>
        <scheme val="minor"/>
      </rPr>
      <t>Sede Nacional</t>
    </r>
    <r>
      <rPr>
        <sz val="10"/>
        <color theme="1"/>
        <rFont val="Calibri"/>
        <family val="2"/>
        <scheme val="minor"/>
      </rPr>
      <t xml:space="preserve">
1.1 28/02/2018
2. 30/11/2018
3. 30/11/2018
</t>
    </r>
  </si>
  <si>
    <r>
      <rPr>
        <b/>
        <sz val="10"/>
        <color theme="1"/>
        <rFont val="Calibri"/>
        <family val="2"/>
        <scheme val="minor"/>
      </rPr>
      <t xml:space="preserve">Regional
</t>
    </r>
    <r>
      <rPr>
        <sz val="10"/>
        <color theme="1"/>
        <rFont val="Calibri"/>
        <family val="2"/>
        <scheme val="minor"/>
      </rPr>
      <t>Profesionales Asignados a Asistencia Técnica a Operadores - Grupo Asistencia Técnica Regional</t>
    </r>
    <r>
      <rPr>
        <b/>
        <sz val="10"/>
        <color theme="1"/>
        <rFont val="Calibri"/>
        <family val="2"/>
        <scheme val="minor"/>
      </rPr>
      <t xml:space="preserve">
</t>
    </r>
    <r>
      <rPr>
        <sz val="10"/>
        <color theme="1"/>
        <rFont val="Calibri"/>
        <family val="2"/>
        <scheme val="minor"/>
      </rPr>
      <t xml:space="preserve">
</t>
    </r>
    <r>
      <rPr>
        <b/>
        <sz val="10"/>
        <color theme="1"/>
        <rFont val="Calibri"/>
        <family val="2"/>
        <scheme val="minor"/>
      </rPr>
      <t>Sede Nacional</t>
    </r>
    <r>
      <rPr>
        <sz val="10"/>
        <color theme="1"/>
        <rFont val="Calibri"/>
        <family val="2"/>
        <scheme val="minor"/>
      </rPr>
      <t xml:space="preserve">
1.Subdirección de Restablecimiento de derechos.
2. Subdirección de Responsabilidad Penal.
3 Subdirección de Restablecimiento de derechos.
, Profesionales de la Coordinación de Asistencia Técnica de la Regional. Equipo de apoyo a la Supervisión, supervisiòn del contrato, Oficina de Aseguramiento a la calidad .
</t>
    </r>
  </si>
  <si>
    <r>
      <rPr>
        <b/>
        <sz val="10"/>
        <color theme="1"/>
        <rFont val="Calibri"/>
        <family val="2"/>
        <scheme val="minor"/>
      </rPr>
      <t xml:space="preserve">Regional
</t>
    </r>
    <r>
      <rPr>
        <sz val="10"/>
        <color theme="1"/>
        <rFont val="Calibri"/>
        <family val="2"/>
        <scheme val="minor"/>
      </rPr>
      <t xml:space="preserve">Planes de Mejora
Plan de Asistencia Técnica 2018
Actas de Acompañamiento y Resultados
</t>
    </r>
    <r>
      <rPr>
        <b/>
        <sz val="10"/>
        <color theme="1"/>
        <rFont val="Calibri"/>
        <family val="2"/>
        <scheme val="minor"/>
      </rPr>
      <t xml:space="preserve">
</t>
    </r>
    <r>
      <rPr>
        <sz val="10"/>
        <color theme="1"/>
        <rFont val="Calibri"/>
        <family val="2"/>
        <scheme val="minor"/>
      </rPr>
      <t xml:space="preserve">
</t>
    </r>
    <r>
      <rPr>
        <b/>
        <sz val="10"/>
        <color theme="1"/>
        <rFont val="Calibri"/>
        <family val="2"/>
        <scheme val="minor"/>
      </rPr>
      <t>Sede Nacional</t>
    </r>
    <r>
      <rPr>
        <sz val="10"/>
        <color theme="1"/>
        <rFont val="Calibri"/>
        <family val="2"/>
        <scheme val="minor"/>
      </rPr>
      <t xml:space="preserve">
1. Plan de asistencia Técnica nacional 
2.Listas de Asistencia e Informes de Comisión  
3. Acciones de mejora (SNC Y AC) cargadas en ISOLUCIÓN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</si>
</sst>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59" x14ac:knownFonts="1">
    <font>
      <sz val="11"/>
      <color theme="1"/>
      <name val="Calibri"/>
      <family val="2"/>
      <scheme val="minor"/>
    </font>
    <font>
      <b/>
      <sz val="11"/>
      <color theme="1"/>
      <name val="Calibri"/>
      <family val="2"/>
      <scheme val="minor"/>
    </font>
    <font>
      <sz val="9"/>
      <color theme="1"/>
      <name val="Calibri"/>
      <family val="2"/>
      <scheme val="minor"/>
    </font>
    <font>
      <sz val="9"/>
      <color theme="0"/>
      <name val="Calibri"/>
      <family val="2"/>
      <scheme val="minor"/>
    </font>
    <font>
      <sz val="9"/>
      <color rgb="FFE7F5D7"/>
      <name val="Calibri"/>
      <family val="2"/>
      <scheme val="minor"/>
    </font>
    <font>
      <sz val="9"/>
      <color rgb="FFFF0000"/>
      <name val="Calibri"/>
      <family val="2"/>
      <scheme val="minor"/>
    </font>
    <font>
      <sz val="12"/>
      <color theme="1"/>
      <name val="Calibri Light"/>
      <family val="2"/>
    </font>
    <font>
      <b/>
      <sz val="9"/>
      <color theme="0"/>
      <name val="Calibri"/>
      <family val="2"/>
      <scheme val="minor"/>
    </font>
    <font>
      <b/>
      <sz val="10"/>
      <color theme="1"/>
      <name val="Calibri"/>
      <family val="2"/>
      <scheme val="minor"/>
    </font>
    <font>
      <b/>
      <sz val="9"/>
      <color rgb="FFE7F5D7"/>
      <name val="Calibri"/>
      <family val="2"/>
      <scheme val="minor"/>
    </font>
    <font>
      <sz val="10"/>
      <color theme="1"/>
      <name val="Calibri"/>
      <family val="2"/>
      <scheme val="minor"/>
    </font>
    <font>
      <sz val="8"/>
      <color theme="1"/>
      <name val="Calibri"/>
      <family val="2"/>
      <scheme val="minor"/>
    </font>
    <font>
      <sz val="9"/>
      <name val="Calibri"/>
      <family val="2"/>
      <scheme val="minor"/>
    </font>
    <font>
      <b/>
      <sz val="9"/>
      <name val="Calibri"/>
      <family val="2"/>
      <scheme val="minor"/>
    </font>
    <font>
      <sz val="8"/>
      <name val="Calibri"/>
      <family val="2"/>
      <scheme val="minor"/>
    </font>
    <font>
      <b/>
      <sz val="14"/>
      <color theme="1"/>
      <name val="Calibri"/>
      <family val="2"/>
      <scheme val="minor"/>
    </font>
    <font>
      <sz val="11"/>
      <name val="Calibri"/>
      <family val="2"/>
      <scheme val="minor"/>
    </font>
    <font>
      <b/>
      <sz val="9"/>
      <name val="Arial"/>
      <family val="2"/>
    </font>
    <font>
      <sz val="9"/>
      <name val="Arial"/>
      <family val="2"/>
    </font>
    <font>
      <b/>
      <sz val="9"/>
      <color theme="1"/>
      <name val="Calibri"/>
      <family val="2"/>
      <scheme val="minor"/>
    </font>
    <font>
      <sz val="10"/>
      <color rgb="FF000000"/>
      <name val="Arial"/>
      <family val="2"/>
    </font>
    <font>
      <b/>
      <sz val="8"/>
      <color theme="1"/>
      <name val="Calibri"/>
      <family val="2"/>
      <scheme val="minor"/>
    </font>
    <font>
      <sz val="10"/>
      <name val="Arial"/>
      <family val="2"/>
    </font>
    <font>
      <sz val="8"/>
      <color theme="0"/>
      <name val="Calibri"/>
      <family val="2"/>
      <scheme val="minor"/>
    </font>
    <font>
      <sz val="8"/>
      <color rgb="FF000000"/>
      <name val="Arial"/>
      <family val="2"/>
    </font>
    <font>
      <b/>
      <sz val="10"/>
      <name val="Calibri"/>
      <family val="2"/>
      <scheme val="minor"/>
    </font>
    <font>
      <sz val="10"/>
      <name val="Calibri"/>
      <family val="2"/>
      <scheme val="minor"/>
    </font>
    <font>
      <b/>
      <u/>
      <sz val="12"/>
      <color theme="1"/>
      <name val="Arial"/>
      <family val="2"/>
    </font>
    <font>
      <sz val="12"/>
      <color theme="1"/>
      <name val="Arial"/>
      <family val="2"/>
    </font>
    <font>
      <b/>
      <sz val="9"/>
      <color indexed="81"/>
      <name val="Tahoma"/>
      <family val="2"/>
    </font>
    <font>
      <u/>
      <sz val="11"/>
      <color theme="10"/>
      <name val="Calibri"/>
      <family val="2"/>
      <scheme val="minor"/>
    </font>
    <font>
      <u/>
      <sz val="11"/>
      <color theme="11"/>
      <name val="Calibri"/>
      <family val="2"/>
      <scheme val="minor"/>
    </font>
    <font>
      <sz val="9"/>
      <color indexed="81"/>
      <name val="Tahoma"/>
      <family val="2"/>
    </font>
    <font>
      <b/>
      <sz val="11"/>
      <name val="Calibri Light"/>
      <family val="2"/>
    </font>
    <font>
      <b/>
      <sz val="10"/>
      <color theme="0"/>
      <name val="Calibri"/>
      <family val="2"/>
      <scheme val="minor"/>
    </font>
    <font>
      <b/>
      <sz val="11"/>
      <name val="Calibri"/>
      <family val="2"/>
      <scheme val="minor"/>
    </font>
    <font>
      <sz val="12"/>
      <color theme="1"/>
      <name val="Calibri"/>
      <family val="2"/>
      <scheme val="minor"/>
    </font>
    <font>
      <sz val="11"/>
      <name val="Arial"/>
      <family val="2"/>
    </font>
    <font>
      <b/>
      <sz val="11"/>
      <color rgb="FF000000"/>
      <name val="Calibri"/>
      <family val="2"/>
    </font>
    <font>
      <sz val="10"/>
      <color rgb="FF000000"/>
      <name val="Calibri"/>
      <family val="2"/>
    </font>
    <font>
      <b/>
      <sz val="9"/>
      <color rgb="FF000000"/>
      <name val="Calibri"/>
      <family val="2"/>
    </font>
    <font>
      <sz val="9"/>
      <color rgb="FF000000"/>
      <name val="Calibri"/>
      <family val="2"/>
    </font>
    <font>
      <b/>
      <u/>
      <sz val="9"/>
      <color rgb="FF000000"/>
      <name val="Calibri"/>
      <family val="2"/>
    </font>
    <font>
      <b/>
      <sz val="8"/>
      <name val="Calibri"/>
      <family val="2"/>
      <scheme val="minor"/>
    </font>
    <font>
      <b/>
      <sz val="11"/>
      <color theme="0"/>
      <name val="Calibri"/>
      <family val="2"/>
      <scheme val="minor"/>
    </font>
    <font>
      <sz val="8"/>
      <color indexed="81"/>
      <name val="Tahoma"/>
      <family val="2"/>
    </font>
    <font>
      <b/>
      <sz val="8"/>
      <color indexed="81"/>
      <name val="Tahoma"/>
      <family val="2"/>
    </font>
    <font>
      <b/>
      <u/>
      <sz val="9"/>
      <color indexed="81"/>
      <name val="Tahoma"/>
      <family val="2"/>
    </font>
    <font>
      <u/>
      <sz val="9"/>
      <color indexed="81"/>
      <name val="Tahoma"/>
      <family val="2"/>
    </font>
    <font>
      <b/>
      <sz val="11"/>
      <name val="Arial"/>
      <family val="2"/>
    </font>
    <font>
      <sz val="10"/>
      <color theme="1"/>
      <name val="Calibri"/>
      <family val="2"/>
      <scheme val="minor"/>
    </font>
    <font>
      <u/>
      <sz val="10"/>
      <color theme="1"/>
      <name val="Calibri"/>
      <family val="2"/>
      <scheme val="minor"/>
    </font>
    <font>
      <sz val="10"/>
      <color theme="1"/>
      <name val="Calibri"/>
      <family val="2"/>
      <scheme val="minor"/>
    </font>
    <font>
      <b/>
      <sz val="10"/>
      <name val="Arial"/>
      <family val="2"/>
    </font>
    <font>
      <sz val="10"/>
      <color theme="0"/>
      <name val="Arial"/>
      <family val="2"/>
    </font>
    <font>
      <sz val="12"/>
      <name val="Tempus Sans ITC"/>
      <family val="5"/>
    </font>
    <font>
      <b/>
      <sz val="12"/>
      <name val="Tempus Sans ITC"/>
      <family val="5"/>
    </font>
    <font>
      <sz val="7"/>
      <name val="Arial"/>
      <family val="2"/>
    </font>
    <font>
      <sz val="10"/>
      <color theme="1"/>
      <name val="Calibri"/>
      <family val="2"/>
      <scheme val="minor"/>
    </font>
  </fonts>
  <fills count="25">
    <fill>
      <patternFill patternType="none"/>
    </fill>
    <fill>
      <patternFill patternType="gray125"/>
    </fill>
    <fill>
      <patternFill patternType="solid">
        <fgColor rgb="FF5F9127"/>
        <bgColor indexed="64"/>
      </patternFill>
    </fill>
    <fill>
      <patternFill patternType="solid">
        <fgColor theme="0"/>
        <bgColor indexed="64"/>
      </patternFill>
    </fill>
    <fill>
      <patternFill patternType="solid">
        <fgColor rgb="FFE7F5D7"/>
        <bgColor indexed="64"/>
      </patternFill>
    </fill>
    <fill>
      <patternFill patternType="solid">
        <fgColor rgb="FFF6FAF0"/>
        <bgColor indexed="64"/>
      </patternFill>
    </fill>
    <fill>
      <patternFill patternType="solid">
        <fgColor rgb="FF72AF2F"/>
        <bgColor indexed="64"/>
      </patternFill>
    </fill>
    <fill>
      <patternFill patternType="solid">
        <fgColor rgb="FFB2DE82"/>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rgb="FF92D050"/>
        <bgColor indexed="64"/>
      </patternFill>
    </fill>
    <fill>
      <patternFill patternType="solid">
        <fgColor rgb="FFFF0000"/>
        <bgColor indexed="64"/>
      </patternFill>
    </fill>
    <fill>
      <patternFill patternType="solid">
        <fgColor theme="9"/>
        <bgColor indexed="64"/>
      </patternFill>
    </fill>
    <fill>
      <patternFill patternType="solid">
        <fgColor theme="4"/>
        <bgColor theme="4"/>
      </patternFill>
    </fill>
    <fill>
      <patternFill patternType="solid">
        <fgColor theme="9" tint="0.39997558519241921"/>
        <bgColor indexed="64"/>
      </patternFill>
    </fill>
    <fill>
      <patternFill patternType="solid">
        <fgColor theme="4" tint="0.79998168889431442"/>
        <bgColor theme="4" tint="0.79998168889431442"/>
      </patternFill>
    </fill>
    <fill>
      <patternFill patternType="solid">
        <fgColor theme="9" tint="0.79998168889431442"/>
        <bgColor indexed="64"/>
      </patternFill>
    </fill>
    <fill>
      <patternFill patternType="solid">
        <fgColor rgb="FFE6EED5"/>
        <bgColor indexed="64"/>
      </patternFill>
    </fill>
    <fill>
      <patternFill patternType="solid">
        <fgColor rgb="FF9BBB59"/>
        <bgColor indexed="64"/>
      </patternFill>
    </fill>
    <fill>
      <patternFill patternType="solid">
        <fgColor rgb="FFEAF1DD"/>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theme="9" tint="0.59999389629810485"/>
        <bgColor indexed="64"/>
      </patternFill>
    </fill>
    <fill>
      <patternFill patternType="solid">
        <fgColor theme="3"/>
        <bgColor indexed="64"/>
      </patternFill>
    </fill>
  </fills>
  <borders count="99">
    <border>
      <left/>
      <right/>
      <top/>
      <bottom/>
      <diagonal/>
    </border>
    <border>
      <left style="thin">
        <color rgb="FF5F9127"/>
      </left>
      <right style="thin">
        <color rgb="FF5F9127"/>
      </right>
      <top style="thin">
        <color rgb="FF5F9127"/>
      </top>
      <bottom style="thin">
        <color rgb="FF5F9127"/>
      </bottom>
      <diagonal/>
    </border>
    <border>
      <left/>
      <right/>
      <top/>
      <bottom style="hair">
        <color rgb="FF5F9127"/>
      </bottom>
      <diagonal/>
    </border>
    <border>
      <left style="hair">
        <color rgb="FF5F9127"/>
      </left>
      <right/>
      <top/>
      <bottom/>
      <diagonal/>
    </border>
    <border>
      <left/>
      <right style="hair">
        <color rgb="FF5F9127"/>
      </right>
      <top/>
      <bottom/>
      <diagonal/>
    </border>
    <border>
      <left style="hair">
        <color rgb="FF5F9127"/>
      </left>
      <right/>
      <top style="hair">
        <color rgb="FF5F9127"/>
      </top>
      <bottom/>
      <diagonal/>
    </border>
    <border>
      <left/>
      <right/>
      <top style="hair">
        <color rgb="FF5F9127"/>
      </top>
      <bottom/>
      <diagonal/>
    </border>
    <border>
      <left style="hair">
        <color rgb="FF5F9127"/>
      </left>
      <right/>
      <top style="thin">
        <color rgb="FF5F9127"/>
      </top>
      <bottom/>
      <diagonal/>
    </border>
    <border>
      <left style="hair">
        <color rgb="FF72AF2F"/>
      </left>
      <right style="hair">
        <color rgb="FF72AF2F"/>
      </right>
      <top style="hair">
        <color rgb="FF72AF2F"/>
      </top>
      <bottom style="hair">
        <color rgb="FF72AF2F"/>
      </bottom>
      <diagonal/>
    </border>
    <border>
      <left style="thin">
        <color rgb="FF5F9127"/>
      </left>
      <right/>
      <top style="thin">
        <color rgb="FF5F9127"/>
      </top>
      <bottom/>
      <diagonal/>
    </border>
    <border>
      <left/>
      <right style="thin">
        <color rgb="FF5F9127"/>
      </right>
      <top style="thin">
        <color rgb="FF5F9127"/>
      </top>
      <bottom/>
      <diagonal/>
    </border>
    <border>
      <left/>
      <right/>
      <top/>
      <bottom style="thin">
        <color rgb="FF5F9127"/>
      </bottom>
      <diagonal/>
    </border>
    <border>
      <left style="hair">
        <color rgb="FF5F9127"/>
      </left>
      <right style="hair">
        <color rgb="FF5F9127"/>
      </right>
      <top style="hair">
        <color rgb="FF5F9127"/>
      </top>
      <bottom style="hair">
        <color rgb="FF5F9127"/>
      </bottom>
      <diagonal/>
    </border>
    <border>
      <left style="thin">
        <color auto="1"/>
      </left>
      <right style="thin">
        <color auto="1"/>
      </right>
      <top style="thin">
        <color auto="1"/>
      </top>
      <bottom style="thin">
        <color auto="1"/>
      </bottom>
      <diagonal/>
    </border>
    <border>
      <left/>
      <right/>
      <top style="thin">
        <color rgb="FF5F9127"/>
      </top>
      <bottom style="hair">
        <color rgb="FF72AF2F"/>
      </bottom>
      <diagonal/>
    </border>
    <border>
      <left style="hair">
        <color auto="1"/>
      </left>
      <right/>
      <top/>
      <bottom/>
      <diagonal/>
    </border>
    <border>
      <left style="thin">
        <color rgb="FF5F9127"/>
      </left>
      <right/>
      <top/>
      <bottom/>
      <diagonal/>
    </border>
    <border>
      <left/>
      <right style="thin">
        <color auto="1"/>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theme="4" tint="0.39997558519241921"/>
      </left>
      <right style="thin">
        <color theme="4" tint="0.39997558519241921"/>
      </right>
      <top style="thin">
        <color theme="4" tint="0.39997558519241921"/>
      </top>
      <bottom style="thin">
        <color theme="4" tint="0.39997558519241921"/>
      </bottom>
      <diagonal/>
    </border>
    <border>
      <left style="thin">
        <color theme="9" tint="-0.24994659260841701"/>
      </left>
      <right style="thin">
        <color theme="9" tint="-0.24994659260841701"/>
      </right>
      <top style="thin">
        <color theme="9" tint="-0.24994659260841701"/>
      </top>
      <bottom style="thin">
        <color theme="9" tint="-0.24994659260841701"/>
      </bottom>
      <diagonal/>
    </border>
    <border>
      <left style="thin">
        <color theme="9" tint="-0.24994659260841701"/>
      </left>
      <right style="thin">
        <color theme="9" tint="-0.24994659260841701"/>
      </right>
      <top style="thin">
        <color theme="9" tint="-0.24994659260841701"/>
      </top>
      <bottom style="thin">
        <color auto="1"/>
      </bottom>
      <diagonal/>
    </border>
    <border>
      <left style="hair">
        <color theme="9" tint="-0.24994659260841701"/>
      </left>
      <right style="hair">
        <color theme="9" tint="-0.24994659260841701"/>
      </right>
      <top style="hair">
        <color theme="9" tint="-0.24994659260841701"/>
      </top>
      <bottom style="hair">
        <color theme="9" tint="-0.24994659260841701"/>
      </bottom>
      <diagonal/>
    </border>
    <border>
      <left style="thin">
        <color theme="9" tint="-0.24994659260841701"/>
      </left>
      <right style="thin">
        <color theme="9" tint="-0.24994659260841701"/>
      </right>
      <top style="thin">
        <color auto="1"/>
      </top>
      <bottom/>
      <diagonal/>
    </border>
    <border>
      <left/>
      <right style="thin">
        <color rgb="FF5F9127"/>
      </right>
      <top/>
      <bottom/>
      <diagonal/>
    </border>
    <border>
      <left style="hair">
        <color theme="9" tint="-0.24994659260841701"/>
      </left>
      <right/>
      <top style="hair">
        <color theme="9" tint="-0.24994659260841701"/>
      </top>
      <bottom style="hair">
        <color theme="9" tint="-0.24994659260841701"/>
      </bottom>
      <diagonal/>
    </border>
    <border>
      <left/>
      <right style="hair">
        <color theme="9" tint="-0.24994659260841701"/>
      </right>
      <top style="hair">
        <color theme="9" tint="-0.24994659260841701"/>
      </top>
      <bottom style="hair">
        <color theme="9" tint="-0.24994659260841701"/>
      </bottom>
      <diagonal/>
    </border>
    <border>
      <left/>
      <right/>
      <top style="hair">
        <color theme="9" tint="-0.24994659260841701"/>
      </top>
      <bottom style="hair">
        <color theme="9" tint="-0.24994659260841701"/>
      </bottom>
      <diagonal/>
    </border>
    <border>
      <left style="medium">
        <color rgb="FF9BBB59"/>
      </left>
      <right style="medium">
        <color rgb="FF9BBB59"/>
      </right>
      <top style="medium">
        <color rgb="FF9BBB59"/>
      </top>
      <bottom style="thick">
        <color rgb="FF9BBB59"/>
      </bottom>
      <diagonal/>
    </border>
    <border>
      <left/>
      <right style="medium">
        <color rgb="FF9BBB59"/>
      </right>
      <top style="medium">
        <color rgb="FF9BBB59"/>
      </top>
      <bottom style="thick">
        <color rgb="FF9BBB59"/>
      </bottom>
      <diagonal/>
    </border>
    <border>
      <left style="medium">
        <color rgb="FF9BBB59"/>
      </left>
      <right style="medium">
        <color rgb="FF9BBB59"/>
      </right>
      <top/>
      <bottom style="medium">
        <color rgb="FF9BBB59"/>
      </bottom>
      <diagonal/>
    </border>
    <border>
      <left style="medium">
        <color rgb="FF9BBB59"/>
      </left>
      <right style="medium">
        <color rgb="FF9BBB59"/>
      </right>
      <top/>
      <bottom/>
      <diagonal/>
    </border>
    <border>
      <left style="medium">
        <color rgb="FF9BBB59"/>
      </left>
      <right style="medium">
        <color rgb="FF9BBB59"/>
      </right>
      <top style="medium">
        <color rgb="FF9BBB59"/>
      </top>
      <bottom/>
      <diagonal/>
    </border>
    <border>
      <left style="medium">
        <color rgb="FF9BBB59"/>
      </left>
      <right style="medium">
        <color rgb="FF9BBB59"/>
      </right>
      <top style="thick">
        <color rgb="FF9BBB59"/>
      </top>
      <bottom/>
      <diagonal/>
    </border>
    <border>
      <left/>
      <right/>
      <top style="medium">
        <color rgb="FF9BBB59"/>
      </top>
      <bottom style="medium">
        <color rgb="FF9BBB59"/>
      </bottom>
      <diagonal/>
    </border>
    <border>
      <left/>
      <right/>
      <top/>
      <bottom style="medium">
        <color rgb="FFC2D69B"/>
      </bottom>
      <diagonal/>
    </border>
    <border>
      <left/>
      <right style="medium">
        <color rgb="FFC2D69B"/>
      </right>
      <top/>
      <bottom style="medium">
        <color rgb="FFC2D69B"/>
      </bottom>
      <diagonal/>
    </border>
    <border>
      <left style="medium">
        <color rgb="FFC2D69B"/>
      </left>
      <right/>
      <top/>
      <bottom style="medium">
        <color rgb="FFC2D69B"/>
      </bottom>
      <diagonal/>
    </border>
    <border>
      <left style="medium">
        <color rgb="FFC2D69B"/>
      </left>
      <right/>
      <top/>
      <bottom/>
      <diagonal/>
    </border>
    <border>
      <left style="medium">
        <color rgb="FFC2D69B"/>
      </left>
      <right/>
      <top style="medium">
        <color rgb="FFC2D69B"/>
      </top>
      <bottom/>
      <diagonal/>
    </border>
    <border>
      <left style="medium">
        <color rgb="FF9BBB59"/>
      </left>
      <right/>
      <top style="medium">
        <color rgb="FF9BBB59"/>
      </top>
      <bottom style="medium">
        <color rgb="FF9BBB59"/>
      </bottom>
      <diagonal/>
    </border>
    <border>
      <left/>
      <right style="medium">
        <color rgb="FF9BBB59"/>
      </right>
      <top style="medium">
        <color rgb="FF9BBB59"/>
      </top>
      <bottom/>
      <diagonal/>
    </border>
    <border>
      <left/>
      <right style="medium">
        <color rgb="FF9BBB59"/>
      </right>
      <top/>
      <bottom style="medium">
        <color rgb="FFC2D69B"/>
      </bottom>
      <diagonal/>
    </border>
    <border>
      <left/>
      <right/>
      <top style="medium">
        <color rgb="FFC2D69B"/>
      </top>
      <bottom/>
      <diagonal/>
    </border>
    <border>
      <left style="medium">
        <color rgb="FF9BBB59"/>
      </left>
      <right style="medium">
        <color rgb="FF9BBB59"/>
      </right>
      <top style="medium">
        <color rgb="FF9BBB59"/>
      </top>
      <bottom style="medium">
        <color rgb="FF9BBB59"/>
      </bottom>
      <diagonal/>
    </border>
    <border>
      <left style="medium">
        <color rgb="FFC2D69B"/>
      </left>
      <right style="medium">
        <color rgb="FFC2D69B"/>
      </right>
      <top/>
      <bottom style="medium">
        <color rgb="FFC2D69B"/>
      </bottom>
      <diagonal/>
    </border>
    <border>
      <left style="hair">
        <color rgb="FF5F9127"/>
      </left>
      <right style="hair">
        <color rgb="FF5F9127"/>
      </right>
      <top style="thin">
        <color rgb="FF5F9127"/>
      </top>
      <bottom style="hair">
        <color rgb="FF5F9127"/>
      </bottom>
      <diagonal/>
    </border>
    <border>
      <left style="hair">
        <color rgb="FF5F9127"/>
      </left>
      <right/>
      <top style="hair">
        <color rgb="FF5F9127"/>
      </top>
      <bottom style="hair">
        <color rgb="FF5F9127"/>
      </bottom>
      <diagonal/>
    </border>
    <border>
      <left/>
      <right/>
      <top style="hair">
        <color rgb="FF5F9127"/>
      </top>
      <bottom style="hair">
        <color rgb="FF5F9127"/>
      </bottom>
      <diagonal/>
    </border>
    <border>
      <left/>
      <right style="hair">
        <color rgb="FF5F9127"/>
      </right>
      <top style="hair">
        <color rgb="FF5F9127"/>
      </top>
      <bottom style="hair">
        <color rgb="FF5F9127"/>
      </bottom>
      <diagonal/>
    </border>
    <border>
      <left style="hair">
        <color theme="9" tint="-0.24994659260841701"/>
      </left>
      <right style="hair">
        <color theme="9" tint="-0.24994659260841701"/>
      </right>
      <top/>
      <bottom style="hair">
        <color theme="9" tint="-0.24994659260841701"/>
      </bottom>
      <diagonal/>
    </border>
    <border>
      <left style="hair">
        <color rgb="FF5F9127"/>
      </left>
      <right style="hair">
        <color rgb="FF5F9127"/>
      </right>
      <top/>
      <bottom style="hair">
        <color rgb="FF5F9127"/>
      </bottom>
      <diagonal/>
    </border>
    <border>
      <left style="hair">
        <color theme="9" tint="-0.24994659260841701"/>
      </left>
      <right/>
      <top/>
      <bottom style="hair">
        <color theme="9" tint="-0.24994659260841701"/>
      </bottom>
      <diagonal/>
    </border>
    <border>
      <left/>
      <right/>
      <top/>
      <bottom style="hair">
        <color theme="9" tint="-0.24994659260841701"/>
      </bottom>
      <diagonal/>
    </border>
    <border>
      <left/>
      <right style="hair">
        <color theme="9" tint="-0.24994659260841701"/>
      </right>
      <top/>
      <bottom style="hair">
        <color theme="9" tint="-0.24994659260841701"/>
      </bottom>
      <diagonal/>
    </border>
    <border>
      <left style="hair">
        <color theme="9" tint="-0.24994659260841701"/>
      </left>
      <right/>
      <top style="hair">
        <color theme="9" tint="-0.24994659260841701"/>
      </top>
      <bottom/>
      <diagonal/>
    </border>
    <border>
      <left/>
      <right/>
      <top style="hair">
        <color theme="9" tint="-0.24994659260841701"/>
      </top>
      <bottom/>
      <diagonal/>
    </border>
    <border>
      <left/>
      <right style="hair">
        <color theme="9" tint="-0.24994659260841701"/>
      </right>
      <top style="hair">
        <color theme="9" tint="-0.24994659260841701"/>
      </top>
      <bottom/>
      <diagonal/>
    </border>
    <border>
      <left/>
      <right style="medium">
        <color rgb="FF9BBB59"/>
      </right>
      <top style="medium">
        <color rgb="FF9BBB59"/>
      </top>
      <bottom style="medium">
        <color rgb="FF9BBB59"/>
      </bottom>
      <diagonal/>
    </border>
    <border>
      <left style="hair">
        <color theme="9" tint="-0.24994659260841701"/>
      </left>
      <right style="hair">
        <color theme="9" tint="-0.24994659260841701"/>
      </right>
      <top style="hair">
        <color theme="9" tint="-0.24994659260841701"/>
      </top>
      <bottom/>
      <diagonal/>
    </border>
    <border>
      <left style="hair">
        <color theme="9" tint="-0.24994659260841701"/>
      </left>
      <right style="hair">
        <color theme="9" tint="-0.24994659260841701"/>
      </right>
      <top/>
      <bottom/>
      <diagonal/>
    </border>
    <border>
      <left style="hair">
        <color auto="1"/>
      </left>
      <right style="hair">
        <color auto="1"/>
      </right>
      <top/>
      <bottom style="hair">
        <color auto="1"/>
      </bottom>
      <diagonal/>
    </border>
    <border>
      <left style="hair">
        <color auto="1"/>
      </left>
      <right style="hair">
        <color auto="1"/>
      </right>
      <top style="hair">
        <color auto="1"/>
      </top>
      <bottom style="hair">
        <color auto="1"/>
      </bottom>
      <diagonal/>
    </border>
    <border>
      <left style="hair">
        <color theme="9" tint="-0.24994659260841701"/>
      </left>
      <right style="hair">
        <color auto="1"/>
      </right>
      <top/>
      <bottom style="hair">
        <color auto="1"/>
      </bottom>
      <diagonal/>
    </border>
    <border>
      <left style="hair">
        <color auto="1"/>
      </left>
      <right style="hair">
        <color theme="9" tint="-0.24994659260841701"/>
      </right>
      <top/>
      <bottom style="hair">
        <color auto="1"/>
      </bottom>
      <diagonal/>
    </border>
    <border>
      <left/>
      <right style="hair">
        <color theme="9" tint="-0.24994659260841701"/>
      </right>
      <top/>
      <bottom/>
      <diagonal/>
    </border>
    <border>
      <left/>
      <right/>
      <top/>
      <bottom style="thin">
        <color theme="9" tint="-0.24994659260841701"/>
      </bottom>
      <diagonal/>
    </border>
    <border>
      <left style="thin">
        <color theme="4" tint="0.39997558519241921"/>
      </left>
      <right/>
      <top style="thin">
        <color theme="4" tint="0.39997558519241921"/>
      </top>
      <bottom style="thin">
        <color theme="4" tint="0.39997558519241921"/>
      </bottom>
      <diagonal/>
    </border>
    <border>
      <left style="thin">
        <color rgb="FF5F9127"/>
      </left>
      <right/>
      <top style="thin">
        <color theme="0" tint="-0.249977111117893"/>
      </top>
      <bottom/>
      <diagonal/>
    </border>
    <border>
      <left/>
      <right style="thin">
        <color theme="0" tint="-0.249977111117893"/>
      </right>
      <top style="thin">
        <color theme="0" tint="-0.249977111117893"/>
      </top>
      <bottom/>
      <diagonal/>
    </border>
    <border>
      <left/>
      <right style="thin">
        <color theme="0" tint="-0.249977111117893"/>
      </right>
      <top/>
      <bottom/>
      <diagonal/>
    </border>
    <border>
      <left style="thin">
        <color theme="9"/>
      </left>
      <right/>
      <top style="thin">
        <color theme="9"/>
      </top>
      <bottom/>
      <diagonal/>
    </border>
    <border>
      <left/>
      <right style="thin">
        <color theme="9"/>
      </right>
      <top style="thin">
        <color theme="9"/>
      </top>
      <bottom/>
      <diagonal/>
    </border>
    <border>
      <left style="thin">
        <color theme="9"/>
      </left>
      <right/>
      <top/>
      <bottom style="thin">
        <color theme="9"/>
      </bottom>
      <diagonal/>
    </border>
    <border>
      <left/>
      <right style="thin">
        <color theme="9"/>
      </right>
      <top/>
      <bottom style="thin">
        <color theme="9"/>
      </bottom>
      <diagonal/>
    </border>
    <border>
      <left style="thin">
        <color theme="9"/>
      </left>
      <right style="thin">
        <color theme="9"/>
      </right>
      <top style="thin">
        <color theme="9"/>
      </top>
      <bottom/>
      <diagonal/>
    </border>
    <border>
      <left style="thin">
        <color theme="9"/>
      </left>
      <right style="thin">
        <color theme="9"/>
      </right>
      <top/>
      <bottom/>
      <diagonal/>
    </border>
    <border>
      <left style="thin">
        <color theme="9"/>
      </left>
      <right style="thin">
        <color theme="9"/>
      </right>
      <top/>
      <bottom style="thin">
        <color theme="9"/>
      </bottom>
      <diagonal/>
    </border>
    <border>
      <left/>
      <right/>
      <top style="thin">
        <color theme="9"/>
      </top>
      <bottom/>
      <diagonal/>
    </border>
    <border>
      <left/>
      <right/>
      <top/>
      <bottom style="thin">
        <color theme="9"/>
      </bottom>
      <diagonal/>
    </border>
    <border>
      <left/>
      <right style="hair">
        <color auto="1"/>
      </right>
      <top/>
      <bottom/>
      <diagonal/>
    </border>
    <border>
      <left style="thin">
        <color theme="9"/>
      </left>
      <right/>
      <top style="thin">
        <color theme="9"/>
      </top>
      <bottom style="thin">
        <color theme="9"/>
      </bottom>
      <diagonal/>
    </border>
    <border>
      <left/>
      <right/>
      <top style="thin">
        <color theme="9"/>
      </top>
      <bottom style="thin">
        <color theme="9"/>
      </bottom>
      <diagonal/>
    </border>
    <border>
      <left/>
      <right style="thin">
        <color theme="9"/>
      </right>
      <top style="thin">
        <color theme="9"/>
      </top>
      <bottom style="thin">
        <color theme="9"/>
      </bottom>
      <diagonal/>
    </border>
    <border>
      <left/>
      <right style="thin">
        <color theme="9"/>
      </right>
      <top/>
      <bottom/>
      <diagonal/>
    </border>
    <border>
      <left style="thin">
        <color theme="9"/>
      </left>
      <right style="thin">
        <color theme="9"/>
      </right>
      <top style="thin">
        <color theme="9"/>
      </top>
      <bottom style="thin">
        <color theme="9"/>
      </bottom>
      <diagonal/>
    </border>
    <border>
      <left/>
      <right style="thin">
        <color theme="4" tint="0.39997558519241921"/>
      </right>
      <top style="thin">
        <color theme="4" tint="0.39997558519241921"/>
      </top>
      <bottom style="thin">
        <color theme="4" tint="0.39997558519241921"/>
      </bottom>
      <diagonal/>
    </border>
    <border>
      <left style="thin">
        <color indexed="64"/>
      </left>
      <right/>
      <top style="thin">
        <color indexed="64"/>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48">
    <xf numFmtId="0" fontId="0" fillId="0" borderId="0"/>
    <xf numFmtId="0" fontId="22"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cellStyleXfs>
  <cellXfs count="674">
    <xf numFmtId="0" fontId="0" fillId="0" borderId="0" xfId="0"/>
    <xf numFmtId="0" fontId="2" fillId="2" borderId="0" xfId="0" applyFont="1" applyFill="1" applyAlignment="1">
      <alignment vertical="center"/>
    </xf>
    <xf numFmtId="0" fontId="3" fillId="2" borderId="0" xfId="0" applyFont="1" applyFill="1" applyAlignment="1">
      <alignment vertical="center"/>
    </xf>
    <xf numFmtId="0" fontId="3" fillId="3" borderId="0" xfId="0" applyFont="1" applyFill="1" applyAlignment="1" applyProtection="1">
      <alignment vertical="center"/>
      <protection hidden="1"/>
    </xf>
    <xf numFmtId="0" fontId="2" fillId="3" borderId="0" xfId="0" applyFont="1" applyFill="1" applyAlignment="1">
      <alignment vertical="center"/>
    </xf>
    <xf numFmtId="0" fontId="2" fillId="4" borderId="0" xfId="0" applyFont="1" applyFill="1" applyAlignment="1">
      <alignment vertical="center"/>
    </xf>
    <xf numFmtId="0" fontId="4" fillId="4" borderId="0" xfId="0" applyFont="1" applyFill="1" applyAlignment="1">
      <alignment vertical="center"/>
    </xf>
    <xf numFmtId="0" fontId="2" fillId="3" borderId="0" xfId="0" applyFont="1" applyFill="1" applyAlignment="1" applyProtection="1">
      <alignment vertical="center"/>
      <protection hidden="1"/>
    </xf>
    <xf numFmtId="0" fontId="9" fillId="4" borderId="0" xfId="0" applyFont="1" applyFill="1" applyAlignment="1">
      <alignment vertical="center"/>
    </xf>
    <xf numFmtId="0" fontId="2" fillId="4" borderId="2" xfId="0" applyFont="1" applyFill="1" applyBorder="1" applyAlignment="1">
      <alignment vertical="center"/>
    </xf>
    <xf numFmtId="0" fontId="2" fillId="3" borderId="3"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1" fillId="3" borderId="6" xfId="0" applyFont="1" applyFill="1" applyBorder="1" applyAlignment="1">
      <alignment vertical="center"/>
    </xf>
    <xf numFmtId="0" fontId="2" fillId="3" borderId="6" xfId="0" applyFont="1" applyFill="1" applyBorder="1" applyAlignment="1">
      <alignment vertical="center"/>
    </xf>
    <xf numFmtId="0" fontId="2" fillId="0" borderId="2" xfId="0" applyFont="1" applyBorder="1" applyAlignment="1" applyProtection="1">
      <alignment horizontal="left" vertical="center" wrapText="1" indent="1"/>
      <protection locked="0"/>
    </xf>
    <xf numFmtId="0" fontId="2" fillId="3" borderId="0" xfId="0" applyFont="1" applyFill="1" applyBorder="1" applyAlignment="1" applyProtection="1">
      <alignment vertical="center"/>
      <protection hidden="1"/>
    </xf>
    <xf numFmtId="0" fontId="3" fillId="3" borderId="0" xfId="0" applyFont="1" applyFill="1" applyAlignment="1">
      <alignment vertical="center"/>
    </xf>
    <xf numFmtId="0" fontId="12" fillId="3" borderId="0" xfId="0" applyFont="1" applyFill="1" applyAlignment="1" applyProtection="1">
      <alignment vertical="center"/>
      <protection hidden="1"/>
    </xf>
    <xf numFmtId="0" fontId="7" fillId="8" borderId="0" xfId="0" applyNumberFormat="1" applyFont="1" applyFill="1" applyAlignment="1">
      <alignment horizontal="right" vertical="center" indent="1"/>
    </xf>
    <xf numFmtId="0" fontId="8" fillId="0" borderId="0" xfId="0" applyFont="1" applyFill="1" applyBorder="1" applyAlignment="1">
      <alignment horizontal="left"/>
    </xf>
    <xf numFmtId="0" fontId="8" fillId="0" borderId="0" xfId="0" applyFont="1" applyFill="1" applyBorder="1"/>
    <xf numFmtId="0" fontId="8" fillId="0" borderId="0" xfId="0" applyFont="1" applyBorder="1"/>
    <xf numFmtId="0" fontId="8" fillId="0" borderId="0" xfId="0" applyFont="1"/>
    <xf numFmtId="0" fontId="10" fillId="0" borderId="0" xfId="0" applyFont="1" applyFill="1" applyBorder="1" applyAlignment="1">
      <alignment horizontal="left"/>
    </xf>
    <xf numFmtId="0" fontId="10" fillId="0" borderId="0" xfId="0" applyFont="1"/>
    <xf numFmtId="0" fontId="10" fillId="0" borderId="0" xfId="0" applyFont="1" applyBorder="1"/>
    <xf numFmtId="0" fontId="0" fillId="0" borderId="0" xfId="0" applyFill="1" applyBorder="1" applyAlignment="1">
      <alignment wrapText="1"/>
    </xf>
    <xf numFmtId="0" fontId="10" fillId="0" borderId="0" xfId="0" applyFont="1" applyAlignment="1">
      <alignment horizontal="right"/>
    </xf>
    <xf numFmtId="0" fontId="15" fillId="0" borderId="0" xfId="0" applyFont="1"/>
    <xf numFmtId="0" fontId="0" fillId="3" borderId="13" xfId="0" applyFont="1" applyFill="1" applyBorder="1" applyProtection="1"/>
    <xf numFmtId="0" fontId="10" fillId="0" borderId="13" xfId="0" applyFont="1" applyBorder="1"/>
    <xf numFmtId="0" fontId="0" fillId="0" borderId="13" xfId="0" applyFont="1" applyBorder="1" applyAlignment="1" applyProtection="1">
      <alignment horizontal="center" vertical="center"/>
    </xf>
    <xf numFmtId="0" fontId="1" fillId="0" borderId="13" xfId="0" applyFont="1" applyBorder="1" applyAlignment="1" applyProtection="1">
      <alignment horizontal="center" vertical="center"/>
    </xf>
    <xf numFmtId="0" fontId="11" fillId="3" borderId="13" xfId="0" applyFont="1" applyFill="1" applyBorder="1" applyAlignment="1" applyProtection="1">
      <alignment horizontal="center" vertical="center" wrapText="1"/>
    </xf>
    <xf numFmtId="0" fontId="0" fillId="0" borderId="13" xfId="0" applyFont="1" applyBorder="1" applyProtection="1"/>
    <xf numFmtId="0" fontId="16" fillId="0" borderId="13" xfId="0" applyFont="1" applyFill="1" applyBorder="1" applyAlignment="1" applyProtection="1">
      <alignment vertical="center" wrapText="1"/>
    </xf>
    <xf numFmtId="0" fontId="0" fillId="0" borderId="13" xfId="0" applyFont="1" applyFill="1" applyBorder="1" applyProtection="1"/>
    <xf numFmtId="0" fontId="16" fillId="0" borderId="13" xfId="0" applyFont="1" applyFill="1" applyBorder="1" applyAlignment="1" applyProtection="1">
      <alignment horizontal="left" vertical="center" wrapText="1"/>
    </xf>
    <xf numFmtId="0" fontId="16" fillId="0" borderId="13" xfId="0" applyFont="1" applyFill="1" applyBorder="1" applyAlignment="1" applyProtection="1">
      <alignment horizontal="left" vertical="top" wrapText="1"/>
    </xf>
    <xf numFmtId="0" fontId="8" fillId="9" borderId="0" xfId="0" applyFont="1" applyFill="1"/>
    <xf numFmtId="0" fontId="10" fillId="9" borderId="0" xfId="0" applyFont="1" applyFill="1"/>
    <xf numFmtId="0" fontId="17" fillId="0" borderId="0" xfId="0" applyFont="1" applyFill="1" applyBorder="1" applyAlignment="1">
      <alignment horizontal="justify" vertical="center" wrapText="1"/>
    </xf>
    <xf numFmtId="0" fontId="18" fillId="0" borderId="0" xfId="0" applyFont="1" applyFill="1" applyBorder="1" applyAlignment="1">
      <alignment horizontal="justify" vertical="top" wrapText="1"/>
    </xf>
    <xf numFmtId="0" fontId="10" fillId="0" borderId="0" xfId="0" applyFont="1" applyFill="1" applyBorder="1"/>
    <xf numFmtId="0" fontId="10" fillId="0" borderId="0" xfId="0" applyFont="1" applyFill="1" applyBorder="1" applyAlignment="1"/>
    <xf numFmtId="0" fontId="10" fillId="9" borderId="0" xfId="0" applyFont="1" applyFill="1" applyBorder="1"/>
    <xf numFmtId="0" fontId="2" fillId="0" borderId="14" xfId="0" applyFont="1" applyBorder="1" applyAlignment="1" applyProtection="1">
      <alignment horizontal="left" vertical="top" wrapText="1" indent="1"/>
      <protection locked="0"/>
    </xf>
    <xf numFmtId="0" fontId="20" fillId="0" borderId="0" xfId="0" applyFont="1" applyBorder="1" applyAlignment="1">
      <alignment horizontal="center" vertical="center" wrapText="1"/>
    </xf>
    <xf numFmtId="0" fontId="21" fillId="0" borderId="0" xfId="0" applyFont="1" applyBorder="1"/>
    <xf numFmtId="0" fontId="11" fillId="0" borderId="0" xfId="0" applyFont="1" applyBorder="1"/>
    <xf numFmtId="0" fontId="11" fillId="0" borderId="0" xfId="0" applyNumberFormat="1" applyFont="1" applyBorder="1"/>
    <xf numFmtId="0" fontId="14" fillId="0" borderId="0" xfId="1" applyFont="1" applyFill="1" applyBorder="1" applyAlignment="1">
      <alignment horizontal="center" vertical="center"/>
    </xf>
    <xf numFmtId="0" fontId="14" fillId="0" borderId="17" xfId="1" applyFont="1" applyFill="1" applyBorder="1" applyAlignment="1">
      <alignment horizontal="center" vertical="center"/>
    </xf>
    <xf numFmtId="0" fontId="11" fillId="0" borderId="0" xfId="0" applyFont="1" applyFill="1" applyBorder="1"/>
    <xf numFmtId="0" fontId="23" fillId="0" borderId="18" xfId="0" applyFont="1" applyBorder="1"/>
    <xf numFmtId="0" fontId="23" fillId="0" borderId="19" xfId="0" applyFont="1" applyBorder="1"/>
    <xf numFmtId="0" fontId="0" fillId="0" borderId="0" xfId="0" applyFont="1" applyFill="1" applyBorder="1" applyAlignment="1"/>
    <xf numFmtId="0" fontId="23" fillId="0" borderId="21" xfId="0" applyFont="1" applyBorder="1"/>
    <xf numFmtId="0" fontId="23" fillId="0" borderId="0" xfId="0" applyFont="1" applyBorder="1"/>
    <xf numFmtId="0" fontId="14" fillId="11" borderId="0" xfId="1" applyFont="1" applyFill="1" applyBorder="1" applyAlignment="1">
      <alignment horizontal="center" vertical="center"/>
    </xf>
    <xf numFmtId="0" fontId="14" fillId="8" borderId="0" xfId="1" applyFont="1" applyFill="1" applyBorder="1" applyAlignment="1">
      <alignment horizontal="center" vertical="center"/>
    </xf>
    <xf numFmtId="0" fontId="14" fillId="10" borderId="0" xfId="1" applyFont="1" applyFill="1" applyBorder="1" applyAlignment="1">
      <alignment horizontal="center" vertical="center"/>
    </xf>
    <xf numFmtId="0" fontId="14" fillId="10" borderId="17" xfId="1" applyFont="1" applyFill="1" applyBorder="1" applyAlignment="1">
      <alignment horizontal="center" vertical="center"/>
    </xf>
    <xf numFmtId="0" fontId="14" fillId="12" borderId="17" xfId="1" applyFont="1" applyFill="1" applyBorder="1" applyAlignment="1">
      <alignment horizontal="center" vertical="center"/>
    </xf>
    <xf numFmtId="0" fontId="14" fillId="12" borderId="0" xfId="1" applyFont="1" applyFill="1" applyBorder="1" applyAlignment="1">
      <alignment horizontal="center" vertical="center"/>
    </xf>
    <xf numFmtId="0" fontId="14" fillId="0" borderId="23" xfId="1" applyFont="1" applyFill="1" applyBorder="1" applyAlignment="1">
      <alignment horizontal="center" vertical="center"/>
    </xf>
    <xf numFmtId="0" fontId="14" fillId="10" borderId="23" xfId="1" applyFont="1" applyFill="1" applyBorder="1" applyAlignment="1">
      <alignment horizontal="center" vertical="center"/>
    </xf>
    <xf numFmtId="0" fontId="14" fillId="12" borderId="23" xfId="1" applyFont="1" applyFill="1" applyBorder="1" applyAlignment="1">
      <alignment horizontal="center" vertical="center"/>
    </xf>
    <xf numFmtId="0" fontId="14" fillId="12" borderId="24" xfId="1" applyFont="1" applyFill="1" applyBorder="1" applyAlignment="1">
      <alignment horizontal="center" vertical="center"/>
    </xf>
    <xf numFmtId="0" fontId="11" fillId="0" borderId="0" xfId="0" applyFont="1" applyBorder="1" applyAlignment="1">
      <alignment vertical="center"/>
    </xf>
    <xf numFmtId="0" fontId="24" fillId="0" borderId="0" xfId="0" applyFont="1" applyBorder="1" applyAlignment="1">
      <alignment horizontal="center" vertical="center" wrapText="1"/>
    </xf>
    <xf numFmtId="0" fontId="2" fillId="2" borderId="0" xfId="0" applyFont="1" applyFill="1" applyAlignment="1">
      <alignment horizontal="center" vertical="center"/>
    </xf>
    <xf numFmtId="0" fontId="2" fillId="4" borderId="0" xfId="0" applyFont="1" applyFill="1" applyAlignment="1">
      <alignment horizontal="center" vertical="center"/>
    </xf>
    <xf numFmtId="0" fontId="14" fillId="0" borderId="0" xfId="1" applyFont="1" applyFill="1" applyBorder="1" applyAlignment="1">
      <alignment horizontal="center" vertical="center" wrapText="1"/>
    </xf>
    <xf numFmtId="0" fontId="14" fillId="0" borderId="17" xfId="1" applyFont="1" applyFill="1" applyBorder="1" applyAlignment="1">
      <alignment horizontal="center" vertical="center" wrapText="1"/>
    </xf>
    <xf numFmtId="0" fontId="10" fillId="0" borderId="0" xfId="0" applyFont="1" applyFill="1"/>
    <xf numFmtId="0" fontId="10" fillId="0" borderId="0" xfId="0" applyFont="1" applyAlignment="1">
      <alignment horizontal="center"/>
    </xf>
    <xf numFmtId="0" fontId="14" fillId="0" borderId="0" xfId="1" applyFont="1" applyFill="1" applyBorder="1" applyAlignment="1">
      <alignment horizontal="left"/>
    </xf>
    <xf numFmtId="0" fontId="14" fillId="0" borderId="0" xfId="1" applyFont="1" applyFill="1" applyBorder="1" applyAlignment="1">
      <alignment horizontal="left" wrapText="1"/>
    </xf>
    <xf numFmtId="0" fontId="8" fillId="0" borderId="0" xfId="0" applyFont="1" applyAlignment="1">
      <alignment horizontal="center"/>
    </xf>
    <xf numFmtId="0" fontId="10" fillId="0" borderId="0" xfId="0" applyFont="1" applyFill="1" applyBorder="1" applyAlignment="1">
      <alignment horizontal="center" vertical="center"/>
    </xf>
    <xf numFmtId="0" fontId="14" fillId="12" borderId="23" xfId="1" applyFont="1" applyFill="1" applyBorder="1" applyAlignment="1">
      <alignment horizontal="center" vertical="center" wrapText="1"/>
    </xf>
    <xf numFmtId="0" fontId="2" fillId="3" borderId="6" xfId="0" applyFont="1" applyFill="1" applyBorder="1" applyAlignment="1">
      <alignment horizontal="center" vertical="center"/>
    </xf>
    <xf numFmtId="0" fontId="19" fillId="2" borderId="0" xfId="0" applyFont="1" applyFill="1" applyAlignment="1">
      <alignment horizontal="center" vertical="center"/>
    </xf>
    <xf numFmtId="0" fontId="19" fillId="3" borderId="0" xfId="0" applyFont="1" applyFill="1" applyAlignment="1">
      <alignment horizontal="center" vertical="center"/>
    </xf>
    <xf numFmtId="0" fontId="19" fillId="4" borderId="0" xfId="0" applyFont="1" applyFill="1" applyAlignment="1">
      <alignment horizontal="center" vertical="center"/>
    </xf>
    <xf numFmtId="0" fontId="7" fillId="3" borderId="0" xfId="0" applyFont="1" applyFill="1" applyAlignment="1">
      <alignment horizontal="center" vertical="center"/>
    </xf>
    <xf numFmtId="0" fontId="7" fillId="3" borderId="0" xfId="0" applyFont="1" applyFill="1" applyAlignment="1" applyProtection="1">
      <alignment horizontal="center" vertical="center"/>
      <protection hidden="1"/>
    </xf>
    <xf numFmtId="0" fontId="13" fillId="3" borderId="0" xfId="0" applyFont="1" applyFill="1" applyAlignment="1" applyProtection="1">
      <alignment horizontal="center" vertical="center"/>
      <protection hidden="1"/>
    </xf>
    <xf numFmtId="0" fontId="25" fillId="9" borderId="0" xfId="0" applyFont="1" applyFill="1"/>
    <xf numFmtId="0" fontId="26" fillId="9" borderId="0" xfId="0" applyFont="1" applyFill="1"/>
    <xf numFmtId="0" fontId="27" fillId="0" borderId="0" xfId="0" applyFont="1" applyAlignment="1">
      <alignment vertical="center"/>
    </xf>
    <xf numFmtId="0" fontId="28" fillId="0" borderId="0" xfId="0" applyFont="1" applyAlignment="1">
      <alignment vertical="center"/>
    </xf>
    <xf numFmtId="0" fontId="20" fillId="0" borderId="0" xfId="0" applyFont="1" applyAlignment="1">
      <alignment horizontal="center" vertical="center" wrapText="1"/>
    </xf>
    <xf numFmtId="0" fontId="34" fillId="14" borderId="25" xfId="0" applyFont="1" applyFill="1" applyBorder="1"/>
    <xf numFmtId="0" fontId="10" fillId="0" borderId="0" xfId="0" applyFont="1" applyBorder="1" applyAlignment="1" applyProtection="1">
      <alignment horizontal="justify" vertical="center"/>
      <protection locked="0"/>
    </xf>
    <xf numFmtId="0" fontId="10" fillId="16" borderId="25" xfId="0" applyFont="1" applyFill="1" applyBorder="1" applyAlignment="1">
      <alignment horizontal="left"/>
    </xf>
    <xf numFmtId="0" fontId="10" fillId="0" borderId="25" xfId="0" applyFont="1" applyBorder="1" applyAlignment="1">
      <alignment horizontal="left"/>
    </xf>
    <xf numFmtId="0" fontId="2" fillId="3" borderId="0" xfId="0" applyFont="1" applyFill="1" applyBorder="1" applyAlignment="1" applyProtection="1">
      <alignment vertical="center"/>
    </xf>
    <xf numFmtId="0" fontId="2" fillId="0" borderId="0" xfId="0" applyFont="1" applyBorder="1" applyAlignment="1" applyProtection="1">
      <alignment vertical="center"/>
    </xf>
    <xf numFmtId="0" fontId="2" fillId="3" borderId="0" xfId="0" applyFont="1" applyFill="1" applyAlignment="1" applyProtection="1">
      <alignment vertical="center"/>
      <protection locked="0"/>
    </xf>
    <xf numFmtId="0" fontId="3" fillId="3" borderId="0" xfId="0" applyFont="1" applyFill="1" applyAlignment="1" applyProtection="1">
      <alignment vertical="center"/>
      <protection locked="0"/>
    </xf>
    <xf numFmtId="0" fontId="2" fillId="0" borderId="0" xfId="0" applyFont="1" applyBorder="1" applyAlignment="1" applyProtection="1">
      <alignment horizontal="left" vertical="center" wrapText="1" indent="1"/>
      <protection locked="0"/>
    </xf>
    <xf numFmtId="0" fontId="2" fillId="0" borderId="0" xfId="0" applyFont="1" applyBorder="1" applyAlignment="1" applyProtection="1">
      <alignment horizontal="left" vertical="top" wrapText="1" indent="1"/>
      <protection locked="0"/>
    </xf>
    <xf numFmtId="0" fontId="24" fillId="16" borderId="25" xfId="0" applyFont="1" applyFill="1" applyBorder="1" applyAlignment="1">
      <alignment horizontal="center" vertical="center" wrapText="1"/>
    </xf>
    <xf numFmtId="9" fontId="11" fillId="0" borderId="0" xfId="0" applyNumberFormat="1" applyFont="1" applyBorder="1" applyAlignment="1">
      <alignment horizontal="center" vertical="center"/>
    </xf>
    <xf numFmtId="0" fontId="6" fillId="3" borderId="0" xfId="0" applyFont="1" applyFill="1" applyAlignment="1">
      <alignment vertical="center" wrapText="1"/>
    </xf>
    <xf numFmtId="0" fontId="16" fillId="0" borderId="0" xfId="0" applyFont="1" applyBorder="1" applyAlignment="1" applyProtection="1">
      <alignment vertical="center" wrapText="1"/>
      <protection locked="0"/>
    </xf>
    <xf numFmtId="0" fontId="16" fillId="0" borderId="0" xfId="0" applyFont="1" applyBorder="1" applyAlignment="1" applyProtection="1">
      <alignment horizontal="justify" vertical="center" wrapText="1"/>
      <protection locked="0"/>
    </xf>
    <xf numFmtId="0" fontId="37" fillId="0" borderId="0" xfId="0" applyFont="1" applyFill="1" applyBorder="1" applyAlignment="1" applyProtection="1">
      <alignment horizontal="justify" vertical="center" wrapText="1"/>
      <protection locked="0"/>
    </xf>
    <xf numFmtId="0" fontId="37" fillId="0" borderId="0" xfId="0" applyFont="1" applyFill="1" applyBorder="1" applyAlignment="1" applyProtection="1">
      <alignment horizontal="justify" vertical="top" wrapText="1"/>
      <protection locked="0"/>
    </xf>
    <xf numFmtId="0" fontId="2" fillId="0" borderId="0" xfId="0" applyFont="1" applyFill="1" applyBorder="1" applyAlignment="1">
      <alignment vertical="center"/>
    </xf>
    <xf numFmtId="0" fontId="2" fillId="0" borderId="0" xfId="0" applyFont="1" applyFill="1" applyBorder="1" applyAlignment="1" applyProtection="1">
      <alignment vertical="center"/>
      <protection hidden="1"/>
    </xf>
    <xf numFmtId="0" fontId="2" fillId="0" borderId="0" xfId="0" applyFont="1" applyFill="1" applyBorder="1" applyAlignment="1">
      <alignment horizontal="center" vertical="center"/>
    </xf>
    <xf numFmtId="0" fontId="38" fillId="15" borderId="34" xfId="0" applyFont="1" applyFill="1" applyBorder="1" applyAlignment="1">
      <alignment horizontal="center" vertical="center"/>
    </xf>
    <xf numFmtId="0" fontId="39" fillId="17" borderId="36" xfId="0" applyFont="1" applyFill="1" applyBorder="1" applyAlignment="1">
      <alignment horizontal="justify" vertical="center"/>
    </xf>
    <xf numFmtId="0" fontId="0" fillId="0" borderId="0" xfId="0" applyAlignment="1">
      <alignment horizontal="center"/>
    </xf>
    <xf numFmtId="0" fontId="41" fillId="20" borderId="41" xfId="0" applyFont="1" applyFill="1" applyBorder="1" applyAlignment="1">
      <alignment vertical="center"/>
    </xf>
    <xf numFmtId="0" fontId="41" fillId="20" borderId="42" xfId="0" applyFont="1" applyFill="1" applyBorder="1" applyAlignment="1">
      <alignment vertical="center"/>
    </xf>
    <xf numFmtId="0" fontId="41" fillId="0" borderId="42" xfId="0" applyFont="1" applyBorder="1" applyAlignment="1">
      <alignment vertical="center"/>
    </xf>
    <xf numFmtId="0" fontId="40" fillId="0" borderId="45" xfId="0" applyFont="1" applyBorder="1" applyAlignment="1">
      <alignment vertical="center" wrapText="1"/>
    </xf>
    <xf numFmtId="0" fontId="42" fillId="19" borderId="46" xfId="0" applyFont="1" applyFill="1" applyBorder="1" applyAlignment="1">
      <alignment vertical="center" wrapText="1"/>
    </xf>
    <xf numFmtId="0" fontId="42" fillId="19" borderId="47" xfId="0" applyFont="1" applyFill="1" applyBorder="1" applyAlignment="1">
      <alignment vertical="center" wrapText="1"/>
    </xf>
    <xf numFmtId="0" fontId="40" fillId="20" borderId="43" xfId="0" applyFont="1" applyFill="1" applyBorder="1" applyAlignment="1">
      <alignment vertical="center" wrapText="1"/>
    </xf>
    <xf numFmtId="0" fontId="41" fillId="0" borderId="41" xfId="0" applyFont="1" applyBorder="1" applyAlignment="1">
      <alignment vertical="center" wrapText="1"/>
    </xf>
    <xf numFmtId="0" fontId="41" fillId="20" borderId="42" xfId="0" applyFont="1" applyFill="1" applyBorder="1" applyAlignment="1">
      <alignment vertical="center" wrapText="1"/>
    </xf>
    <xf numFmtId="0" fontId="41" fillId="20" borderId="41" xfId="0" applyFont="1" applyFill="1" applyBorder="1" applyAlignment="1">
      <alignment vertical="center" wrapText="1"/>
    </xf>
    <xf numFmtId="0" fontId="42" fillId="19" borderId="40" xfId="0" applyFont="1" applyFill="1" applyBorder="1" applyAlignment="1">
      <alignment vertical="center" wrapText="1"/>
    </xf>
    <xf numFmtId="0" fontId="42" fillId="19" borderId="48" xfId="0" applyFont="1" applyFill="1" applyBorder="1" applyAlignment="1">
      <alignment vertical="center" wrapText="1"/>
    </xf>
    <xf numFmtId="0" fontId="41" fillId="20" borderId="49" xfId="0" applyFont="1" applyFill="1" applyBorder="1" applyAlignment="1">
      <alignment vertical="center" wrapText="1"/>
    </xf>
    <xf numFmtId="0" fontId="40" fillId="20" borderId="45" xfId="0" applyFont="1" applyFill="1" applyBorder="1" applyAlignment="1">
      <alignment vertical="center" wrapText="1"/>
    </xf>
    <xf numFmtId="0" fontId="40" fillId="19" borderId="50" xfId="0" applyFont="1" applyFill="1" applyBorder="1" applyAlignment="1">
      <alignment vertical="center" wrapText="1"/>
    </xf>
    <xf numFmtId="0" fontId="40" fillId="20" borderId="51" xfId="0" applyFont="1" applyFill="1" applyBorder="1" applyAlignment="1">
      <alignment vertical="center" wrapText="1"/>
    </xf>
    <xf numFmtId="0" fontId="40" fillId="0" borderId="51" xfId="0" applyFont="1" applyBorder="1" applyAlignment="1">
      <alignment vertical="center" wrapText="1"/>
    </xf>
    <xf numFmtId="0" fontId="2" fillId="0" borderId="0" xfId="0" applyFont="1" applyBorder="1" applyAlignment="1" applyProtection="1">
      <alignment horizontal="center" vertical="center" wrapText="1"/>
    </xf>
    <xf numFmtId="0" fontId="2" fillId="0" borderId="2" xfId="0" applyFont="1" applyBorder="1" applyAlignment="1" applyProtection="1">
      <alignment horizontal="left" vertical="center" wrapText="1"/>
    </xf>
    <xf numFmtId="0" fontId="13" fillId="6" borderId="0" xfId="0" applyNumberFormat="1" applyFont="1" applyFill="1" applyBorder="1" applyAlignment="1" applyProtection="1">
      <alignment vertical="center" wrapText="1"/>
    </xf>
    <xf numFmtId="0" fontId="26" fillId="3" borderId="11" xfId="0" applyNumberFormat="1" applyFont="1" applyFill="1" applyBorder="1" applyAlignment="1" applyProtection="1">
      <alignment vertical="center" wrapText="1"/>
    </xf>
    <xf numFmtId="0" fontId="7" fillId="6" borderId="9" xfId="0" applyNumberFormat="1" applyFont="1" applyFill="1" applyBorder="1" applyAlignment="1">
      <alignment horizontal="center" vertical="center"/>
    </xf>
    <xf numFmtId="0" fontId="40" fillId="20" borderId="43" xfId="0" applyFont="1" applyFill="1" applyBorder="1" applyAlignment="1">
      <alignment vertical="center" wrapText="1"/>
    </xf>
    <xf numFmtId="0" fontId="40" fillId="0" borderId="43" xfId="0" applyFont="1" applyBorder="1" applyAlignment="1">
      <alignment vertical="center" wrapText="1"/>
    </xf>
    <xf numFmtId="0" fontId="10" fillId="0" borderId="28" xfId="0" applyFont="1" applyBorder="1" applyAlignment="1" applyProtection="1">
      <alignment horizontal="justify" vertical="center"/>
      <protection locked="0"/>
    </xf>
    <xf numFmtId="0" fontId="10" fillId="0" borderId="0" xfId="0" applyFont="1" applyBorder="1" applyAlignment="1" applyProtection="1">
      <alignment horizontal="justify" vertical="center"/>
    </xf>
    <xf numFmtId="0" fontId="10" fillId="0" borderId="26" xfId="0" applyFont="1" applyBorder="1" applyAlignment="1">
      <alignment horizontal="center" vertical="center" wrapText="1"/>
    </xf>
    <xf numFmtId="0" fontId="10" fillId="0" borderId="28" xfId="0" applyFont="1" applyBorder="1" applyAlignment="1" applyProtection="1">
      <alignment horizontal="justify" vertical="center"/>
      <protection hidden="1"/>
    </xf>
    <xf numFmtId="0" fontId="2" fillId="0" borderId="12" xfId="0" applyFont="1" applyBorder="1" applyAlignment="1" applyProtection="1">
      <alignment horizontal="center" vertical="center" wrapText="1"/>
      <protection hidden="1"/>
    </xf>
    <xf numFmtId="0" fontId="10" fillId="0" borderId="12" xfId="0" applyFont="1" applyBorder="1" applyAlignment="1" applyProtection="1">
      <alignment horizontal="justify" vertical="center"/>
      <protection locked="0" hidden="1"/>
    </xf>
    <xf numFmtId="0" fontId="2" fillId="0" borderId="57" xfId="0" applyFont="1" applyBorder="1" applyAlignment="1" applyProtection="1">
      <alignment horizontal="left" vertical="center" wrapText="1"/>
      <protection hidden="1"/>
    </xf>
    <xf numFmtId="0" fontId="10" fillId="0" borderId="12" xfId="0" applyFont="1" applyBorder="1" applyAlignment="1" applyProtection="1">
      <alignment horizontal="justify" vertical="center"/>
      <protection hidden="1"/>
    </xf>
    <xf numFmtId="0" fontId="10" fillId="0" borderId="12" xfId="0" applyFont="1" applyBorder="1" applyAlignment="1" applyProtection="1">
      <alignment horizontal="center" vertical="center" wrapText="1"/>
      <protection hidden="1"/>
    </xf>
    <xf numFmtId="0" fontId="10" fillId="0" borderId="0" xfId="0" applyFont="1" applyProtection="1">
      <protection hidden="1"/>
    </xf>
    <xf numFmtId="0" fontId="2" fillId="2" borderId="0" xfId="0" applyFont="1" applyFill="1" applyAlignment="1" applyProtection="1">
      <alignment vertical="center"/>
      <protection hidden="1"/>
    </xf>
    <xf numFmtId="0" fontId="19" fillId="2" borderId="0" xfId="0" applyFont="1" applyFill="1" applyAlignment="1" applyProtection="1">
      <alignment horizontal="center" vertical="center"/>
      <protection hidden="1"/>
    </xf>
    <xf numFmtId="0" fontId="3" fillId="2" borderId="0" xfId="0" applyFont="1" applyFill="1" applyAlignment="1" applyProtection="1">
      <alignment vertical="center"/>
      <protection hidden="1"/>
    </xf>
    <xf numFmtId="0" fontId="19" fillId="3" borderId="0" xfId="0" applyFont="1" applyFill="1" applyAlignment="1" applyProtection="1">
      <alignment horizontal="center" vertical="center"/>
      <protection hidden="1"/>
    </xf>
    <xf numFmtId="0" fontId="6" fillId="3" borderId="0" xfId="0" applyFont="1" applyFill="1" applyAlignment="1" applyProtection="1">
      <alignment vertical="center" wrapText="1"/>
      <protection hidden="1"/>
    </xf>
    <xf numFmtId="0" fontId="2" fillId="4" borderId="0" xfId="0" applyFont="1" applyFill="1" applyAlignment="1" applyProtection="1">
      <alignment vertical="center"/>
      <protection hidden="1"/>
    </xf>
    <xf numFmtId="0" fontId="19" fillId="4" borderId="0" xfId="0" applyFont="1" applyFill="1" applyAlignment="1" applyProtection="1">
      <alignment horizontal="center" vertical="center"/>
      <protection hidden="1"/>
    </xf>
    <xf numFmtId="0" fontId="4" fillId="4" borderId="0" xfId="0" applyFont="1" applyFill="1" applyAlignment="1" applyProtection="1">
      <alignment vertical="center"/>
      <protection hidden="1"/>
    </xf>
    <xf numFmtId="0" fontId="7" fillId="8" borderId="0" xfId="0" applyNumberFormat="1" applyFont="1" applyFill="1" applyAlignment="1" applyProtection="1">
      <alignment horizontal="right" vertical="center" indent="1"/>
      <protection hidden="1"/>
    </xf>
    <xf numFmtId="0" fontId="9" fillId="4" borderId="0" xfId="0" applyFont="1" applyFill="1" applyAlignment="1" applyProtection="1">
      <alignment vertical="center"/>
      <protection hidden="1"/>
    </xf>
    <xf numFmtId="0" fontId="2" fillId="3" borderId="5" xfId="0" applyFont="1" applyFill="1" applyBorder="1" applyAlignment="1" applyProtection="1">
      <alignment vertical="center"/>
      <protection hidden="1"/>
    </xf>
    <xf numFmtId="0" fontId="2" fillId="3" borderId="6" xfId="0" applyFont="1" applyFill="1" applyBorder="1" applyAlignment="1" applyProtection="1">
      <alignment vertical="center"/>
      <protection hidden="1"/>
    </xf>
    <xf numFmtId="0" fontId="2" fillId="3" borderId="3" xfId="0" applyFont="1" applyFill="1" applyBorder="1" applyAlignment="1" applyProtection="1">
      <alignment vertical="center"/>
      <protection hidden="1"/>
    </xf>
    <xf numFmtId="0" fontId="1" fillId="3" borderId="0" xfId="0" applyFont="1" applyFill="1" applyBorder="1" applyAlignment="1" applyProtection="1">
      <alignment vertical="center"/>
      <protection hidden="1"/>
    </xf>
    <xf numFmtId="0" fontId="23" fillId="0" borderId="18" xfId="0" applyFont="1" applyBorder="1" applyProtection="1">
      <protection hidden="1"/>
    </xf>
    <xf numFmtId="0" fontId="23" fillId="0" borderId="19" xfId="0" applyFont="1" applyBorder="1" applyProtection="1">
      <protection hidden="1"/>
    </xf>
    <xf numFmtId="0" fontId="0" fillId="0" borderId="0" xfId="0" applyProtection="1">
      <protection hidden="1"/>
    </xf>
    <xf numFmtId="0" fontId="23" fillId="0" borderId="21" xfId="0" applyFont="1" applyBorder="1" applyProtection="1">
      <protection hidden="1"/>
    </xf>
    <xf numFmtId="0" fontId="23" fillId="0" borderId="0" xfId="0" applyFont="1" applyBorder="1" applyProtection="1">
      <protection hidden="1"/>
    </xf>
    <xf numFmtId="0" fontId="14" fillId="0" borderId="22" xfId="1" applyFont="1" applyFill="1" applyBorder="1" applyAlignment="1" applyProtection="1">
      <alignment horizontal="center" vertical="center" wrapText="1"/>
      <protection hidden="1"/>
    </xf>
    <xf numFmtId="0" fontId="14" fillId="0" borderId="23" xfId="1" applyFont="1" applyFill="1" applyBorder="1" applyAlignment="1" applyProtection="1">
      <alignment horizontal="center" vertical="center"/>
      <protection hidden="1"/>
    </xf>
    <xf numFmtId="0" fontId="14" fillId="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wrapText="1"/>
      <protection hidden="1"/>
    </xf>
    <xf numFmtId="0" fontId="14" fillId="0" borderId="0" xfId="1" applyFont="1" applyFill="1" applyBorder="1" applyAlignment="1" applyProtection="1">
      <alignment horizontal="center" vertical="center"/>
      <protection hidden="1"/>
    </xf>
    <xf numFmtId="0" fontId="14" fillId="0" borderId="17" xfId="1" applyFont="1" applyFill="1" applyBorder="1" applyAlignment="1" applyProtection="1">
      <alignment horizontal="center" vertical="center"/>
      <protection hidden="1"/>
    </xf>
    <xf numFmtId="0" fontId="14" fillId="0" borderId="19" xfId="1" applyFont="1" applyFill="1" applyBorder="1" applyAlignment="1" applyProtection="1">
      <alignment horizontal="center" vertical="center"/>
      <protection hidden="1"/>
    </xf>
    <xf numFmtId="0" fontId="14" fillId="10" borderId="19" xfId="1" applyFont="1" applyFill="1" applyBorder="1" applyAlignment="1" applyProtection="1">
      <alignment horizontal="center" vertical="center" wrapText="1"/>
      <protection hidden="1"/>
    </xf>
    <xf numFmtId="0" fontId="14" fillId="0" borderId="20" xfId="1" applyFont="1" applyFill="1" applyBorder="1" applyAlignment="1" applyProtection="1">
      <alignment horizontal="center" vertical="center"/>
      <protection hidden="1"/>
    </xf>
    <xf numFmtId="0" fontId="14" fillId="11" borderId="0" xfId="1" applyFont="1" applyFill="1" applyBorder="1" applyAlignment="1" applyProtection="1">
      <alignment horizontal="center" vertical="center" wrapText="1"/>
      <protection hidden="1"/>
    </xf>
    <xf numFmtId="0" fontId="14" fillId="8" borderId="0" xfId="1" applyFont="1" applyFill="1" applyBorder="1" applyAlignment="1" applyProtection="1">
      <alignment horizontal="center" vertical="center" wrapText="1"/>
      <protection hidden="1"/>
    </xf>
    <xf numFmtId="0" fontId="14" fillId="10" borderId="0" xfId="1" applyFont="1" applyFill="1" applyBorder="1" applyAlignment="1" applyProtection="1">
      <alignment horizontal="center" vertical="center" wrapText="1"/>
      <protection hidden="1"/>
    </xf>
    <xf numFmtId="0" fontId="14" fillId="12" borderId="17" xfId="1" applyFont="1" applyFill="1" applyBorder="1" applyAlignment="1" applyProtection="1">
      <alignment horizontal="center" vertical="center" wrapText="1"/>
      <protection hidden="1"/>
    </xf>
    <xf numFmtId="0" fontId="14" fillId="12" borderId="0" xfId="1" applyFont="1" applyFill="1" applyBorder="1" applyAlignment="1" applyProtection="1">
      <alignment horizontal="center" vertical="center" wrapText="1"/>
      <protection hidden="1"/>
    </xf>
    <xf numFmtId="0" fontId="14" fillId="10" borderId="23" xfId="1" applyFont="1" applyFill="1" applyBorder="1" applyAlignment="1" applyProtection="1">
      <alignment horizontal="center" vertical="center" wrapText="1"/>
      <protection hidden="1"/>
    </xf>
    <xf numFmtId="0" fontId="14" fillId="0" borderId="24" xfId="1" applyFont="1" applyFill="1" applyBorder="1" applyAlignment="1" applyProtection="1">
      <alignment horizontal="center" vertical="center"/>
      <protection hidden="1"/>
    </xf>
    <xf numFmtId="0" fontId="38" fillId="15" borderId="34" xfId="0" applyFont="1" applyFill="1" applyBorder="1" applyAlignment="1" applyProtection="1">
      <alignment horizontal="center" vertical="center"/>
      <protection locked="0"/>
    </xf>
    <xf numFmtId="0" fontId="38" fillId="15" borderId="35"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justify" vertical="center"/>
      <protection locked="0"/>
    </xf>
    <xf numFmtId="0" fontId="39" fillId="17" borderId="36" xfId="0" applyFont="1" applyFill="1" applyBorder="1" applyAlignment="1" applyProtection="1">
      <alignment vertical="center"/>
      <protection locked="0"/>
    </xf>
    <xf numFmtId="0" fontId="3" fillId="2" borderId="0" xfId="0" applyFont="1" applyFill="1" applyAlignment="1">
      <alignment horizontal="center" vertical="center"/>
    </xf>
    <xf numFmtId="0" fontId="2" fillId="4" borderId="0" xfId="0" applyNumberFormat="1" applyFont="1" applyFill="1" applyAlignment="1">
      <alignment horizontal="center" vertical="center"/>
    </xf>
    <xf numFmtId="0" fontId="7" fillId="8" borderId="0" xfId="0" applyNumberFormat="1" applyFont="1" applyFill="1" applyAlignment="1">
      <alignment horizontal="center" vertical="center"/>
    </xf>
    <xf numFmtId="0" fontId="33" fillId="3" borderId="0" xfId="0" applyFont="1" applyFill="1" applyAlignment="1">
      <alignment vertical="center" wrapText="1"/>
    </xf>
    <xf numFmtId="0" fontId="10" fillId="0" borderId="0" xfId="0" applyFont="1" applyBorder="1" applyAlignment="1" applyProtection="1">
      <alignment horizontal="center" vertical="center" wrapText="1"/>
      <protection hidden="1"/>
    </xf>
    <xf numFmtId="0" fontId="10" fillId="0" borderId="28" xfId="0" applyFont="1" applyBorder="1" applyAlignment="1" applyProtection="1">
      <alignment horizontal="center" vertical="center" wrapText="1"/>
      <protection hidden="1"/>
    </xf>
    <xf numFmtId="0" fontId="40" fillId="19" borderId="46" xfId="0" applyFont="1" applyFill="1" applyBorder="1" applyAlignment="1">
      <alignment vertical="center" wrapText="1"/>
    </xf>
    <xf numFmtId="0" fontId="41" fillId="20" borderId="42" xfId="0" applyFont="1" applyFill="1" applyBorder="1" applyAlignment="1">
      <alignment horizontal="justify" vertical="center" wrapText="1"/>
    </xf>
    <xf numFmtId="0" fontId="41" fillId="19" borderId="64" xfId="0" applyFont="1" applyFill="1" applyBorder="1" applyAlignment="1">
      <alignment horizontal="justify" vertical="center" wrapText="1"/>
    </xf>
    <xf numFmtId="0" fontId="10" fillId="0" borderId="0" xfId="0" applyFont="1" applyProtection="1">
      <protection locked="0" hidden="1"/>
    </xf>
    <xf numFmtId="0" fontId="10" fillId="3" borderId="0" xfId="0" applyFont="1" applyFill="1" applyBorder="1" applyAlignment="1" applyProtection="1">
      <alignment vertical="center"/>
      <protection locked="0" hidden="1"/>
    </xf>
    <xf numFmtId="0" fontId="10" fillId="0" borderId="0" xfId="0" applyFont="1" applyAlignment="1">
      <alignment vertical="top"/>
    </xf>
    <xf numFmtId="0" fontId="10" fillId="0" borderId="0" xfId="0" applyFont="1" applyAlignment="1">
      <alignment vertical="top" wrapText="1"/>
    </xf>
    <xf numFmtId="0" fontId="10" fillId="0" borderId="28" xfId="0" applyFont="1" applyBorder="1" applyAlignment="1" applyProtection="1">
      <alignment horizontal="justify" vertical="center" wrapText="1"/>
      <protection locked="0"/>
    </xf>
    <xf numFmtId="0" fontId="10" fillId="0" borderId="0" xfId="0" applyFont="1" applyBorder="1" applyAlignment="1" applyProtection="1">
      <alignment horizontal="justify" vertical="center" wrapText="1"/>
      <protection locked="0"/>
    </xf>
    <xf numFmtId="164" fontId="10" fillId="0" borderId="28" xfId="0" applyNumberFormat="1" applyFont="1" applyBorder="1" applyAlignment="1" applyProtection="1">
      <alignment horizontal="center" vertical="center"/>
      <protection hidden="1"/>
    </xf>
    <xf numFmtId="0" fontId="1" fillId="0" borderId="0" xfId="0" applyFont="1"/>
    <xf numFmtId="0" fontId="44" fillId="3" borderId="0" xfId="0" applyFont="1" applyFill="1" applyAlignment="1">
      <alignment horizontal="center"/>
    </xf>
    <xf numFmtId="0" fontId="12" fillId="3" borderId="3" xfId="0" applyFont="1" applyFill="1" applyBorder="1" applyAlignment="1" applyProtection="1">
      <alignment vertical="center"/>
      <protection hidden="1"/>
    </xf>
    <xf numFmtId="0" fontId="2" fillId="0" borderId="28" xfId="0" applyFont="1" applyFill="1" applyBorder="1" applyAlignment="1" applyProtection="1">
      <alignment vertical="center" wrapText="1"/>
      <protection hidden="1"/>
    </xf>
    <xf numFmtId="0" fontId="34" fillId="13" borderId="66" xfId="0" applyFont="1" applyFill="1" applyBorder="1" applyAlignment="1">
      <alignment horizontal="center" vertical="center" wrapText="1"/>
    </xf>
    <xf numFmtId="0" fontId="34" fillId="3" borderId="66" xfId="0" applyFont="1" applyFill="1" applyBorder="1" applyAlignment="1">
      <alignment horizontal="center" vertical="center" wrapText="1"/>
    </xf>
    <xf numFmtId="0" fontId="34" fillId="3" borderId="0" xfId="0" applyFont="1" applyFill="1" applyAlignment="1">
      <alignment horizontal="center" vertical="center" wrapText="1"/>
    </xf>
    <xf numFmtId="0" fontId="34" fillId="13" borderId="56" xfId="0" applyFont="1" applyFill="1" applyBorder="1" applyAlignment="1">
      <alignment horizontal="center" vertical="center" wrapText="1"/>
    </xf>
    <xf numFmtId="0" fontId="34" fillId="3" borderId="0" xfId="0" applyFont="1" applyFill="1" applyBorder="1" applyAlignment="1">
      <alignment horizontal="center" vertical="center" wrapText="1"/>
    </xf>
    <xf numFmtId="0" fontId="34" fillId="13" borderId="69" xfId="0" applyFont="1" applyFill="1" applyBorder="1" applyAlignment="1">
      <alignment horizontal="center" vertical="center" wrapText="1"/>
    </xf>
    <xf numFmtId="0" fontId="34" fillId="13" borderId="67" xfId="0" applyFont="1" applyFill="1" applyBorder="1" applyAlignment="1">
      <alignment horizontal="center" vertical="center" wrapText="1"/>
    </xf>
    <xf numFmtId="0" fontId="34" fillId="13" borderId="70" xfId="0" applyFont="1" applyFill="1" applyBorder="1" applyAlignment="1">
      <alignment horizontal="center" vertical="center" wrapText="1"/>
    </xf>
    <xf numFmtId="0" fontId="0" fillId="0" borderId="23" xfId="0" applyBorder="1"/>
    <xf numFmtId="0" fontId="34" fillId="3" borderId="71" xfId="0" applyFont="1" applyFill="1" applyBorder="1" applyAlignment="1">
      <alignment horizontal="center" vertical="center" wrapText="1"/>
    </xf>
    <xf numFmtId="0" fontId="12" fillId="3" borderId="28" xfId="0" applyFont="1" applyFill="1" applyBorder="1" applyAlignment="1" applyProtection="1">
      <alignment horizontal="left" vertical="center" wrapText="1"/>
      <protection hidden="1"/>
    </xf>
    <xf numFmtId="0" fontId="12" fillId="3" borderId="0" xfId="0" applyFont="1" applyFill="1" applyBorder="1" applyAlignment="1" applyProtection="1">
      <alignment horizontal="left" vertical="center" wrapText="1"/>
      <protection hidden="1"/>
    </xf>
    <xf numFmtId="0" fontId="2" fillId="0" borderId="66" xfId="0" applyFont="1" applyBorder="1" applyAlignment="1">
      <alignment horizontal="left" vertical="center" wrapText="1"/>
    </xf>
    <xf numFmtId="0" fontId="2" fillId="0" borderId="0" xfId="0" applyFont="1" applyAlignment="1">
      <alignment horizontal="left" vertical="center" wrapText="1"/>
    </xf>
    <xf numFmtId="0" fontId="34" fillId="13" borderId="65" xfId="0" applyFont="1" applyFill="1" applyBorder="1" applyAlignment="1">
      <alignment vertical="center" wrapText="1"/>
    </xf>
    <xf numFmtId="0" fontId="34" fillId="13" borderId="56" xfId="0" applyFont="1" applyFill="1" applyBorder="1" applyAlignment="1">
      <alignment horizontal="center" vertical="top" wrapText="1"/>
    </xf>
    <xf numFmtId="0" fontId="33" fillId="3" borderId="0" xfId="0" applyFont="1" applyFill="1" applyAlignment="1" applyProtection="1">
      <alignment vertical="center" wrapText="1"/>
      <protection hidden="1"/>
    </xf>
    <xf numFmtId="0" fontId="2" fillId="0" borderId="0" xfId="0" applyFont="1" applyFill="1" applyAlignment="1" applyProtection="1">
      <alignment vertical="center"/>
      <protection hidden="1"/>
    </xf>
    <xf numFmtId="0" fontId="9" fillId="0" borderId="0" xfId="0" applyFont="1" applyFill="1" applyAlignment="1" applyProtection="1">
      <alignment vertical="center"/>
      <protection hidden="1"/>
    </xf>
    <xf numFmtId="0" fontId="4" fillId="0" borderId="0" xfId="0" applyFont="1" applyFill="1" applyAlignment="1" applyProtection="1">
      <alignment horizontal="center" vertical="center" wrapText="1"/>
      <protection hidden="1"/>
    </xf>
    <xf numFmtId="0" fontId="4" fillId="0" borderId="0" xfId="0" applyFont="1" applyFill="1" applyAlignment="1" applyProtection="1">
      <alignment vertical="center"/>
      <protection hidden="1"/>
    </xf>
    <xf numFmtId="0" fontId="9" fillId="0" borderId="0" xfId="0" applyFont="1" applyFill="1" applyAlignment="1" applyProtection="1">
      <alignment horizontal="center" vertical="center"/>
      <protection hidden="1"/>
    </xf>
    <xf numFmtId="0" fontId="4" fillId="0" borderId="0" xfId="0" applyFont="1" applyFill="1" applyAlignment="1" applyProtection="1">
      <alignment horizontal="center" vertical="center"/>
      <protection hidden="1"/>
    </xf>
    <xf numFmtId="0" fontId="3" fillId="0" borderId="0" xfId="0" applyFont="1" applyFill="1" applyBorder="1" applyAlignment="1" applyProtection="1">
      <alignment horizontal="center" vertical="center" wrapText="1"/>
      <protection hidden="1"/>
    </xf>
    <xf numFmtId="0" fontId="3" fillId="0" borderId="0" xfId="0" applyFont="1" applyFill="1" applyAlignment="1" applyProtection="1">
      <alignment vertical="center"/>
      <protection hidden="1"/>
    </xf>
    <xf numFmtId="0" fontId="0" fillId="0" borderId="0" xfId="0" applyFill="1"/>
    <xf numFmtId="0" fontId="2" fillId="4" borderId="59" xfId="0" applyFont="1" applyFill="1" applyBorder="1" applyAlignment="1" applyProtection="1">
      <alignment vertical="center"/>
      <protection hidden="1"/>
    </xf>
    <xf numFmtId="0" fontId="3" fillId="0" borderId="0" xfId="0" applyFont="1" applyFill="1" applyBorder="1" applyAlignment="1" applyProtection="1">
      <alignment vertical="center"/>
      <protection hidden="1"/>
    </xf>
    <xf numFmtId="0" fontId="3"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xf>
    <xf numFmtId="0" fontId="4" fillId="0" borderId="0" xfId="0" applyFont="1" applyFill="1" applyBorder="1" applyAlignment="1">
      <alignment vertical="center"/>
    </xf>
    <xf numFmtId="0" fontId="6" fillId="0" borderId="0" xfId="0" applyFont="1" applyFill="1" applyBorder="1" applyAlignment="1">
      <alignment vertical="center" wrapText="1"/>
    </xf>
    <xf numFmtId="0" fontId="2" fillId="0" borderId="0" xfId="0" applyFont="1" applyFill="1" applyBorder="1" applyAlignment="1">
      <alignment vertical="center" wrapText="1"/>
    </xf>
    <xf numFmtId="0" fontId="4"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9" fillId="0" borderId="0" xfId="0" applyFont="1" applyFill="1" applyBorder="1" applyAlignment="1">
      <alignment vertical="center"/>
    </xf>
    <xf numFmtId="0" fontId="9" fillId="0" borderId="0" xfId="0" applyFont="1" applyFill="1" applyBorder="1" applyAlignment="1">
      <alignment horizontal="center" vertical="center"/>
    </xf>
    <xf numFmtId="0" fontId="3" fillId="0" borderId="0" xfId="0" applyFont="1" applyFill="1" applyBorder="1" applyAlignment="1">
      <alignment vertical="center"/>
    </xf>
    <xf numFmtId="0" fontId="0" fillId="0" borderId="0" xfId="0" applyFill="1" applyBorder="1" applyAlignment="1">
      <alignment horizontal="center"/>
    </xf>
    <xf numFmtId="0" fontId="2" fillId="0" borderId="56" xfId="0" applyFont="1" applyBorder="1" applyAlignment="1" applyProtection="1">
      <alignment horizontal="left" vertical="center" wrapText="1"/>
      <protection hidden="1"/>
    </xf>
    <xf numFmtId="0" fontId="2" fillId="0" borderId="28" xfId="0" applyFont="1" applyBorder="1" applyAlignment="1" applyProtection="1">
      <alignment horizontal="left" vertical="center" wrapText="1"/>
      <protection locked="0"/>
    </xf>
    <xf numFmtId="0" fontId="2" fillId="0" borderId="68" xfId="0" applyFont="1" applyBorder="1" applyAlignment="1" applyProtection="1">
      <alignment horizontal="left" vertical="center" wrapText="1"/>
      <protection hidden="1"/>
    </xf>
    <xf numFmtId="0" fontId="2" fillId="0" borderId="68" xfId="0" applyFont="1" applyBorder="1" applyAlignment="1" applyProtection="1">
      <alignment horizontal="left" vertical="center" wrapText="1"/>
      <protection locked="0"/>
    </xf>
    <xf numFmtId="0" fontId="22" fillId="0" borderId="13" xfId="1" applyFont="1" applyBorder="1" applyAlignment="1" applyProtection="1">
      <alignment horizontal="justify" vertical="center" wrapText="1"/>
    </xf>
    <xf numFmtId="0" fontId="49" fillId="0" borderId="13" xfId="1" applyFont="1" applyBorder="1" applyAlignment="1">
      <alignment horizontal="center"/>
    </xf>
    <xf numFmtId="0" fontId="49" fillId="0" borderId="13" xfId="0" applyFont="1" applyFill="1" applyBorder="1" applyAlignment="1">
      <alignment horizontal="center" vertical="top" wrapText="1"/>
    </xf>
    <xf numFmtId="0" fontId="18" fillId="0" borderId="13" xfId="0" applyFont="1" applyFill="1" applyBorder="1" applyAlignment="1">
      <alignment horizontal="justify" vertical="center" wrapText="1"/>
    </xf>
    <xf numFmtId="0" fontId="10" fillId="0" borderId="13" xfId="0" applyFont="1" applyFill="1" applyBorder="1" applyAlignment="1">
      <alignment horizontal="justify" vertical="center"/>
    </xf>
    <xf numFmtId="0" fontId="10" fillId="0" borderId="28" xfId="0" applyFont="1" applyFill="1" applyBorder="1" applyAlignment="1" applyProtection="1">
      <alignment horizontal="justify" vertical="center" wrapText="1"/>
      <protection hidden="1"/>
    </xf>
    <xf numFmtId="0" fontId="10" fillId="0" borderId="13" xfId="0" applyFont="1" applyFill="1" applyBorder="1" applyAlignment="1">
      <alignment horizontal="center" vertical="center"/>
    </xf>
    <xf numFmtId="0" fontId="8" fillId="0" borderId="0" xfId="0" applyFont="1" applyFill="1" applyAlignment="1">
      <alignment horizontal="left" vertical="center"/>
    </xf>
    <xf numFmtId="0" fontId="37" fillId="0" borderId="0" xfId="0" applyFont="1" applyFill="1" applyAlignment="1">
      <alignment horizontal="center" vertical="center" wrapText="1"/>
    </xf>
    <xf numFmtId="0" fontId="10" fillId="0" borderId="0" xfId="0" applyFont="1" applyFill="1" applyAlignment="1">
      <alignment vertical="center"/>
    </xf>
    <xf numFmtId="0" fontId="1" fillId="0" borderId="13" xfId="0" applyFont="1" applyFill="1" applyBorder="1" applyAlignment="1">
      <alignment horizontal="center" vertical="center"/>
    </xf>
    <xf numFmtId="0" fontId="0" fillId="0" borderId="0" xfId="0" applyAlignment="1">
      <alignment horizontal="center" vertical="center"/>
    </xf>
    <xf numFmtId="0" fontId="10" fillId="0" borderId="13" xfId="0" applyFont="1" applyFill="1" applyBorder="1" applyAlignment="1">
      <alignment horizontal="justify" vertical="center" wrapText="1"/>
    </xf>
    <xf numFmtId="0" fontId="22" fillId="0" borderId="13" xfId="1" applyFont="1" applyFill="1" applyBorder="1" applyAlignment="1">
      <alignment vertical="center" wrapText="1"/>
    </xf>
    <xf numFmtId="0" fontId="10" fillId="0" borderId="0" xfId="0" applyFont="1" applyAlignment="1" applyProtection="1">
      <alignment wrapText="1"/>
      <protection locked="0" hidden="1"/>
    </xf>
    <xf numFmtId="0" fontId="10" fillId="0" borderId="0" xfId="0" applyFont="1" applyAlignment="1" applyProtection="1">
      <alignment vertical="center"/>
      <protection hidden="1"/>
    </xf>
    <xf numFmtId="0" fontId="10" fillId="0" borderId="0" xfId="0" applyFont="1" applyAlignment="1" applyProtection="1">
      <alignment vertical="center"/>
      <protection locked="0" hidden="1"/>
    </xf>
    <xf numFmtId="0" fontId="10" fillId="0" borderId="0" xfId="0" applyFont="1" applyAlignment="1" applyProtection="1">
      <alignment horizontal="justify" wrapText="1"/>
      <protection locked="0" hidden="1"/>
    </xf>
    <xf numFmtId="0" fontId="10" fillId="0" borderId="0" xfId="0" applyFont="1" applyAlignment="1" applyProtection="1">
      <alignment vertical="center" wrapText="1"/>
      <protection hidden="1"/>
    </xf>
    <xf numFmtId="0" fontId="10" fillId="0" borderId="0" xfId="0" applyFont="1" applyAlignment="1" applyProtection="1">
      <alignment horizontal="justify" vertical="center" wrapText="1"/>
      <protection locked="0" hidden="1"/>
    </xf>
    <xf numFmtId="0" fontId="10" fillId="0" borderId="0" xfId="0" applyFont="1" applyAlignment="1" applyProtection="1">
      <alignment horizontal="justify" vertical="center" wrapText="1"/>
      <protection hidden="1"/>
    </xf>
    <xf numFmtId="0" fontId="10" fillId="0" borderId="0" xfId="0" applyFont="1" applyAlignment="1" applyProtection="1">
      <alignment wrapText="1"/>
      <protection hidden="1"/>
    </xf>
    <xf numFmtId="0" fontId="50" fillId="3" borderId="0" xfId="0" applyFont="1" applyFill="1" applyAlignment="1" applyProtection="1">
      <alignment vertical="center"/>
      <protection locked="0" hidden="1"/>
    </xf>
    <xf numFmtId="0" fontId="50" fillId="0" borderId="0" xfId="0" applyFont="1" applyAlignment="1" applyProtection="1">
      <alignment vertical="center"/>
      <protection hidden="1"/>
    </xf>
    <xf numFmtId="0" fontId="50" fillId="0" borderId="0" xfId="0" applyFont="1" applyAlignment="1" applyProtection="1">
      <alignment horizontal="justify" wrapText="1"/>
      <protection locked="0" hidden="1"/>
    </xf>
    <xf numFmtId="0" fontId="10" fillId="0" borderId="0" xfId="0" applyFont="1" applyFill="1" applyAlignment="1" applyProtection="1">
      <alignment vertical="center"/>
      <protection locked="0" hidden="1"/>
    </xf>
    <xf numFmtId="0" fontId="10" fillId="0" borderId="0" xfId="0" applyFont="1" applyFill="1" applyAlignment="1" applyProtection="1">
      <alignment horizontal="justify" vertical="center" wrapText="1"/>
      <protection hidden="1"/>
    </xf>
    <xf numFmtId="0" fontId="10" fillId="0" borderId="0" xfId="0" applyFont="1" applyFill="1" applyAlignment="1" applyProtection="1">
      <alignment horizontal="justify" wrapText="1"/>
      <protection locked="0" hidden="1"/>
    </xf>
    <xf numFmtId="0" fontId="10" fillId="0" borderId="0" xfId="0" applyFont="1" applyFill="1" applyAlignment="1" applyProtection="1">
      <alignment horizontal="justify" vertical="center" wrapText="1"/>
      <protection locked="0" hidden="1"/>
    </xf>
    <xf numFmtId="0" fontId="10" fillId="0" borderId="0" xfId="0" applyFont="1" applyFill="1" applyAlignment="1" applyProtection="1">
      <alignment horizontal="center" vertical="center"/>
      <protection locked="0" hidden="1"/>
    </xf>
    <xf numFmtId="0" fontId="10" fillId="0" borderId="0" xfId="0" applyFont="1" applyFill="1" applyAlignment="1" applyProtection="1">
      <alignment horizontal="center" vertical="center"/>
      <protection hidden="1"/>
    </xf>
    <xf numFmtId="0" fontId="10" fillId="0" borderId="0" xfId="0" applyFont="1" applyFill="1" applyAlignment="1" applyProtection="1">
      <alignment vertical="center"/>
      <protection hidden="1"/>
    </xf>
    <xf numFmtId="0" fontId="10" fillId="0" borderId="0" xfId="0" applyNumberFormat="1" applyFont="1" applyFill="1" applyAlignment="1" applyProtection="1">
      <alignment horizontal="center" vertical="center"/>
      <protection hidden="1"/>
    </xf>
    <xf numFmtId="0" fontId="10" fillId="16" borderId="73" xfId="0" applyFont="1" applyFill="1" applyBorder="1"/>
    <xf numFmtId="0" fontId="10" fillId="0" borderId="73" xfId="0" applyFont="1" applyBorder="1"/>
    <xf numFmtId="0" fontId="2" fillId="0" borderId="12" xfId="0" applyFont="1" applyFill="1" applyBorder="1" applyAlignment="1" applyProtection="1">
      <alignment horizontal="left" vertical="center" wrapText="1"/>
      <protection hidden="1"/>
    </xf>
    <xf numFmtId="0" fontId="2" fillId="0" borderId="0" xfId="0" applyFont="1" applyFill="1" applyBorder="1" applyAlignment="1" applyProtection="1">
      <alignment vertical="center"/>
    </xf>
    <xf numFmtId="0" fontId="10" fillId="16" borderId="73" xfId="0" applyFont="1" applyFill="1" applyBorder="1" applyAlignment="1">
      <alignment vertical="center"/>
    </xf>
    <xf numFmtId="0" fontId="10" fillId="0" borderId="0" xfId="0" applyFont="1" applyFill="1" applyBorder="1" applyAlignment="1">
      <alignment wrapText="1"/>
    </xf>
    <xf numFmtId="0" fontId="34" fillId="24" borderId="0" xfId="0" applyFont="1" applyFill="1" applyBorder="1"/>
    <xf numFmtId="0" fontId="2" fillId="2" borderId="0" xfId="0" applyFont="1" applyFill="1" applyAlignment="1" applyProtection="1">
      <alignment vertical="center"/>
      <protection locked="0"/>
    </xf>
    <xf numFmtId="0" fontId="19" fillId="2" borderId="0" xfId="0" applyFont="1" applyFill="1" applyAlignment="1" applyProtection="1">
      <alignment horizontal="center" vertical="center"/>
      <protection locked="0"/>
    </xf>
    <xf numFmtId="0" fontId="3" fillId="2" borderId="0" xfId="0" applyFont="1" applyFill="1" applyAlignment="1" applyProtection="1">
      <alignment vertical="center"/>
      <protection locked="0"/>
    </xf>
    <xf numFmtId="0" fontId="2" fillId="2" borderId="0" xfId="0" applyFont="1" applyFill="1" applyAlignment="1" applyProtection="1">
      <alignment horizontal="justify" vertical="center"/>
      <protection locked="0"/>
    </xf>
    <xf numFmtId="0" fontId="4" fillId="2" borderId="0" xfId="0" applyFont="1" applyFill="1" applyAlignment="1" applyProtection="1">
      <alignment vertical="center"/>
      <protection locked="0"/>
    </xf>
    <xf numFmtId="0" fontId="3" fillId="3" borderId="0" xfId="0" applyFont="1" applyFill="1" applyAlignment="1" applyProtection="1">
      <alignment vertical="center"/>
      <protection locked="0" hidden="1"/>
    </xf>
    <xf numFmtId="0" fontId="12" fillId="3" borderId="0" xfId="0" applyFont="1" applyFill="1" applyAlignment="1" applyProtection="1">
      <alignment vertical="center"/>
      <protection locked="0" hidden="1"/>
    </xf>
    <xf numFmtId="0" fontId="19" fillId="3" borderId="0" xfId="0" applyFont="1" applyFill="1" applyAlignment="1" applyProtection="1">
      <alignment horizontal="center" vertical="center"/>
      <protection locked="0"/>
    </xf>
    <xf numFmtId="0" fontId="5" fillId="3" borderId="0" xfId="0" applyFont="1" applyFill="1" applyAlignment="1" applyProtection="1">
      <alignment vertical="center"/>
      <protection locked="0" hidden="1"/>
    </xf>
    <xf numFmtId="0" fontId="5" fillId="3" borderId="0" xfId="0" applyFont="1" applyFill="1" applyAlignment="1" applyProtection="1">
      <alignment vertical="center" wrapText="1"/>
      <protection locked="0" hidden="1"/>
    </xf>
    <xf numFmtId="0" fontId="2" fillId="4" borderId="0" xfId="0" applyFont="1" applyFill="1" applyAlignment="1" applyProtection="1">
      <alignment vertical="center"/>
      <protection locked="0"/>
    </xf>
    <xf numFmtId="0" fontId="19" fillId="4" borderId="0" xfId="0" applyFont="1" applyFill="1" applyAlignment="1" applyProtection="1">
      <alignment horizontal="center" vertical="center"/>
      <protection locked="0"/>
    </xf>
    <xf numFmtId="0" fontId="2" fillId="4" borderId="0" xfId="0" applyFont="1" applyFill="1" applyAlignment="1" applyProtection="1">
      <alignment horizontal="justify" vertical="center"/>
      <protection locked="0"/>
    </xf>
    <xf numFmtId="0" fontId="4" fillId="4" borderId="0" xfId="0" applyFont="1" applyFill="1" applyAlignment="1" applyProtection="1">
      <alignment vertical="center"/>
      <protection locked="0"/>
    </xf>
    <xf numFmtId="0" fontId="2" fillId="3" borderId="0" xfId="0" applyFont="1" applyFill="1" applyAlignment="1" applyProtection="1">
      <alignment vertical="center"/>
      <protection locked="0" hidden="1"/>
    </xf>
    <xf numFmtId="0" fontId="7" fillId="13" borderId="0" xfId="0" applyNumberFormat="1" applyFont="1" applyFill="1" applyAlignment="1" applyProtection="1">
      <alignment horizontal="right" vertical="center" indent="1"/>
      <protection locked="0"/>
    </xf>
    <xf numFmtId="0" fontId="2" fillId="4" borderId="0" xfId="0" applyNumberFormat="1" applyFont="1" applyFill="1" applyAlignment="1" applyProtection="1">
      <alignment horizontal="right" vertical="center"/>
      <protection locked="0"/>
    </xf>
    <xf numFmtId="0" fontId="2" fillId="4" borderId="0" xfId="0" applyFont="1" applyFill="1" applyBorder="1" applyAlignment="1" applyProtection="1">
      <alignment vertical="center"/>
      <protection locked="0"/>
    </xf>
    <xf numFmtId="0" fontId="2" fillId="4" borderId="0" xfId="0" applyFont="1" applyFill="1" applyBorder="1" applyAlignment="1" applyProtection="1">
      <alignment horizontal="justify" vertical="center"/>
      <protection locked="0"/>
    </xf>
    <xf numFmtId="0" fontId="3" fillId="4" borderId="0" xfId="0" applyFont="1" applyFill="1" applyAlignment="1" applyProtection="1">
      <alignment vertical="center"/>
      <protection locked="0"/>
    </xf>
    <xf numFmtId="0" fontId="2" fillId="3" borderId="3" xfId="0" applyFont="1" applyFill="1" applyBorder="1" applyAlignment="1" applyProtection="1">
      <alignment vertical="center"/>
      <protection locked="0"/>
    </xf>
    <xf numFmtId="0" fontId="2" fillId="3" borderId="6" xfId="0" applyFont="1" applyFill="1" applyBorder="1" applyAlignment="1" applyProtection="1">
      <alignment vertical="center"/>
      <protection locked="0"/>
    </xf>
    <xf numFmtId="0" fontId="2" fillId="3" borderId="0" xfId="0" applyFont="1" applyFill="1" applyBorder="1" applyAlignment="1" applyProtection="1">
      <alignment vertical="center"/>
      <protection locked="0"/>
    </xf>
    <xf numFmtId="0" fontId="19" fillId="3" borderId="0" xfId="0" applyFont="1" applyFill="1" applyBorder="1" applyAlignment="1" applyProtection="1">
      <alignment vertical="center"/>
      <protection locked="0"/>
    </xf>
    <xf numFmtId="0" fontId="12" fillId="3" borderId="0" xfId="0" applyFont="1" applyFill="1" applyAlignment="1" applyProtection="1">
      <alignment vertical="center"/>
      <protection locked="0"/>
    </xf>
    <xf numFmtId="0" fontId="13" fillId="3" borderId="0" xfId="0" applyFont="1" applyFill="1" applyAlignment="1" applyProtection="1">
      <alignment horizontal="center" vertical="center"/>
      <protection locked="0"/>
    </xf>
    <xf numFmtId="0" fontId="12" fillId="3" borderId="0" xfId="0" applyFont="1" applyFill="1" applyAlignment="1" applyProtection="1">
      <alignment horizontal="justify" vertical="center"/>
      <protection locked="0"/>
    </xf>
    <xf numFmtId="0" fontId="3" fillId="3" borderId="0" xfId="0" applyFont="1" applyFill="1" applyBorder="1" applyAlignment="1" applyProtection="1">
      <alignment vertical="center"/>
      <protection locked="0" hidden="1"/>
    </xf>
    <xf numFmtId="0" fontId="12" fillId="3" borderId="0" xfId="0" applyFont="1" applyFill="1" applyBorder="1" applyAlignment="1" applyProtection="1">
      <alignment vertical="center"/>
      <protection locked="0" hidden="1"/>
    </xf>
    <xf numFmtId="0" fontId="13" fillId="3" borderId="0" xfId="0" applyFont="1" applyFill="1" applyAlignment="1" applyProtection="1">
      <alignment horizontal="center" vertical="center"/>
      <protection locked="0" hidden="1"/>
    </xf>
    <xf numFmtId="0" fontId="12"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hidden="1"/>
    </xf>
    <xf numFmtId="0" fontId="3" fillId="3" borderId="0" xfId="0" applyFont="1" applyFill="1" applyAlignment="1" applyProtection="1">
      <alignment horizontal="justify" vertical="center"/>
      <protection locked="0" hidden="1"/>
    </xf>
    <xf numFmtId="0" fontId="7" fillId="3" borderId="0" xfId="0" applyFont="1" applyFill="1" applyAlignment="1" applyProtection="1">
      <alignment horizontal="center" vertical="center"/>
      <protection locked="0"/>
    </xf>
    <xf numFmtId="0" fontId="3" fillId="3" borderId="0" xfId="0" applyFont="1" applyFill="1" applyAlignment="1" applyProtection="1">
      <alignment horizontal="justify" vertical="center"/>
      <protection locked="0"/>
    </xf>
    <xf numFmtId="0" fontId="2" fillId="2" borderId="0" xfId="0" applyFont="1" applyFill="1" applyAlignment="1" applyProtection="1">
      <alignment horizontal="left" vertical="center"/>
      <protection locked="0"/>
    </xf>
    <xf numFmtId="0" fontId="2" fillId="2" borderId="0" xfId="0" applyFont="1" applyFill="1" applyAlignment="1" applyProtection="1">
      <alignment horizontal="center" vertical="center" wrapText="1"/>
      <protection locked="0"/>
    </xf>
    <xf numFmtId="0" fontId="2" fillId="2" borderId="0" xfId="0" applyFont="1" applyFill="1" applyAlignment="1" applyProtection="1">
      <alignment horizontal="center" vertical="center"/>
      <protection locked="0"/>
    </xf>
    <xf numFmtId="0" fontId="6" fillId="3" borderId="0" xfId="0" applyFont="1" applyFill="1" applyAlignment="1" applyProtection="1">
      <alignment vertical="center" wrapText="1"/>
      <protection locked="0"/>
    </xf>
    <xf numFmtId="0" fontId="2" fillId="3" borderId="0" xfId="0" applyFont="1" applyFill="1" applyAlignment="1" applyProtection="1">
      <alignment vertical="center" wrapText="1"/>
      <protection locked="0"/>
    </xf>
    <xf numFmtId="0" fontId="2" fillId="4" borderId="0" xfId="0" applyFont="1" applyFill="1" applyAlignment="1" applyProtection="1">
      <alignment horizontal="left" vertical="center"/>
      <protection locked="0"/>
    </xf>
    <xf numFmtId="0" fontId="4" fillId="4" borderId="0" xfId="0" applyFont="1" applyFill="1" applyAlignment="1" applyProtection="1">
      <alignment horizontal="center" vertical="center" wrapText="1"/>
      <protection locked="0"/>
    </xf>
    <xf numFmtId="0" fontId="4"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right" vertical="center" indent="1"/>
      <protection locked="0"/>
    </xf>
    <xf numFmtId="0" fontId="9" fillId="4" borderId="0" xfId="0" applyFont="1" applyFill="1" applyAlignment="1" applyProtection="1">
      <alignment vertical="center"/>
      <protection locked="0"/>
    </xf>
    <xf numFmtId="0" fontId="9" fillId="4" borderId="0" xfId="0" applyFont="1" applyFill="1" applyAlignment="1" applyProtection="1">
      <alignment horizontal="center" vertical="center"/>
      <protection locked="0"/>
    </xf>
    <xf numFmtId="0" fontId="7" fillId="8" borderId="0" xfId="0" applyNumberFormat="1" applyFont="1" applyFill="1" applyAlignment="1" applyProtection="1">
      <alignment horizontal="left" vertical="center" indent="1"/>
      <protection locked="0"/>
    </xf>
    <xf numFmtId="0" fontId="3" fillId="4" borderId="0" xfId="0" applyFont="1" applyFill="1" applyBorder="1" applyAlignment="1" applyProtection="1">
      <alignment horizontal="center" vertical="center" wrapText="1"/>
      <protection locked="0"/>
    </xf>
    <xf numFmtId="0" fontId="2" fillId="4" borderId="59" xfId="0" applyFont="1" applyFill="1" applyBorder="1" applyAlignment="1" applyProtection="1">
      <alignment vertical="center"/>
      <protection locked="0"/>
    </xf>
    <xf numFmtId="0" fontId="2" fillId="3" borderId="5" xfId="0" applyFont="1" applyFill="1" applyBorder="1" applyAlignment="1" applyProtection="1">
      <alignment vertical="center"/>
      <protection locked="0"/>
    </xf>
    <xf numFmtId="0" fontId="1" fillId="3" borderId="62" xfId="0" applyFont="1" applyFill="1" applyBorder="1" applyAlignment="1" applyProtection="1">
      <alignment vertical="center"/>
      <protection locked="0"/>
    </xf>
    <xf numFmtId="0" fontId="7" fillId="3" borderId="0" xfId="0" applyNumberFormat="1" applyFont="1" applyFill="1" applyBorder="1" applyAlignment="1" applyProtection="1">
      <alignment horizontal="center" vertical="center"/>
      <protection locked="0"/>
    </xf>
    <xf numFmtId="0" fontId="2" fillId="0" borderId="0" xfId="0" applyFont="1" applyBorder="1" applyAlignment="1" applyProtection="1">
      <alignment vertical="center"/>
      <protection locked="0"/>
    </xf>
    <xf numFmtId="0" fontId="7" fillId="3" borderId="0" xfId="0" applyNumberFormat="1" applyFont="1" applyFill="1" applyBorder="1" applyAlignment="1" applyProtection="1">
      <alignment vertical="center"/>
      <protection locked="0"/>
    </xf>
    <xf numFmtId="0" fontId="7" fillId="0" borderId="0" xfId="0" applyNumberFormat="1" applyFont="1" applyFill="1" applyBorder="1" applyAlignment="1" applyProtection="1">
      <alignment horizontal="center" vertical="center"/>
      <protection locked="0"/>
    </xf>
    <xf numFmtId="0" fontId="7" fillId="3" borderId="0" xfId="0" applyNumberFormat="1" applyFont="1" applyFill="1" applyBorder="1" applyAlignment="1" applyProtection="1">
      <alignment horizontal="center" vertical="center" wrapText="1"/>
      <protection locked="0"/>
    </xf>
    <xf numFmtId="0" fontId="7" fillId="6" borderId="56" xfId="0" applyNumberFormat="1" applyFont="1" applyFill="1" applyBorder="1" applyAlignment="1" applyProtection="1">
      <alignment horizontal="center" vertical="center"/>
      <protection locked="0" hidden="1"/>
    </xf>
    <xf numFmtId="0" fontId="7" fillId="6" borderId="56" xfId="0" applyNumberFormat="1" applyFont="1" applyFill="1" applyBorder="1" applyAlignment="1" applyProtection="1">
      <alignment horizontal="center" vertical="center" wrapText="1"/>
      <protection locked="0" hidden="1"/>
    </xf>
    <xf numFmtId="0" fontId="7" fillId="6" borderId="0" xfId="0" applyNumberFormat="1" applyFont="1" applyFill="1" applyBorder="1" applyAlignment="1" applyProtection="1">
      <alignment horizontal="center" vertical="center"/>
      <protection locked="0" hidden="1"/>
    </xf>
    <xf numFmtId="0" fontId="7" fillId="12" borderId="0" xfId="0" applyNumberFormat="1" applyFont="1" applyFill="1" applyBorder="1" applyAlignment="1" applyProtection="1">
      <alignment horizontal="center" vertical="center"/>
      <protection locked="0"/>
    </xf>
    <xf numFmtId="0" fontId="2" fillId="3" borderId="0" xfId="0" applyFont="1" applyFill="1" applyBorder="1" applyAlignment="1" applyProtection="1">
      <alignment vertical="center"/>
      <protection locked="0" hidden="1"/>
    </xf>
    <xf numFmtId="0" fontId="3" fillId="3" borderId="0" xfId="0" applyFont="1" applyFill="1" applyAlignment="1" applyProtection="1">
      <alignment horizontal="left" vertical="center"/>
      <protection locked="0" hidden="1"/>
    </xf>
    <xf numFmtId="0" fontId="3" fillId="3" borderId="0" xfId="0" applyFont="1" applyFill="1" applyAlignment="1" applyProtection="1">
      <alignment horizontal="center" vertical="center" wrapText="1"/>
      <protection locked="0" hidden="1"/>
    </xf>
    <xf numFmtId="0" fontId="3" fillId="3" borderId="0" xfId="0" applyFont="1" applyFill="1" applyAlignment="1" applyProtection="1">
      <alignment horizontal="center" vertical="center"/>
      <protection locked="0" hidden="1"/>
    </xf>
    <xf numFmtId="0" fontId="3" fillId="3" borderId="0" xfId="0" applyFont="1" applyFill="1" applyAlignment="1" applyProtection="1">
      <alignment horizontal="left" vertical="center"/>
      <protection locked="0"/>
    </xf>
    <xf numFmtId="0" fontId="3" fillId="3" borderId="0" xfId="0" applyFont="1" applyFill="1" applyAlignment="1" applyProtection="1">
      <alignment horizontal="center" vertical="center" wrapText="1"/>
      <protection locked="0"/>
    </xf>
    <xf numFmtId="0" fontId="3"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xf>
    <xf numFmtId="0" fontId="12" fillId="3" borderId="0" xfId="0" applyFont="1" applyFill="1" applyAlignment="1" applyProtection="1">
      <alignment horizontal="center" vertical="center" wrapText="1"/>
      <protection locked="0"/>
    </xf>
    <xf numFmtId="0" fontId="12" fillId="3" borderId="0" xfId="0" applyFont="1" applyFill="1" applyAlignment="1" applyProtection="1">
      <alignment horizontal="center" vertical="center"/>
      <protection locked="0"/>
    </xf>
    <xf numFmtId="0" fontId="12" fillId="3" borderId="0" xfId="0" applyFont="1" applyFill="1" applyAlignment="1" applyProtection="1">
      <alignment horizontal="left" vertical="center"/>
      <protection locked="0" hidden="1"/>
    </xf>
    <xf numFmtId="0" fontId="12" fillId="3" borderId="0" xfId="0" applyFont="1" applyFill="1" applyAlignment="1" applyProtection="1">
      <alignment horizontal="center" vertical="center" wrapText="1"/>
      <protection locked="0" hidden="1"/>
    </xf>
    <xf numFmtId="0" fontId="12" fillId="3" borderId="0" xfId="0" applyFont="1" applyFill="1" applyAlignment="1" applyProtection="1">
      <alignment horizontal="center" vertical="center"/>
      <protection locked="0" hidden="1"/>
    </xf>
    <xf numFmtId="0" fontId="10" fillId="0" borderId="2" xfId="0" applyFont="1" applyBorder="1" applyAlignment="1" applyProtection="1">
      <alignment horizontal="justify" vertical="center"/>
    </xf>
    <xf numFmtId="0" fontId="7" fillId="6" borderId="87" xfId="0" applyNumberFormat="1" applyFont="1" applyFill="1" applyBorder="1" applyAlignment="1" applyProtection="1">
      <alignment horizontal="center" vertical="center"/>
      <protection locked="0"/>
    </xf>
    <xf numFmtId="0" fontId="7" fillId="6" borderId="91" xfId="0" applyNumberFormat="1" applyFont="1" applyFill="1" applyBorder="1" applyAlignment="1" applyProtection="1">
      <alignment horizontal="center" vertical="center" wrapText="1"/>
      <protection locked="0"/>
    </xf>
    <xf numFmtId="15" fontId="2" fillId="3" borderId="91" xfId="0" applyNumberFormat="1" applyFont="1" applyFill="1" applyBorder="1" applyAlignment="1" applyProtection="1">
      <alignment horizontal="center" vertical="center" wrapText="1"/>
      <protection locked="0"/>
    </xf>
    <xf numFmtId="0" fontId="52" fillId="0" borderId="0" xfId="0" applyFont="1" applyFill="1" applyBorder="1" applyAlignment="1">
      <alignment horizontal="left"/>
    </xf>
    <xf numFmtId="0" fontId="52" fillId="0" borderId="0" xfId="0" applyFont="1" applyFill="1" applyAlignment="1">
      <alignment horizontal="left"/>
    </xf>
    <xf numFmtId="0" fontId="10" fillId="0" borderId="0" xfId="0" applyFont="1" applyFill="1" applyAlignment="1">
      <alignment horizontal="left"/>
    </xf>
    <xf numFmtId="0" fontId="10" fillId="16" borderId="92" xfId="0" applyFont="1" applyFill="1" applyBorder="1" applyAlignment="1">
      <alignment horizontal="center"/>
    </xf>
    <xf numFmtId="0" fontId="10" fillId="0" borderId="92" xfId="0" applyFont="1" applyBorder="1" applyAlignment="1">
      <alignment horizontal="center"/>
    </xf>
    <xf numFmtId="14" fontId="10" fillId="0" borderId="28" xfId="0" applyNumberFormat="1" applyFont="1" applyBorder="1" applyAlignment="1" applyProtection="1">
      <alignment horizontal="justify" vertical="center"/>
      <protection locked="0"/>
    </xf>
    <xf numFmtId="14" fontId="10" fillId="0" borderId="28" xfId="0" applyNumberFormat="1" applyFont="1" applyBorder="1" applyAlignment="1" applyProtection="1">
      <alignment horizontal="justify" vertical="center" wrapText="1"/>
      <protection locked="0"/>
    </xf>
    <xf numFmtId="0" fontId="14" fillId="12" borderId="0" xfId="1" applyFont="1" applyFill="1" applyBorder="1" applyAlignment="1">
      <alignment horizontal="center" vertical="center" wrapText="1"/>
    </xf>
    <xf numFmtId="0" fontId="14" fillId="8" borderId="21" xfId="1" applyFont="1" applyFill="1" applyBorder="1" applyAlignment="1" applyProtection="1">
      <alignment horizontal="center" vertical="center" wrapText="1"/>
      <protection hidden="1"/>
    </xf>
    <xf numFmtId="0" fontId="14" fillId="11" borderId="21" xfId="1" applyFont="1" applyFill="1" applyBorder="1" applyAlignment="1" applyProtection="1">
      <alignment horizontal="center" vertical="center" wrapText="1"/>
      <protection hidden="1"/>
    </xf>
    <xf numFmtId="0" fontId="14" fillId="10" borderId="18" xfId="1" applyFont="1" applyFill="1" applyBorder="1" applyAlignment="1" applyProtection="1">
      <alignment horizontal="center" vertical="center" wrapText="1"/>
      <protection hidden="1"/>
    </xf>
    <xf numFmtId="0" fontId="14" fillId="12" borderId="19" xfId="1" applyFont="1" applyFill="1" applyBorder="1" applyAlignment="1" applyProtection="1">
      <alignment horizontal="center" vertical="center" wrapText="1"/>
      <protection hidden="1"/>
    </xf>
    <xf numFmtId="0" fontId="14" fillId="12" borderId="20" xfId="1" applyFont="1" applyFill="1" applyBorder="1" applyAlignment="1" applyProtection="1">
      <alignment horizontal="center" vertical="center" wrapText="1"/>
      <protection hidden="1"/>
    </xf>
    <xf numFmtId="0" fontId="14" fillId="11" borderId="22" xfId="1" applyFont="1" applyFill="1" applyBorder="1" applyAlignment="1" applyProtection="1">
      <alignment horizontal="center" vertical="center" wrapText="1"/>
      <protection hidden="1"/>
    </xf>
    <xf numFmtId="0" fontId="14" fillId="11" borderId="23" xfId="1" applyFont="1" applyFill="1" applyBorder="1" applyAlignment="1" applyProtection="1">
      <alignment horizontal="center" vertical="center" wrapText="1"/>
      <protection hidden="1"/>
    </xf>
    <xf numFmtId="0" fontId="14" fillId="8" borderId="23" xfId="1" applyFont="1" applyFill="1" applyBorder="1" applyAlignment="1" applyProtection="1">
      <alignment horizontal="center" vertical="center" wrapText="1"/>
      <protection hidden="1"/>
    </xf>
    <xf numFmtId="0" fontId="14" fillId="10" borderId="24" xfId="1" applyFont="1" applyFill="1" applyBorder="1" applyAlignment="1" applyProtection="1">
      <alignment horizontal="center" vertical="center" wrapText="1"/>
      <protection hidden="1"/>
    </xf>
    <xf numFmtId="0" fontId="10" fillId="16" borderId="13" xfId="0" applyFont="1" applyFill="1" applyBorder="1" applyAlignment="1">
      <alignment vertical="center"/>
    </xf>
    <xf numFmtId="0" fontId="14" fillId="0" borderId="13" xfId="1" applyFont="1" applyFill="1" applyBorder="1" applyAlignment="1">
      <alignment horizontal="center" vertical="center"/>
    </xf>
    <xf numFmtId="0" fontId="14" fillId="10" borderId="13" xfId="1" applyFont="1" applyFill="1" applyBorder="1" applyAlignment="1">
      <alignment horizontal="center" vertical="center"/>
    </xf>
    <xf numFmtId="0" fontId="14" fillId="12" borderId="13" xfId="1" applyFont="1" applyFill="1" applyBorder="1" applyAlignment="1">
      <alignment horizontal="center" vertical="center" wrapText="1"/>
    </xf>
    <xf numFmtId="0" fontId="14" fillId="12" borderId="13" xfId="1" applyFont="1" applyFill="1" applyBorder="1" applyAlignment="1">
      <alignment horizontal="center" vertical="center"/>
    </xf>
    <xf numFmtId="0" fontId="14" fillId="8" borderId="13" xfId="1" applyFont="1" applyFill="1" applyBorder="1" applyAlignment="1">
      <alignment horizontal="center" vertical="center"/>
    </xf>
    <xf numFmtId="0" fontId="10" fillId="16" borderId="13" xfId="0" applyFont="1" applyFill="1" applyBorder="1"/>
    <xf numFmtId="0" fontId="14" fillId="11" borderId="13" xfId="1" applyFont="1" applyFill="1" applyBorder="1" applyAlignment="1">
      <alignment horizontal="center" vertical="center"/>
    </xf>
    <xf numFmtId="0" fontId="14" fillId="0" borderId="93" xfId="1" applyFont="1" applyFill="1" applyBorder="1" applyAlignment="1">
      <alignment horizontal="center" vertical="center"/>
    </xf>
    <xf numFmtId="0" fontId="14" fillId="0" borderId="21" xfId="1" applyFont="1" applyFill="1" applyBorder="1" applyAlignment="1" applyProtection="1">
      <alignment horizontal="center" vertical="center" wrapText="1"/>
      <protection hidden="1"/>
    </xf>
    <xf numFmtId="0" fontId="14" fillId="8" borderId="18" xfId="1" applyFont="1" applyFill="1" applyBorder="1" applyAlignment="1">
      <alignment horizontal="center" vertical="center"/>
    </xf>
    <xf numFmtId="0" fontId="14" fillId="10" borderId="19" xfId="1" applyFont="1" applyFill="1" applyBorder="1" applyAlignment="1">
      <alignment horizontal="center" vertical="center"/>
    </xf>
    <xf numFmtId="0" fontId="14" fillId="12" borderId="20" xfId="1" applyFont="1" applyFill="1" applyBorder="1" applyAlignment="1">
      <alignment horizontal="center" vertical="center"/>
    </xf>
    <xf numFmtId="0" fontId="14" fillId="8" borderId="21" xfId="1" applyFont="1" applyFill="1" applyBorder="1" applyAlignment="1">
      <alignment horizontal="center" vertical="center"/>
    </xf>
    <xf numFmtId="0" fontId="14" fillId="11" borderId="21" xfId="1" applyFont="1" applyFill="1" applyBorder="1" applyAlignment="1">
      <alignment horizontal="center" vertical="center"/>
    </xf>
    <xf numFmtId="0" fontId="14" fillId="11" borderId="22" xfId="1" applyFont="1" applyFill="1" applyBorder="1" applyAlignment="1">
      <alignment horizontal="center" vertical="center"/>
    </xf>
    <xf numFmtId="0" fontId="14" fillId="11" borderId="23" xfId="1" applyFont="1" applyFill="1" applyBorder="1" applyAlignment="1">
      <alignment horizontal="center" vertical="center"/>
    </xf>
    <xf numFmtId="0" fontId="14" fillId="8" borderId="24" xfId="1" applyFont="1" applyFill="1" applyBorder="1" applyAlignment="1">
      <alignment horizontal="center" vertical="center"/>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2" fillId="19" borderId="0" xfId="0" applyFont="1" applyFill="1" applyBorder="1" applyAlignment="1">
      <alignment vertical="center" wrapText="1"/>
    </xf>
    <xf numFmtId="0" fontId="42" fillId="19" borderId="41" xfId="0" applyFont="1" applyFill="1" applyBorder="1" applyAlignment="1">
      <alignment vertical="center" wrapText="1"/>
    </xf>
    <xf numFmtId="0" fontId="41" fillId="0" borderId="41" xfId="0" applyFont="1" applyFill="1" applyBorder="1" applyAlignment="1">
      <alignment vertical="center" wrapText="1"/>
    </xf>
    <xf numFmtId="0" fontId="2" fillId="3" borderId="0" xfId="0" applyFont="1" applyFill="1" applyAlignment="1" applyProtection="1">
      <alignment vertical="center" wrapText="1"/>
      <protection locked="0" hidden="1"/>
    </xf>
    <xf numFmtId="0" fontId="54" fillId="3" borderId="0" xfId="0" applyFont="1" applyFill="1" applyBorder="1" applyAlignment="1" applyProtection="1">
      <alignment vertical="center"/>
      <protection locked="0"/>
    </xf>
    <xf numFmtId="0" fontId="22" fillId="3" borderId="13" xfId="0" applyFont="1" applyFill="1" applyBorder="1" applyAlignment="1" applyProtection="1">
      <alignment vertical="center"/>
      <protection locked="0"/>
    </xf>
    <xf numFmtId="0" fontId="22" fillId="3" borderId="0" xfId="0" applyFont="1" applyFill="1" applyBorder="1" applyAlignment="1" applyProtection="1">
      <alignment vertical="center"/>
      <protection locked="0"/>
    </xf>
    <xf numFmtId="0" fontId="22" fillId="3" borderId="0" xfId="0" applyFont="1" applyFill="1" applyBorder="1" applyAlignment="1" applyProtection="1">
      <alignment vertical="top"/>
      <protection locked="0"/>
    </xf>
    <xf numFmtId="0" fontId="2" fillId="3" borderId="28" xfId="0" applyFont="1" applyFill="1" applyBorder="1" applyAlignment="1" applyProtection="1">
      <alignment vertical="center" wrapText="1"/>
      <protection hidden="1"/>
    </xf>
    <xf numFmtId="0" fontId="10" fillId="3" borderId="28" xfId="0" applyFont="1" applyFill="1" applyBorder="1" applyAlignment="1" applyProtection="1">
      <alignment horizontal="justify" vertical="center" wrapText="1"/>
      <protection hidden="1"/>
    </xf>
    <xf numFmtId="0" fontId="12" fillId="3" borderId="28" xfId="0" applyFont="1" applyFill="1" applyBorder="1" applyAlignment="1" applyProtection="1">
      <alignment vertical="center" wrapText="1"/>
      <protection hidden="1"/>
    </xf>
    <xf numFmtId="0" fontId="12" fillId="3" borderId="0" xfId="0" applyFont="1" applyFill="1" applyBorder="1" applyAlignment="1" applyProtection="1">
      <alignment vertical="center"/>
    </xf>
    <xf numFmtId="0" fontId="12" fillId="3" borderId="0" xfId="0" applyFont="1" applyFill="1" applyBorder="1" applyAlignment="1" applyProtection="1">
      <alignment vertical="center"/>
      <protection hidden="1"/>
    </xf>
    <xf numFmtId="0" fontId="26" fillId="3" borderId="28" xfId="0" applyFont="1" applyFill="1" applyBorder="1" applyAlignment="1" applyProtection="1">
      <alignment horizontal="justify" vertical="center" wrapText="1"/>
      <protection hidden="1"/>
    </xf>
    <xf numFmtId="15" fontId="2" fillId="3" borderId="91" xfId="0" applyNumberFormat="1" applyFont="1" applyFill="1" applyBorder="1" applyAlignment="1" applyProtection="1">
      <alignment horizontal="center" vertical="center"/>
      <protection locked="0"/>
    </xf>
    <xf numFmtId="0" fontId="2" fillId="4" borderId="0" xfId="0" applyFont="1" applyFill="1" applyAlignment="1" applyProtection="1">
      <alignment horizontal="center" vertical="center"/>
      <protection locked="0"/>
    </xf>
    <xf numFmtId="0" fontId="10" fillId="0" borderId="0" xfId="0" applyFont="1" applyAlignment="1" applyProtection="1">
      <alignment horizontal="center" vertical="center" wrapText="1"/>
      <protection locked="0" hidden="1"/>
    </xf>
    <xf numFmtId="0" fontId="10" fillId="0" borderId="0" xfId="0" applyFont="1" applyAlignment="1" applyProtection="1">
      <alignment horizontal="center" vertical="center"/>
      <protection locked="0" hidden="1"/>
    </xf>
    <xf numFmtId="0" fontId="10" fillId="0" borderId="0" xfId="0" applyFont="1" applyAlignment="1" applyProtection="1">
      <alignment horizontal="center" vertical="center"/>
      <protection hidden="1"/>
    </xf>
    <xf numFmtId="0" fontId="50" fillId="0" borderId="0" xfId="0" applyFont="1" applyAlignment="1" applyProtection="1">
      <alignment horizontal="center" vertical="center"/>
      <protection locked="0" hidden="1"/>
    </xf>
    <xf numFmtId="0" fontId="50" fillId="0" borderId="0" xfId="0" applyFont="1" applyAlignment="1" applyProtection="1">
      <alignment horizontal="center" vertical="center"/>
      <protection hidden="1"/>
    </xf>
    <xf numFmtId="0" fontId="10" fillId="0" borderId="0" xfId="0" applyFont="1" applyAlignment="1">
      <alignment horizontal="center" vertical="center"/>
    </xf>
    <xf numFmtId="0" fontId="10" fillId="0" borderId="0" xfId="0" applyFont="1" applyAlignment="1" applyProtection="1">
      <alignment horizontal="center" vertical="center"/>
      <protection locked="0"/>
    </xf>
    <xf numFmtId="0" fontId="10" fillId="0" borderId="0" xfId="0" applyNumberFormat="1" applyFont="1" applyAlignment="1" applyProtection="1">
      <alignment horizontal="center" vertical="center"/>
      <protection locked="0"/>
    </xf>
    <xf numFmtId="0" fontId="10" fillId="0" borderId="0" xfId="0" applyNumberFormat="1" applyFont="1" applyAlignment="1" applyProtection="1">
      <alignment horizontal="center" vertical="center"/>
      <protection hidden="1"/>
    </xf>
    <xf numFmtId="0" fontId="10" fillId="0" borderId="0" xfId="0" applyFont="1" applyFill="1" applyAlignment="1" applyProtection="1">
      <alignment horizontal="center" vertical="center"/>
      <protection locked="0"/>
    </xf>
    <xf numFmtId="0" fontId="10" fillId="0" borderId="0" xfId="0" applyNumberFormat="1" applyFont="1" applyFill="1" applyAlignment="1" applyProtection="1">
      <alignment horizontal="center" vertical="center"/>
      <protection locked="0"/>
    </xf>
    <xf numFmtId="0" fontId="10" fillId="0" borderId="0" xfId="0" applyFont="1" applyFill="1" applyAlignment="1" applyProtection="1">
      <alignment horizontal="center" vertical="center" wrapText="1"/>
      <protection locked="0"/>
    </xf>
    <xf numFmtId="0" fontId="10" fillId="0" borderId="0" xfId="0" applyNumberFormat="1" applyFont="1" applyFill="1" applyAlignment="1" applyProtection="1">
      <alignment horizontal="center" vertical="center" wrapText="1"/>
      <protection locked="0"/>
    </xf>
    <xf numFmtId="0" fontId="50" fillId="0" borderId="0" xfId="0" applyFont="1" applyAlignment="1" applyProtection="1">
      <alignment horizontal="center" vertical="center"/>
      <protection locked="0"/>
    </xf>
    <xf numFmtId="0" fontId="50" fillId="0" borderId="0" xfId="0" applyNumberFormat="1" applyFont="1" applyAlignment="1" applyProtection="1">
      <alignment horizontal="center" vertical="center"/>
      <protection locked="0"/>
    </xf>
    <xf numFmtId="0" fontId="50" fillId="0" borderId="0" xfId="0" applyNumberFormat="1" applyFont="1" applyAlignment="1" applyProtection="1">
      <alignment horizontal="center" vertical="center"/>
      <protection hidden="1"/>
    </xf>
    <xf numFmtId="0" fontId="10" fillId="0" borderId="0" xfId="0" applyFont="1" applyAlignment="1" applyProtection="1">
      <alignment horizontal="center" vertical="center" wrapText="1"/>
      <protection hidden="1"/>
    </xf>
    <xf numFmtId="0" fontId="10" fillId="0" borderId="0" xfId="0" applyFont="1" applyAlignment="1">
      <alignment horizontal="center" vertical="center" wrapText="1"/>
    </xf>
    <xf numFmtId="0" fontId="10" fillId="0" borderId="0" xfId="0" applyFont="1" applyAlignment="1" applyProtection="1">
      <alignment horizontal="center" vertical="center" wrapText="1"/>
      <protection locked="0"/>
    </xf>
    <xf numFmtId="0" fontId="10" fillId="0" borderId="0" xfId="0" applyNumberFormat="1" applyFont="1" applyAlignment="1" applyProtection="1">
      <alignment horizontal="center" vertical="center" wrapText="1"/>
      <protection locked="0"/>
    </xf>
    <xf numFmtId="0" fontId="10" fillId="0" borderId="0" xfId="0" applyNumberFormat="1" applyFont="1" applyAlignment="1" applyProtection="1">
      <alignment horizontal="center" vertical="center" wrapText="1"/>
      <protection hidden="1"/>
    </xf>
    <xf numFmtId="0" fontId="10" fillId="0" borderId="28" xfId="0" applyFont="1" applyBorder="1" applyAlignment="1" applyProtection="1">
      <alignment horizontal="center" vertical="center"/>
      <protection hidden="1"/>
    </xf>
    <xf numFmtId="0" fontId="2" fillId="0" borderId="0" xfId="0" applyFont="1" applyBorder="1" applyAlignment="1" applyProtection="1">
      <alignment horizontal="center" vertical="center"/>
    </xf>
    <xf numFmtId="0" fontId="2" fillId="0" borderId="12" xfId="0" applyFont="1" applyFill="1" applyBorder="1" applyAlignment="1" applyProtection="1">
      <alignment horizontal="center" vertical="center" wrapText="1"/>
      <protection hidden="1"/>
    </xf>
    <xf numFmtId="0" fontId="2" fillId="3" borderId="0" xfId="0" applyFont="1" applyFill="1" applyBorder="1" applyAlignment="1" applyProtection="1">
      <alignment horizontal="center" vertical="center"/>
    </xf>
    <xf numFmtId="0" fontId="2" fillId="0" borderId="57" xfId="0" applyFont="1" applyBorder="1" applyAlignment="1" applyProtection="1">
      <alignment horizontal="center" vertical="center" wrapText="1"/>
      <protection hidden="1"/>
    </xf>
    <xf numFmtId="0" fontId="8" fillId="0" borderId="1" xfId="0" applyFont="1" applyBorder="1" applyAlignment="1" applyProtection="1">
      <alignment horizontal="center" vertical="center"/>
      <protection locked="0"/>
    </xf>
    <xf numFmtId="15" fontId="2" fillId="3" borderId="0" xfId="0" applyNumberFormat="1" applyFont="1" applyFill="1" applyBorder="1" applyAlignment="1" applyProtection="1">
      <alignment horizontal="center" vertical="center" wrapText="1"/>
    </xf>
    <xf numFmtId="0" fontId="2" fillId="4" borderId="0" xfId="0" applyFont="1" applyFill="1" applyAlignment="1" applyProtection="1">
      <alignment vertical="center"/>
    </xf>
    <xf numFmtId="15" fontId="2" fillId="3" borderId="0" xfId="0" applyNumberFormat="1" applyFont="1" applyFill="1" applyBorder="1" applyAlignment="1" applyProtection="1">
      <alignment horizontal="center" vertical="center"/>
    </xf>
    <xf numFmtId="0" fontId="2" fillId="4" borderId="0" xfId="0" applyFont="1" applyFill="1" applyAlignment="1" applyProtection="1">
      <alignment horizontal="center" vertical="center"/>
    </xf>
    <xf numFmtId="15" fontId="2" fillId="3" borderId="91" xfId="0" applyNumberFormat="1" applyFont="1" applyFill="1" applyBorder="1" applyAlignment="1" applyProtection="1">
      <alignment horizontal="center" vertical="center" wrapText="1"/>
    </xf>
    <xf numFmtId="0" fontId="2" fillId="4" borderId="0" xfId="0" applyFont="1" applyFill="1" applyBorder="1" applyAlignment="1" applyProtection="1">
      <alignment vertical="center"/>
    </xf>
    <xf numFmtId="0" fontId="2" fillId="4" borderId="76" xfId="0" applyFont="1" applyFill="1" applyBorder="1" applyAlignment="1" applyProtection="1">
      <alignment vertical="center"/>
    </xf>
    <xf numFmtId="0" fontId="2" fillId="4" borderId="0" xfId="0" applyFont="1" applyFill="1" applyAlignment="1" applyProtection="1">
      <alignment horizontal="justify" vertical="center"/>
    </xf>
    <xf numFmtId="0" fontId="19" fillId="4" borderId="0" xfId="0" applyFont="1" applyFill="1" applyAlignment="1" applyProtection="1">
      <alignment horizontal="center" vertical="center"/>
    </xf>
    <xf numFmtId="0" fontId="2" fillId="4" borderId="84" xfId="0" applyFont="1" applyFill="1" applyBorder="1" applyAlignment="1" applyProtection="1">
      <alignment vertical="center"/>
    </xf>
    <xf numFmtId="0" fontId="2" fillId="4" borderId="85" xfId="0" applyFont="1" applyFill="1" applyBorder="1" applyAlignment="1" applyProtection="1">
      <alignment vertical="center"/>
    </xf>
    <xf numFmtId="0" fontId="2" fillId="4" borderId="0" xfId="0" applyFont="1" applyFill="1" applyBorder="1" applyAlignment="1" applyProtection="1">
      <alignment horizontal="justify" vertical="center"/>
    </xf>
    <xf numFmtId="0" fontId="2" fillId="3" borderId="3" xfId="0" applyFont="1" applyFill="1" applyBorder="1" applyAlignment="1" applyProtection="1">
      <alignment vertical="center"/>
    </xf>
    <xf numFmtId="0" fontId="2" fillId="3" borderId="6" xfId="0" applyFont="1" applyFill="1" applyBorder="1" applyAlignment="1" applyProtection="1">
      <alignment vertical="center"/>
    </xf>
    <xf numFmtId="0" fontId="2" fillId="5" borderId="4" xfId="0" applyFont="1" applyFill="1" applyBorder="1" applyAlignment="1" applyProtection="1">
      <alignment vertical="center"/>
    </xf>
    <xf numFmtId="0" fontId="19" fillId="3" borderId="0" xfId="0" applyNumberFormat="1" applyFont="1" applyFill="1" applyBorder="1" applyAlignment="1" applyProtection="1">
      <alignment horizontal="center" vertical="center"/>
    </xf>
    <xf numFmtId="0" fontId="19" fillId="3" borderId="0" xfId="0" applyFont="1" applyFill="1" applyBorder="1" applyAlignment="1" applyProtection="1">
      <alignment vertical="center"/>
    </xf>
    <xf numFmtId="0" fontId="11" fillId="7" borderId="1" xfId="0" applyNumberFormat="1" applyFont="1" applyFill="1" applyBorder="1" applyAlignment="1" applyProtection="1">
      <alignment horizontal="center" vertical="center" wrapText="1"/>
    </xf>
    <xf numFmtId="0" fontId="11" fillId="3" borderId="0" xfId="0" applyFont="1" applyFill="1" applyBorder="1" applyAlignment="1" applyProtection="1">
      <alignment horizontal="center" vertical="center" wrapText="1"/>
    </xf>
    <xf numFmtId="0" fontId="11" fillId="7" borderId="52" xfId="0" applyNumberFormat="1" applyFont="1" applyFill="1" applyBorder="1" applyAlignment="1" applyProtection="1">
      <alignment horizontal="center" vertical="center" wrapText="1"/>
    </xf>
    <xf numFmtId="0" fontId="12" fillId="3" borderId="28" xfId="0" applyFont="1" applyFill="1" applyBorder="1" applyAlignment="1" applyProtection="1">
      <alignment horizontal="justify" vertical="center" wrapText="1"/>
    </xf>
    <xf numFmtId="0" fontId="2" fillId="3" borderId="28" xfId="0" applyFont="1" applyFill="1" applyBorder="1" applyAlignment="1" applyProtection="1">
      <alignment horizontal="center" vertical="center" wrapText="1"/>
    </xf>
    <xf numFmtId="0" fontId="2" fillId="3" borderId="2" xfId="0" applyFont="1" applyFill="1" applyBorder="1" applyAlignment="1" applyProtection="1">
      <alignment horizontal="left" vertical="center" wrapText="1" indent="1"/>
    </xf>
    <xf numFmtId="0" fontId="2" fillId="3" borderId="0" xfId="0" applyFont="1" applyFill="1" applyBorder="1" applyAlignment="1" applyProtection="1">
      <alignment horizontal="justify" vertical="center" wrapText="1"/>
    </xf>
    <xf numFmtId="0" fontId="2" fillId="3" borderId="0" xfId="0" applyFont="1" applyFill="1" applyBorder="1" applyAlignment="1" applyProtection="1">
      <alignment horizontal="left" vertical="center" wrapText="1" indent="1"/>
    </xf>
    <xf numFmtId="0" fontId="2" fillId="3" borderId="28" xfId="0" applyFont="1" applyFill="1" applyBorder="1" applyAlignment="1" applyProtection="1">
      <alignment horizontal="left" vertical="center" wrapText="1" indent="1"/>
    </xf>
    <xf numFmtId="0" fontId="2" fillId="3" borderId="12" xfId="0" applyFont="1" applyFill="1" applyBorder="1" applyAlignment="1" applyProtection="1">
      <alignment horizontal="center" vertical="center"/>
      <protection hidden="1"/>
    </xf>
    <xf numFmtId="0" fontId="2" fillId="3" borderId="0" xfId="0" applyFont="1" applyFill="1" applyBorder="1" applyAlignment="1" applyProtection="1">
      <alignment horizontal="left" vertical="center" indent="1"/>
    </xf>
    <xf numFmtId="0" fontId="2" fillId="3" borderId="8" xfId="0" applyFont="1" applyFill="1" applyBorder="1" applyAlignment="1" applyProtection="1">
      <alignment horizontal="center" vertical="center"/>
    </xf>
    <xf numFmtId="0" fontId="12" fillId="3" borderId="8" xfId="0" applyFont="1" applyFill="1" applyBorder="1" applyAlignment="1" applyProtection="1">
      <alignment horizontal="center" vertical="center"/>
    </xf>
    <xf numFmtId="0" fontId="2" fillId="3" borderId="12" xfId="0" applyFont="1" applyFill="1" applyBorder="1" applyAlignment="1" applyProtection="1">
      <alignment horizontal="center" vertical="center"/>
    </xf>
    <xf numFmtId="0" fontId="2" fillId="3" borderId="28" xfId="0" applyFont="1" applyFill="1" applyBorder="1" applyAlignment="1" applyProtection="1">
      <alignment horizontal="justify" vertical="center" wrapText="1"/>
    </xf>
    <xf numFmtId="0" fontId="12" fillId="3" borderId="28" xfId="0" applyFont="1" applyFill="1" applyBorder="1" applyAlignment="1" applyProtection="1">
      <alignment horizontal="center" vertical="center" wrapText="1"/>
    </xf>
    <xf numFmtId="0" fontId="12" fillId="3" borderId="2" xfId="0" applyFont="1" applyFill="1" applyBorder="1" applyAlignment="1" applyProtection="1">
      <alignment horizontal="left" vertical="center" wrapText="1" indent="1"/>
    </xf>
    <xf numFmtId="0" fontId="12" fillId="3" borderId="0" xfId="0" applyFont="1" applyFill="1" applyBorder="1" applyAlignment="1" applyProtection="1">
      <alignment horizontal="justify" vertical="center" wrapText="1"/>
    </xf>
    <xf numFmtId="0" fontId="12" fillId="3" borderId="0" xfId="0" applyFont="1" applyFill="1" applyBorder="1" applyAlignment="1" applyProtection="1">
      <alignment horizontal="left" vertical="center" wrapText="1" indent="1"/>
    </xf>
    <xf numFmtId="0" fontId="12" fillId="3" borderId="28" xfId="0" applyFont="1" applyFill="1" applyBorder="1" applyAlignment="1" applyProtection="1">
      <alignment horizontal="left" vertical="center" wrapText="1" indent="1"/>
    </xf>
    <xf numFmtId="0" fontId="12" fillId="3" borderId="12" xfId="0" applyFont="1" applyFill="1" applyBorder="1" applyAlignment="1" applyProtection="1">
      <alignment horizontal="center" vertical="center"/>
      <protection hidden="1"/>
    </xf>
    <xf numFmtId="0" fontId="12" fillId="3" borderId="0" xfId="0" applyFont="1" applyFill="1" applyBorder="1" applyAlignment="1" applyProtection="1">
      <alignment horizontal="left" vertical="center" indent="1"/>
    </xf>
    <xf numFmtId="0" fontId="12" fillId="3" borderId="12" xfId="0" applyFont="1" applyFill="1" applyBorder="1" applyAlignment="1" applyProtection="1">
      <alignment horizontal="center" vertical="center"/>
    </xf>
    <xf numFmtId="0" fontId="12" fillId="3" borderId="0" xfId="0" applyFont="1" applyFill="1" applyBorder="1" applyAlignment="1" applyProtection="1">
      <alignment horizontal="center" vertical="center"/>
    </xf>
    <xf numFmtId="0" fontId="2" fillId="0" borderId="28" xfId="0" applyFont="1" applyFill="1" applyBorder="1" applyAlignment="1" applyProtection="1">
      <alignment horizontal="justify" vertical="center" wrapText="1"/>
    </xf>
    <xf numFmtId="0" fontId="2" fillId="0" borderId="28" xfId="0" applyFont="1" applyFill="1" applyBorder="1" applyAlignment="1" applyProtection="1">
      <alignment horizontal="center" vertical="center" wrapText="1"/>
    </xf>
    <xf numFmtId="0" fontId="2" fillId="0" borderId="2" xfId="0" applyFont="1" applyFill="1" applyBorder="1" applyAlignment="1" applyProtection="1">
      <alignment horizontal="left" vertical="center" wrapText="1" indent="1"/>
    </xf>
    <xf numFmtId="0" fontId="2" fillId="0" borderId="0" xfId="0" applyFont="1" applyFill="1" applyBorder="1" applyAlignment="1" applyProtection="1">
      <alignment horizontal="justify" vertical="center" wrapText="1"/>
    </xf>
    <xf numFmtId="0" fontId="2" fillId="0" borderId="0" xfId="0" applyFont="1" applyFill="1" applyBorder="1" applyAlignment="1" applyProtection="1">
      <alignment horizontal="left" vertical="center" wrapText="1" indent="1"/>
    </xf>
    <xf numFmtId="0" fontId="2" fillId="0" borderId="28" xfId="0" applyFont="1" applyFill="1" applyBorder="1" applyAlignment="1" applyProtection="1">
      <alignment horizontal="left" vertical="center" wrapText="1" indent="1"/>
    </xf>
    <xf numFmtId="0" fontId="2" fillId="0" borderId="12" xfId="0" applyFont="1" applyFill="1" applyBorder="1" applyAlignment="1" applyProtection="1">
      <alignment horizontal="center" vertical="center"/>
      <protection hidden="1"/>
    </xf>
    <xf numFmtId="0" fontId="2" fillId="0" borderId="0" xfId="0" applyFont="1" applyFill="1" applyBorder="1" applyAlignment="1" applyProtection="1">
      <alignment horizontal="left" vertical="center" indent="1"/>
    </xf>
    <xf numFmtId="0" fontId="2" fillId="0" borderId="8"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2" xfId="0" applyFont="1" applyFill="1" applyBorder="1" applyAlignment="1" applyProtection="1">
      <alignment horizontal="center" vertical="center"/>
    </xf>
    <xf numFmtId="0" fontId="10" fillId="0" borderId="57" xfId="0" applyFont="1" applyBorder="1" applyAlignment="1" applyProtection="1">
      <alignment horizontal="center" vertical="center"/>
      <protection hidden="1"/>
    </xf>
    <xf numFmtId="0" fontId="10" fillId="0" borderId="28" xfId="0" applyFont="1" applyBorder="1" applyAlignment="1" applyProtection="1">
      <alignment horizontal="justify" vertical="center" wrapText="1"/>
    </xf>
    <xf numFmtId="0" fontId="10" fillId="0" borderId="0" xfId="0" applyFont="1" applyBorder="1" applyAlignment="1" applyProtection="1">
      <alignment horizontal="justify" vertical="center" wrapText="1"/>
    </xf>
    <xf numFmtId="0" fontId="10" fillId="0" borderId="0" xfId="0" applyFont="1" applyBorder="1" applyAlignment="1" applyProtection="1">
      <alignment horizontal="center" vertical="center" wrapText="1"/>
    </xf>
    <xf numFmtId="0" fontId="2" fillId="0" borderId="28" xfId="0" applyFont="1" applyBorder="1" applyAlignment="1" applyProtection="1">
      <alignment horizontal="center" vertical="center" wrapText="1"/>
      <protection hidden="1"/>
    </xf>
    <xf numFmtId="0" fontId="2" fillId="0" borderId="0" xfId="0" applyFont="1" applyBorder="1" applyAlignment="1" applyProtection="1">
      <alignment horizontal="left" vertical="center" wrapText="1"/>
    </xf>
    <xf numFmtId="0" fontId="10" fillId="0" borderId="12" xfId="0" applyFont="1" applyBorder="1" applyAlignment="1" applyProtection="1">
      <alignment horizontal="center" vertical="center"/>
    </xf>
    <xf numFmtId="0" fontId="51" fillId="0" borderId="0" xfId="0" applyFont="1" applyBorder="1" applyAlignment="1" applyProtection="1">
      <alignment horizontal="justify" vertical="center" wrapText="1"/>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wrapText="1"/>
      <protection locked="0"/>
    </xf>
    <xf numFmtId="0" fontId="2" fillId="3" borderId="12" xfId="0" applyFont="1" applyFill="1" applyBorder="1" applyAlignment="1" applyProtection="1">
      <alignment horizontal="center" vertical="center" wrapText="1"/>
    </xf>
    <xf numFmtId="0" fontId="58" fillId="0" borderId="0" xfId="0" applyNumberFormat="1" applyFont="1" applyAlignment="1" applyProtection="1">
      <alignment horizontal="center" vertical="center" wrapText="1"/>
      <protection hidden="1"/>
    </xf>
    <xf numFmtId="0" fontId="58" fillId="0" borderId="0" xfId="0" applyFont="1" applyAlignment="1" applyProtection="1">
      <alignment horizontal="center" vertical="center" wrapText="1"/>
      <protection locked="0" hidden="1"/>
    </xf>
    <xf numFmtId="0" fontId="58" fillId="0" borderId="0" xfId="0" applyFont="1" applyAlignment="1" applyProtection="1">
      <alignment horizontal="center" vertical="center"/>
      <protection locked="0" hidden="1"/>
    </xf>
    <xf numFmtId="0" fontId="58" fillId="0" borderId="0" xfId="0" applyFont="1" applyAlignment="1" applyProtection="1">
      <alignment horizontal="center" vertical="center"/>
      <protection hidden="1"/>
    </xf>
    <xf numFmtId="0" fontId="58" fillId="0" borderId="0" xfId="0" applyFont="1" applyAlignment="1" applyProtection="1">
      <alignment horizontal="center" vertical="center" wrapText="1"/>
      <protection hidden="1"/>
    </xf>
    <xf numFmtId="0" fontId="58" fillId="0" borderId="0" xfId="0" applyNumberFormat="1" applyFont="1" applyAlignment="1">
      <alignment horizontal="center" vertical="center" wrapText="1"/>
    </xf>
    <xf numFmtId="0" fontId="58" fillId="0" borderId="0" xfId="0" applyFont="1" applyAlignment="1" applyProtection="1">
      <alignment horizontal="center" vertical="center" wrapText="1"/>
      <protection locked="0"/>
    </xf>
    <xf numFmtId="0" fontId="58" fillId="0" borderId="0" xfId="0" applyNumberFormat="1" applyFont="1" applyAlignment="1" applyProtection="1">
      <alignment horizontal="center" vertical="center" wrapText="1"/>
      <protection locked="0"/>
    </xf>
    <xf numFmtId="0" fontId="10" fillId="8" borderId="0" xfId="0" applyFont="1" applyFill="1" applyBorder="1" applyAlignment="1" applyProtection="1">
      <alignment horizontal="justify" vertical="center"/>
    </xf>
    <xf numFmtId="0" fontId="10" fillId="8" borderId="2" xfId="0" applyFont="1" applyFill="1" applyBorder="1" applyAlignment="1" applyProtection="1">
      <alignment horizontal="justify" vertical="center"/>
      <protection locked="0"/>
    </xf>
    <xf numFmtId="0" fontId="10" fillId="8" borderId="12" xfId="0" applyFont="1" applyFill="1" applyBorder="1" applyAlignment="1" applyProtection="1">
      <alignment horizontal="center" vertical="center"/>
      <protection locked="0"/>
    </xf>
    <xf numFmtId="0" fontId="2" fillId="8" borderId="0" xfId="0" applyFont="1" applyFill="1" applyBorder="1" applyAlignment="1" applyProtection="1">
      <alignment horizontal="center" vertical="center"/>
      <protection locked="0"/>
    </xf>
    <xf numFmtId="0" fontId="2" fillId="8" borderId="12" xfId="0" applyFont="1" applyFill="1" applyBorder="1" applyAlignment="1" applyProtection="1">
      <alignment horizontal="left" vertical="center" wrapText="1"/>
      <protection hidden="1"/>
    </xf>
    <xf numFmtId="0" fontId="2" fillId="3" borderId="0" xfId="0" applyFont="1" applyFill="1" applyAlignment="1" applyProtection="1">
      <alignment horizontal="center" vertical="center"/>
      <protection hidden="1"/>
    </xf>
    <xf numFmtId="0" fontId="2" fillId="0" borderId="31" xfId="0" applyFont="1" applyBorder="1" applyAlignment="1" applyProtection="1">
      <alignment horizontal="left" vertical="center" wrapText="1"/>
      <protection hidden="1"/>
    </xf>
    <xf numFmtId="0" fontId="2" fillId="0" borderId="32" xfId="0" applyFont="1" applyBorder="1" applyAlignment="1" applyProtection="1">
      <alignment horizontal="left" vertical="center" wrapText="1"/>
      <protection hidden="1"/>
    </xf>
    <xf numFmtId="0" fontId="2" fillId="0" borderId="31" xfId="0" applyFont="1" applyFill="1" applyBorder="1" applyAlignment="1" applyProtection="1">
      <alignment horizontal="justify" vertical="center" wrapText="1"/>
    </xf>
    <xf numFmtId="0" fontId="2" fillId="0" borderId="33" xfId="0" applyFont="1" applyFill="1" applyBorder="1" applyAlignment="1" applyProtection="1">
      <alignment horizontal="justify" vertical="center" wrapText="1"/>
    </xf>
    <xf numFmtId="0" fontId="2" fillId="0" borderId="32" xfId="0" applyFont="1" applyFill="1" applyBorder="1" applyAlignment="1" applyProtection="1">
      <alignment horizontal="justify" vertical="center" wrapText="1"/>
    </xf>
    <xf numFmtId="0" fontId="7" fillId="6" borderId="0" xfId="0" applyFont="1" applyFill="1" applyBorder="1" applyAlignment="1" applyProtection="1">
      <alignment horizontal="center" vertical="center"/>
      <protection locked="0"/>
    </xf>
    <xf numFmtId="0" fontId="10" fillId="0" borderId="87" xfId="0" applyFont="1" applyFill="1" applyBorder="1" applyAlignment="1" applyProtection="1">
      <alignment horizontal="left" vertical="center" wrapText="1"/>
    </xf>
    <xf numFmtId="0" fontId="10" fillId="0" borderId="88" xfId="0" applyFont="1" applyFill="1" applyBorder="1" applyAlignment="1" applyProtection="1">
      <alignment horizontal="left" vertical="center" wrapText="1"/>
    </xf>
    <xf numFmtId="0" fontId="10" fillId="0" borderId="89" xfId="0" applyFont="1" applyFill="1" applyBorder="1" applyAlignment="1" applyProtection="1">
      <alignment horizontal="left" vertical="center" wrapText="1"/>
    </xf>
    <xf numFmtId="0" fontId="7" fillId="6" borderId="16" xfId="0" applyNumberFormat="1" applyFont="1" applyFill="1" applyBorder="1" applyAlignment="1" applyProtection="1">
      <alignment horizontal="center" vertical="center"/>
    </xf>
    <xf numFmtId="0" fontId="7" fillId="6" borderId="0" xfId="0" applyNumberFormat="1" applyFont="1" applyFill="1" applyBorder="1" applyAlignment="1" applyProtection="1">
      <alignment horizontal="center" vertical="center"/>
    </xf>
    <xf numFmtId="0" fontId="7" fillId="6" borderId="6" xfId="0" applyFont="1" applyFill="1" applyBorder="1" applyAlignment="1" applyProtection="1">
      <alignment horizontal="center" vertical="center"/>
    </xf>
    <xf numFmtId="0" fontId="7" fillId="6" borderId="0" xfId="0" applyFont="1" applyFill="1" applyBorder="1" applyAlignment="1" applyProtection="1">
      <alignment horizontal="center" vertical="center"/>
    </xf>
    <xf numFmtId="0" fontId="7" fillId="6" borderId="0" xfId="0" applyFont="1" applyFill="1" applyBorder="1" applyAlignment="1" applyProtection="1">
      <alignment horizontal="center" vertical="center" wrapText="1"/>
    </xf>
    <xf numFmtId="0" fontId="12" fillId="3" borderId="31" xfId="0" applyFont="1" applyFill="1" applyBorder="1" applyAlignment="1" applyProtection="1">
      <alignment horizontal="justify" vertical="center" wrapText="1"/>
    </xf>
    <xf numFmtId="0" fontId="12" fillId="3" borderId="33" xfId="0" applyFont="1" applyFill="1" applyBorder="1" applyAlignment="1" applyProtection="1">
      <alignment horizontal="justify" vertical="center" wrapText="1"/>
    </xf>
    <xf numFmtId="0" fontId="12" fillId="3" borderId="32" xfId="0" applyFont="1" applyFill="1" applyBorder="1" applyAlignment="1" applyProtection="1">
      <alignment horizontal="justify" vertical="center" wrapText="1"/>
    </xf>
    <xf numFmtId="0" fontId="2" fillId="3" borderId="31" xfId="0" applyFont="1" applyFill="1" applyBorder="1" applyAlignment="1" applyProtection="1">
      <alignment horizontal="justify" vertical="center" wrapText="1"/>
    </xf>
    <xf numFmtId="0" fontId="2" fillId="3" borderId="33" xfId="0" applyFont="1" applyFill="1" applyBorder="1" applyAlignment="1" applyProtection="1">
      <alignment horizontal="justify" vertical="center" wrapText="1"/>
    </xf>
    <xf numFmtId="0" fontId="2" fillId="3" borderId="32" xfId="0" applyFont="1" applyFill="1" applyBorder="1" applyAlignment="1" applyProtection="1">
      <alignment horizontal="justify" vertical="center" wrapText="1"/>
    </xf>
    <xf numFmtId="0" fontId="2" fillId="0" borderId="31" xfId="0" applyFont="1" applyFill="1" applyBorder="1" applyAlignment="1" applyProtection="1">
      <alignment vertical="center" wrapText="1"/>
      <protection hidden="1"/>
    </xf>
    <xf numFmtId="0" fontId="2" fillId="0" borderId="32" xfId="0" applyFont="1" applyFill="1" applyBorder="1" applyAlignment="1" applyProtection="1">
      <alignment vertical="center" wrapText="1"/>
      <protection hidden="1"/>
    </xf>
    <xf numFmtId="0" fontId="7" fillId="6" borderId="74" xfId="0" applyNumberFormat="1" applyFont="1" applyFill="1" applyBorder="1" applyAlignment="1" applyProtection="1">
      <alignment horizontal="center" vertical="center" wrapText="1"/>
    </xf>
    <xf numFmtId="0" fontId="7" fillId="6" borderId="75" xfId="0" applyNumberFormat="1" applyFont="1" applyFill="1" applyBorder="1" applyAlignment="1" applyProtection="1">
      <alignment horizontal="center" vertical="center" wrapText="1"/>
    </xf>
    <xf numFmtId="0" fontId="7" fillId="6" borderId="16" xfId="0" applyNumberFormat="1" applyFont="1" applyFill="1" applyBorder="1" applyAlignment="1" applyProtection="1">
      <alignment horizontal="center" vertical="center" wrapText="1"/>
    </xf>
    <xf numFmtId="0" fontId="7" fillId="6" borderId="76" xfId="0" applyNumberFormat="1" applyFont="1" applyFill="1" applyBorder="1" applyAlignment="1" applyProtection="1">
      <alignment horizontal="center" vertical="center" wrapText="1"/>
    </xf>
    <xf numFmtId="14" fontId="8" fillId="0" borderId="81" xfId="0" applyNumberFormat="1" applyFont="1" applyBorder="1" applyAlignment="1" applyProtection="1">
      <alignment horizontal="center" vertical="center"/>
    </xf>
    <xf numFmtId="0" fontId="8" fillId="0" borderId="83" xfId="0" applyFont="1" applyBorder="1" applyAlignment="1" applyProtection="1">
      <alignment horizontal="center" vertical="center"/>
    </xf>
    <xf numFmtId="0" fontId="7" fillId="6" borderId="9" xfId="0" applyNumberFormat="1" applyFont="1" applyFill="1" applyBorder="1" applyAlignment="1" applyProtection="1">
      <alignment horizontal="center" vertical="center"/>
    </xf>
    <xf numFmtId="0" fontId="7" fillId="6" borderId="7" xfId="0" applyNumberFormat="1" applyFont="1" applyFill="1" applyBorder="1" applyAlignment="1" applyProtection="1">
      <alignment horizontal="center" vertical="center"/>
    </xf>
    <xf numFmtId="0" fontId="7" fillId="6" borderId="10" xfId="0" applyNumberFormat="1" applyFont="1" applyFill="1" applyBorder="1" applyAlignment="1" applyProtection="1">
      <alignment horizontal="center" vertical="center"/>
    </xf>
    <xf numFmtId="0" fontId="7" fillId="6" borderId="3" xfId="0" applyNumberFormat="1" applyFont="1" applyFill="1" applyBorder="1" applyAlignment="1" applyProtection="1">
      <alignment horizontal="center" vertical="center"/>
    </xf>
    <xf numFmtId="0" fontId="7" fillId="6" borderId="30" xfId="0" applyNumberFormat="1" applyFont="1" applyFill="1" applyBorder="1" applyAlignment="1" applyProtection="1">
      <alignment horizontal="center" vertical="center"/>
    </xf>
    <xf numFmtId="0" fontId="7" fillId="6" borderId="15" xfId="0" applyNumberFormat="1" applyFont="1" applyFill="1" applyBorder="1" applyAlignment="1" applyProtection="1">
      <alignment horizontal="center" vertical="center"/>
    </xf>
    <xf numFmtId="0" fontId="7" fillId="6" borderId="77" xfId="0" applyNumberFormat="1" applyFont="1" applyFill="1" applyBorder="1" applyAlignment="1" applyProtection="1">
      <alignment horizontal="center" vertical="center"/>
    </xf>
    <xf numFmtId="0" fontId="7" fillId="6" borderId="78" xfId="0" applyNumberFormat="1" applyFont="1" applyFill="1" applyBorder="1" applyAlignment="1" applyProtection="1">
      <alignment horizontal="center" vertical="center"/>
    </xf>
    <xf numFmtId="0" fontId="7" fillId="6" borderId="79" xfId="0" applyNumberFormat="1" applyFont="1" applyFill="1" applyBorder="1" applyAlignment="1" applyProtection="1">
      <alignment horizontal="center" vertical="center"/>
    </xf>
    <xf numFmtId="0" fontId="7" fillId="6" borderId="80" xfId="0" applyNumberFormat="1" applyFont="1" applyFill="1" applyBorder="1" applyAlignment="1" applyProtection="1">
      <alignment horizontal="center" vertical="center"/>
    </xf>
    <xf numFmtId="0" fontId="1" fillId="15" borderId="3" xfId="0" applyFont="1" applyFill="1" applyBorder="1" applyAlignment="1" applyProtection="1">
      <alignment horizontal="center" vertical="center"/>
    </xf>
    <xf numFmtId="0" fontId="1" fillId="15" borderId="0" xfId="0" applyFont="1" applyFill="1" applyBorder="1" applyAlignment="1" applyProtection="1">
      <alignment horizontal="center" vertical="center"/>
    </xf>
    <xf numFmtId="0" fontId="1" fillId="15" borderId="86" xfId="0" applyFont="1" applyFill="1" applyBorder="1" applyAlignment="1" applyProtection="1">
      <alignment horizontal="center" vertical="center"/>
    </xf>
    <xf numFmtId="0" fontId="2" fillId="3" borderId="31" xfId="0" applyFont="1" applyFill="1" applyBorder="1" applyAlignment="1" applyProtection="1">
      <alignment horizontal="left" vertical="center" wrapText="1"/>
      <protection hidden="1"/>
    </xf>
    <xf numFmtId="0" fontId="2" fillId="3" borderId="32" xfId="0" applyFont="1" applyFill="1" applyBorder="1" applyAlignment="1" applyProtection="1">
      <alignment horizontal="left" vertical="center" wrapText="1"/>
      <protection hidden="1"/>
    </xf>
    <xf numFmtId="0" fontId="2" fillId="3" borderId="31" xfId="0" applyFont="1" applyFill="1" applyBorder="1" applyAlignment="1" applyProtection="1">
      <alignment vertical="center" wrapText="1"/>
      <protection hidden="1"/>
    </xf>
    <xf numFmtId="0" fontId="2" fillId="3" borderId="32" xfId="0" applyFont="1" applyFill="1" applyBorder="1" applyAlignment="1" applyProtection="1">
      <alignment vertical="center" wrapText="1"/>
      <protection hidden="1"/>
    </xf>
    <xf numFmtId="0" fontId="3" fillId="3" borderId="13" xfId="0" applyFont="1" applyFill="1" applyBorder="1" applyAlignment="1" applyProtection="1">
      <alignment horizontal="center" vertical="center"/>
      <protection locked="0" hidden="1"/>
    </xf>
    <xf numFmtId="0" fontId="53" fillId="3" borderId="94" xfId="0" applyFont="1" applyFill="1" applyBorder="1" applyAlignment="1" applyProtection="1">
      <alignment horizontal="center" vertical="center"/>
      <protection locked="0"/>
    </xf>
    <xf numFmtId="14" fontId="22" fillId="3" borderId="13" xfId="0" applyNumberFormat="1"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center"/>
      <protection locked="0"/>
    </xf>
    <xf numFmtId="0" fontId="53" fillId="3" borderId="95" xfId="0" applyFont="1" applyFill="1" applyBorder="1" applyAlignment="1" applyProtection="1">
      <alignment horizontal="center" vertical="center"/>
      <protection locked="0"/>
    </xf>
    <xf numFmtId="0" fontId="53" fillId="3" borderId="96" xfId="0" applyFont="1" applyFill="1" applyBorder="1" applyAlignment="1" applyProtection="1">
      <alignment horizontal="center" vertical="center"/>
      <protection locked="0"/>
    </xf>
    <xf numFmtId="0" fontId="22" fillId="3" borderId="13" xfId="0" applyFont="1" applyFill="1" applyBorder="1" applyAlignment="1" applyProtection="1">
      <alignment horizontal="center" vertical="top" wrapText="1"/>
      <protection locked="0"/>
    </xf>
    <xf numFmtId="0" fontId="22" fillId="3" borderId="13" xfId="0" applyFont="1" applyFill="1" applyBorder="1" applyAlignment="1" applyProtection="1">
      <alignment horizontal="center" vertical="top"/>
      <protection locked="0"/>
    </xf>
    <xf numFmtId="0" fontId="35" fillId="3" borderId="0" xfId="0" applyFont="1" applyFill="1" applyAlignment="1" applyProtection="1">
      <alignment horizontal="center" vertical="center" wrapText="1"/>
      <protection locked="0"/>
    </xf>
    <xf numFmtId="0" fontId="36" fillId="3" borderId="0" xfId="0" applyFont="1" applyFill="1" applyAlignment="1" applyProtection="1">
      <alignment horizontal="center" vertical="center" wrapText="1"/>
      <protection locked="0"/>
    </xf>
    <xf numFmtId="0" fontId="12" fillId="3" borderId="31" xfId="0" applyFont="1" applyFill="1" applyBorder="1" applyAlignment="1" applyProtection="1">
      <alignment vertical="center" wrapText="1"/>
      <protection hidden="1"/>
    </xf>
    <xf numFmtId="0" fontId="12" fillId="3" borderId="32" xfId="0" applyFont="1" applyFill="1" applyBorder="1" applyAlignment="1" applyProtection="1">
      <alignment vertical="center" wrapText="1"/>
      <protection hidden="1"/>
    </xf>
    <xf numFmtId="0" fontId="12" fillId="3" borderId="0" xfId="0" applyFont="1" applyFill="1" applyAlignment="1" applyProtection="1">
      <alignment horizontal="center" vertical="center"/>
      <protection hidden="1"/>
    </xf>
    <xf numFmtId="0" fontId="7" fillId="6" borderId="81" xfId="0" applyNumberFormat="1" applyFont="1" applyFill="1" applyBorder="1" applyAlignment="1" applyProtection="1">
      <alignment horizontal="center" vertical="center"/>
    </xf>
    <xf numFmtId="0" fontId="7" fillId="6" borderId="82" xfId="0" applyNumberFormat="1" applyFont="1" applyFill="1" applyBorder="1" applyAlignment="1" applyProtection="1">
      <alignment horizontal="center" vertical="center"/>
    </xf>
    <xf numFmtId="0" fontId="7" fillId="6" borderId="83" xfId="0" applyNumberFormat="1" applyFont="1" applyFill="1" applyBorder="1" applyAlignment="1" applyProtection="1">
      <alignment horizontal="center" vertical="center"/>
    </xf>
    <xf numFmtId="0" fontId="7" fillId="6" borderId="27" xfId="0" applyNumberFormat="1" applyFont="1" applyFill="1" applyBorder="1" applyAlignment="1" applyProtection="1">
      <alignment horizontal="center" vertical="center"/>
    </xf>
    <xf numFmtId="0" fontId="7" fillId="6" borderId="29" xfId="0" applyNumberFormat="1" applyFont="1" applyFill="1" applyBorder="1" applyAlignment="1" applyProtection="1">
      <alignment horizontal="center" vertical="center"/>
    </xf>
    <xf numFmtId="0" fontId="2" fillId="3" borderId="31" xfId="0" applyFont="1" applyFill="1" applyBorder="1" applyAlignment="1" applyProtection="1">
      <alignment horizontal="left" vertical="center" wrapText="1" indent="1"/>
    </xf>
    <xf numFmtId="0" fontId="2" fillId="3" borderId="33" xfId="0" applyFont="1" applyFill="1" applyBorder="1" applyAlignment="1" applyProtection="1">
      <alignment horizontal="left" vertical="center" wrapText="1" indent="1"/>
    </xf>
    <xf numFmtId="0" fontId="2" fillId="3" borderId="32" xfId="0" applyFont="1" applyFill="1" applyBorder="1" applyAlignment="1" applyProtection="1">
      <alignment horizontal="left" vertical="center" wrapText="1" indent="1"/>
    </xf>
    <xf numFmtId="0" fontId="2" fillId="4" borderId="0" xfId="0" applyFont="1" applyFill="1" applyBorder="1" applyAlignment="1" applyProtection="1">
      <alignment horizontal="center" vertical="center"/>
    </xf>
    <xf numFmtId="0" fontId="2" fillId="4" borderId="90" xfId="0" applyFont="1" applyFill="1" applyBorder="1" applyAlignment="1" applyProtection="1">
      <alignment horizontal="center" vertical="center"/>
    </xf>
    <xf numFmtId="0" fontId="7" fillId="6" borderId="12" xfId="0" applyFont="1" applyFill="1" applyBorder="1" applyAlignment="1" applyProtection="1">
      <alignment horizontal="center" vertical="center"/>
    </xf>
    <xf numFmtId="0" fontId="39" fillId="18" borderId="39" xfId="0" applyFont="1" applyFill="1" applyBorder="1" applyAlignment="1" applyProtection="1">
      <alignment horizontal="center" vertical="center" wrapText="1"/>
      <protection locked="0"/>
    </xf>
    <xf numFmtId="0" fontId="39" fillId="18" borderId="37" xfId="0" applyFont="1" applyFill="1" applyBorder="1" applyAlignment="1" applyProtection="1">
      <alignment horizontal="center" vertical="center" wrapText="1"/>
      <protection locked="0"/>
    </xf>
    <xf numFmtId="0" fontId="39" fillId="18" borderId="36" xfId="0" applyFont="1" applyFill="1" applyBorder="1" applyAlignment="1" applyProtection="1">
      <alignment horizontal="center" vertical="center" wrapText="1"/>
      <protection locked="0"/>
    </xf>
    <xf numFmtId="0" fontId="39" fillId="18" borderId="38" xfId="0" applyFont="1" applyFill="1" applyBorder="1" applyAlignment="1" applyProtection="1">
      <alignment horizontal="center" vertical="center" wrapText="1"/>
      <protection locked="0"/>
    </xf>
    <xf numFmtId="0" fontId="39" fillId="17" borderId="38" xfId="0" applyFont="1" applyFill="1" applyBorder="1" applyAlignment="1" applyProtection="1">
      <alignment horizontal="center" vertical="center"/>
      <protection locked="0"/>
    </xf>
    <xf numFmtId="0" fontId="39" fillId="17" borderId="37" xfId="0" applyFont="1" applyFill="1" applyBorder="1" applyAlignment="1" applyProtection="1">
      <alignment horizontal="center" vertical="center"/>
      <protection locked="0"/>
    </xf>
    <xf numFmtId="0" fontId="39" fillId="17" borderId="36" xfId="0" applyFont="1" applyFill="1" applyBorder="1" applyAlignment="1" applyProtection="1">
      <alignment horizontal="center" vertical="center"/>
      <protection locked="0"/>
    </xf>
    <xf numFmtId="0" fontId="39" fillId="17" borderId="38" xfId="0" applyFont="1" applyFill="1" applyBorder="1" applyAlignment="1" applyProtection="1">
      <alignment horizontal="center" vertical="center" wrapText="1"/>
      <protection locked="0"/>
    </xf>
    <xf numFmtId="0" fontId="39" fillId="17" borderId="37" xfId="0" applyFont="1" applyFill="1" applyBorder="1" applyAlignment="1" applyProtection="1">
      <alignment horizontal="center" vertical="center" wrapText="1"/>
      <protection locked="0"/>
    </xf>
    <xf numFmtId="0" fontId="39" fillId="17" borderId="36" xfId="0" applyFont="1" applyFill="1" applyBorder="1" applyAlignment="1" applyProtection="1">
      <alignment horizontal="center" vertical="center" wrapText="1"/>
      <protection locked="0"/>
    </xf>
    <xf numFmtId="0" fontId="22" fillId="3" borderId="13" xfId="0" applyFont="1" applyFill="1" applyBorder="1" applyAlignment="1" applyProtection="1">
      <alignment horizontal="center" vertical="center" wrapText="1"/>
      <protection locked="0"/>
    </xf>
    <xf numFmtId="0" fontId="55" fillId="3" borderId="13" xfId="0" applyFont="1" applyFill="1" applyBorder="1" applyAlignment="1" applyProtection="1">
      <alignment horizontal="center" vertical="center" wrapText="1"/>
      <protection locked="0"/>
    </xf>
    <xf numFmtId="0" fontId="7" fillId="6" borderId="62" xfId="0" applyNumberFormat="1" applyFont="1" applyFill="1" applyBorder="1" applyAlignment="1" applyProtection="1">
      <alignment horizontal="center" vertical="center"/>
      <protection locked="0" hidden="1"/>
    </xf>
    <xf numFmtId="0" fontId="7" fillId="6" borderId="0" xfId="0" applyNumberFormat="1" applyFont="1" applyFill="1" applyBorder="1" applyAlignment="1" applyProtection="1">
      <alignment horizontal="center" vertical="center"/>
      <protection locked="0" hidden="1"/>
    </xf>
    <xf numFmtId="0" fontId="10" fillId="0" borderId="53" xfId="0" applyFont="1" applyBorder="1" applyAlignment="1" applyProtection="1">
      <alignment horizontal="center" vertical="center" wrapText="1"/>
      <protection locked="0"/>
    </xf>
    <xf numFmtId="0" fontId="10" fillId="0" borderId="54" xfId="0" applyFont="1" applyBorder="1" applyAlignment="1" applyProtection="1">
      <alignment horizontal="center" vertical="center"/>
      <protection locked="0"/>
    </xf>
    <xf numFmtId="0" fontId="10" fillId="0" borderId="55" xfId="0" applyFont="1" applyBorder="1" applyAlignment="1" applyProtection="1">
      <alignment horizontal="center" vertical="center"/>
      <protection locked="0"/>
    </xf>
    <xf numFmtId="0" fontId="10" fillId="0" borderId="53" xfId="0" applyFont="1" applyBorder="1" applyAlignment="1" applyProtection="1">
      <alignment horizontal="center" vertical="center"/>
      <protection locked="0"/>
    </xf>
    <xf numFmtId="0" fontId="7" fillId="6" borderId="28" xfId="0" applyNumberFormat="1" applyFont="1" applyFill="1" applyBorder="1" applyAlignment="1" applyProtection="1">
      <alignment horizontal="center" vertical="center"/>
      <protection locked="0"/>
    </xf>
    <xf numFmtId="0" fontId="2" fillId="0" borderId="31" xfId="0" applyFont="1" applyBorder="1" applyAlignment="1" applyProtection="1">
      <alignment horizontal="center" vertical="center" wrapText="1"/>
      <protection hidden="1"/>
    </xf>
    <xf numFmtId="0" fontId="2" fillId="0" borderId="32" xfId="0" applyFont="1" applyBorder="1" applyAlignment="1" applyProtection="1">
      <alignment horizontal="center" vertical="center" wrapText="1"/>
      <protection hidden="1"/>
    </xf>
    <xf numFmtId="0" fontId="7" fillId="21" borderId="28"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xf>
    <xf numFmtId="0" fontId="7" fillId="6" borderId="2" xfId="0" applyNumberFormat="1" applyFont="1" applyFill="1" applyBorder="1" applyAlignment="1" applyProtection="1">
      <alignment horizontal="center" vertical="center" wrapText="1"/>
      <protection locked="0"/>
    </xf>
    <xf numFmtId="0" fontId="7" fillId="6" borderId="0" xfId="0" applyNumberFormat="1" applyFont="1" applyFill="1" applyBorder="1" applyAlignment="1" applyProtection="1">
      <alignment horizontal="center" vertical="center" wrapText="1"/>
      <protection locked="0" hidden="1"/>
    </xf>
    <xf numFmtId="0" fontId="7" fillId="6" borderId="31" xfId="0" applyNumberFormat="1" applyFont="1" applyFill="1" applyBorder="1" applyAlignment="1" applyProtection="1">
      <alignment horizontal="center" vertical="center"/>
      <protection locked="0"/>
    </xf>
    <xf numFmtId="0" fontId="7" fillId="6" borderId="32" xfId="0" applyNumberFormat="1" applyFont="1" applyFill="1" applyBorder="1" applyAlignment="1" applyProtection="1">
      <alignment horizontal="center" vertical="center"/>
      <protection locked="0"/>
    </xf>
    <xf numFmtId="0" fontId="33" fillId="3" borderId="0" xfId="0" applyFont="1" applyFill="1" applyAlignment="1" applyProtection="1">
      <alignment horizontal="center" vertical="center" wrapText="1"/>
      <protection locked="0"/>
    </xf>
    <xf numFmtId="0" fontId="7" fillId="21" borderId="12" xfId="0" applyNumberFormat="1" applyFont="1" applyFill="1" applyBorder="1" applyAlignment="1" applyProtection="1">
      <alignment horizontal="center" vertical="center" wrapText="1"/>
      <protection locked="0"/>
    </xf>
    <xf numFmtId="0" fontId="8" fillId="22" borderId="0" xfId="0" applyFont="1" applyFill="1" applyBorder="1" applyAlignment="1" applyProtection="1">
      <alignment horizontal="center" vertical="center"/>
      <protection locked="0"/>
    </xf>
    <xf numFmtId="0" fontId="1" fillId="23" borderId="6" xfId="0" applyFont="1" applyFill="1" applyBorder="1" applyAlignment="1" applyProtection="1">
      <alignment horizontal="center" vertical="center"/>
      <protection locked="0"/>
    </xf>
    <xf numFmtId="0" fontId="7" fillId="6" borderId="12" xfId="0" applyNumberFormat="1" applyFont="1" applyFill="1" applyBorder="1" applyAlignment="1" applyProtection="1">
      <alignment horizontal="center" vertical="center"/>
      <protection locked="0"/>
    </xf>
    <xf numFmtId="0" fontId="7" fillId="6" borderId="62" xfId="0" applyNumberFormat="1" applyFont="1" applyFill="1" applyBorder="1" applyAlignment="1" applyProtection="1">
      <alignment horizontal="center" vertical="center" wrapText="1"/>
      <protection locked="0"/>
    </xf>
    <xf numFmtId="0" fontId="1" fillId="0" borderId="0" xfId="0" applyFont="1" applyFill="1" applyBorder="1" applyAlignment="1">
      <alignment horizontal="left" vertical="center"/>
    </xf>
    <xf numFmtId="0" fontId="33" fillId="3" borderId="0" xfId="0" applyFont="1" applyFill="1" applyAlignment="1">
      <alignment horizontal="center" vertical="center" wrapText="1"/>
    </xf>
    <xf numFmtId="0" fontId="19" fillId="15" borderId="72" xfId="0" applyFont="1" applyFill="1" applyBorder="1" applyAlignment="1">
      <alignment horizontal="center" vertical="center"/>
    </xf>
    <xf numFmtId="0" fontId="19" fillId="23" borderId="72" xfId="0" applyFont="1" applyFill="1" applyBorder="1" applyAlignment="1">
      <alignment horizontal="center" vertical="center"/>
    </xf>
    <xf numFmtId="0" fontId="55" fillId="3" borderId="93" xfId="0" applyFont="1" applyFill="1" applyBorder="1" applyAlignment="1" applyProtection="1">
      <alignment horizontal="center" vertical="center" wrapText="1"/>
      <protection locked="0"/>
    </xf>
    <xf numFmtId="0" fontId="55" fillId="3" borderId="97" xfId="0" applyFont="1" applyFill="1" applyBorder="1" applyAlignment="1" applyProtection="1">
      <alignment horizontal="center" vertical="center" wrapText="1"/>
      <protection locked="0"/>
    </xf>
    <xf numFmtId="0" fontId="55" fillId="3" borderId="98" xfId="0" applyFont="1" applyFill="1" applyBorder="1" applyAlignment="1" applyProtection="1">
      <alignment horizontal="center" vertical="center" wrapText="1"/>
      <protection locked="0"/>
    </xf>
    <xf numFmtId="0" fontId="43" fillId="0" borderId="18" xfId="1" applyFont="1" applyFill="1" applyBorder="1" applyAlignment="1" applyProtection="1">
      <alignment horizontal="center" vertical="center" textRotation="90"/>
      <protection hidden="1"/>
    </xf>
    <xf numFmtId="0" fontId="43" fillId="0" borderId="21" xfId="1" applyFont="1" applyFill="1" applyBorder="1" applyAlignment="1" applyProtection="1">
      <alignment horizontal="center" vertical="center" textRotation="90"/>
      <protection hidden="1"/>
    </xf>
    <xf numFmtId="0" fontId="43" fillId="0" borderId="22" xfId="1" applyFont="1" applyFill="1" applyBorder="1" applyAlignment="1" applyProtection="1">
      <alignment horizontal="center" vertical="center" textRotation="90"/>
      <protection hidden="1"/>
    </xf>
    <xf numFmtId="0" fontId="43" fillId="0" borderId="13" xfId="1" applyFont="1" applyFill="1" applyBorder="1" applyAlignment="1" applyProtection="1">
      <alignment horizontal="center"/>
      <protection hidden="1"/>
    </xf>
    <xf numFmtId="0" fontId="7" fillId="6" borderId="58" xfId="0" applyNumberFormat="1" applyFont="1" applyFill="1" applyBorder="1" applyAlignment="1" applyProtection="1">
      <alignment horizontal="center" vertical="center"/>
      <protection hidden="1"/>
    </xf>
    <xf numFmtId="0" fontId="7" fillId="6" borderId="59" xfId="0" applyNumberFormat="1" applyFont="1" applyFill="1" applyBorder="1" applyAlignment="1" applyProtection="1">
      <alignment horizontal="center" vertical="center"/>
      <protection hidden="1"/>
    </xf>
    <xf numFmtId="0" fontId="7" fillId="6" borderId="60" xfId="0" applyNumberFormat="1" applyFont="1" applyFill="1" applyBorder="1" applyAlignment="1" applyProtection="1">
      <alignment horizontal="center" vertical="center"/>
      <protection hidden="1"/>
    </xf>
    <xf numFmtId="0" fontId="43" fillId="0" borderId="18" xfId="1" applyFont="1" applyFill="1" applyBorder="1" applyAlignment="1" applyProtection="1">
      <alignment horizontal="center"/>
      <protection hidden="1"/>
    </xf>
    <xf numFmtId="0" fontId="43" fillId="0" borderId="19" xfId="1" applyFont="1" applyFill="1" applyBorder="1" applyAlignment="1" applyProtection="1">
      <alignment horizontal="center"/>
      <protection hidden="1"/>
    </xf>
    <xf numFmtId="0" fontId="43" fillId="0" borderId="20" xfId="1" applyFont="1" applyFill="1" applyBorder="1" applyAlignment="1" applyProtection="1">
      <alignment horizontal="center"/>
      <protection hidden="1"/>
    </xf>
    <xf numFmtId="0" fontId="1" fillId="3" borderId="6" xfId="0" applyFont="1" applyFill="1" applyBorder="1" applyAlignment="1" applyProtection="1">
      <alignment horizontal="center" vertical="center"/>
      <protection hidden="1"/>
    </xf>
    <xf numFmtId="0" fontId="33" fillId="3" borderId="0" xfId="0" applyFont="1" applyFill="1" applyAlignment="1" applyProtection="1">
      <alignment horizontal="center" vertical="center" wrapText="1"/>
      <protection hidden="1"/>
    </xf>
    <xf numFmtId="0" fontId="7" fillId="6" borderId="16" xfId="0" applyNumberFormat="1" applyFont="1" applyFill="1" applyBorder="1" applyAlignment="1" applyProtection="1">
      <alignment horizontal="center" vertical="center"/>
      <protection hidden="1"/>
    </xf>
    <xf numFmtId="0" fontId="7" fillId="6" borderId="0" xfId="0" applyNumberFormat="1" applyFont="1" applyFill="1" applyBorder="1" applyAlignment="1" applyProtection="1">
      <alignment horizontal="center" vertical="center"/>
      <protection hidden="1"/>
    </xf>
    <xf numFmtId="15" fontId="2" fillId="3" borderId="0" xfId="0" applyNumberFormat="1" applyFont="1" applyFill="1" applyBorder="1" applyAlignment="1" applyProtection="1">
      <alignment horizontal="center" vertical="center" wrapText="1"/>
      <protection hidden="1"/>
    </xf>
    <xf numFmtId="15" fontId="2" fillId="3" borderId="0" xfId="0" applyNumberFormat="1" applyFont="1" applyFill="1" applyBorder="1" applyAlignment="1" applyProtection="1">
      <alignment horizontal="center" vertical="center"/>
      <protection hidden="1"/>
    </xf>
    <xf numFmtId="0" fontId="44" fillId="13" borderId="65" xfId="0" applyFont="1" applyFill="1" applyBorder="1" applyAlignment="1">
      <alignment horizontal="center"/>
    </xf>
    <xf numFmtId="0" fontId="44" fillId="13" borderId="61" xfId="0" applyFont="1" applyFill="1" applyBorder="1" applyAlignment="1">
      <alignment horizontal="center"/>
    </xf>
    <xf numFmtId="0" fontId="44" fillId="13" borderId="62" xfId="0" applyFont="1" applyFill="1" applyBorder="1" applyAlignment="1">
      <alignment horizontal="center"/>
    </xf>
    <xf numFmtId="0" fontId="44" fillId="13" borderId="63" xfId="0" applyFont="1" applyFill="1" applyBorder="1" applyAlignment="1">
      <alignment horizontal="center"/>
    </xf>
    <xf numFmtId="0" fontId="40" fillId="20" borderId="45" xfId="0" applyFont="1" applyFill="1" applyBorder="1" applyAlignment="1">
      <alignment vertical="center" wrapText="1"/>
    </xf>
    <xf numFmtId="0" fontId="40" fillId="20" borderId="43" xfId="0" applyFont="1" applyFill="1" applyBorder="1" applyAlignment="1">
      <alignment vertical="center" wrapText="1"/>
    </xf>
    <xf numFmtId="0" fontId="40" fillId="20" borderId="44" xfId="0" applyFont="1" applyFill="1" applyBorder="1" applyAlignment="1">
      <alignment vertical="center" wrapText="1"/>
    </xf>
    <xf numFmtId="0" fontId="40" fillId="0" borderId="45" xfId="0" applyFont="1" applyBorder="1" applyAlignment="1">
      <alignment vertical="center" wrapText="1"/>
    </xf>
    <xf numFmtId="0" fontId="40" fillId="0" borderId="44" xfId="0" applyFont="1" applyBorder="1" applyAlignment="1">
      <alignment vertical="center" wrapText="1"/>
    </xf>
    <xf numFmtId="0" fontId="40" fillId="0" borderId="43" xfId="0" applyFont="1" applyBorder="1" applyAlignment="1">
      <alignment vertical="center" wrapText="1"/>
    </xf>
    <xf numFmtId="0" fontId="14" fillId="0" borderId="19" xfId="1" applyFont="1" applyFill="1" applyBorder="1" applyAlignment="1">
      <alignment horizontal="center"/>
    </xf>
    <xf numFmtId="0" fontId="14" fillId="0" borderId="20" xfId="1" applyFont="1" applyFill="1" applyBorder="1" applyAlignment="1">
      <alignment horizontal="center"/>
    </xf>
    <xf numFmtId="0" fontId="14" fillId="0" borderId="13" xfId="1" applyFont="1" applyFill="1" applyBorder="1" applyAlignment="1">
      <alignment horizontal="center" vertical="center" textRotation="90"/>
    </xf>
    <xf numFmtId="0" fontId="40" fillId="0" borderId="45" xfId="0" applyFont="1" applyBorder="1" applyAlignment="1">
      <alignment horizontal="left" vertical="center" wrapText="1"/>
    </xf>
    <xf numFmtId="0" fontId="40" fillId="0" borderId="44" xfId="0" applyFont="1" applyBorder="1" applyAlignment="1">
      <alignment horizontal="left" vertical="center" wrapText="1"/>
    </xf>
    <xf numFmtId="0" fontId="40" fillId="0" borderId="43" xfId="0" applyFont="1" applyBorder="1" applyAlignment="1">
      <alignment horizontal="left" vertical="center" wrapText="1"/>
    </xf>
    <xf numFmtId="0" fontId="21" fillId="0" borderId="0" xfId="0" applyFont="1" applyBorder="1" applyAlignment="1">
      <alignment horizontal="center"/>
    </xf>
    <xf numFmtId="0" fontId="14" fillId="0" borderId="21" xfId="1" applyFont="1" applyFill="1" applyBorder="1" applyAlignment="1">
      <alignment horizontal="center" vertical="center" textRotation="90"/>
    </xf>
    <xf numFmtId="0" fontId="14" fillId="0" borderId="22" xfId="1" applyFont="1" applyFill="1" applyBorder="1" applyAlignment="1">
      <alignment horizontal="center" vertical="center" textRotation="90"/>
    </xf>
  </cellXfs>
  <cellStyles count="48">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Normal" xfId="0" builtinId="0"/>
    <cellStyle name="Normal 2" xfId="1"/>
  </cellStyles>
  <dxfs count="843">
    <dxf>
      <fill>
        <patternFill>
          <bgColor theme="9"/>
        </patternFill>
      </fill>
    </dxf>
    <dxf>
      <fill>
        <patternFill>
          <bgColor theme="9"/>
        </patternFill>
      </fill>
    </dxf>
    <dxf>
      <fill>
        <patternFill>
          <bgColor rgb="FFFFFF00"/>
        </patternFill>
      </fill>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alignment horizontal="center"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val="0"/>
        <i val="0"/>
        <strike val="0"/>
        <condense val="0"/>
        <extend val="0"/>
        <outline val="0"/>
        <shadow val="0"/>
        <u val="none"/>
        <vertAlign val="baseline"/>
        <sz val="8"/>
        <color rgb="FF000000"/>
        <name val="Arial"/>
        <scheme val="none"/>
      </font>
      <alignment horizontal="center" vertical="center"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border outline="0">
        <bottom style="medium">
          <color indexed="64"/>
        </bottom>
      </border>
    </dxf>
    <dxf>
      <font>
        <b val="0"/>
        <i val="0"/>
        <strike val="0"/>
        <condense val="0"/>
        <extend val="0"/>
        <outline val="0"/>
        <shadow val="0"/>
        <u val="none"/>
        <vertAlign val="baseline"/>
        <sz val="10"/>
        <color rgb="FF000000"/>
        <name val="Arial"/>
        <scheme val="none"/>
      </font>
      <alignment horizontal="center" vertical="center" textRotation="0" wrapText="1"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border outline="0">
        <bottom style="medium">
          <color indexed="64"/>
        </bottom>
      </border>
    </dxf>
    <dxf>
      <font>
        <b val="0"/>
        <i val="0"/>
        <strike val="0"/>
        <condense val="0"/>
        <extend val="0"/>
        <outline val="0"/>
        <shadow val="0"/>
        <u val="none"/>
        <vertAlign val="baseline"/>
        <sz val="11"/>
        <color auto="1"/>
        <name val="Arial"/>
        <scheme val="none"/>
      </font>
      <fill>
        <patternFill patternType="none">
          <fgColor indexed="64"/>
          <bgColor auto="1"/>
        </patternFill>
      </fill>
      <alignment horizontal="justify" vertical="top"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alignment horizontal="left" vertical="bottom" textRotation="0" wrapText="0" indent="0" justifyLastLine="0" shrinkToFit="0" readingOrder="0"/>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border outline="0">
        <bottom style="medium">
          <color indexed="64"/>
        </bottom>
      </border>
    </dxf>
    <dxf>
      <font>
        <b/>
        <i val="0"/>
        <strike val="0"/>
        <condense val="0"/>
        <extend val="0"/>
        <outline val="0"/>
        <shadow val="0"/>
        <u val="none"/>
        <vertAlign val="baseline"/>
        <sz val="11"/>
        <color auto="1"/>
        <name val="Arial"/>
        <scheme val="none"/>
      </font>
      <fill>
        <patternFill patternType="none">
          <fgColor indexed="64"/>
          <bgColor auto="1"/>
        </patternFill>
      </fill>
      <alignment horizontal="justify" vertical="center" textRotation="0" wrapText="1"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auto="1"/>
        </patternFill>
      </fill>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dxf>
    <dxf>
      <font>
        <b val="0"/>
        <i val="0"/>
        <strike val="0"/>
        <condense val="0"/>
        <extend val="0"/>
        <outline val="0"/>
        <shadow val="0"/>
        <u val="none"/>
        <vertAlign val="baseline"/>
        <sz val="10"/>
        <color theme="1"/>
        <name val="Calibri"/>
        <scheme val="minor"/>
      </font>
    </dxf>
    <dxf>
      <font>
        <b/>
        <i val="0"/>
        <strike val="0"/>
        <condense val="0"/>
        <extend val="0"/>
        <outline val="0"/>
        <shadow val="0"/>
        <u val="none"/>
        <vertAlign val="baseline"/>
        <sz val="10"/>
        <color theme="1"/>
        <name val="Calibri"/>
        <scheme val="minor"/>
      </font>
      <fill>
        <patternFill patternType="none">
          <fgColor indexed="64"/>
          <bgColor indexed="65"/>
        </patternFill>
      </fill>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val="0"/>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ont>
        <b/>
        <i val="0"/>
        <strike val="0"/>
        <condense val="0"/>
        <extend val="0"/>
        <outline val="0"/>
        <shadow val="0"/>
        <u val="none"/>
        <vertAlign val="baseline"/>
        <sz val="10"/>
        <color theme="1"/>
        <name val="Calibri"/>
        <scheme val="minor"/>
      </font>
      <fill>
        <patternFill patternType="none">
          <fgColor indexed="64"/>
          <bgColor indexed="65"/>
        </patternFill>
      </fill>
      <alignment horizontal="left" vertical="bottom" textRotation="0" wrapText="0" indent="0" justifyLastLine="0" shrinkToFit="0" readingOrder="0"/>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theme="9"/>
        </patternFill>
      </fill>
    </dxf>
    <dxf>
      <fill>
        <patternFill>
          <bgColor rgb="FFFFFF00"/>
        </patternFill>
      </fill>
    </dxf>
    <dxf>
      <fill>
        <patternFill>
          <bgColor theme="9"/>
        </patternFill>
      </fill>
    </dxf>
    <dxf>
      <fill>
        <patternFill>
          <bgColor rgb="FFFFFF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auto="1"/>
      </font>
      <fill>
        <patternFill>
          <bgColor theme="4"/>
        </patternFill>
      </fill>
    </dxf>
    <dxf>
      <font>
        <color auto="1"/>
      </font>
      <fill>
        <patternFill>
          <bgColor rgb="FF00B050"/>
        </patternFill>
      </fill>
    </dxf>
    <dxf>
      <font>
        <color auto="1"/>
      </font>
      <fill>
        <patternFill>
          <bgColor rgb="FFFFFF00"/>
        </patternFill>
      </fill>
    </dxf>
    <dxf>
      <font>
        <color auto="1"/>
      </font>
      <fill>
        <patternFill>
          <bgColor rgb="FFFFC000"/>
        </patternFill>
      </fill>
    </dxf>
    <dxf>
      <font>
        <color auto="1"/>
      </font>
      <fill>
        <patternFill>
          <bgColor rgb="FFC0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rgb="FFFFFF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strike val="0"/>
        <outline val="0"/>
        <shadow val="0"/>
        <u val="none"/>
        <vertAlign val="baseline"/>
        <sz val="10"/>
        <color theme="1"/>
        <name val="Calibri"/>
        <scheme val="minor"/>
      </font>
      <numFmt numFmtId="0" formatCode="General"/>
      <alignment horizontal="center" vertical="center" textRotation="0" indent="0" justifyLastLine="0" shrinkToFit="0" readingOrder="0"/>
      <protection locked="1" hidden="1"/>
    </dxf>
    <dxf>
      <font>
        <strike val="0"/>
        <outline val="0"/>
        <shadow val="0"/>
        <u val="none"/>
        <vertAlign val="baseline"/>
        <sz val="10"/>
        <color theme="1"/>
        <name val="Calibri"/>
        <scheme val="minor"/>
      </font>
      <numFmt numFmtId="0" formatCode="General"/>
      <alignment horizontal="center" vertical="center" textRotation="0" indent="0" justifyLastLine="0" shrinkToFit="0" readingOrder="0"/>
      <protection locked="1" hidden="1"/>
    </dxf>
    <dxf>
      <font>
        <strike val="0"/>
        <outline val="0"/>
        <shadow val="0"/>
        <u val="none"/>
        <vertAlign val="baseline"/>
        <sz val="10"/>
        <color theme="1"/>
        <name val="Calibri"/>
        <scheme val="minor"/>
      </font>
      <numFmt numFmtId="0" formatCode="General"/>
      <alignment horizontal="center" vertical="center" textRotation="0" indent="0" justifyLastLine="0" shrinkToFit="0" readingOrder="0"/>
      <protection locked="0" hidden="0"/>
    </dxf>
    <dxf>
      <font>
        <strike val="0"/>
        <outline val="0"/>
        <shadow val="0"/>
        <u val="none"/>
        <vertAlign val="baseline"/>
        <sz val="10"/>
        <color theme="1"/>
        <name val="Calibri"/>
        <scheme val="minor"/>
      </font>
      <numFmt numFmtId="0" formatCode="General"/>
      <alignment horizontal="center" vertical="center" textRotation="0" indent="0" justifyLastLine="0" shrinkToFit="0" readingOrder="0"/>
      <protection locked="1" hidden="1"/>
    </dxf>
    <dxf>
      <font>
        <strike val="0"/>
        <outline val="0"/>
        <shadow val="0"/>
        <u val="none"/>
        <vertAlign val="baseline"/>
        <sz val="10"/>
        <color theme="1"/>
        <name val="Calibri"/>
        <scheme val="minor"/>
      </font>
      <alignment horizontal="center" vertical="center" textRotation="0" indent="0" justifyLastLine="0" shrinkToFit="0" readingOrder="0"/>
    </dxf>
    <dxf>
      <font>
        <strike val="0"/>
        <outline val="0"/>
        <shadow val="0"/>
        <u val="none"/>
        <vertAlign val="baseline"/>
        <sz val="10"/>
        <color theme="1"/>
        <name val="Calibri"/>
        <scheme val="minor"/>
      </font>
      <numFmt numFmtId="0" formatCode="General"/>
      <alignment horizontal="center" vertical="center" textRotation="0" indent="0" justifyLastLine="0" shrinkToFit="0" readingOrder="0"/>
      <protection locked="1" hidden="1"/>
    </dxf>
    <dxf>
      <font>
        <strike val="0"/>
        <outline val="0"/>
        <shadow val="0"/>
        <u val="none"/>
        <vertAlign val="baseline"/>
        <sz val="10"/>
        <color theme="1"/>
        <name val="Calibri"/>
        <scheme val="minor"/>
      </font>
      <numFmt numFmtId="0" formatCode="General"/>
      <alignment horizontal="center" vertical="center" textRotation="0" indent="0" justifyLastLine="0" shrinkToFit="0" readingOrder="0"/>
    </dxf>
    <dxf>
      <font>
        <strike val="0"/>
        <outline val="0"/>
        <shadow val="0"/>
        <u val="none"/>
        <vertAlign val="baseline"/>
        <sz val="10"/>
        <color theme="1"/>
        <name val="Calibri"/>
        <scheme val="minor"/>
      </font>
      <alignment horizontal="center" vertical="center" textRotation="0" indent="0" justifyLastLine="0" shrinkToFit="0" readingOrder="0"/>
      <protection locked="1" hidden="1"/>
    </dxf>
    <dxf>
      <font>
        <strike val="0"/>
        <outline val="0"/>
        <shadow val="0"/>
        <u val="none"/>
        <vertAlign val="baseline"/>
        <sz val="10"/>
        <color theme="1"/>
        <name val="Calibri"/>
        <scheme val="minor"/>
      </font>
      <alignment horizontal="center" vertical="center" textRotation="0" wrapText="0" indent="0" justifyLastLine="0" shrinkToFit="0" readingOrder="0"/>
      <protection locked="1" hidden="1"/>
    </dxf>
    <dxf>
      <font>
        <strike val="0"/>
        <outline val="0"/>
        <shadow val="0"/>
        <u val="none"/>
        <vertAlign val="baseline"/>
        <sz val="10"/>
        <color theme="1"/>
        <name val="Calibri"/>
        <scheme val="minor"/>
      </font>
      <alignment horizontal="center" vertical="center" textRotation="0" indent="0" justifyLastLine="0" shrinkToFit="0" readingOrder="0"/>
      <protection locked="0" hidden="1"/>
    </dxf>
    <dxf>
      <font>
        <strike val="0"/>
        <outline val="0"/>
        <shadow val="0"/>
        <u val="none"/>
        <vertAlign val="baseline"/>
        <sz val="10"/>
        <color theme="1"/>
        <name val="Calibri"/>
        <scheme val="minor"/>
      </font>
      <alignment horizontal="center" vertical="center" textRotation="0" indent="0" justifyLastLine="0" shrinkToFit="0" readingOrder="0"/>
      <protection locked="0" hidden="1"/>
    </dxf>
    <dxf>
      <font>
        <strike val="0"/>
        <outline val="0"/>
        <shadow val="0"/>
        <u val="none"/>
        <vertAlign val="baseline"/>
        <sz val="10"/>
        <color theme="1"/>
        <name val="Calibri"/>
        <scheme val="minor"/>
      </font>
      <alignment horizontal="center" vertical="center" textRotation="0" wrapText="0" indent="0" justifyLastLine="0" shrinkToFit="0" readingOrder="0"/>
      <protection locked="0" hidden="1"/>
    </dxf>
    <dxf>
      <font>
        <b val="0"/>
        <i val="0"/>
        <strike val="0"/>
        <condense val="0"/>
        <extend val="0"/>
        <outline val="0"/>
        <shadow val="0"/>
        <u val="none"/>
        <vertAlign val="baseline"/>
        <sz val="10"/>
        <color theme="1"/>
        <name val="Calibri"/>
        <scheme val="minor"/>
      </font>
      <alignment horizontal="center" vertical="center" textRotation="0" indent="0" justifyLastLine="0" shrinkToFit="0" readingOrder="0"/>
      <protection locked="0" hidden="1"/>
    </dxf>
    <dxf>
      <font>
        <b val="0"/>
        <i val="0"/>
        <strike val="0"/>
        <condense val="0"/>
        <extend val="0"/>
        <outline val="0"/>
        <shadow val="0"/>
        <u val="none"/>
        <vertAlign val="baseline"/>
        <sz val="10"/>
        <color theme="1"/>
        <name val="Calibri"/>
        <scheme val="minor"/>
      </font>
      <alignment horizontal="center" vertical="center" textRotation="0" indent="0" justifyLastLine="0" shrinkToFit="0" readingOrder="0"/>
      <protection locked="0" hidden="1"/>
    </dxf>
    <dxf>
      <font>
        <strike val="0"/>
        <outline val="0"/>
        <shadow val="0"/>
        <u val="none"/>
        <vertAlign val="baseline"/>
        <sz val="10"/>
        <color theme="1"/>
        <name val="Calibri"/>
        <scheme val="minor"/>
      </font>
      <protection locked="0" hidden="1"/>
    </dxf>
    <dxf>
      <font>
        <strike val="0"/>
        <outline val="0"/>
        <shadow val="0"/>
        <u val="none"/>
        <vertAlign val="baseline"/>
        <sz val="10"/>
        <color theme="1"/>
        <name val="Calibri"/>
        <scheme val="minor"/>
      </font>
      <numFmt numFmtId="0" formatCode="General"/>
      <protection locked="1" hidden="1"/>
    </dxf>
    <dxf>
      <font>
        <b val="0"/>
        <i val="0"/>
        <strike val="0"/>
        <condense val="0"/>
        <extend val="0"/>
        <outline val="0"/>
        <shadow val="0"/>
        <u val="none"/>
        <vertAlign val="baseline"/>
        <sz val="10"/>
        <color theme="1"/>
        <name val="Calibri"/>
        <scheme val="minor"/>
      </font>
      <fill>
        <patternFill patternType="solid">
          <fgColor indexed="64"/>
          <bgColor theme="0"/>
        </patternFill>
      </fill>
      <alignment horizontal="general" vertical="center" textRotation="0" wrapText="0" indent="0" justifyLastLine="0" shrinkToFit="0" readingOrder="0"/>
      <protection locked="0" hidden="1"/>
    </dxf>
    <dxf>
      <border outline="0">
        <top style="thin">
          <color auto="1"/>
        </top>
      </border>
    </dxf>
    <dxf>
      <font>
        <strike val="0"/>
        <outline val="0"/>
        <shadow val="0"/>
        <u val="none"/>
        <vertAlign val="baseline"/>
        <sz val="10"/>
        <color theme="1"/>
        <name val="Calibri"/>
        <scheme val="minor"/>
      </font>
    </dxf>
    <dxf>
      <border>
        <bottom style="thin">
          <color theme="9" tint="-0.24994659260841701"/>
        </bottom>
      </border>
    </dxf>
    <dxf>
      <font>
        <b val="0"/>
        <i val="0"/>
        <strike val="0"/>
        <condense val="0"/>
        <extend val="0"/>
        <outline val="0"/>
        <shadow val="0"/>
        <u val="none"/>
        <vertAlign val="baseline"/>
        <sz val="10"/>
        <color theme="1"/>
        <name val="Calibri"/>
        <scheme val="minor"/>
      </font>
      <alignment horizontal="center" vertical="center" textRotation="0" wrapText="1" indent="0" justifyLastLine="0" shrinkToFit="0" readingOrder="0"/>
      <border diagonalUp="0" diagonalDown="0">
        <left style="thin">
          <color theme="9" tint="-0.24994659260841701"/>
        </left>
        <right style="thin">
          <color theme="9" tint="-0.24994659260841701"/>
        </right>
        <top/>
        <bottom/>
        <vertical style="thin">
          <color theme="9" tint="-0.24994659260841701"/>
        </vertical>
        <horizontal/>
      </border>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FF00"/>
        </patternFill>
      </fill>
    </dxf>
    <dxf>
      <fill>
        <patternFill>
          <bgColor rgb="FFFFFF00"/>
        </patternFill>
      </fill>
    </dxf>
    <dxf>
      <fill>
        <patternFill>
          <bgColor rgb="FFFFFF00"/>
        </patternFill>
      </fill>
    </dxf>
    <dxf>
      <fill>
        <patternFill>
          <bgColor theme="9"/>
        </patternFill>
      </fill>
    </dxf>
    <dxf>
      <fill>
        <patternFill>
          <bgColor theme="9"/>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theme="9"/>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rgb="FFFFFF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E7F5D7"/>
      </font>
      <fill>
        <patternFill>
          <bgColor rgb="FFE7F5D7"/>
        </patternFill>
      </fill>
      <border>
        <left/>
        <right/>
        <bottom/>
        <vertical/>
        <horizontal/>
      </border>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
      <font>
        <color theme="0"/>
      </font>
    </dxf>
    <dxf>
      <font>
        <color theme="0"/>
      </font>
    </dxf>
    <dxf>
      <font>
        <color theme="0"/>
      </font>
    </dxf>
    <dxf>
      <font>
        <color rgb="FFE7F5D7"/>
      </font>
      <fill>
        <patternFill patternType="solid">
          <bgColor rgb="FFE7F5D7"/>
        </patternFill>
      </fill>
      <border>
        <left/>
        <right/>
        <bottom/>
      </border>
    </dxf>
    <dxf>
      <font>
        <color rgb="FFE7F5D7"/>
      </font>
      <fill>
        <patternFill patternType="solid">
          <bgColor rgb="FFE7F5D7"/>
        </patternFill>
      </fill>
      <border>
        <left/>
        <right/>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3" Type="http://schemas.openxmlformats.org/officeDocument/2006/relationships/hyperlink" Target="#Hoja1!A1"/><Relationship Id="rId2" Type="http://schemas.openxmlformats.org/officeDocument/2006/relationships/image" Target="../media/image6.jpeg"/><Relationship Id="rId1" Type="http://schemas.openxmlformats.org/officeDocument/2006/relationships/image" Target="../media/image5.png"/><Relationship Id="rId4" Type="http://schemas.openxmlformats.org/officeDocument/2006/relationships/image" Target="../media/image7.jpeg"/></Relationships>
</file>

<file path=xl/drawings/_rels/drawing2.xml.rels><?xml version="1.0" encoding="UTF-8" standalone="yes"?>
<Relationships xmlns="http://schemas.openxmlformats.org/package/2006/relationships"><Relationship Id="rId1" Type="http://schemas.openxmlformats.org/officeDocument/2006/relationships/image" Target="../media/image7.jpeg"/></Relationships>
</file>

<file path=xl/drawings/_rels/drawing3.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vmlDrawing1.v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4"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editAs="oneCell">
    <xdr:from>
      <xdr:col>10</xdr:col>
      <xdr:colOff>0</xdr:colOff>
      <xdr:row>3</xdr:row>
      <xdr:rowOff>0</xdr:rowOff>
    </xdr:from>
    <xdr:to>
      <xdr:col>10</xdr:col>
      <xdr:colOff>0</xdr:colOff>
      <xdr:row>4</xdr:row>
      <xdr:rowOff>0</xdr:rowOff>
    </xdr:to>
    <xdr:pic>
      <xdr:nvPicPr>
        <xdr:cNvPr id="2" name="Picture 3">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0"/>
          <a:ext cx="0" cy="193647"/>
        </a:xfrm>
        <a:prstGeom prst="rect">
          <a:avLst/>
        </a:prstGeom>
        <a:noFill/>
      </xdr:spPr>
    </xdr:pic>
    <xdr:clientData/>
  </xdr:twoCellAnchor>
  <xdr:twoCellAnchor editAs="oneCell">
    <xdr:from>
      <xdr:col>15</xdr:col>
      <xdr:colOff>1238250</xdr:colOff>
      <xdr:row>3</xdr:row>
      <xdr:rowOff>0</xdr:rowOff>
    </xdr:from>
    <xdr:to>
      <xdr:col>16</xdr:col>
      <xdr:colOff>68716</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696825" y="0"/>
          <a:ext cx="1"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0</xdr:colOff>
      <xdr:row>3</xdr:row>
      <xdr:rowOff>161924</xdr:rowOff>
    </xdr:from>
    <xdr:to>
      <xdr:col>10</xdr:col>
      <xdr:colOff>0</xdr:colOff>
      <xdr:row>7</xdr:row>
      <xdr:rowOff>10289</xdr:rowOff>
    </xdr:to>
    <xdr:pic>
      <xdr:nvPicPr>
        <xdr:cNvPr id="4" name="Picture 3">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267075" y="152399"/>
          <a:ext cx="0" cy="165072"/>
        </a:xfrm>
        <a:prstGeom prst="rect">
          <a:avLst/>
        </a:prstGeom>
        <a:noFill/>
      </xdr:spPr>
    </xdr:pic>
    <xdr:clientData/>
  </xdr:twoCellAnchor>
  <xdr:twoCellAnchor>
    <xdr:from>
      <xdr:col>15</xdr:col>
      <xdr:colOff>419100</xdr:colOff>
      <xdr:row>14</xdr:row>
      <xdr:rowOff>104774</xdr:rowOff>
    </xdr:from>
    <xdr:to>
      <xdr:col>15</xdr:col>
      <xdr:colOff>1695450</xdr:colOff>
      <xdr:row>16</xdr:row>
      <xdr:rowOff>219074</xdr:rowOff>
    </xdr:to>
    <xdr:sp macro="" textlink="">
      <xdr:nvSpPr>
        <xdr:cNvPr id="10" name="17 Flecha izquierda">
          <a:hlinkClick xmlns:r="http://schemas.openxmlformats.org/officeDocument/2006/relationships" r:id="rId3"/>
          <a:extLst>
            <a:ext uri="{FF2B5EF4-FFF2-40B4-BE49-F238E27FC236}">
              <a16:creationId xmlns:a16="http://schemas.microsoft.com/office/drawing/2014/main" id="{00000000-0008-0000-0000-00000A000000}"/>
            </a:ext>
          </a:extLst>
        </xdr:cNvPr>
        <xdr:cNvSpPr/>
      </xdr:nvSpPr>
      <xdr:spPr>
        <a:xfrm>
          <a:off x="11877675" y="2533649"/>
          <a:ext cx="1276350" cy="314325"/>
        </a:xfrm>
        <a:prstGeom prst="leftArrow">
          <a:avLst/>
        </a:prstGeom>
        <a:solidFill>
          <a:srgbClr val="5F9127"/>
        </a:solidFill>
      </xdr:spPr>
      <xdr:style>
        <a:lnRef idx="0">
          <a:schemeClr val="accent3"/>
        </a:lnRef>
        <a:fillRef idx="3">
          <a:schemeClr val="accent3"/>
        </a:fillRef>
        <a:effectRef idx="3">
          <a:schemeClr val="accent3"/>
        </a:effectRef>
        <a:fontRef idx="minor">
          <a:schemeClr val="lt1"/>
        </a:fontRef>
      </xdr:style>
      <xdr:txBody>
        <a:bodyPr vertOverflow="clip" horzOverflow="clip" rtlCol="0" anchor="ctr" anchorCtr="0"/>
        <a:lstStyle/>
        <a:p>
          <a:pPr algn="l"/>
          <a:r>
            <a:rPr lang="es-CO" sz="900"/>
            <a:t>volver</a:t>
          </a:r>
          <a:r>
            <a:rPr lang="es-CO" sz="900" baseline="0"/>
            <a:t> pagina inicio</a:t>
          </a:r>
          <a:endParaRPr lang="es-CO" sz="900"/>
        </a:p>
      </xdr:txBody>
    </xdr:sp>
    <xdr:clientData/>
  </xdr:twoCellAnchor>
  <mc:AlternateContent xmlns:mc="http://schemas.openxmlformats.org/markup-compatibility/2006">
    <mc:Choice xmlns:a14="http://schemas.microsoft.com/office/drawing/2010/main" Requires="a14">
      <xdr:twoCellAnchor editAs="absolute">
        <xdr:from>
          <xdr:col>10</xdr:col>
          <xdr:colOff>0</xdr:colOff>
          <xdr:row>19</xdr:row>
          <xdr:rowOff>0</xdr:rowOff>
        </xdr:from>
        <xdr:to>
          <xdr:col>10</xdr:col>
          <xdr:colOff>352425</xdr:colOff>
          <xdr:row>19</xdr:row>
          <xdr:rowOff>276225</xdr:rowOff>
        </xdr:to>
        <xdr:sp macro="" textlink="">
          <xdr:nvSpPr>
            <xdr:cNvPr id="1049" name="CmdCInterno"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16</xdr:row>
          <xdr:rowOff>0</xdr:rowOff>
        </xdr:from>
        <xdr:to>
          <xdr:col>10</xdr:col>
          <xdr:colOff>295275</xdr:colOff>
          <xdr:row>16</xdr:row>
          <xdr:rowOff>257175</xdr:rowOff>
        </xdr:to>
        <xdr:sp macro="" textlink="">
          <xdr:nvSpPr>
            <xdr:cNvPr id="1052" name="CmdCExterno"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33</xdr:row>
          <xdr:rowOff>0</xdr:rowOff>
        </xdr:from>
        <xdr:to>
          <xdr:col>23</xdr:col>
          <xdr:colOff>419100</xdr:colOff>
          <xdr:row>33</xdr:row>
          <xdr:rowOff>333375</xdr:rowOff>
        </xdr:to>
        <xdr:sp macro="" textlink="">
          <xdr:nvSpPr>
            <xdr:cNvPr id="1060" name="CmdVCorrupcion"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10</xdr:col>
          <xdr:colOff>0</xdr:colOff>
          <xdr:row>22</xdr:row>
          <xdr:rowOff>0</xdr:rowOff>
        </xdr:from>
        <xdr:to>
          <xdr:col>10</xdr:col>
          <xdr:colOff>266700</xdr:colOff>
          <xdr:row>22</xdr:row>
          <xdr:rowOff>257175</xdr:rowOff>
        </xdr:to>
        <xdr:sp macro="" textlink="">
          <xdr:nvSpPr>
            <xdr:cNvPr id="1068" name="CmdCProceso"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twoCellAnchor editAs="oneCell">
    <xdr:from>
      <xdr:col>0</xdr:col>
      <xdr:colOff>47625</xdr:colOff>
      <xdr:row>0</xdr:row>
      <xdr:rowOff>57150</xdr:rowOff>
    </xdr:from>
    <xdr:to>
      <xdr:col>4</xdr:col>
      <xdr:colOff>7143</xdr:colOff>
      <xdr:row>2</xdr:row>
      <xdr:rowOff>321469</xdr:rowOff>
    </xdr:to>
    <xdr:pic>
      <xdr:nvPicPr>
        <xdr:cNvPr id="11" name="Imagen 10" descr="ICBFNEW">
          <a:extLst>
            <a:ext uri="{FF2B5EF4-FFF2-40B4-BE49-F238E27FC236}">
              <a16:creationId xmlns:a16="http://schemas.microsoft.com/office/drawing/2014/main" id="{00000000-0008-0000-0000-00000B000000}"/>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47625" y="57150"/>
          <a:ext cx="854868" cy="1026319"/>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0</xdr:colOff>
          <xdr:row>22</xdr:row>
          <xdr:rowOff>0</xdr:rowOff>
        </xdr:from>
        <xdr:to>
          <xdr:col>18</xdr:col>
          <xdr:colOff>361950</xdr:colOff>
          <xdr:row>22</xdr:row>
          <xdr:rowOff>285750</xdr:rowOff>
        </xdr:to>
        <xdr:sp macro="" textlink="">
          <xdr:nvSpPr>
            <xdr:cNvPr id="2091" name="CmdDI" hidden="1">
              <a:extLst>
                <a:ext uri="{63B3BB69-23CF-44E3-9099-C40C66FF867C}">
                  <a14:compatExt spid="_x0000_s2091"/>
                </a:ext>
                <a:ext uri="{FF2B5EF4-FFF2-40B4-BE49-F238E27FC236}">
                  <a16:creationId xmlns:a16="http://schemas.microsoft.com/office/drawing/2014/main" id="{00000000-0008-0000-0300-00002B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3</xdr:col>
      <xdr:colOff>119593</xdr:colOff>
      <xdr:row>0</xdr:row>
      <xdr:rowOff>57150</xdr:rowOff>
    </xdr:from>
    <xdr:to>
      <xdr:col>3</xdr:col>
      <xdr:colOff>923925</xdr:colOff>
      <xdr:row>2</xdr:row>
      <xdr:rowOff>352425</xdr:rowOff>
    </xdr:to>
    <xdr:pic>
      <xdr:nvPicPr>
        <xdr:cNvPr id="3" name="Imagen 2" descr="ICBFNEW">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9143" y="57150"/>
          <a:ext cx="804332" cy="105727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18</xdr:col>
      <xdr:colOff>0</xdr:colOff>
      <xdr:row>3</xdr:row>
      <xdr:rowOff>0</xdr:rowOff>
    </xdr:from>
    <xdr:to>
      <xdr:col>18</xdr:col>
      <xdr:colOff>0</xdr:colOff>
      <xdr:row>6</xdr:row>
      <xdr:rowOff>41247</xdr:rowOff>
    </xdr:to>
    <xdr:pic>
      <xdr:nvPicPr>
        <xdr:cNvPr id="2" name="Picture 3">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44</xdr:col>
      <xdr:colOff>1692088</xdr:colOff>
      <xdr:row>3</xdr:row>
      <xdr:rowOff>0</xdr:rowOff>
    </xdr:from>
    <xdr:to>
      <xdr:col>44</xdr:col>
      <xdr:colOff>758638</xdr:colOff>
      <xdr:row>4</xdr:row>
      <xdr:rowOff>0</xdr:rowOff>
    </xdr:to>
    <xdr:pic>
      <xdr:nvPicPr>
        <xdr:cNvPr id="3" name="Picture 2" descr="http://svlnxportalapp.icbf.gov.co:8090/portal/pls/portal/docs/1/802123.JPG">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8390663"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10289</xdr:rowOff>
    </xdr:to>
    <xdr:pic>
      <xdr:nvPicPr>
        <xdr:cNvPr id="4" name="Picture 3">
          <a:extLst>
            <a:ext uri="{FF2B5EF4-FFF2-40B4-BE49-F238E27FC236}">
              <a16:creationId xmlns:a16="http://schemas.microsoft.com/office/drawing/2014/main" id="{00000000-0008-0000-0400-000004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18</xdr:col>
      <xdr:colOff>0</xdr:colOff>
      <xdr:row>3</xdr:row>
      <xdr:rowOff>0</xdr:rowOff>
    </xdr:from>
    <xdr:to>
      <xdr:col>18</xdr:col>
      <xdr:colOff>0</xdr:colOff>
      <xdr:row>6</xdr:row>
      <xdr:rowOff>41247</xdr:rowOff>
    </xdr:to>
    <xdr:pic>
      <xdr:nvPicPr>
        <xdr:cNvPr id="6" name="Picture 3">
          <a:extLst>
            <a:ext uri="{FF2B5EF4-FFF2-40B4-BE49-F238E27FC236}">
              <a16:creationId xmlns:a16="http://schemas.microsoft.com/office/drawing/2014/main" id="{00000000-0008-0000-0400-000006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0"/>
          <a:ext cx="0" cy="193647"/>
        </a:xfrm>
        <a:prstGeom prst="rect">
          <a:avLst/>
        </a:prstGeom>
        <a:noFill/>
      </xdr:spPr>
    </xdr:pic>
    <xdr:clientData/>
  </xdr:twoCellAnchor>
  <xdr:twoCellAnchor editAs="oneCell">
    <xdr:from>
      <xdr:col>40</xdr:col>
      <xdr:colOff>1238250</xdr:colOff>
      <xdr:row>3</xdr:row>
      <xdr:rowOff>0</xdr:rowOff>
    </xdr:from>
    <xdr:to>
      <xdr:col>41</xdr:col>
      <xdr:colOff>0</xdr:colOff>
      <xdr:row>4</xdr:row>
      <xdr:rowOff>0</xdr:rowOff>
    </xdr:to>
    <xdr:pic>
      <xdr:nvPicPr>
        <xdr:cNvPr id="7" name="Picture 2" descr="http://svlnxportalapp.icbf.gov.co:8090/portal/pls/portal/docs/1/802123.JPG">
          <a:extLst>
            <a:ext uri="{FF2B5EF4-FFF2-40B4-BE49-F238E27FC236}">
              <a16:creationId xmlns:a16="http://schemas.microsoft.com/office/drawing/2014/main" id="{00000000-0008-0000-0400-000007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4412575" y="0"/>
          <a:ext cx="0" cy="1543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18</xdr:col>
      <xdr:colOff>0</xdr:colOff>
      <xdr:row>3</xdr:row>
      <xdr:rowOff>161924</xdr:rowOff>
    </xdr:from>
    <xdr:to>
      <xdr:col>18</xdr:col>
      <xdr:colOff>0</xdr:colOff>
      <xdr:row>7</xdr:row>
      <xdr:rowOff>10289</xdr:rowOff>
    </xdr:to>
    <xdr:pic>
      <xdr:nvPicPr>
        <xdr:cNvPr id="8" name="Picture 3">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6667500" y="152399"/>
          <a:ext cx="0" cy="165072"/>
        </a:xfrm>
        <a:prstGeom prst="rect">
          <a:avLst/>
        </a:prstGeom>
        <a:noFill/>
      </xdr:spPr>
    </xdr:pic>
    <xdr:clientData/>
  </xdr:twoCellAnchor>
  <xdr:twoCellAnchor editAs="oneCell">
    <xdr:from>
      <xdr:col>5</xdr:col>
      <xdr:colOff>1019175</xdr:colOff>
      <xdr:row>6</xdr:row>
      <xdr:rowOff>114300</xdr:rowOff>
    </xdr:from>
    <xdr:to>
      <xdr:col>6</xdr:col>
      <xdr:colOff>1</xdr:colOff>
      <xdr:row>12</xdr:row>
      <xdr:rowOff>6085</xdr:rowOff>
    </xdr:to>
    <xdr:pic>
      <xdr:nvPicPr>
        <xdr:cNvPr id="9" name="Picture 3">
          <a:extLst>
            <a:ext uri="{FF2B5EF4-FFF2-40B4-BE49-F238E27FC236}">
              <a16:creationId xmlns:a16="http://schemas.microsoft.com/office/drawing/2014/main" id="{00000000-0008-0000-0400-000009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295525" y="619125"/>
          <a:ext cx="723899" cy="816769"/>
        </a:xfrm>
        <a:prstGeom prst="rect">
          <a:avLst/>
        </a:prstGeom>
        <a:noFill/>
      </xdr:spPr>
    </xdr:pic>
    <xdr:clientData/>
  </xdr:twoCellAnchor>
  <xdr:twoCellAnchor editAs="oneCell">
    <xdr:from>
      <xdr:col>3</xdr:col>
      <xdr:colOff>111919</xdr:colOff>
      <xdr:row>0</xdr:row>
      <xdr:rowOff>57150</xdr:rowOff>
    </xdr:from>
    <xdr:to>
      <xdr:col>3</xdr:col>
      <xdr:colOff>881062</xdr:colOff>
      <xdr:row>2</xdr:row>
      <xdr:rowOff>333375</xdr:rowOff>
    </xdr:to>
    <xdr:pic>
      <xdr:nvPicPr>
        <xdr:cNvPr id="10" name="Imagen 9" descr="ICBFNEW">
          <a:extLst>
            <a:ext uri="{FF2B5EF4-FFF2-40B4-BE49-F238E27FC236}">
              <a16:creationId xmlns:a16="http://schemas.microsoft.com/office/drawing/2014/main" id="{00000000-0008-0000-0400-00000A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26232" y="57150"/>
          <a:ext cx="769143" cy="1038225"/>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19050</xdr:colOff>
      <xdr:row>7</xdr:row>
      <xdr:rowOff>19050</xdr:rowOff>
    </xdr:from>
    <xdr:to>
      <xdr:col>6</xdr:col>
      <xdr:colOff>19051</xdr:colOff>
      <xdr:row>12</xdr:row>
      <xdr:rowOff>95251</xdr:rowOff>
    </xdr:to>
    <xdr:pic>
      <xdr:nvPicPr>
        <xdr:cNvPr id="2" name="Picture 3">
          <a:extLst>
            <a:ext uri="{FF2B5EF4-FFF2-40B4-BE49-F238E27FC236}">
              <a16:creationId xmlns:a16="http://schemas.microsoft.com/office/drawing/2014/main" id="{00000000-0008-0000-05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76275"/>
          <a:ext cx="1" cy="816769"/>
        </a:xfrm>
        <a:prstGeom prst="rect">
          <a:avLst/>
        </a:prstGeom>
        <a:noFill/>
      </xdr:spPr>
    </xdr:pic>
    <xdr:clientData/>
  </xdr:twoCellAnchor>
  <xdr:twoCellAnchor editAs="oneCell">
    <xdr:from>
      <xdr:col>5</xdr:col>
      <xdr:colOff>1019175</xdr:colOff>
      <xdr:row>6</xdr:row>
      <xdr:rowOff>114300</xdr:rowOff>
    </xdr:from>
    <xdr:to>
      <xdr:col>6</xdr:col>
      <xdr:colOff>1</xdr:colOff>
      <xdr:row>10</xdr:row>
      <xdr:rowOff>147638</xdr:rowOff>
    </xdr:to>
    <xdr:pic>
      <xdr:nvPicPr>
        <xdr:cNvPr id="3" name="Picture 3">
          <a:extLst>
            <a:ext uri="{FF2B5EF4-FFF2-40B4-BE49-F238E27FC236}">
              <a16:creationId xmlns:a16="http://schemas.microsoft.com/office/drawing/2014/main" id="{00000000-0008-0000-05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2133600" y="619125"/>
          <a:ext cx="1" cy="816769"/>
        </a:xfrm>
        <a:prstGeom prst="rect">
          <a:avLst/>
        </a:prstGeom>
        <a:noFill/>
      </xdr:spPr>
    </xdr:pic>
    <xdr:clientData/>
  </xdr:twoCellAnchor>
  <xdr:twoCellAnchor editAs="oneCell">
    <xdr:from>
      <xdr:col>1</xdr:col>
      <xdr:colOff>62443</xdr:colOff>
      <xdr:row>0</xdr:row>
      <xdr:rowOff>41275</xdr:rowOff>
    </xdr:from>
    <xdr:to>
      <xdr:col>3</xdr:col>
      <xdr:colOff>733425</xdr:colOff>
      <xdr:row>2</xdr:row>
      <xdr:rowOff>342900</xdr:rowOff>
    </xdr:to>
    <xdr:pic>
      <xdr:nvPicPr>
        <xdr:cNvPr id="4" name="Imagen 3" descr="ICBFNEW">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8643" y="41275"/>
          <a:ext cx="804332" cy="1063625"/>
        </a:xfrm>
        <a:prstGeom prst="rect">
          <a:avLst/>
        </a:prstGeom>
        <a:noFill/>
        <a:ln>
          <a:noFill/>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19050</xdr:colOff>
      <xdr:row>4</xdr:row>
      <xdr:rowOff>19050</xdr:rowOff>
    </xdr:from>
    <xdr:to>
      <xdr:col>9</xdr:col>
      <xdr:colOff>19051</xdr:colOff>
      <xdr:row>11</xdr:row>
      <xdr:rowOff>35719</xdr:rowOff>
    </xdr:to>
    <xdr:pic>
      <xdr:nvPicPr>
        <xdr:cNvPr id="2" name="Picture 3">
          <a:extLst>
            <a:ext uri="{FF2B5EF4-FFF2-40B4-BE49-F238E27FC236}">
              <a16:creationId xmlns:a16="http://schemas.microsoft.com/office/drawing/2014/main" id="{00000000-0008-0000-0600-000002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33500" y="638175"/>
          <a:ext cx="1" cy="1007269"/>
        </a:xfrm>
        <a:prstGeom prst="rect">
          <a:avLst/>
        </a:prstGeom>
        <a:noFill/>
      </xdr:spPr>
    </xdr:pic>
    <xdr:clientData/>
  </xdr:twoCellAnchor>
  <xdr:twoCellAnchor editAs="oneCell">
    <xdr:from>
      <xdr:col>7</xdr:col>
      <xdr:colOff>1019175</xdr:colOff>
      <xdr:row>3</xdr:row>
      <xdr:rowOff>114300</xdr:rowOff>
    </xdr:from>
    <xdr:to>
      <xdr:col>7</xdr:col>
      <xdr:colOff>1019176</xdr:colOff>
      <xdr:row>9</xdr:row>
      <xdr:rowOff>16669</xdr:rowOff>
    </xdr:to>
    <xdr:pic>
      <xdr:nvPicPr>
        <xdr:cNvPr id="3" name="Picture 3">
          <a:extLst>
            <a:ext uri="{FF2B5EF4-FFF2-40B4-BE49-F238E27FC236}">
              <a16:creationId xmlns:a16="http://schemas.microsoft.com/office/drawing/2014/main" id="{00000000-0008-0000-0600-000003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1314450" y="619125"/>
          <a:ext cx="1" cy="778669"/>
        </a:xfrm>
        <a:prstGeom prst="rect">
          <a:avLst/>
        </a:prstGeom>
        <a:noFill/>
      </xdr:spPr>
    </xdr:pic>
    <xdr:clientData/>
  </xdr:twoCellAnchor>
  <xdr:twoCellAnchor editAs="oneCell">
    <xdr:from>
      <xdr:col>9</xdr:col>
      <xdr:colOff>180975</xdr:colOff>
      <xdr:row>4</xdr:row>
      <xdr:rowOff>38100</xdr:rowOff>
    </xdr:from>
    <xdr:to>
      <xdr:col>9</xdr:col>
      <xdr:colOff>904874</xdr:colOff>
      <xdr:row>9</xdr:row>
      <xdr:rowOff>95591</xdr:rowOff>
    </xdr:to>
    <xdr:pic>
      <xdr:nvPicPr>
        <xdr:cNvPr id="4" name="Picture 3">
          <a:extLst>
            <a:ext uri="{FF2B5EF4-FFF2-40B4-BE49-F238E27FC236}">
              <a16:creationId xmlns:a16="http://schemas.microsoft.com/office/drawing/2014/main" id="{00000000-0008-0000-0600-000004000000}"/>
            </a:ext>
          </a:extLst>
        </xdr:cNvPr>
        <xdr:cNvPicPr>
          <a:picLocks noChangeAspect="1" noChangeArrowheads="1"/>
        </xdr:cNvPicPr>
      </xdr:nvPicPr>
      <xdr:blipFill rotWithShape="1">
        <a:blip xmlns:r="http://schemas.openxmlformats.org/officeDocument/2006/relationships" r:embed="rId1" cstate="print"/>
        <a:srcRect t="5494" b="8791"/>
        <a:stretch/>
      </xdr:blipFill>
      <xdr:spPr bwMode="auto">
        <a:xfrm>
          <a:off x="3581400" y="657225"/>
          <a:ext cx="723899" cy="819491"/>
        </a:xfrm>
        <a:prstGeom prst="rect">
          <a:avLst/>
        </a:prstGeom>
        <a:noFill/>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viviana.turriago\AppData\Local\Microsoft\Windows\INetCache\Content.Outlook\74BOJL25\SRD.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JoseH.GonzalezR\Desktop\12%20Servicios%20Administrativos.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lnxportalapp.icbf.gov.co:8090/Users/edilma.lopez/AppData/Local/Microsoft/Windows/Temporary%20Internet%20Files/Content.Outlook/QP7SH0RV/LISTA_DE_INVENTARIOS_ACTIVOS_SEGURIDAD%2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 val="SRD"/>
    </sheetNames>
    <sheetDataSet>
      <sheetData sheetId="0">
        <row r="34">
          <cell r="F34" t="str">
            <v>Eje de Calidad</v>
          </cell>
          <cell r="H34" t="str">
            <v xml:space="preserve">Protección </v>
          </cell>
          <cell r="O34" t="str">
            <v xml:space="preserve">
Inadecuada prestación de los servicios y atención a los niños, niñas y adolescentes por parte de los operadores de las modalidades para restablecimiento de derechos
RESTABLECIMIENTO DE DERECHOS</v>
          </cell>
          <cell r="AB34" t="str">
            <v>PR7</v>
          </cell>
        </row>
      </sheetData>
      <sheetData sheetId="1"/>
      <sheetData sheetId="2"/>
      <sheetData sheetId="3">
        <row r="23">
          <cell r="R23">
            <v>2</v>
          </cell>
          <cell r="T23">
            <v>3</v>
          </cell>
          <cell r="U23">
            <v>5</v>
          </cell>
          <cell r="W23">
            <v>5</v>
          </cell>
          <cell r="Y23">
            <v>3</v>
          </cell>
          <cell r="AD23">
            <v>4</v>
          </cell>
          <cell r="AU23">
            <v>2</v>
          </cell>
          <cell r="AV23">
            <v>4</v>
          </cell>
        </row>
      </sheetData>
      <sheetData sheetId="4"/>
      <sheetData sheetId="5"/>
      <sheetData sheetId="6"/>
      <sheetData sheetId="7">
        <row r="2">
          <cell r="AW2" t="str">
            <v>INSIGNIFICANTE</v>
          </cell>
        </row>
        <row r="3">
          <cell r="AW3" t="str">
            <v xml:space="preserve">MENOR </v>
          </cell>
          <cell r="BL3" t="str">
            <v>Eje de Calidad (Corrupción)</v>
          </cell>
        </row>
        <row r="4">
          <cell r="AW4" t="str">
            <v xml:space="preserve">MODERADO </v>
          </cell>
        </row>
        <row r="5">
          <cell r="AW5" t="str">
            <v>MAYOR</v>
          </cell>
        </row>
        <row r="6">
          <cell r="AW6" t="str">
            <v>CATASTROFICO</v>
          </cell>
        </row>
        <row r="12">
          <cell r="BD12">
            <v>1</v>
          </cell>
          <cell r="BE12">
            <v>6</v>
          </cell>
          <cell r="BF12">
            <v>11</v>
          </cell>
          <cell r="BG12">
            <v>16</v>
          </cell>
          <cell r="BH12">
            <v>21</v>
          </cell>
        </row>
        <row r="13">
          <cell r="BD13">
            <v>2</v>
          </cell>
          <cell r="BE13">
            <v>7</v>
          </cell>
          <cell r="BF13">
            <v>12</v>
          </cell>
          <cell r="BG13">
            <v>17</v>
          </cell>
          <cell r="BH13">
            <v>22</v>
          </cell>
        </row>
        <row r="14">
          <cell r="BD14">
            <v>3</v>
          </cell>
          <cell r="BE14">
            <v>8</v>
          </cell>
          <cell r="BF14">
            <v>13</v>
          </cell>
          <cell r="BG14">
            <v>18</v>
          </cell>
          <cell r="BH14">
            <v>23</v>
          </cell>
        </row>
        <row r="15">
          <cell r="BD15">
            <v>4</v>
          </cell>
          <cell r="BE15">
            <v>9</v>
          </cell>
          <cell r="BF15">
            <v>14</v>
          </cell>
          <cell r="BG15">
            <v>19</v>
          </cell>
          <cell r="BH15">
            <v>24</v>
          </cell>
        </row>
        <row r="16">
          <cell r="BD16">
            <v>5</v>
          </cell>
          <cell r="BE16">
            <v>10</v>
          </cell>
          <cell r="BF16">
            <v>15</v>
          </cell>
          <cell r="BG16">
            <v>20</v>
          </cell>
          <cell r="BH16">
            <v>25</v>
          </cell>
        </row>
        <row r="26">
          <cell r="BD26">
            <v>26</v>
          </cell>
          <cell r="BE26">
            <v>31</v>
          </cell>
          <cell r="BF26">
            <v>36</v>
          </cell>
        </row>
        <row r="27">
          <cell r="BD27">
            <v>27</v>
          </cell>
          <cell r="BE27">
            <v>32</v>
          </cell>
          <cell r="BF27">
            <v>37</v>
          </cell>
        </row>
        <row r="28">
          <cell r="BD28">
            <v>28</v>
          </cell>
          <cell r="BE28">
            <v>33</v>
          </cell>
          <cell r="BF28">
            <v>38</v>
          </cell>
        </row>
        <row r="29">
          <cell r="BD29">
            <v>29</v>
          </cell>
          <cell r="BE29">
            <v>34</v>
          </cell>
          <cell r="BF29">
            <v>39</v>
          </cell>
        </row>
        <row r="30">
          <cell r="BD30">
            <v>30</v>
          </cell>
          <cell r="BE30">
            <v>35</v>
          </cell>
          <cell r="BF30">
            <v>40</v>
          </cell>
        </row>
        <row r="81">
          <cell r="AR81" t="str">
            <v>FUERTE</v>
          </cell>
          <cell r="AS81" t="str">
            <v>El conjunto de controles mitiga el riesgo asociado y no requieren de acciones adicionales para su tratamiento.</v>
          </cell>
        </row>
        <row r="82">
          <cell r="AR82" t="str">
            <v>MODERADO</v>
          </cell>
          <cell r="AS82" t="str">
            <v>El conjunto de controles mitiga parcialmente el riesgo asociado. Para su tratamiento se requiere tomar acciones adicionales, las cuales serán incluidas en el Plan de tratamiento de riesgos.</v>
          </cell>
        </row>
        <row r="83">
          <cell r="AR83" t="str">
            <v>DÉBIL</v>
          </cell>
          <cell r="AS83" t="str">
            <v>El conjunto de controles no mitiga el riesgo asociado. Se requiere estudiar la viabilidad de estos controles y tomar acciones correctivas a fin de tratar adecuadamente el riesgo, o implementar nuevos controles</v>
          </cell>
        </row>
      </sheetData>
      <sheetData sheetId="8"/>
      <sheetData sheetId="9"/>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IDENTIFICACION DEL RIESGO"/>
      <sheetName val="LISTADO DE CAUSAS"/>
      <sheetName val="LISTADO DE CONSECUENCIAS"/>
      <sheetName val="2. ANALISIS DEL RIESGO"/>
      <sheetName val="2a. HOJA DE CONTROLES"/>
      <sheetName val="3. MAPAS DE RIESGO"/>
      <sheetName val="SEGUIMIENTO RIESGOS CORRUPCION"/>
      <sheetName val="DATOS"/>
      <sheetName val="MAPA DE RIESGO DEL PROCESO"/>
      <sheetName val="OJ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OS VS TRIADA"/>
      <sheetName val="LISTA"/>
      <sheetName val="LEVANTAMIENTO_ACTIVOS"/>
      <sheetName val="DATOS"/>
    </sheetNames>
    <sheetDataSet>
      <sheetData sheetId="0"/>
      <sheetData sheetId="1"/>
      <sheetData sheetId="2"/>
      <sheetData sheetId="3" refreshError="1"/>
    </sheetDataSet>
  </externalBook>
</externalLink>
</file>

<file path=xl/tables/table1.xml><?xml version="1.0" encoding="utf-8"?>
<table xmlns="http://schemas.openxmlformats.org/spreadsheetml/2006/main" id="46" name="Tabla46" displayName="Tabla46" ref="F17:V521" totalsRowShown="0" headerRowDxfId="393" dataDxfId="391" headerRowBorderDxfId="392" tableBorderDxfId="390">
  <tableColumns count="17">
    <tableColumn id="1" name="ID RIESGO" dataDxfId="389"/>
    <tableColumn id="2" name="RIESGO" dataDxfId="388">
      <calculatedColumnFormula>IFERROR(VLOOKUP(Tabla46[[#This Row],[ID RIESGO]],'1. IDENTIFICACION DEL RIESGO'!$AB$27:$AL$34,11,0),"")</calculatedColumnFormula>
    </tableColumn>
    <tableColumn id="3" name="DESCRIPCION DEL CONTROL" dataDxfId="387"/>
    <tableColumn id="16" name="RESPONSABLE DEL CONTROL (CARGO)" dataDxfId="386"/>
    <tableColumn id="17" name="FRECUENCIA DE EJECUCION DEL CONTROL" dataDxfId="385"/>
    <tableColumn id="5" name="NATURALEZA DEL CONTROL" dataDxfId="384"/>
    <tableColumn id="6" name="CLASE DE CONTROL " dataDxfId="383"/>
    <tableColumn id="8" name="EL CONTROL ESTA DOCUMENTADO" dataDxfId="382"/>
    <tableColumn id="4" name="EL CONTROL TIENE ASIGNADO RESPONSABLE" dataDxfId="381">
      <calculatedColumnFormula>IF(Tabla46[[#This Row],[ID RIESGO]]="","",IF(Tabla46[[#This Row],[RESPONSABLE DEL CONTROL (CARGO)]]="","No","Si"))</calculatedColumnFormula>
    </tableColumn>
    <tableColumn id="7" name="FRECUENCIA" dataDxfId="380"/>
    <tableColumn id="10" name="VALOR EVALUACION DISENO" dataDxfId="379">
      <calculatedColumnFormula>+IFERROR(AVERAGE(VLOOKUP(Tabla46[[#This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calculatedColumnFormula>
    </tableColumn>
    <tableColumn id="9" name="RESULTADO EVALUACIÓN DEL DISEÑO DEL CONTROL" dataDxfId="378">
      <calculatedColumnFormula>IF(ISTEXT(Tabla46[[#This Row],[VALOR EVALUACION DISENO]]),"",IF(Tabla46[[#This Row],[VALOR EVALUACION DISENO]]&gt;4.6,DATOS!$AV$21,IF(Tabla46[[#This Row],[VALOR EVALUACION DISENO]]&gt;=3,DATOS!$AV$22,DATOS!$AV$23)))</calculatedColumnFormula>
    </tableColumn>
    <tableColumn id="11" name="% DE CUMPLIMIENTO DE LA EJECUCION DEL CONTROL" dataDxfId="377"/>
    <tableColumn id="12" name="RESULTADO EVALUACION DE LA EJECUCION" dataDxfId="376">
      <calculatedColumnFormula>IFERROR(VLOOKUP(Tabla46[[#This Row],[% DE CUMPLIMIENTO DE LA EJECUCION DEL CONTROL]],DATOS!$AS$38:$AT$40,2,0),"")</calculatedColumnFormula>
    </tableColumn>
    <tableColumn id="13" name="CRITERIOS DE EVALUACION DE LA EFECTIVIDAD" dataDxfId="375"/>
    <tableColumn id="14" name="RESULTADO EVALUACION DE LA EFECTIVIDAD" dataDxfId="374">
      <calculatedColumnFormula>IFERROR(VLOOKUP(Tabla46[[#This Row],[CRITERIOS DE EVALUACION DE LA EFECTIVIDAD]],DATOS!$AS$43:$AT$45,2,0),"")</calculatedColumnFormula>
    </tableColumn>
    <tableColumn id="15" name="CALIFICACION FINAL DE CADA CONTROL" dataDxfId="373">
      <calculatedColumnFormula>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calculatedColumnFormula>
    </tableColumn>
  </tableColumns>
  <tableStyleInfo name="TableStyleMedium7" showFirstColumn="0" showLastColumn="0" showRowStripes="1" showColumnStripes="0"/>
</table>
</file>

<file path=xl/tables/table2.xml><?xml version="1.0" encoding="utf-8"?>
<table xmlns="http://schemas.openxmlformats.org/spreadsheetml/2006/main" id="1" name="Tabla1" displayName="Tabla1" ref="G1:G33" totalsRowShown="0" headerRowDxfId="143" dataDxfId="142">
  <autoFilter ref="G1:G33"/>
  <tableColumns count="1">
    <tableColumn id="1" name="SEDE_NACIONAL" dataDxfId="141"/>
  </tableColumns>
  <tableStyleInfo name="TableStyleMedium2" showFirstColumn="0" showLastColumn="0" showRowStripes="1" showColumnStripes="0"/>
</table>
</file>

<file path=xl/tables/table3.xml><?xml version="1.0" encoding="utf-8"?>
<table xmlns="http://schemas.openxmlformats.org/spreadsheetml/2006/main" id="2" name="Tabla2" displayName="Tabla2" ref="H1:H5" totalsRowShown="0" headerRowDxfId="140" dataDxfId="139">
  <tableColumns count="1">
    <tableColumn id="1" name="AMAZONAS" dataDxfId="138"/>
  </tableColumns>
  <tableStyleInfo name="TableStyleMedium2" showFirstColumn="0" showLastColumn="0" showRowStripes="1" showColumnStripes="0"/>
</table>
</file>

<file path=xl/tables/table4.xml><?xml version="1.0" encoding="utf-8"?>
<table xmlns="http://schemas.openxmlformats.org/spreadsheetml/2006/main" id="3" name="Tabla3" displayName="Tabla3" ref="I1:I19" totalsRowShown="0" headerRowDxfId="137" dataDxfId="136">
  <tableColumns count="1">
    <tableColumn id="1" name="ANTIOQUIA" dataDxfId="135"/>
  </tableColumns>
  <tableStyleInfo name="TableStyleMedium2" showFirstColumn="0" showLastColumn="0" showRowStripes="1" showColumnStripes="0"/>
</table>
</file>

<file path=xl/tables/table5.xml><?xml version="1.0" encoding="utf-8"?>
<table xmlns="http://schemas.openxmlformats.org/spreadsheetml/2006/main" id="4" name="Tabla4" displayName="Tabla4" ref="J1:J6" totalsRowShown="0" headerRowDxfId="134" dataDxfId="133">
  <tableColumns count="1">
    <tableColumn id="1" name="ARAUCA" dataDxfId="132"/>
  </tableColumns>
  <tableStyleInfo name="TableStyleMedium2" showFirstColumn="0" showLastColumn="0" showRowStripes="1" showColumnStripes="0"/>
</table>
</file>

<file path=xl/tables/table6.xml><?xml version="1.0" encoding="utf-8"?>
<table xmlns="http://schemas.openxmlformats.org/spreadsheetml/2006/main" id="5" name="Tabla5" displayName="Tabla5" ref="K1:K11" totalsRowShown="0" headerRowDxfId="131" dataDxfId="130">
  <tableColumns count="1">
    <tableColumn id="1" name="ATLANTICO" dataDxfId="129"/>
  </tableColumns>
  <tableStyleInfo name="TableStyleMedium2" showFirstColumn="0" showLastColumn="0" showRowStripes="1" showColumnStripes="0"/>
</table>
</file>

<file path=xl/tables/table7.xml><?xml version="1.0" encoding="utf-8"?>
<table xmlns="http://schemas.openxmlformats.org/spreadsheetml/2006/main" id="6" name="Tabla6" displayName="Tabla6" ref="L1:L19" totalsRowShown="0" headerRowDxfId="128" dataDxfId="127">
  <tableColumns count="1">
    <tableColumn id="1" name="BOGOTÁ" dataDxfId="126"/>
  </tableColumns>
  <tableStyleInfo name="TableStyleMedium2" showFirstColumn="0" showLastColumn="0" showRowStripes="1" showColumnStripes="0"/>
</table>
</file>

<file path=xl/tables/table8.xml><?xml version="1.0" encoding="utf-8"?>
<table xmlns="http://schemas.openxmlformats.org/spreadsheetml/2006/main" id="7" name="Tabla7" displayName="Tabla7" ref="M1:M11" totalsRowShown="0" headerRowDxfId="125" dataDxfId="124">
  <tableColumns count="1">
    <tableColumn id="1" name="BOLÍVAR" dataDxfId="123"/>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N1:N20" totalsRowShown="0" headerRowDxfId="122" dataDxfId="121">
  <tableColumns count="1">
    <tableColumn id="1" name="BOYACÁ" dataDxfId="120"/>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O1:O9" totalsRowShown="0" headerRowDxfId="119" dataDxfId="118">
  <tableColumns count="1">
    <tableColumn id="1" name="CALDAS" dataDxfId="117"/>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P1:P7" totalsRowShown="0" headerRowDxfId="116" dataDxfId="115">
  <tableColumns count="1">
    <tableColumn id="1" name="CAQUETÁ" dataDxfId="114"/>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Q1:Q7" totalsRowShown="0" headerRowDxfId="113" dataDxfId="112">
  <tableColumns count="1">
    <tableColumn id="1" name="CASANARE" dataDxfId="111"/>
  </tableColumns>
  <tableStyleInfo name="TableStyleMedium2" showFirstColumn="0" showLastColumn="0" showRowStripes="1" showColumnStripes="0"/>
</table>
</file>

<file path=xl/tables/table13.xml><?xml version="1.0" encoding="utf-8"?>
<table xmlns="http://schemas.openxmlformats.org/spreadsheetml/2006/main" id="13" name="Tabla13" displayName="Tabla13" ref="R1:R10" totalsRowShown="0" headerRowDxfId="110" dataDxfId="109">
  <tableColumns count="1">
    <tableColumn id="1" name="CAUCA" dataDxfId="108"/>
  </tableColumns>
  <tableStyleInfo name="TableStyleMedium2" showFirstColumn="0" showLastColumn="0" showRowStripes="1" showColumnStripes="0"/>
</table>
</file>

<file path=xl/tables/table14.xml><?xml version="1.0" encoding="utf-8"?>
<table xmlns="http://schemas.openxmlformats.org/spreadsheetml/2006/main" id="14" name="Tabla14" displayName="Tabla14" ref="S1:S9" totalsRowShown="0" headerRowDxfId="107" dataDxfId="106">
  <tableColumns count="1">
    <tableColumn id="1" name="CESAR" dataDxfId="105"/>
  </tableColumns>
  <tableStyleInfo name="TableStyleMedium2" showFirstColumn="0" showLastColumn="0" showRowStripes="1" showColumnStripes="0"/>
</table>
</file>

<file path=xl/tables/table15.xml><?xml version="1.0" encoding="utf-8"?>
<table xmlns="http://schemas.openxmlformats.org/spreadsheetml/2006/main" id="15" name="Tabla15" displayName="Tabla15" ref="T1:T8" totalsRowShown="0" headerRowDxfId="104" dataDxfId="103">
  <tableColumns count="1">
    <tableColumn id="1" name="CHOCO" dataDxfId="102"/>
  </tableColumns>
  <tableStyleInfo name="TableStyleMedium2" showFirstColumn="0" showLastColumn="0" showRowStripes="1" showColumnStripes="0"/>
</table>
</file>

<file path=xl/tables/table16.xml><?xml version="1.0" encoding="utf-8"?>
<table xmlns="http://schemas.openxmlformats.org/spreadsheetml/2006/main" id="16" name="Tabla16" displayName="Tabla16" ref="U1:U11" totalsRowShown="0" headerRowDxfId="101" dataDxfId="100">
  <tableColumns count="1">
    <tableColumn id="1" name="CÓRDOBA" dataDxfId="99"/>
  </tableColumns>
  <tableStyleInfo name="TableStyleMedium2" showFirstColumn="0" showLastColumn="0" showRowStripes="1" showColumnStripes="0"/>
</table>
</file>

<file path=xl/tables/table17.xml><?xml version="1.0" encoding="utf-8"?>
<table xmlns="http://schemas.openxmlformats.org/spreadsheetml/2006/main" id="17" name="Tabla17" displayName="Tabla17" ref="V1:V16" totalsRowShown="0" headerRowDxfId="98" dataDxfId="97">
  <tableColumns count="1">
    <tableColumn id="1" name="CUNDINAMARCA" dataDxfId="96"/>
  </tableColumns>
  <tableStyleInfo name="TableStyleMedium2" showFirstColumn="0" showLastColumn="0" showRowStripes="1" showColumnStripes="0"/>
</table>
</file>

<file path=xl/tables/table18.xml><?xml version="1.0" encoding="utf-8"?>
<table xmlns="http://schemas.openxmlformats.org/spreadsheetml/2006/main" id="18" name="Tabla18" displayName="Tabla18" ref="W1:W2" totalsRowShown="0" headerRowDxfId="95" dataDxfId="94">
  <tableColumns count="1">
    <tableColumn id="1" name="GUAINIA" dataDxfId="93"/>
  </tableColumns>
  <tableStyleInfo name="TableStyleMedium2" showFirstColumn="0" showLastColumn="0" showRowStripes="1" showColumnStripes="0"/>
</table>
</file>

<file path=xl/tables/table19.xml><?xml version="1.0" encoding="utf-8"?>
<table xmlns="http://schemas.openxmlformats.org/spreadsheetml/2006/main" id="19" name="Tabla19" displayName="Tabla19" ref="X1:X2" totalsRowShown="0" headerRowDxfId="92" dataDxfId="91">
  <tableColumns count="1">
    <tableColumn id="1" name="GUAVIARE" dataDxfId="90"/>
  </tableColumns>
  <tableStyleInfo name="TableStyleMedium2" showFirstColumn="0" showLastColumn="0" showRowStripes="1" showColumnStripes="0"/>
</table>
</file>

<file path=xl/tables/table20.xml><?xml version="1.0" encoding="utf-8"?>
<table xmlns="http://schemas.openxmlformats.org/spreadsheetml/2006/main" id="20" name="Tabla20" displayName="Tabla20" ref="Y1:Y8" totalsRowShown="0" headerRowDxfId="89" dataDxfId="88">
  <tableColumns count="1">
    <tableColumn id="1" name="HUILA" dataDxfId="87"/>
  </tableColumns>
  <tableStyleInfo name="TableStyleMedium2" showFirstColumn="0" showLastColumn="0" showRowStripes="1" showColumnStripes="0"/>
</table>
</file>

<file path=xl/tables/table21.xml><?xml version="1.0" encoding="utf-8"?>
<table xmlns="http://schemas.openxmlformats.org/spreadsheetml/2006/main" id="21" name="Tabla21" displayName="Tabla21" ref="Z1:Z8" totalsRowShown="0" headerRowDxfId="86" dataDxfId="85">
  <tableColumns count="1">
    <tableColumn id="1" name="LA_GUAJIRA" dataDxfId="84"/>
  </tableColumns>
  <tableStyleInfo name="TableStyleMedium2" showFirstColumn="0" showLastColumn="0" showRowStripes="1" showColumnStripes="0"/>
</table>
</file>

<file path=xl/tables/table22.xml><?xml version="1.0" encoding="utf-8"?>
<table xmlns="http://schemas.openxmlformats.org/spreadsheetml/2006/main" id="22" name="Tabla22" displayName="Tabla22" ref="AA1:AA11" totalsRowShown="0" headerRowDxfId="83" dataDxfId="82">
  <tableColumns count="1">
    <tableColumn id="1" name="MAGDALENA" dataDxfId="81"/>
  </tableColumns>
  <tableStyleInfo name="TableStyleMedium2" showFirstColumn="0" showLastColumn="0" showRowStripes="1" showColumnStripes="0"/>
</table>
</file>

<file path=xl/tables/table23.xml><?xml version="1.0" encoding="utf-8"?>
<table xmlns="http://schemas.openxmlformats.org/spreadsheetml/2006/main" id="23" name="Tabla23" displayName="Tabla23" ref="AB1:AB8" totalsRowShown="0" headerRowDxfId="80" dataDxfId="79">
  <tableColumns count="1">
    <tableColumn id="1" name="META" dataDxfId="78"/>
  </tableColumns>
  <tableStyleInfo name="TableStyleMedium2" showFirstColumn="0" showLastColumn="0" showRowStripes="1" showColumnStripes="0"/>
</table>
</file>

<file path=xl/tables/table24.xml><?xml version="1.0" encoding="utf-8"?>
<table xmlns="http://schemas.openxmlformats.org/spreadsheetml/2006/main" id="24" name="Tabla24" displayName="Tabla24" ref="AC1:AC12" totalsRowShown="0" headerRowDxfId="77" dataDxfId="76">
  <tableColumns count="1">
    <tableColumn id="1" name="NARIÑO" dataDxfId="75"/>
  </tableColumns>
  <tableStyleInfo name="TableStyleMedium2" showFirstColumn="0" showLastColumn="0" showRowStripes="1" showColumnStripes="0"/>
</table>
</file>

<file path=xl/tables/table25.xml><?xml version="1.0" encoding="utf-8"?>
<table xmlns="http://schemas.openxmlformats.org/spreadsheetml/2006/main" id="25" name="Tabla25" displayName="Tabla25" ref="AD1:AD9" totalsRowShown="0" headerRowDxfId="74" dataDxfId="73">
  <tableColumns count="1">
    <tableColumn id="1" name="N_SANTANDER" dataDxfId="72"/>
  </tableColumns>
  <tableStyleInfo name="TableStyleMedium2" showFirstColumn="0" showLastColumn="0" showRowStripes="1" showColumnStripes="0"/>
</table>
</file>

<file path=xl/tables/table26.xml><?xml version="1.0" encoding="utf-8"?>
<table xmlns="http://schemas.openxmlformats.org/spreadsheetml/2006/main" id="26" name="Tabla26" displayName="Tabla26" ref="AE1:AE6" totalsRowShown="0" headerRowDxfId="71" dataDxfId="70">
  <tableColumns count="1">
    <tableColumn id="1" name="PUTUMAYO" dataDxfId="69"/>
  </tableColumns>
  <tableStyleInfo name="TableStyleMedium2" showFirstColumn="0" showLastColumn="0" showRowStripes="1" showColumnStripes="0"/>
</table>
</file>

<file path=xl/tables/table27.xml><?xml version="1.0" encoding="utf-8"?>
<table xmlns="http://schemas.openxmlformats.org/spreadsheetml/2006/main" id="27" name="Tabla27" displayName="Tabla27" ref="AF1:AF6" totalsRowShown="0" headerRowDxfId="68" dataDxfId="67">
  <tableColumns count="1">
    <tableColumn id="1" name="QUINDIO" dataDxfId="66"/>
  </tableColumns>
  <tableStyleInfo name="TableStyleMedium2" showFirstColumn="0" showLastColumn="0" showRowStripes="1" showColumnStripes="0"/>
</table>
</file>

<file path=xl/tables/table28.xml><?xml version="1.0" encoding="utf-8"?>
<table xmlns="http://schemas.openxmlformats.org/spreadsheetml/2006/main" id="28" name="Tabla28" displayName="Tabla28" ref="AG1:AG8" totalsRowShown="0" headerRowDxfId="65" dataDxfId="64">
  <tableColumns count="1">
    <tableColumn id="1" name="RISARALDA" dataDxfId="63"/>
  </tableColumns>
  <tableStyleInfo name="TableStyleMedium2" showFirstColumn="0" showLastColumn="0" showRowStripes="1" showColumnStripes="0"/>
</table>
</file>

<file path=xl/tables/table29.xml><?xml version="1.0" encoding="utf-8"?>
<table xmlns="http://schemas.openxmlformats.org/spreadsheetml/2006/main" id="29" name="Tabla29" displayName="Tabla29" ref="AH1:AH3" totalsRowShown="0" headerRowDxfId="62" dataDxfId="61">
  <tableColumns count="1">
    <tableColumn id="1" name="SAN_ANDRES" dataDxfId="60"/>
  </tableColumns>
  <tableStyleInfo name="TableStyleMedium2" showFirstColumn="0" showLastColumn="0" showRowStripes="1" showColumnStripes="0"/>
</table>
</file>

<file path=xl/tables/table30.xml><?xml version="1.0" encoding="utf-8"?>
<table xmlns="http://schemas.openxmlformats.org/spreadsheetml/2006/main" id="30" name="Tabla30" displayName="Tabla30" ref="AI1:AI13" totalsRowShown="0" headerRowDxfId="59" dataDxfId="58">
  <tableColumns count="1">
    <tableColumn id="1" name="SANTANDER" dataDxfId="57"/>
  </tableColumns>
  <tableStyleInfo name="TableStyleMedium2" showFirstColumn="0" showLastColumn="0" showRowStripes="1" showColumnStripes="0"/>
</table>
</file>

<file path=xl/tables/table31.xml><?xml version="1.0" encoding="utf-8"?>
<table xmlns="http://schemas.openxmlformats.org/spreadsheetml/2006/main" id="31" name="Tabla31" displayName="Tabla31" ref="AJ1:AJ7" totalsRowShown="0" headerRowDxfId="56" dataDxfId="55">
  <tableColumns count="1">
    <tableColumn id="1" name="SUCRE" dataDxfId="54"/>
  </tableColumns>
  <tableStyleInfo name="TableStyleMedium2" showFirstColumn="0" showLastColumn="0" showRowStripes="1" showColumnStripes="0"/>
</table>
</file>

<file path=xl/tables/table32.xml><?xml version="1.0" encoding="utf-8"?>
<table xmlns="http://schemas.openxmlformats.org/spreadsheetml/2006/main" id="32" name="Tabla32" displayName="Tabla32" ref="AK1:AK12" totalsRowShown="0" headerRowDxfId="53" dataDxfId="52">
  <tableColumns count="1">
    <tableColumn id="1" name="TOLIMA" dataDxfId="51"/>
  </tableColumns>
  <tableStyleInfo name="TableStyleMedium2" showFirstColumn="0" showLastColumn="0" showRowStripes="1" showColumnStripes="0"/>
</table>
</file>

<file path=xl/tables/table33.xml><?xml version="1.0" encoding="utf-8"?>
<table xmlns="http://schemas.openxmlformats.org/spreadsheetml/2006/main" id="33" name="Tabla33" displayName="Tabla33" ref="AL1:AL17" totalsRowShown="0" headerRowDxfId="50" dataDxfId="49">
  <tableColumns count="1">
    <tableColumn id="1" name="VALLE" dataDxfId="48"/>
  </tableColumns>
  <tableStyleInfo name="TableStyleMedium2" showFirstColumn="0" showLastColumn="0" showRowStripes="1" showColumnStripes="0"/>
</table>
</file>

<file path=xl/tables/table34.xml><?xml version="1.0" encoding="utf-8"?>
<table xmlns="http://schemas.openxmlformats.org/spreadsheetml/2006/main" id="34" name="Tabla34" displayName="Tabla34" ref="AM1:AM2" totalsRowShown="0" headerRowDxfId="47" dataDxfId="46">
  <tableColumns count="1">
    <tableColumn id="1" name="VAUPES" dataDxfId="45"/>
  </tableColumns>
  <tableStyleInfo name="TableStyleMedium2" showFirstColumn="0" showLastColumn="0" showRowStripes="1" showColumnStripes="0"/>
</table>
</file>

<file path=xl/tables/table35.xml><?xml version="1.0" encoding="utf-8"?>
<table xmlns="http://schemas.openxmlformats.org/spreadsheetml/2006/main" id="35" name="Tabla35" displayName="Tabla35" ref="AN1:AN2" totalsRowShown="0" headerRowDxfId="44" dataDxfId="43">
  <tableColumns count="1">
    <tableColumn id="1" name="VICHADA" dataDxfId="42"/>
  </tableColumns>
  <tableStyleInfo name="TableStyleMedium2" showFirstColumn="0" showLastColumn="0" showRowStripes="1" showColumnStripes="0"/>
</table>
</file>

<file path=xl/tables/table36.xml><?xml version="1.0" encoding="utf-8"?>
<table xmlns="http://schemas.openxmlformats.org/spreadsheetml/2006/main" id="37" name="Tabla37" displayName="Tabla37" ref="F1:F34" totalsRowShown="0" headerRowDxfId="41" dataDxfId="40">
  <autoFilter ref="F1:F34"/>
  <tableColumns count="1">
    <tableColumn id="1" name="REGIONAL" dataDxfId="39"/>
  </tableColumns>
  <tableStyleInfo name="TableStyleMedium2" showFirstColumn="0" showLastColumn="0" showRowStripes="1" showColumnStripes="0"/>
</table>
</file>

<file path=xl/tables/table37.xml><?xml version="1.0" encoding="utf-8"?>
<table xmlns="http://schemas.openxmlformats.org/spreadsheetml/2006/main" id="38" name="Tabla38" displayName="Tabla38" ref="E1:E2" totalsRowShown="0" headerRowDxfId="38" dataDxfId="37">
  <autoFilter ref="E1:E2"/>
  <tableColumns count="1">
    <tableColumn id="1" name="NACIONAL" dataDxfId="36"/>
  </tableColumns>
  <tableStyleInfo name="TableStyleMedium2" showFirstColumn="0" showLastColumn="0" showRowStripes="1" showColumnStripes="0"/>
</table>
</file>

<file path=xl/tables/table38.xml><?xml version="1.0" encoding="utf-8"?>
<table xmlns="http://schemas.openxmlformats.org/spreadsheetml/2006/main" id="39" name="Tabla39" displayName="Tabla39" ref="A1:A16" totalsRowShown="0" headerRowDxfId="35" dataDxfId="34" tableBorderDxfId="33">
  <tableColumns count="1">
    <tableColumn id="1" name="PROCESO" dataDxfId="32"/>
  </tableColumns>
  <tableStyleInfo name="TableStyleMedium2" showFirstColumn="0" showLastColumn="0" showRowStripes="1" showColumnStripes="0"/>
</table>
</file>

<file path=xl/tables/table39.xml><?xml version="1.0" encoding="utf-8"?>
<table xmlns="http://schemas.openxmlformats.org/spreadsheetml/2006/main" id="40" name="Tabla40" displayName="Tabla40" ref="B1:C16" totalsRowShown="0" headerRowDxfId="31" dataDxfId="30" tableBorderDxfId="29">
  <tableColumns count="2">
    <tableColumn id="1" name="OBJETIVOS" dataDxfId="28"/>
    <tableColumn id="2" name="ID_PROCESO" dataDxfId="27"/>
  </tableColumns>
  <tableStyleInfo name="TableStyleMedium2" showFirstColumn="0" showLastColumn="0" showRowStripes="1" showColumnStripes="0"/>
</table>
</file>

<file path=xl/tables/table40.xml><?xml version="1.0" encoding="utf-8"?>
<table xmlns="http://schemas.openxmlformats.org/spreadsheetml/2006/main" id="41" name="Tabla41" displayName="Tabla41" ref="AP1:AP11" totalsRowShown="0" headerRowDxfId="26" dataDxfId="25">
  <autoFilter ref="AP1:AP11"/>
  <tableColumns count="1">
    <tableColumn id="1" name="FUENTE" dataDxfId="24"/>
  </tableColumns>
  <tableStyleInfo name="TableStyleMedium2" showFirstColumn="0" showLastColumn="0" showRowStripes="1" showColumnStripes="0"/>
</table>
</file>

<file path=xl/tables/table41.xml><?xml version="1.0" encoding="utf-8"?>
<table xmlns="http://schemas.openxmlformats.org/spreadsheetml/2006/main" id="43" name="Tabla43" displayName="Tabla43" ref="AR1:AR10" totalsRowShown="0" headerRowDxfId="23" dataDxfId="22" tableBorderDxfId="21">
  <autoFilter ref="AR1:AR10"/>
  <tableColumns count="1">
    <tableColumn id="1" name="CONSECUENCIAS" dataDxfId="20"/>
  </tableColumns>
  <tableStyleInfo name="TableStyleMedium2" showFirstColumn="0" showLastColumn="0" showRowStripes="1" showColumnStripes="0"/>
</table>
</file>

<file path=xl/tables/table42.xml><?xml version="1.0" encoding="utf-8"?>
<table xmlns="http://schemas.openxmlformats.org/spreadsheetml/2006/main" id="8" name="Tabla8" displayName="Tabla8" ref="AS1:AS5" totalsRowShown="0" headerRowDxfId="19" dataDxfId="18">
  <autoFilter ref="AS1:AS5"/>
  <tableColumns count="1">
    <tableColumn id="1" name="CONTROL" dataDxfId="17"/>
  </tableColumns>
  <tableStyleInfo name="TableStyleMedium2" showFirstColumn="0" showLastColumn="0" showRowStripes="1" showColumnStripes="0"/>
</table>
</file>

<file path=xl/tables/table43.xml><?xml version="1.0" encoding="utf-8"?>
<table xmlns="http://schemas.openxmlformats.org/spreadsheetml/2006/main" id="36" name="Tabla36" displayName="Tabla36" ref="AT1:AT5" totalsRowShown="0" headerRowDxfId="16" dataDxfId="15">
  <autoFilter ref="AT1:AT5"/>
  <tableColumns count="1">
    <tableColumn id="1" name="CRITERIOS" dataDxfId="14"/>
  </tableColumns>
  <tableStyleInfo name="TableStyleMedium2" showFirstColumn="0" showLastColumn="0" showRowStripes="1" showColumnStripes="0"/>
</table>
</file>

<file path=xl/tables/table44.xml><?xml version="1.0" encoding="utf-8"?>
<table xmlns="http://schemas.openxmlformats.org/spreadsheetml/2006/main" id="42" name="Tabla42" displayName="Tabla42" ref="AU1:AV6" totalsRowShown="0" headerRowDxfId="13" dataDxfId="12">
  <autoFilter ref="AU1:AV6"/>
  <tableColumns count="2">
    <tableColumn id="1" name="PROBABILIDAD" dataDxfId="11"/>
    <tableColumn id="2" name="Columna1" dataDxfId="10"/>
  </tableColumns>
  <tableStyleInfo name="TableStyleMedium2" showFirstColumn="0" showLastColumn="0" showRowStripes="1" showColumnStripes="0"/>
</table>
</file>

<file path=xl/tables/table45.xml><?xml version="1.0" encoding="utf-8"?>
<table xmlns="http://schemas.openxmlformats.org/spreadsheetml/2006/main" id="44" name="Tabla44" displayName="Tabla44" ref="AW1:AX6" totalsRowShown="0" headerRowDxfId="9" dataDxfId="8">
  <autoFilter ref="AW1:AX6"/>
  <tableColumns count="2">
    <tableColumn id="1" name="IMPACTO" dataDxfId="7"/>
    <tableColumn id="2" name="Columna1" dataDxfId="6"/>
  </tableColumns>
  <tableStyleInfo name="TableStyleMedium2" showFirstColumn="0" showLastColumn="0" showRowStripes="1" showColumnStripes="0"/>
</table>
</file>

<file path=xl/tables/table46.xml><?xml version="1.0" encoding="utf-8"?>
<table xmlns="http://schemas.openxmlformats.org/spreadsheetml/2006/main" id="45" name="Tabla45" displayName="Tabla45" ref="BJ1:BJ163" totalsRowShown="0" headerRowDxfId="5" dataDxfId="4">
  <autoFilter ref="BJ1:BJ163"/>
  <tableColumns count="1">
    <tableColumn id="1" name="ANEXOS " dataDxfId="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omments" Target="../comments2.xml"/><Relationship Id="rId5" Type="http://schemas.openxmlformats.org/officeDocument/2006/relationships/image" Target="../media/image8.emf"/><Relationship Id="rId4" Type="http://schemas.openxmlformats.org/officeDocument/2006/relationships/control" Target="../activeX/activeX5.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openxmlformats.org/officeDocument/2006/relationships/comments" Target="../comments3.xml"/><Relationship Id="rId4" Type="http://schemas.openxmlformats.org/officeDocument/2006/relationships/table" Target="../tables/table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3" Type="http://schemas.openxmlformats.org/officeDocument/2006/relationships/table" Target="../tables/table12.xml"/><Relationship Id="rId18" Type="http://schemas.openxmlformats.org/officeDocument/2006/relationships/table" Target="../tables/table17.xml"/><Relationship Id="rId26" Type="http://schemas.openxmlformats.org/officeDocument/2006/relationships/table" Target="../tables/table25.xml"/><Relationship Id="rId39" Type="http://schemas.openxmlformats.org/officeDocument/2006/relationships/table" Target="../tables/table38.xml"/><Relationship Id="rId21" Type="http://schemas.openxmlformats.org/officeDocument/2006/relationships/table" Target="../tables/table20.xml"/><Relationship Id="rId34" Type="http://schemas.openxmlformats.org/officeDocument/2006/relationships/table" Target="../tables/table33.xml"/><Relationship Id="rId42" Type="http://schemas.openxmlformats.org/officeDocument/2006/relationships/table" Target="../tables/table41.xml"/><Relationship Id="rId47" Type="http://schemas.openxmlformats.org/officeDocument/2006/relationships/table" Target="../tables/table46.xml"/><Relationship Id="rId7" Type="http://schemas.openxmlformats.org/officeDocument/2006/relationships/table" Target="../tables/table6.xml"/><Relationship Id="rId2" Type="http://schemas.openxmlformats.org/officeDocument/2006/relationships/vmlDrawing" Target="../drawings/vmlDrawing4.vml"/><Relationship Id="rId16" Type="http://schemas.openxmlformats.org/officeDocument/2006/relationships/table" Target="../tables/table15.xml"/><Relationship Id="rId29" Type="http://schemas.openxmlformats.org/officeDocument/2006/relationships/table" Target="../tables/table28.xml"/><Relationship Id="rId1" Type="http://schemas.openxmlformats.org/officeDocument/2006/relationships/printerSettings" Target="../printerSettings/printerSettings6.bin"/><Relationship Id="rId6" Type="http://schemas.openxmlformats.org/officeDocument/2006/relationships/table" Target="../tables/table5.xml"/><Relationship Id="rId11" Type="http://schemas.openxmlformats.org/officeDocument/2006/relationships/table" Target="../tables/table10.xml"/><Relationship Id="rId24" Type="http://schemas.openxmlformats.org/officeDocument/2006/relationships/table" Target="../tables/table23.xml"/><Relationship Id="rId32" Type="http://schemas.openxmlformats.org/officeDocument/2006/relationships/table" Target="../tables/table31.xml"/><Relationship Id="rId37" Type="http://schemas.openxmlformats.org/officeDocument/2006/relationships/table" Target="../tables/table36.xml"/><Relationship Id="rId40" Type="http://schemas.openxmlformats.org/officeDocument/2006/relationships/table" Target="../tables/table39.xml"/><Relationship Id="rId45" Type="http://schemas.openxmlformats.org/officeDocument/2006/relationships/table" Target="../tables/table44.xml"/><Relationship Id="rId5" Type="http://schemas.openxmlformats.org/officeDocument/2006/relationships/table" Target="../tables/table4.xml"/><Relationship Id="rId15" Type="http://schemas.openxmlformats.org/officeDocument/2006/relationships/table" Target="../tables/table14.xml"/><Relationship Id="rId23" Type="http://schemas.openxmlformats.org/officeDocument/2006/relationships/table" Target="../tables/table22.xml"/><Relationship Id="rId28" Type="http://schemas.openxmlformats.org/officeDocument/2006/relationships/table" Target="../tables/table27.xml"/><Relationship Id="rId36" Type="http://schemas.openxmlformats.org/officeDocument/2006/relationships/table" Target="../tables/table35.xml"/><Relationship Id="rId10" Type="http://schemas.openxmlformats.org/officeDocument/2006/relationships/table" Target="../tables/table9.xml"/><Relationship Id="rId19" Type="http://schemas.openxmlformats.org/officeDocument/2006/relationships/table" Target="../tables/table18.xml"/><Relationship Id="rId31" Type="http://schemas.openxmlformats.org/officeDocument/2006/relationships/table" Target="../tables/table30.xml"/><Relationship Id="rId44" Type="http://schemas.openxmlformats.org/officeDocument/2006/relationships/table" Target="../tables/table43.xml"/><Relationship Id="rId4" Type="http://schemas.openxmlformats.org/officeDocument/2006/relationships/table" Target="../tables/table3.xml"/><Relationship Id="rId9" Type="http://schemas.openxmlformats.org/officeDocument/2006/relationships/table" Target="../tables/table8.xml"/><Relationship Id="rId14" Type="http://schemas.openxmlformats.org/officeDocument/2006/relationships/table" Target="../tables/table13.xml"/><Relationship Id="rId22" Type="http://schemas.openxmlformats.org/officeDocument/2006/relationships/table" Target="../tables/table21.xml"/><Relationship Id="rId27" Type="http://schemas.openxmlformats.org/officeDocument/2006/relationships/table" Target="../tables/table26.xml"/><Relationship Id="rId30" Type="http://schemas.openxmlformats.org/officeDocument/2006/relationships/table" Target="../tables/table29.xml"/><Relationship Id="rId35" Type="http://schemas.openxmlformats.org/officeDocument/2006/relationships/table" Target="../tables/table34.xml"/><Relationship Id="rId43" Type="http://schemas.openxmlformats.org/officeDocument/2006/relationships/table" Target="../tables/table42.xml"/><Relationship Id="rId48" Type="http://schemas.openxmlformats.org/officeDocument/2006/relationships/comments" Target="../comments4.xml"/><Relationship Id="rId8" Type="http://schemas.openxmlformats.org/officeDocument/2006/relationships/table" Target="../tables/table7.xml"/><Relationship Id="rId3" Type="http://schemas.openxmlformats.org/officeDocument/2006/relationships/table" Target="../tables/table2.xml"/><Relationship Id="rId12" Type="http://schemas.openxmlformats.org/officeDocument/2006/relationships/table" Target="../tables/table11.xml"/><Relationship Id="rId17" Type="http://schemas.openxmlformats.org/officeDocument/2006/relationships/table" Target="../tables/table16.xml"/><Relationship Id="rId25" Type="http://schemas.openxmlformats.org/officeDocument/2006/relationships/table" Target="../tables/table24.xml"/><Relationship Id="rId33" Type="http://schemas.openxmlformats.org/officeDocument/2006/relationships/table" Target="../tables/table32.xml"/><Relationship Id="rId38" Type="http://schemas.openxmlformats.org/officeDocument/2006/relationships/table" Target="../tables/table37.xml"/><Relationship Id="rId46" Type="http://schemas.openxmlformats.org/officeDocument/2006/relationships/table" Target="../tables/table45.xml"/><Relationship Id="rId20" Type="http://schemas.openxmlformats.org/officeDocument/2006/relationships/table" Target="../tables/table19.xml"/><Relationship Id="rId41" Type="http://schemas.openxmlformats.org/officeDocument/2006/relationships/table" Target="../tables/table4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9" tint="-0.249977111117893"/>
    <pageSetUpPr fitToPage="1"/>
  </sheetPr>
  <dimension ref="A1:AN417"/>
  <sheetViews>
    <sheetView topLeftCell="N25" zoomScaleNormal="100" zoomScalePageLayoutView="85" workbookViewId="0">
      <selection activeCell="AH34" sqref="AH34"/>
    </sheetView>
  </sheetViews>
  <sheetFormatPr baseColWidth="10" defaultColWidth="11.42578125" defaultRowHeight="12" x14ac:dyDescent="0.25"/>
  <cols>
    <col min="1" max="1" width="1.140625" style="300" customWidth="1"/>
    <col min="2" max="2" width="4.42578125" style="102" customWidth="1"/>
    <col min="3" max="3" width="3.7109375" style="102" customWidth="1"/>
    <col min="4" max="4" width="4.140625" style="328" customWidth="1"/>
    <col min="5" max="5" width="0.5703125" style="102" customWidth="1"/>
    <col min="6" max="6" width="14.42578125" style="102" customWidth="1"/>
    <col min="7" max="7" width="2.140625" style="102" customWidth="1"/>
    <col min="8" max="8" width="12.5703125" style="102" customWidth="1"/>
    <col min="9" max="9" width="20.5703125" style="102" customWidth="1"/>
    <col min="10" max="10" width="2" style="102" customWidth="1"/>
    <col min="11" max="11" width="30.28515625" style="329" customWidth="1"/>
    <col min="12" max="12" width="1.42578125" style="102" customWidth="1"/>
    <col min="13" max="13" width="65.42578125" style="102" customWidth="1"/>
    <col min="14" max="14" width="1.7109375" style="102" customWidth="1"/>
    <col min="15" max="15" width="21.42578125" style="102" customWidth="1"/>
    <col min="16" max="16" width="2" style="102" customWidth="1"/>
    <col min="17" max="17" width="3.5703125" style="102" customWidth="1"/>
    <col min="18" max="18" width="16.7109375" style="102" customWidth="1"/>
    <col min="19" max="19" width="1.42578125" style="300" customWidth="1"/>
    <col min="20" max="20" width="11.42578125" style="300" customWidth="1"/>
    <col min="21" max="21" width="1.42578125" style="300" customWidth="1"/>
    <col min="22" max="22" width="23.7109375" style="300" customWidth="1"/>
    <col min="23" max="23" width="1.42578125" style="300" customWidth="1"/>
    <col min="24" max="24" width="31.42578125" style="300" customWidth="1"/>
    <col min="25" max="25" width="16.7109375" style="300" hidden="1" customWidth="1"/>
    <col min="26" max="26" width="0.85546875" style="102" customWidth="1"/>
    <col min="27" max="27" width="4.5703125" style="102" hidden="1" customWidth="1"/>
    <col min="28" max="28" width="9.7109375" style="102" customWidth="1"/>
    <col min="29" max="29" width="0.85546875" style="303" customWidth="1"/>
    <col min="30" max="30" width="22.85546875" style="304" customWidth="1"/>
    <col min="31" max="31" width="0.85546875" style="303" customWidth="1"/>
    <col min="32" max="32" width="12" style="303" bestFit="1" customWidth="1"/>
    <col min="33" max="33" width="0.85546875" style="303" customWidth="1"/>
    <col min="34" max="34" width="11.42578125" style="300"/>
    <col min="35" max="35" width="0.85546875" style="300" customWidth="1"/>
    <col min="36" max="36" width="11.42578125" style="300"/>
    <col min="37" max="37" width="1" style="300" customWidth="1"/>
    <col min="38" max="38" width="11.42578125" style="301" hidden="1" customWidth="1"/>
    <col min="39" max="39" width="24.28515625" style="300" bestFit="1" customWidth="1"/>
    <col min="40" max="40" width="20.7109375" style="300" bestFit="1" customWidth="1"/>
    <col min="41" max="16384" width="11.42578125" style="300"/>
  </cols>
  <sheetData>
    <row r="1" spans="1:39" ht="30" customHeight="1" x14ac:dyDescent="0.25">
      <c r="A1" s="575"/>
      <c r="B1" s="575"/>
      <c r="C1" s="575"/>
      <c r="D1" s="575"/>
      <c r="E1" s="575"/>
      <c r="F1" s="576" t="s">
        <v>3</v>
      </c>
      <c r="G1" s="576"/>
      <c r="H1" s="576"/>
      <c r="I1" s="576"/>
      <c r="J1" s="576"/>
      <c r="K1" s="576"/>
      <c r="L1" s="576"/>
      <c r="M1" s="513" t="s">
        <v>1808</v>
      </c>
      <c r="N1" s="577">
        <v>43063</v>
      </c>
      <c r="O1" s="578"/>
      <c r="P1" s="413"/>
      <c r="Q1" s="413"/>
    </row>
    <row r="2" spans="1:39" ht="30" customHeight="1" x14ac:dyDescent="0.25">
      <c r="A2" s="575"/>
      <c r="B2" s="575"/>
      <c r="C2" s="575"/>
      <c r="D2" s="575"/>
      <c r="E2" s="575"/>
      <c r="F2" s="579" t="s">
        <v>1792</v>
      </c>
      <c r="G2" s="579"/>
      <c r="H2" s="579"/>
      <c r="I2" s="579"/>
      <c r="J2" s="579"/>
      <c r="K2" s="579"/>
      <c r="L2" s="579"/>
      <c r="M2" s="513" t="s">
        <v>1819</v>
      </c>
      <c r="N2" s="578" t="s">
        <v>1820</v>
      </c>
      <c r="O2" s="578"/>
      <c r="P2" s="413"/>
      <c r="Q2" s="413"/>
    </row>
    <row r="3" spans="1:39" ht="30" customHeight="1" x14ac:dyDescent="0.25">
      <c r="A3" s="575"/>
      <c r="B3" s="575"/>
      <c r="C3" s="575"/>
      <c r="D3" s="575"/>
      <c r="E3" s="575"/>
      <c r="F3" s="580" t="s">
        <v>1821</v>
      </c>
      <c r="G3" s="580"/>
      <c r="H3" s="580"/>
      <c r="I3" s="580"/>
      <c r="J3" s="580"/>
      <c r="K3" s="580"/>
      <c r="L3" s="580"/>
      <c r="M3" s="581" t="s">
        <v>1793</v>
      </c>
      <c r="N3" s="582"/>
      <c r="O3" s="582"/>
      <c r="P3" s="413"/>
      <c r="Q3" s="413"/>
    </row>
    <row r="4" spans="1:39" x14ac:dyDescent="0.25">
      <c r="B4" s="295"/>
      <c r="C4" s="295"/>
      <c r="D4" s="296"/>
      <c r="E4" s="295"/>
      <c r="F4" s="295"/>
      <c r="G4" s="295"/>
      <c r="H4" s="297"/>
      <c r="I4" s="297"/>
      <c r="J4" s="297"/>
      <c r="K4" s="298"/>
      <c r="L4" s="295"/>
      <c r="M4" s="295"/>
      <c r="N4" s="295"/>
      <c r="O4" s="295"/>
      <c r="P4" s="299"/>
      <c r="Q4" s="299"/>
      <c r="R4" s="295"/>
      <c r="S4" s="295"/>
      <c r="T4" s="295"/>
      <c r="U4" s="295"/>
      <c r="V4" s="295"/>
      <c r="W4" s="295"/>
      <c r="X4" s="295"/>
      <c r="Y4" s="295"/>
      <c r="Z4" s="299"/>
      <c r="AA4" s="299"/>
      <c r="AB4" s="295"/>
      <c r="AC4" s="295"/>
      <c r="AD4" s="295"/>
      <c r="AE4" s="295"/>
      <c r="AF4" s="295"/>
      <c r="AG4" s="295"/>
      <c r="AH4" s="295"/>
      <c r="AI4" s="295"/>
      <c r="AJ4" s="295"/>
    </row>
    <row r="5" spans="1:39" ht="15.75" hidden="1" customHeight="1" x14ac:dyDescent="0.25">
      <c r="B5" s="101"/>
      <c r="C5" s="101"/>
      <c r="D5" s="302"/>
      <c r="E5" s="101"/>
      <c r="F5" s="101"/>
      <c r="G5" s="101"/>
      <c r="H5" s="583" t="s">
        <v>1791</v>
      </c>
      <c r="I5" s="584"/>
      <c r="J5" s="584"/>
      <c r="K5" s="584"/>
      <c r="L5" s="584"/>
      <c r="M5" s="584"/>
      <c r="N5" s="584"/>
      <c r="O5" s="584"/>
      <c r="P5" s="584"/>
      <c r="Q5" s="584"/>
      <c r="R5" s="584"/>
      <c r="Z5" s="300"/>
      <c r="AA5" s="300"/>
      <c r="AB5" s="300"/>
    </row>
    <row r="6" spans="1:39" hidden="1" x14ac:dyDescent="0.25">
      <c r="B6" s="295"/>
      <c r="C6" s="295"/>
      <c r="D6" s="296"/>
      <c r="E6" s="295"/>
      <c r="F6" s="295"/>
      <c r="G6" s="295"/>
      <c r="H6" s="297"/>
      <c r="I6" s="297"/>
      <c r="J6" s="297"/>
      <c r="K6" s="298"/>
      <c r="L6" s="295"/>
      <c r="M6" s="295"/>
      <c r="N6" s="295"/>
      <c r="O6" s="295"/>
      <c r="P6" s="299"/>
      <c r="Q6" s="299"/>
      <c r="R6" s="295"/>
      <c r="S6" s="295"/>
      <c r="T6" s="295"/>
      <c r="U6" s="295"/>
      <c r="V6" s="295"/>
      <c r="W6" s="295"/>
      <c r="X6" s="295"/>
      <c r="Y6" s="295"/>
      <c r="Z6" s="299"/>
      <c r="AA6" s="299"/>
      <c r="AB6" s="295"/>
      <c r="AC6" s="295"/>
      <c r="AD6" s="295"/>
      <c r="AE6" s="295"/>
      <c r="AF6" s="295"/>
      <c r="AG6" s="295"/>
      <c r="AH6" s="295"/>
      <c r="AI6" s="295"/>
      <c r="AJ6" s="295"/>
    </row>
    <row r="7" spans="1:39" s="309" customFormat="1" x14ac:dyDescent="0.25">
      <c r="B7" s="305"/>
      <c r="C7" s="305"/>
      <c r="D7" s="306"/>
      <c r="E7" s="305"/>
      <c r="F7" s="305"/>
      <c r="G7" s="305"/>
      <c r="H7" s="305"/>
      <c r="I7" s="305"/>
      <c r="J7" s="305"/>
      <c r="K7" s="307"/>
      <c r="L7" s="308"/>
      <c r="M7" s="308"/>
      <c r="N7" s="308"/>
      <c r="O7" s="308"/>
      <c r="P7" s="305"/>
      <c r="Q7" s="305"/>
      <c r="R7" s="305"/>
      <c r="S7" s="305"/>
      <c r="T7" s="305"/>
      <c r="U7" s="305"/>
      <c r="V7" s="305"/>
      <c r="W7" s="305"/>
      <c r="X7" s="305"/>
      <c r="Y7" s="305"/>
      <c r="Z7" s="305"/>
      <c r="AA7" s="305"/>
      <c r="AB7" s="308"/>
      <c r="AC7" s="305"/>
      <c r="AD7" s="305"/>
      <c r="AE7" s="305"/>
      <c r="AF7" s="305"/>
      <c r="AG7" s="305"/>
      <c r="AH7" s="305"/>
      <c r="AI7" s="305"/>
      <c r="AJ7" s="305"/>
      <c r="AK7" s="300"/>
      <c r="AL7" s="301"/>
      <c r="AM7" s="300"/>
    </row>
    <row r="8" spans="1:39" s="309" customFormat="1" ht="9" customHeight="1" x14ac:dyDescent="0.25">
      <c r="B8" s="305"/>
      <c r="C8" s="305"/>
      <c r="D8" s="306"/>
      <c r="E8" s="305"/>
      <c r="F8" s="305"/>
      <c r="G8" s="305"/>
      <c r="H8" s="305"/>
      <c r="I8" s="310" t="s">
        <v>3</v>
      </c>
      <c r="J8" s="311"/>
      <c r="K8" s="371" t="s">
        <v>1337</v>
      </c>
      <c r="L8" s="308"/>
      <c r="M8" s="308"/>
      <c r="N8" s="308"/>
      <c r="O8" s="308"/>
      <c r="P8" s="305"/>
      <c r="Q8" s="305"/>
      <c r="R8" s="305"/>
      <c r="S8" s="305"/>
      <c r="T8" s="305"/>
      <c r="U8" s="305"/>
      <c r="V8" s="305"/>
      <c r="W8" s="305"/>
      <c r="X8" s="305"/>
      <c r="Y8" s="305"/>
      <c r="Z8" s="305"/>
      <c r="AA8" s="305"/>
      <c r="AB8" s="308"/>
      <c r="AC8" s="305"/>
      <c r="AD8" s="305"/>
      <c r="AE8" s="305"/>
      <c r="AF8" s="305"/>
      <c r="AG8" s="305"/>
      <c r="AH8" s="305"/>
      <c r="AI8" s="305"/>
      <c r="AJ8" s="305"/>
      <c r="AK8" s="300"/>
      <c r="AL8" s="301"/>
      <c r="AM8" s="300"/>
    </row>
    <row r="9" spans="1:39" s="309" customFormat="1" ht="9" customHeight="1" x14ac:dyDescent="0.25">
      <c r="B9" s="305"/>
      <c r="C9" s="305"/>
      <c r="D9" s="306"/>
      <c r="E9" s="305"/>
      <c r="F9" s="305"/>
      <c r="G9" s="305"/>
      <c r="H9" s="305"/>
      <c r="I9" s="310" t="s">
        <v>0</v>
      </c>
      <c r="J9" s="311"/>
      <c r="K9" s="451" t="s">
        <v>1</v>
      </c>
      <c r="L9" s="308"/>
      <c r="M9" s="308"/>
      <c r="N9" s="308"/>
      <c r="O9" s="308"/>
      <c r="P9" s="305"/>
      <c r="Q9" s="305"/>
      <c r="R9" s="305"/>
      <c r="S9" s="305"/>
      <c r="T9" s="305"/>
      <c r="U9" s="305"/>
      <c r="V9" s="305"/>
      <c r="W9" s="305"/>
      <c r="X9" s="305"/>
      <c r="Y9" s="305"/>
      <c r="Z9" s="305"/>
      <c r="AA9" s="305"/>
      <c r="AB9" s="308"/>
      <c r="AC9" s="305"/>
      <c r="AD9" s="305"/>
      <c r="AE9" s="305"/>
      <c r="AF9" s="305"/>
      <c r="AG9" s="305"/>
      <c r="AH9" s="305"/>
      <c r="AI9" s="305"/>
      <c r="AJ9" s="305"/>
      <c r="AK9" s="300"/>
      <c r="AL9" s="301"/>
      <c r="AM9" s="300"/>
    </row>
    <row r="10" spans="1:39" s="309" customFormat="1" ht="9" customHeight="1" x14ac:dyDescent="0.25">
      <c r="B10" s="305"/>
      <c r="C10" s="305"/>
      <c r="D10" s="306"/>
      <c r="E10" s="305"/>
      <c r="F10" s="305"/>
      <c r="G10" s="305"/>
      <c r="H10" s="305"/>
      <c r="I10" s="310" t="s">
        <v>1</v>
      </c>
      <c r="J10" s="311"/>
      <c r="K10" s="451" t="s">
        <v>24</v>
      </c>
      <c r="L10" s="308"/>
      <c r="M10" s="308"/>
      <c r="N10" s="308"/>
      <c r="O10" s="308"/>
      <c r="P10" s="305"/>
      <c r="Q10" s="305"/>
      <c r="R10" s="305"/>
      <c r="S10" s="305"/>
      <c r="T10" s="305"/>
      <c r="U10" s="305"/>
      <c r="V10" s="305"/>
      <c r="W10" s="305"/>
      <c r="X10" s="305"/>
      <c r="Y10" s="305"/>
      <c r="Z10" s="305"/>
      <c r="AA10" s="305"/>
      <c r="AB10" s="308"/>
      <c r="AC10" s="305"/>
      <c r="AD10" s="305"/>
      <c r="AE10" s="305"/>
      <c r="AF10" s="305"/>
      <c r="AG10" s="305"/>
      <c r="AH10" s="305"/>
      <c r="AI10" s="305"/>
      <c r="AJ10" s="305"/>
      <c r="AK10" s="300"/>
      <c r="AL10" s="301"/>
      <c r="AM10" s="300"/>
    </row>
    <row r="11" spans="1:39" s="309" customFormat="1" ht="9" customHeight="1" x14ac:dyDescent="0.25">
      <c r="B11" s="305"/>
      <c r="C11" s="305"/>
      <c r="D11" s="306"/>
      <c r="E11" s="305"/>
      <c r="F11" s="305"/>
      <c r="G11" s="305"/>
      <c r="H11" s="305"/>
      <c r="I11" s="310" t="s">
        <v>1608</v>
      </c>
      <c r="J11" s="305"/>
      <c r="K11" s="451" t="s">
        <v>56</v>
      </c>
      <c r="L11" s="308"/>
      <c r="M11" s="308"/>
      <c r="N11" s="308"/>
      <c r="O11" s="308"/>
      <c r="P11" s="305"/>
      <c r="Q11" s="305"/>
      <c r="R11" s="305"/>
      <c r="S11" s="305"/>
      <c r="T11" s="305"/>
      <c r="U11" s="305"/>
      <c r="V11" s="305"/>
      <c r="W11" s="305"/>
      <c r="X11" s="305"/>
      <c r="Y11" s="305"/>
      <c r="Z11" s="305"/>
      <c r="AA11" s="305"/>
      <c r="AB11" s="308"/>
      <c r="AC11" s="305"/>
      <c r="AD11" s="305"/>
      <c r="AE11" s="305"/>
      <c r="AF11" s="305"/>
      <c r="AG11" s="305"/>
      <c r="AH11" s="305"/>
      <c r="AI11" s="305"/>
      <c r="AJ11" s="305"/>
      <c r="AK11" s="300"/>
      <c r="AL11" s="301"/>
      <c r="AM11" s="300"/>
    </row>
    <row r="12" spans="1:39" s="309" customFormat="1" ht="9" customHeight="1" x14ac:dyDescent="0.25">
      <c r="B12" s="305"/>
      <c r="C12" s="305"/>
      <c r="D12" s="306"/>
      <c r="E12" s="305"/>
      <c r="F12" s="312"/>
      <c r="G12" s="312"/>
      <c r="H12" s="305"/>
      <c r="I12" s="305"/>
      <c r="J12" s="305"/>
      <c r="K12" s="307"/>
      <c r="L12" s="308"/>
      <c r="M12" s="308"/>
      <c r="N12" s="308"/>
      <c r="O12" s="308"/>
      <c r="P12" s="305"/>
      <c r="Q12" s="305"/>
      <c r="R12" s="305"/>
      <c r="S12" s="305"/>
      <c r="T12" s="305"/>
      <c r="U12" s="305"/>
      <c r="V12" s="305"/>
      <c r="W12" s="305"/>
      <c r="X12" s="305"/>
      <c r="Y12" s="305"/>
      <c r="Z12" s="305"/>
      <c r="AA12" s="305"/>
      <c r="AB12" s="308"/>
      <c r="AC12" s="305"/>
      <c r="AD12" s="305"/>
      <c r="AE12" s="305"/>
      <c r="AF12" s="305"/>
      <c r="AG12" s="305"/>
      <c r="AH12" s="305"/>
      <c r="AI12" s="305"/>
      <c r="AJ12" s="305"/>
      <c r="AK12" s="300"/>
      <c r="AL12" s="301"/>
      <c r="AM12" s="300"/>
    </row>
    <row r="13" spans="1:39" s="309" customFormat="1" ht="9" customHeight="1" x14ac:dyDescent="0.25">
      <c r="B13" s="305"/>
      <c r="C13" s="305"/>
      <c r="D13" s="305"/>
      <c r="E13" s="305"/>
      <c r="F13" s="305"/>
      <c r="G13" s="312"/>
      <c r="H13" s="312"/>
      <c r="I13" s="312"/>
      <c r="J13" s="312"/>
      <c r="K13" s="313"/>
      <c r="L13" s="305"/>
      <c r="M13" s="305"/>
      <c r="N13" s="314"/>
      <c r="O13" s="305"/>
      <c r="P13" s="305"/>
      <c r="Q13" s="305"/>
      <c r="R13" s="305"/>
      <c r="S13" s="305"/>
      <c r="T13" s="305"/>
      <c r="U13" s="305"/>
      <c r="V13" s="305"/>
      <c r="W13" s="305"/>
      <c r="X13" s="305"/>
      <c r="Y13" s="305"/>
      <c r="Z13" s="305"/>
      <c r="AA13" s="305"/>
      <c r="AB13" s="305"/>
      <c r="AC13" s="305"/>
      <c r="AD13" s="305"/>
      <c r="AE13" s="305"/>
      <c r="AF13" s="305"/>
      <c r="AG13" s="305"/>
      <c r="AH13" s="305"/>
      <c r="AI13" s="305"/>
      <c r="AJ13" s="305"/>
      <c r="AK13" s="300"/>
      <c r="AL13" s="301"/>
      <c r="AM13" s="300"/>
    </row>
    <row r="14" spans="1:39" s="7" customFormat="1" ht="15" customHeight="1" x14ac:dyDescent="0.25">
      <c r="B14" s="453"/>
      <c r="C14" s="453"/>
      <c r="D14" s="453"/>
      <c r="E14" s="453"/>
      <c r="F14" s="453"/>
      <c r="G14" s="457"/>
      <c r="H14" s="552" t="s">
        <v>1269</v>
      </c>
      <c r="I14" s="553"/>
      <c r="J14" s="457"/>
      <c r="K14" s="556">
        <v>43061</v>
      </c>
      <c r="L14" s="453"/>
      <c r="M14" s="453"/>
      <c r="N14" s="453"/>
      <c r="O14" s="453"/>
      <c r="P14" s="453"/>
      <c r="Q14" s="453"/>
      <c r="R14" s="453"/>
      <c r="S14" s="453"/>
      <c r="T14" s="453"/>
      <c r="U14" s="453"/>
      <c r="V14" s="453"/>
      <c r="W14" s="453"/>
      <c r="X14" s="453"/>
      <c r="Y14" s="453"/>
      <c r="Z14" s="453"/>
      <c r="AA14" s="453"/>
      <c r="AB14" s="453"/>
      <c r="AC14" s="453"/>
      <c r="AD14" s="453"/>
      <c r="AE14" s="453"/>
      <c r="AF14" s="453"/>
      <c r="AG14" s="453"/>
      <c r="AH14" s="453"/>
      <c r="AI14" s="453"/>
      <c r="AJ14" s="453"/>
      <c r="AK14" s="3"/>
      <c r="AL14" s="18"/>
      <c r="AM14" s="3"/>
    </row>
    <row r="15" spans="1:39" s="7" customFormat="1" ht="15" customHeight="1" x14ac:dyDescent="0.25">
      <c r="B15" s="453"/>
      <c r="C15" s="453"/>
      <c r="D15" s="453"/>
      <c r="E15" s="453"/>
      <c r="F15" s="453"/>
      <c r="G15" s="457"/>
      <c r="H15" s="554"/>
      <c r="I15" s="555"/>
      <c r="J15" s="457"/>
      <c r="K15" s="557"/>
      <c r="L15" s="453"/>
      <c r="M15" s="453"/>
      <c r="N15" s="453"/>
      <c r="O15" s="453"/>
      <c r="P15" s="453"/>
      <c r="Q15" s="453"/>
      <c r="R15" s="453"/>
      <c r="S15" s="453"/>
      <c r="T15" s="453"/>
      <c r="U15" s="453"/>
      <c r="V15" s="453"/>
      <c r="W15" s="453"/>
      <c r="X15" s="453"/>
      <c r="Y15" s="453"/>
      <c r="Z15" s="453"/>
      <c r="AA15" s="453"/>
      <c r="AB15" s="453"/>
      <c r="AC15" s="453"/>
      <c r="AD15" s="453"/>
      <c r="AE15" s="453"/>
      <c r="AF15" s="453"/>
      <c r="AG15" s="453"/>
      <c r="AH15" s="453"/>
      <c r="AI15" s="453"/>
      <c r="AJ15" s="453"/>
      <c r="AK15" s="3"/>
      <c r="AL15" s="18"/>
      <c r="AM15" s="3"/>
    </row>
    <row r="16" spans="1:39" s="7" customFormat="1" ht="9" customHeight="1" x14ac:dyDescent="0.25">
      <c r="B16" s="453"/>
      <c r="C16" s="453"/>
      <c r="D16" s="453"/>
      <c r="E16" s="453"/>
      <c r="F16" s="453"/>
      <c r="G16" s="457"/>
      <c r="H16" s="457"/>
      <c r="I16" s="458"/>
      <c r="J16" s="457"/>
      <c r="K16" s="459"/>
      <c r="L16" s="459"/>
      <c r="M16" s="453"/>
      <c r="N16" s="453"/>
      <c r="O16" s="453"/>
      <c r="P16" s="453"/>
      <c r="Q16" s="453"/>
      <c r="R16" s="453"/>
      <c r="S16" s="453"/>
      <c r="T16" s="453"/>
      <c r="U16" s="453"/>
      <c r="V16" s="453"/>
      <c r="W16" s="453"/>
      <c r="X16" s="453"/>
      <c r="Y16" s="453"/>
      <c r="Z16" s="453"/>
      <c r="AA16" s="453"/>
      <c r="AB16" s="453"/>
      <c r="AC16" s="453"/>
      <c r="AD16" s="453"/>
      <c r="AE16" s="453"/>
      <c r="AF16" s="453"/>
      <c r="AG16" s="453"/>
      <c r="AH16" s="453"/>
      <c r="AI16" s="453"/>
      <c r="AJ16" s="453"/>
      <c r="AK16" s="3"/>
      <c r="AL16" s="18"/>
      <c r="AM16" s="3"/>
    </row>
    <row r="17" spans="1:40" s="7" customFormat="1" ht="91.5" customHeight="1" x14ac:dyDescent="0.25">
      <c r="B17" s="453"/>
      <c r="C17" s="453"/>
      <c r="D17" s="460"/>
      <c r="E17" s="453"/>
      <c r="F17" s="588" t="s">
        <v>1670</v>
      </c>
      <c r="G17" s="461"/>
      <c r="H17" s="564" t="s">
        <v>1288</v>
      </c>
      <c r="I17" s="565"/>
      <c r="J17" s="461"/>
      <c r="K17" s="536" t="s">
        <v>1810</v>
      </c>
      <c r="L17" s="537"/>
      <c r="M17" s="537"/>
      <c r="N17" s="537"/>
      <c r="O17" s="537"/>
      <c r="P17" s="537"/>
      <c r="Q17" s="537"/>
      <c r="R17" s="537"/>
      <c r="S17" s="537"/>
      <c r="T17" s="537"/>
      <c r="U17" s="537"/>
      <c r="V17" s="537"/>
      <c r="W17" s="537"/>
      <c r="X17" s="537"/>
      <c r="Y17" s="537"/>
      <c r="Z17" s="537"/>
      <c r="AA17" s="537"/>
      <c r="AB17" s="537"/>
      <c r="AC17" s="537"/>
      <c r="AD17" s="537"/>
      <c r="AE17" s="537"/>
      <c r="AF17" s="537"/>
      <c r="AG17" s="537"/>
      <c r="AH17" s="537"/>
      <c r="AI17" s="537"/>
      <c r="AJ17" s="538"/>
      <c r="AK17" s="3"/>
      <c r="AL17" s="18"/>
      <c r="AM17" s="3"/>
    </row>
    <row r="18" spans="1:40" s="7" customFormat="1" ht="102" customHeight="1" x14ac:dyDescent="0.25">
      <c r="B18" s="453"/>
      <c r="C18" s="453"/>
      <c r="D18" s="460"/>
      <c r="E18" s="453"/>
      <c r="F18" s="589"/>
      <c r="G18" s="457"/>
      <c r="H18" s="566"/>
      <c r="I18" s="567"/>
      <c r="J18" s="462"/>
      <c r="K18" s="536" t="s">
        <v>1811</v>
      </c>
      <c r="L18" s="537"/>
      <c r="M18" s="537"/>
      <c r="N18" s="537"/>
      <c r="O18" s="537"/>
      <c r="P18" s="537"/>
      <c r="Q18" s="537"/>
      <c r="R18" s="537"/>
      <c r="S18" s="537"/>
      <c r="T18" s="537"/>
      <c r="U18" s="537"/>
      <c r="V18" s="537"/>
      <c r="W18" s="537"/>
      <c r="X18" s="537"/>
      <c r="Y18" s="537"/>
      <c r="Z18" s="537"/>
      <c r="AA18" s="537"/>
      <c r="AB18" s="537"/>
      <c r="AC18" s="537"/>
      <c r="AD18" s="537"/>
      <c r="AE18" s="537"/>
      <c r="AF18" s="537"/>
      <c r="AG18" s="537"/>
      <c r="AH18" s="537"/>
      <c r="AI18" s="537"/>
      <c r="AJ18" s="538"/>
      <c r="AK18" s="3"/>
      <c r="AL18" s="18"/>
      <c r="AM18" s="3"/>
    </row>
    <row r="19" spans="1:40" s="7" customFormat="1" ht="9" customHeight="1" x14ac:dyDescent="0.25">
      <c r="B19" s="453"/>
      <c r="C19" s="453"/>
      <c r="D19" s="460"/>
      <c r="E19" s="453"/>
      <c r="F19" s="589"/>
      <c r="G19" s="457"/>
      <c r="H19" s="457"/>
      <c r="I19" s="463"/>
      <c r="J19" s="463"/>
      <c r="K19" s="596"/>
      <c r="L19" s="596"/>
      <c r="M19" s="596"/>
      <c r="N19" s="596"/>
      <c r="O19" s="596"/>
      <c r="P19" s="596"/>
      <c r="Q19" s="596"/>
      <c r="R19" s="596"/>
      <c r="S19" s="596"/>
      <c r="T19" s="596"/>
      <c r="U19" s="596"/>
      <c r="V19" s="596"/>
      <c r="W19" s="596"/>
      <c r="X19" s="596"/>
      <c r="Y19" s="596"/>
      <c r="Z19" s="596"/>
      <c r="AA19" s="596"/>
      <c r="AB19" s="596"/>
      <c r="AC19" s="596"/>
      <c r="AD19" s="596"/>
      <c r="AE19" s="596"/>
      <c r="AF19" s="596"/>
      <c r="AG19" s="596"/>
      <c r="AH19" s="596"/>
      <c r="AI19" s="596"/>
      <c r="AJ19" s="597"/>
      <c r="AK19" s="3"/>
      <c r="AL19" s="18"/>
      <c r="AM19" s="3"/>
    </row>
    <row r="20" spans="1:40" s="7" customFormat="1" ht="123.75" customHeight="1" x14ac:dyDescent="0.25">
      <c r="B20" s="453"/>
      <c r="C20" s="453"/>
      <c r="D20" s="460"/>
      <c r="E20" s="453"/>
      <c r="F20" s="589"/>
      <c r="G20" s="457"/>
      <c r="H20" s="564" t="s">
        <v>1287</v>
      </c>
      <c r="I20" s="565"/>
      <c r="J20" s="461"/>
      <c r="K20" s="536" t="s">
        <v>1809</v>
      </c>
      <c r="L20" s="537"/>
      <c r="M20" s="537"/>
      <c r="N20" s="537"/>
      <c r="O20" s="537"/>
      <c r="P20" s="537"/>
      <c r="Q20" s="537"/>
      <c r="R20" s="537"/>
      <c r="S20" s="537"/>
      <c r="T20" s="537"/>
      <c r="U20" s="537"/>
      <c r="V20" s="537"/>
      <c r="W20" s="537"/>
      <c r="X20" s="537"/>
      <c r="Y20" s="537"/>
      <c r="Z20" s="537"/>
      <c r="AA20" s="537"/>
      <c r="AB20" s="537"/>
      <c r="AC20" s="537"/>
      <c r="AD20" s="537"/>
      <c r="AE20" s="537"/>
      <c r="AF20" s="537"/>
      <c r="AG20" s="537"/>
      <c r="AH20" s="537"/>
      <c r="AI20" s="537"/>
      <c r="AJ20" s="538"/>
      <c r="AK20" s="3"/>
      <c r="AL20" s="18"/>
      <c r="AM20" s="3"/>
    </row>
    <row r="21" spans="1:40" s="7" customFormat="1" ht="120" customHeight="1" x14ac:dyDescent="0.25">
      <c r="B21" s="453"/>
      <c r="C21" s="453"/>
      <c r="D21" s="460"/>
      <c r="E21" s="453"/>
      <c r="F21" s="589"/>
      <c r="G21" s="457"/>
      <c r="H21" s="566"/>
      <c r="I21" s="567"/>
      <c r="J21" s="462"/>
      <c r="K21" s="536" t="s">
        <v>1812</v>
      </c>
      <c r="L21" s="537"/>
      <c r="M21" s="537"/>
      <c r="N21" s="537"/>
      <c r="O21" s="537"/>
      <c r="P21" s="537"/>
      <c r="Q21" s="537"/>
      <c r="R21" s="537"/>
      <c r="S21" s="537"/>
      <c r="T21" s="537"/>
      <c r="U21" s="537"/>
      <c r="V21" s="537"/>
      <c r="W21" s="537"/>
      <c r="X21" s="537"/>
      <c r="Y21" s="537"/>
      <c r="Z21" s="537"/>
      <c r="AA21" s="537"/>
      <c r="AB21" s="537"/>
      <c r="AC21" s="537"/>
      <c r="AD21" s="537"/>
      <c r="AE21" s="537"/>
      <c r="AF21" s="537"/>
      <c r="AG21" s="537"/>
      <c r="AH21" s="537"/>
      <c r="AI21" s="537"/>
      <c r="AJ21" s="538"/>
      <c r="AK21" s="3"/>
      <c r="AL21" s="18"/>
      <c r="AM21" s="3"/>
    </row>
    <row r="22" spans="1:40" s="7" customFormat="1" ht="9" customHeight="1" x14ac:dyDescent="0.25">
      <c r="B22" s="453"/>
      <c r="C22" s="453"/>
      <c r="D22" s="460"/>
      <c r="E22" s="453"/>
      <c r="F22" s="589"/>
      <c r="G22" s="457"/>
      <c r="H22" s="457"/>
      <c r="I22" s="463"/>
      <c r="J22" s="463"/>
      <c r="K22" s="596"/>
      <c r="L22" s="596"/>
      <c r="M22" s="596"/>
      <c r="N22" s="596"/>
      <c r="O22" s="596"/>
      <c r="P22" s="596"/>
      <c r="Q22" s="596"/>
      <c r="R22" s="596"/>
      <c r="S22" s="596"/>
      <c r="T22" s="596"/>
      <c r="U22" s="596"/>
      <c r="V22" s="596"/>
      <c r="W22" s="596"/>
      <c r="X22" s="596"/>
      <c r="Y22" s="596"/>
      <c r="Z22" s="596"/>
      <c r="AA22" s="596"/>
      <c r="AB22" s="596"/>
      <c r="AC22" s="596"/>
      <c r="AD22" s="596"/>
      <c r="AE22" s="596"/>
      <c r="AF22" s="596"/>
      <c r="AG22" s="596"/>
      <c r="AH22" s="596"/>
      <c r="AI22" s="596"/>
      <c r="AJ22" s="597"/>
      <c r="AK22" s="3"/>
      <c r="AL22" s="18"/>
      <c r="AM22" s="3"/>
    </row>
    <row r="23" spans="1:40" s="7" customFormat="1" ht="30" customHeight="1" x14ac:dyDescent="0.25">
      <c r="B23" s="453"/>
      <c r="C23" s="453"/>
      <c r="D23" s="460"/>
      <c r="E23" s="453"/>
      <c r="F23" s="589"/>
      <c r="G23" s="457"/>
      <c r="H23" s="564" t="s">
        <v>1669</v>
      </c>
      <c r="I23" s="565"/>
      <c r="J23" s="461"/>
      <c r="K23" s="536" t="s">
        <v>1754</v>
      </c>
      <c r="L23" s="537"/>
      <c r="M23" s="537"/>
      <c r="N23" s="537"/>
      <c r="O23" s="537"/>
      <c r="P23" s="537"/>
      <c r="Q23" s="537"/>
      <c r="R23" s="537"/>
      <c r="S23" s="537"/>
      <c r="T23" s="537"/>
      <c r="U23" s="537"/>
      <c r="V23" s="537"/>
      <c r="W23" s="537"/>
      <c r="X23" s="537"/>
      <c r="Y23" s="537"/>
      <c r="Z23" s="537"/>
      <c r="AA23" s="537"/>
      <c r="AB23" s="537"/>
      <c r="AC23" s="537"/>
      <c r="AD23" s="537"/>
      <c r="AE23" s="537"/>
      <c r="AF23" s="537"/>
      <c r="AG23" s="537"/>
      <c r="AH23" s="537"/>
      <c r="AI23" s="537"/>
      <c r="AJ23" s="538"/>
      <c r="AK23" s="3"/>
      <c r="AL23" s="18"/>
      <c r="AM23" s="3"/>
    </row>
    <row r="24" spans="1:40" s="7" customFormat="1" ht="50.1" customHeight="1" x14ac:dyDescent="0.25">
      <c r="A24" s="7">
        <v>1</v>
      </c>
      <c r="B24" s="453"/>
      <c r="C24" s="453"/>
      <c r="D24" s="460"/>
      <c r="E24" s="453"/>
      <c r="F24" s="590"/>
      <c r="G24" s="462"/>
      <c r="H24" s="566"/>
      <c r="I24" s="567"/>
      <c r="J24" s="462"/>
      <c r="K24" s="536" t="s">
        <v>1755</v>
      </c>
      <c r="L24" s="537"/>
      <c r="M24" s="537"/>
      <c r="N24" s="537"/>
      <c r="O24" s="537"/>
      <c r="P24" s="537"/>
      <c r="Q24" s="537"/>
      <c r="R24" s="537"/>
      <c r="S24" s="537"/>
      <c r="T24" s="537"/>
      <c r="U24" s="537"/>
      <c r="V24" s="537"/>
      <c r="W24" s="537"/>
      <c r="X24" s="537"/>
      <c r="Y24" s="537"/>
      <c r="Z24" s="537"/>
      <c r="AA24" s="537"/>
      <c r="AB24" s="537"/>
      <c r="AC24" s="537"/>
      <c r="AD24" s="537"/>
      <c r="AE24" s="537"/>
      <c r="AF24" s="537"/>
      <c r="AG24" s="537"/>
      <c r="AH24" s="537"/>
      <c r="AI24" s="537"/>
      <c r="AJ24" s="538"/>
      <c r="AK24" s="3"/>
      <c r="AL24" s="18"/>
      <c r="AM24" s="3"/>
    </row>
    <row r="25" spans="1:40" s="7" customFormat="1" x14ac:dyDescent="0.25">
      <c r="B25" s="453"/>
      <c r="C25" s="453"/>
      <c r="D25" s="453"/>
      <c r="E25" s="453"/>
      <c r="F25" s="459"/>
      <c r="G25" s="459"/>
      <c r="H25" s="459"/>
      <c r="I25" s="459"/>
      <c r="J25" s="457"/>
      <c r="K25" s="459"/>
      <c r="L25" s="459"/>
      <c r="M25" s="459"/>
      <c r="N25" s="459"/>
      <c r="O25" s="459"/>
      <c r="P25" s="459"/>
      <c r="Q25" s="459"/>
      <c r="R25" s="459"/>
      <c r="S25" s="453"/>
      <c r="T25" s="453"/>
      <c r="U25" s="453"/>
      <c r="V25" s="453"/>
      <c r="W25" s="453"/>
      <c r="X25" s="453"/>
      <c r="Y25" s="453"/>
      <c r="Z25" s="453"/>
      <c r="AA25" s="453"/>
      <c r="AB25" s="453"/>
      <c r="AC25" s="453"/>
      <c r="AD25" s="453"/>
      <c r="AE25" s="453"/>
      <c r="AF25" s="453"/>
      <c r="AG25" s="453"/>
      <c r="AH25" s="453"/>
      <c r="AI25" s="453"/>
      <c r="AJ25" s="453"/>
      <c r="AK25" s="3"/>
      <c r="AL25" s="18"/>
      <c r="AM25" s="3"/>
    </row>
    <row r="26" spans="1:40" s="7" customFormat="1" ht="15" x14ac:dyDescent="0.25">
      <c r="B26" s="453"/>
      <c r="C26" s="453"/>
      <c r="D26" s="460"/>
      <c r="E26" s="464"/>
      <c r="F26" s="465"/>
      <c r="G26" s="465"/>
      <c r="H26" s="568" t="s">
        <v>1671</v>
      </c>
      <c r="I26" s="569"/>
      <c r="J26" s="569"/>
      <c r="K26" s="569"/>
      <c r="L26" s="569"/>
      <c r="M26" s="569"/>
      <c r="N26" s="569"/>
      <c r="O26" s="569"/>
      <c r="P26" s="569"/>
      <c r="Q26" s="569"/>
      <c r="R26" s="569"/>
      <c r="S26" s="569"/>
      <c r="T26" s="569"/>
      <c r="U26" s="569"/>
      <c r="V26" s="569"/>
      <c r="W26" s="569"/>
      <c r="X26" s="569"/>
      <c r="Y26" s="569"/>
      <c r="Z26" s="569"/>
      <c r="AA26" s="569"/>
      <c r="AB26" s="569"/>
      <c r="AC26" s="569"/>
      <c r="AD26" s="569"/>
      <c r="AE26" s="569"/>
      <c r="AF26" s="569"/>
      <c r="AG26" s="569"/>
      <c r="AH26" s="569"/>
      <c r="AI26" s="569"/>
      <c r="AJ26" s="570"/>
      <c r="AK26" s="3"/>
      <c r="AL26" s="18"/>
      <c r="AM26" s="3"/>
    </row>
    <row r="27" spans="1:40" s="7" customFormat="1" ht="15" customHeight="1" x14ac:dyDescent="0.25">
      <c r="B27" s="453"/>
      <c r="C27" s="453"/>
      <c r="D27" s="460"/>
      <c r="E27" s="464"/>
      <c r="F27" s="591" t="s">
        <v>1272</v>
      </c>
      <c r="G27" s="99"/>
      <c r="H27" s="559" t="s">
        <v>3</v>
      </c>
      <c r="I27" s="560"/>
      <c r="J27" s="99"/>
      <c r="K27" s="558" t="s">
        <v>313</v>
      </c>
      <c r="L27" s="99"/>
      <c r="M27" s="563" t="s">
        <v>1274</v>
      </c>
      <c r="N27" s="465"/>
      <c r="O27" s="541" t="s">
        <v>1275</v>
      </c>
      <c r="P27" s="465"/>
      <c r="Q27" s="542" t="s">
        <v>1276</v>
      </c>
      <c r="R27" s="542"/>
      <c r="S27" s="542"/>
      <c r="T27" s="542"/>
      <c r="U27" s="465"/>
      <c r="V27" s="542" t="s">
        <v>1711</v>
      </c>
      <c r="W27" s="465"/>
      <c r="X27" s="543" t="s">
        <v>1587</v>
      </c>
      <c r="Y27" s="543" t="s">
        <v>1590</v>
      </c>
      <c r="Z27" s="465"/>
      <c r="AA27" s="465"/>
      <c r="AB27" s="598" t="s">
        <v>1305</v>
      </c>
      <c r="AC27" s="457"/>
      <c r="AD27" s="543" t="s">
        <v>316</v>
      </c>
      <c r="AE27" s="466"/>
      <c r="AF27" s="539" t="s">
        <v>1632</v>
      </c>
      <c r="AG27" s="540"/>
      <c r="AH27" s="540"/>
      <c r="AI27" s="540"/>
      <c r="AJ27" s="540"/>
      <c r="AK27" s="3"/>
      <c r="AL27" s="587" t="s">
        <v>1275</v>
      </c>
      <c r="AM27" s="535" t="s">
        <v>1825</v>
      </c>
      <c r="AN27" s="535" t="s">
        <v>1826</v>
      </c>
    </row>
    <row r="28" spans="1:40" s="7" customFormat="1" ht="15" customHeight="1" x14ac:dyDescent="0.25">
      <c r="B28" s="453"/>
      <c r="C28" s="453"/>
      <c r="D28" s="460"/>
      <c r="E28" s="464"/>
      <c r="F28" s="592"/>
      <c r="G28" s="99"/>
      <c r="H28" s="561"/>
      <c r="I28" s="562"/>
      <c r="J28" s="99"/>
      <c r="K28" s="539"/>
      <c r="L28" s="99"/>
      <c r="M28" s="563"/>
      <c r="N28" s="467"/>
      <c r="O28" s="542"/>
      <c r="P28" s="468"/>
      <c r="Q28" s="542"/>
      <c r="R28" s="542"/>
      <c r="S28" s="542"/>
      <c r="T28" s="542"/>
      <c r="U28" s="468"/>
      <c r="V28" s="542"/>
      <c r="W28" s="468"/>
      <c r="X28" s="543"/>
      <c r="Y28" s="543"/>
      <c r="Z28" s="468"/>
      <c r="AA28" s="468"/>
      <c r="AB28" s="598"/>
      <c r="AC28" s="468"/>
      <c r="AD28" s="543"/>
      <c r="AE28" s="466"/>
      <c r="AF28" s="469" t="s">
        <v>1630</v>
      </c>
      <c r="AG28" s="470"/>
      <c r="AH28" s="469" t="s">
        <v>383</v>
      </c>
      <c r="AI28" s="470"/>
      <c r="AJ28" s="471" t="s">
        <v>1631</v>
      </c>
      <c r="AK28" s="470"/>
      <c r="AL28" s="587"/>
      <c r="AM28" s="535"/>
      <c r="AN28" s="535"/>
    </row>
    <row r="29" spans="1:40" s="7" customFormat="1" ht="120" x14ac:dyDescent="0.25">
      <c r="B29" s="453"/>
      <c r="C29" s="453"/>
      <c r="D29" s="460"/>
      <c r="E29" s="464"/>
      <c r="F29" s="417" t="str">
        <f>IF(Y29="SI",DATOS!$BL$3,IF(Y29="NO",DATOS!$BL$2,""))</f>
        <v>Eje de Calidad (Corrupción)</v>
      </c>
      <c r="G29" s="99"/>
      <c r="H29" s="573" t="s">
        <v>1337</v>
      </c>
      <c r="I29" s="574"/>
      <c r="J29" s="16"/>
      <c r="K29" s="418" t="str">
        <f>IF(H29="","",VLOOKUP(H29,DATOS!$A$2:$B$16,2,0))</f>
        <v>Liderar el diseño y desarrollo de  estrategias, programas y modalidades para asegurar actuaciones  oportunas  y con calidad, que restablezcan los derechos de los niños, las niñas  y los adolescentes en situación de inobservancia, amenaza o vulneración.</v>
      </c>
      <c r="L29" s="99"/>
      <c r="M29" s="472" t="s">
        <v>1799</v>
      </c>
      <c r="N29" s="99"/>
      <c r="O29" s="473" t="s">
        <v>1756</v>
      </c>
      <c r="P29" s="474"/>
      <c r="Q29" s="593" t="s">
        <v>1757</v>
      </c>
      <c r="R29" s="594"/>
      <c r="S29" s="594"/>
      <c r="T29" s="595"/>
      <c r="U29" s="475"/>
      <c r="V29" s="417" t="s">
        <v>1706</v>
      </c>
      <c r="W29" s="476"/>
      <c r="X29" s="477" t="s">
        <v>1765</v>
      </c>
      <c r="Y29" s="476" t="s">
        <v>1544</v>
      </c>
      <c r="Z29" s="476"/>
      <c r="AA29" s="476">
        <v>2</v>
      </c>
      <c r="AB29" s="478" t="str">
        <f>IF(O29="","",IF(F29=DATOS!$BL$3,CONCATENATE(VLOOKUP(H29,DATOS!$A$2:$C$16,3,0),AA29,"+"),CONCATENATE(VLOOKUP(H29,DATOS!$A$2:$C$16,3,0),AA29)))</f>
        <v>PR2+</v>
      </c>
      <c r="AC29" s="479"/>
      <c r="AD29" s="483" t="s">
        <v>1813</v>
      </c>
      <c r="AE29" s="16"/>
      <c r="AF29" s="480"/>
      <c r="AG29" s="449"/>
      <c r="AH29" s="481"/>
      <c r="AI29" s="449"/>
      <c r="AJ29" s="482" t="s">
        <v>1767</v>
      </c>
      <c r="AK29" s="449"/>
      <c r="AL29" s="18" t="str">
        <f t="shared" ref="AL29:AL34" si="0">IF(ISBLANK(O29),"",O29)</f>
        <v xml:space="preserve">Decisiones no correspondientes al acervo probatorio
RESTABLECIMIENTO DE DERECHOS </v>
      </c>
      <c r="AM29" s="515" t="s">
        <v>1842</v>
      </c>
      <c r="AN29" s="515" t="s">
        <v>1843</v>
      </c>
    </row>
    <row r="30" spans="1:40" s="18" customFormat="1" ht="240" x14ac:dyDescent="0.25">
      <c r="A30" s="7"/>
      <c r="B30" s="453"/>
      <c r="C30" s="453"/>
      <c r="D30" s="460"/>
      <c r="E30" s="464"/>
      <c r="F30" s="419" t="str">
        <f>IF(Y30="SI",DATOS!$BL$3,IF(Y30="NO",DATOS!$BL$2,""))</f>
        <v>Eje de Calidad</v>
      </c>
      <c r="G30" s="420"/>
      <c r="H30" s="585" t="s">
        <v>1337</v>
      </c>
      <c r="I30" s="586"/>
      <c r="J30" s="421"/>
      <c r="K30" s="422" t="str">
        <f>IF(H30="","",VLOOKUP(H30,DATOS!$A$2:$B$16,2,0))</f>
        <v>Liderar el diseño y desarrollo de  estrategias, programas y modalidades para asegurar actuaciones  oportunas  y con calidad, que restablezcan los derechos de los niños, las niñas  y los adolescentes en situación de inobservancia, amenaza o vulneración.</v>
      </c>
      <c r="L30" s="420"/>
      <c r="M30" s="472" t="s">
        <v>1797</v>
      </c>
      <c r="N30" s="420"/>
      <c r="O30" s="484" t="s">
        <v>1758</v>
      </c>
      <c r="P30" s="485"/>
      <c r="Q30" s="544" t="s">
        <v>1798</v>
      </c>
      <c r="R30" s="545"/>
      <c r="S30" s="545"/>
      <c r="T30" s="546"/>
      <c r="U30" s="486"/>
      <c r="V30" s="417" t="s">
        <v>1706</v>
      </c>
      <c r="W30" s="487"/>
      <c r="X30" s="488" t="s">
        <v>1766</v>
      </c>
      <c r="Y30" s="487" t="s">
        <v>1545</v>
      </c>
      <c r="Z30" s="487"/>
      <c r="AA30" s="487">
        <v>3</v>
      </c>
      <c r="AB30" s="489" t="str">
        <f>IF(O30="","",IF(F30=DATOS!$BL$3,CONCATENATE(VLOOKUP(H30,DATOS!$A$2:$C$16,3,0),AA30,"+"),CONCATENATE(VLOOKUP(H30,DATOS!$A$2:$C$16,3,0),AA30)))</f>
        <v>PR3</v>
      </c>
      <c r="AC30" s="490"/>
      <c r="AD30" s="472" t="s">
        <v>1788</v>
      </c>
      <c r="AE30" s="421"/>
      <c r="AF30" s="491"/>
      <c r="AG30" s="492"/>
      <c r="AH30" s="491" t="s">
        <v>1767</v>
      </c>
      <c r="AI30" s="492"/>
      <c r="AJ30" s="491"/>
      <c r="AK30" s="492"/>
      <c r="AL30" s="18" t="str">
        <f t="shared" si="0"/>
        <v xml:space="preserve">
Inadecuada prestación de los servicios y atención a los adolescentes y jóvenes del SRPA por parte de los operadores, a falta de conocimiento, interpretación e implementación de los lineamientos técnicos del SRPA.
RESPONSABILIDAD PENAL 
</v>
      </c>
      <c r="AM30" s="515" t="s">
        <v>1841</v>
      </c>
      <c r="AN30" s="515" t="s">
        <v>1843</v>
      </c>
    </row>
    <row r="31" spans="1:40" s="7" customFormat="1" ht="132" x14ac:dyDescent="0.25">
      <c r="B31" s="453"/>
      <c r="C31" s="453"/>
      <c r="D31" s="460"/>
      <c r="E31" s="464"/>
      <c r="F31" s="417" t="str">
        <f>IF(Y31="SI",DATOS!$BL$3,IF(Y31="NO",DATOS!$BL$2,""))</f>
        <v>Eje de Calidad</v>
      </c>
      <c r="G31" s="99"/>
      <c r="H31" s="571" t="s">
        <v>1337</v>
      </c>
      <c r="I31" s="572"/>
      <c r="J31" s="16"/>
      <c r="K31" s="418" t="str">
        <f>IF(H31="","",VLOOKUP(H31,DATOS!$A$2:$B$16,2,0))</f>
        <v>Liderar el diseño y desarrollo de  estrategias, programas y modalidades para asegurar actuaciones  oportunas  y con calidad, que restablezcan los derechos de los niños, las niñas  y los adolescentes en situación de inobservancia, amenaza o vulneración.</v>
      </c>
      <c r="L31" s="99"/>
      <c r="M31" s="483" t="s">
        <v>1801</v>
      </c>
      <c r="N31" s="99"/>
      <c r="O31" s="473" t="s">
        <v>1759</v>
      </c>
      <c r="P31" s="474"/>
      <c r="Q31" s="547" t="s">
        <v>1802</v>
      </c>
      <c r="R31" s="548"/>
      <c r="S31" s="548"/>
      <c r="T31" s="549"/>
      <c r="U31" s="475"/>
      <c r="V31" s="417" t="s">
        <v>1706</v>
      </c>
      <c r="W31" s="476"/>
      <c r="X31" s="477" t="s">
        <v>1766</v>
      </c>
      <c r="Y31" s="476" t="s">
        <v>1545</v>
      </c>
      <c r="Z31" s="476"/>
      <c r="AA31" s="476">
        <v>4</v>
      </c>
      <c r="AB31" s="478" t="str">
        <f>IF(O31="","",IF(F31=DATOS!$BL$3,CONCATENATE(VLOOKUP(H31,DATOS!$A$2:$C$16,3,0),AA31,"+"),CONCATENATE(VLOOKUP(H31,DATOS!$A$2:$C$16,3,0),AA31)))</f>
        <v>PR4</v>
      </c>
      <c r="AC31" s="479"/>
      <c r="AD31" s="483" t="s">
        <v>1800</v>
      </c>
      <c r="AE31" s="16"/>
      <c r="AF31" s="480"/>
      <c r="AG31" s="449"/>
      <c r="AH31" s="480" t="s">
        <v>1767</v>
      </c>
      <c r="AI31" s="449"/>
      <c r="AJ31" s="482" t="s">
        <v>1767</v>
      </c>
      <c r="AK31" s="449"/>
      <c r="AL31" s="18" t="str">
        <f t="shared" si="0"/>
        <v xml:space="preserve">Encuentro e integración fallida 
ADOPCIONES
</v>
      </c>
      <c r="AM31" s="529" t="s">
        <v>1843</v>
      </c>
      <c r="AN31" s="515" t="s">
        <v>1832</v>
      </c>
    </row>
    <row r="32" spans="1:40" s="7" customFormat="1" ht="144" x14ac:dyDescent="0.25">
      <c r="B32" s="453"/>
      <c r="C32" s="453"/>
      <c r="D32" s="460"/>
      <c r="E32" s="464"/>
      <c r="F32" s="417" t="str">
        <f>IF(Y32="SI",DATOS!$BL$3,IF(Y32="NO",DATOS!$BL$2,""))</f>
        <v>Eje de Calidad (Corrupción)</v>
      </c>
      <c r="G32" s="99"/>
      <c r="H32" s="571" t="s">
        <v>1337</v>
      </c>
      <c r="I32" s="572"/>
      <c r="J32" s="16"/>
      <c r="K32" s="418" t="str">
        <f>IF(H32="","",VLOOKUP(H32,DATOS!$A$2:$B$16,2,0))</f>
        <v>Liderar el diseño y desarrollo de  estrategias, programas y modalidades para asegurar actuaciones  oportunas  y con calidad, que restablezcan los derechos de los niños, las niñas  y los adolescentes en situación de inobservancia, amenaza o vulneración.</v>
      </c>
      <c r="L32" s="99"/>
      <c r="M32" s="483" t="s">
        <v>1760</v>
      </c>
      <c r="N32" s="99"/>
      <c r="O32" s="473" t="s">
        <v>1761</v>
      </c>
      <c r="P32" s="474"/>
      <c r="Q32" s="547" t="s">
        <v>1762</v>
      </c>
      <c r="R32" s="548"/>
      <c r="S32" s="548"/>
      <c r="T32" s="549"/>
      <c r="U32" s="475"/>
      <c r="V32" s="417" t="s">
        <v>1710</v>
      </c>
      <c r="W32" s="476"/>
      <c r="X32" s="477" t="s">
        <v>1765</v>
      </c>
      <c r="Y32" s="476" t="s">
        <v>1544</v>
      </c>
      <c r="Z32" s="476"/>
      <c r="AA32" s="476">
        <v>5</v>
      </c>
      <c r="AB32" s="478" t="str">
        <f>IF(O32="","",IF(F32=DATOS!$BL$3,CONCATENATE(VLOOKUP(H32,DATOS!$A$2:$C$16,3,0),AA32,"+"),CONCATENATE(VLOOKUP(H32,DATOS!$A$2:$C$16,3,0),AA32)))</f>
        <v>PR5+</v>
      </c>
      <c r="AC32" s="479"/>
      <c r="AD32" s="483" t="s">
        <v>1768</v>
      </c>
      <c r="AE32" s="16"/>
      <c r="AF32" s="480" t="s">
        <v>1767</v>
      </c>
      <c r="AG32" s="449"/>
      <c r="AH32" s="480" t="s">
        <v>1767</v>
      </c>
      <c r="AI32" s="449"/>
      <c r="AJ32" s="482"/>
      <c r="AK32" s="449"/>
      <c r="AL32" s="18" t="str">
        <f t="shared" si="0"/>
        <v>Aprobación de solicitudes de adopción sin el cumplimiento de requisitos
ADOPCIONES</v>
      </c>
      <c r="AM32" s="515" t="s">
        <v>1843</v>
      </c>
      <c r="AN32" s="515" t="s">
        <v>1832</v>
      </c>
    </row>
    <row r="33" spans="2:40" s="7" customFormat="1" ht="120" x14ac:dyDescent="0.25">
      <c r="B33" s="453"/>
      <c r="C33" s="453"/>
      <c r="D33" s="460"/>
      <c r="E33" s="464"/>
      <c r="F33" s="210" t="str">
        <f>IF(Y33="SI",DATOS!$BL$3,IF(Y33="NO",DATOS!$BL$2,""))</f>
        <v>Eje de Calidad (Corrupción)</v>
      </c>
      <c r="G33" s="291"/>
      <c r="H33" s="530" t="s">
        <v>1337</v>
      </c>
      <c r="I33" s="531"/>
      <c r="J33" s="113"/>
      <c r="K33" s="260" t="str">
        <f>IF(H33="","",VLOOKUP(H33,DATOS!$A$2:$B$16,2,0))</f>
        <v>Liderar el diseño y desarrollo de  estrategias, programas y modalidades para asegurar actuaciones  oportunas  y con calidad, que restablezcan los derechos de los niños, las niñas  y los adolescentes en situación de inobservancia, amenaza o vulneración.</v>
      </c>
      <c r="L33" s="291"/>
      <c r="M33" s="493" t="s">
        <v>1763</v>
      </c>
      <c r="N33" s="291"/>
      <c r="O33" s="494" t="s">
        <v>1764</v>
      </c>
      <c r="P33" s="495"/>
      <c r="Q33" s="532" t="s">
        <v>1803</v>
      </c>
      <c r="R33" s="533"/>
      <c r="S33" s="533"/>
      <c r="T33" s="534"/>
      <c r="U33" s="496"/>
      <c r="V33" s="417" t="s">
        <v>1710</v>
      </c>
      <c r="W33" s="497"/>
      <c r="X33" s="498" t="s">
        <v>1765</v>
      </c>
      <c r="Y33" s="497" t="s">
        <v>1544</v>
      </c>
      <c r="Z33" s="497"/>
      <c r="AA33" s="497">
        <v>6</v>
      </c>
      <c r="AB33" s="499" t="str">
        <f>IF(O33="","",IF(F33=DATOS!$BL$3,CONCATENATE(VLOOKUP(H33,DATOS!$A$2:$C$16,3,0),AA33,"+"),CONCATENATE(VLOOKUP(H33,DATOS!$A$2:$C$16,3,0),AA33)))</f>
        <v>PR6+</v>
      </c>
      <c r="AC33" s="500"/>
      <c r="AD33" s="493" t="s">
        <v>1769</v>
      </c>
      <c r="AE33" s="113"/>
      <c r="AF33" s="501"/>
      <c r="AG33" s="502"/>
      <c r="AH33" s="501" t="s">
        <v>1767</v>
      </c>
      <c r="AI33" s="502"/>
      <c r="AJ33" s="503"/>
      <c r="AK33" s="447"/>
      <c r="AL33" s="18" t="str">
        <f t="shared" si="0"/>
        <v>Omisión de solicitudes de adopción aprobadas
ADOPCIONES</v>
      </c>
      <c r="AM33" s="515" t="s">
        <v>1843</v>
      </c>
      <c r="AN33" s="515" t="s">
        <v>1832</v>
      </c>
    </row>
    <row r="34" spans="2:40" s="7" customFormat="1" ht="144" x14ac:dyDescent="0.25">
      <c r="B34" s="453"/>
      <c r="C34" s="453"/>
      <c r="D34" s="460"/>
      <c r="E34" s="464"/>
      <c r="F34" s="210" t="str">
        <f>IF(Y34="SI",DATOS!$BL$3,IF(Y34="NO",DATOS!$BL$2,""))</f>
        <v>Eje de Calidad</v>
      </c>
      <c r="G34" s="291"/>
      <c r="H34" s="550" t="s">
        <v>1337</v>
      </c>
      <c r="I34" s="551"/>
      <c r="J34" s="113"/>
      <c r="K34" s="260" t="str">
        <f>IF(H34="","",VLOOKUP(H34,DATOS!$A$2:$B$16,2,0))</f>
        <v>Liderar el diseño y desarrollo de  estrategias, programas y modalidades para asegurar actuaciones  oportunas  y con calidad, que restablezcan los derechos de los niños, las niñas  y los adolescentes en situación de inobservancia, amenaza o vulneración.</v>
      </c>
      <c r="L34" s="291"/>
      <c r="M34" s="472" t="s">
        <v>1816</v>
      </c>
      <c r="N34" s="291"/>
      <c r="O34" s="484" t="s">
        <v>1815</v>
      </c>
      <c r="P34" s="485"/>
      <c r="Q34" s="544" t="s">
        <v>1814</v>
      </c>
      <c r="R34" s="545"/>
      <c r="S34" s="545"/>
      <c r="T34" s="546"/>
      <c r="U34" s="496"/>
      <c r="V34" s="417" t="s">
        <v>1706</v>
      </c>
      <c r="W34" s="497"/>
      <c r="X34" s="498" t="s">
        <v>1766</v>
      </c>
      <c r="Y34" s="497" t="s">
        <v>1545</v>
      </c>
      <c r="Z34" s="497"/>
      <c r="AA34" s="497">
        <v>7</v>
      </c>
      <c r="AB34" s="499" t="str">
        <f>IF(O34="","",IF(F34=DATOS!$BL$3,CONCATENATE(VLOOKUP(H34,DATOS!$A$2:$C$16,3,0),AA34,"+"),CONCATENATE(VLOOKUP(H34,DATOS!$A$2:$C$16,3,0),AA34)))</f>
        <v>PR7</v>
      </c>
      <c r="AC34" s="500"/>
      <c r="AD34" s="472" t="s">
        <v>1817</v>
      </c>
      <c r="AE34" s="113"/>
      <c r="AF34" s="501"/>
      <c r="AG34" s="502"/>
      <c r="AH34" s="501" t="s">
        <v>1767</v>
      </c>
      <c r="AI34" s="502"/>
      <c r="AJ34" s="503"/>
      <c r="AK34" s="447"/>
      <c r="AL34" s="18" t="str">
        <f t="shared" si="0"/>
        <v xml:space="preserve">
Inadecuada prestación de los servicios y atención a los niños, niñas y adolescentes por parte de los operadores de las modalidades para restablecimiento de derechos
RESTABLECIMIENTO DE DERECHOS</v>
      </c>
      <c r="AM34" s="515" t="s">
        <v>1843</v>
      </c>
      <c r="AN34" s="515" t="s">
        <v>1849</v>
      </c>
    </row>
    <row r="35" spans="2:40" s="301" customFormat="1" x14ac:dyDescent="0.25">
      <c r="B35" s="319"/>
      <c r="C35" s="319"/>
      <c r="D35" s="320"/>
      <c r="E35" s="319"/>
      <c r="F35" s="319"/>
      <c r="G35" s="319"/>
      <c r="H35" s="319"/>
      <c r="I35" s="319"/>
      <c r="J35" s="319"/>
      <c r="K35" s="321"/>
      <c r="L35" s="319"/>
      <c r="M35" s="319"/>
      <c r="N35" s="319"/>
      <c r="O35" s="319"/>
      <c r="P35" s="319"/>
      <c r="Q35" s="319"/>
      <c r="R35" s="319"/>
      <c r="T35" s="300"/>
      <c r="U35" s="300"/>
      <c r="V35" s="300"/>
      <c r="W35" s="300"/>
      <c r="X35" s="300"/>
      <c r="Y35" s="300"/>
      <c r="Z35" s="319"/>
      <c r="AA35" s="319"/>
      <c r="AB35" s="319"/>
      <c r="AC35" s="303"/>
      <c r="AD35" s="304"/>
      <c r="AE35" s="303"/>
      <c r="AF35" s="303"/>
      <c r="AG35" s="303"/>
    </row>
    <row r="36" spans="2:40" s="301" customFormat="1" x14ac:dyDescent="0.25">
      <c r="B36" s="319"/>
      <c r="C36" s="319"/>
      <c r="D36" s="320"/>
      <c r="E36" s="319"/>
      <c r="F36" s="319"/>
      <c r="G36" s="319"/>
      <c r="H36" s="319"/>
      <c r="I36" s="319"/>
      <c r="J36" s="319"/>
      <c r="K36" s="321"/>
      <c r="L36" s="319"/>
      <c r="M36" s="319"/>
      <c r="N36" s="319"/>
      <c r="O36" s="319"/>
      <c r="P36" s="319"/>
      <c r="Q36" s="319"/>
      <c r="R36" s="319"/>
      <c r="T36" s="300"/>
      <c r="U36" s="300"/>
      <c r="V36" s="300"/>
      <c r="W36" s="300"/>
      <c r="X36" s="300"/>
      <c r="Y36" s="300"/>
      <c r="Z36" s="319"/>
      <c r="AA36" s="319"/>
      <c r="AB36" s="319"/>
      <c r="AC36" s="303"/>
      <c r="AD36" s="304"/>
      <c r="AE36" s="303"/>
      <c r="AF36" s="303"/>
      <c r="AG36" s="303"/>
    </row>
    <row r="37" spans="2:40" s="301" customFormat="1" x14ac:dyDescent="0.25">
      <c r="B37" s="319"/>
      <c r="C37" s="319"/>
      <c r="D37" s="320"/>
      <c r="E37" s="319"/>
      <c r="F37" s="319"/>
      <c r="G37" s="319"/>
      <c r="H37" s="319"/>
      <c r="I37" s="319"/>
      <c r="J37" s="319"/>
      <c r="K37" s="321"/>
      <c r="L37" s="319"/>
      <c r="M37" s="319"/>
      <c r="N37" s="319"/>
      <c r="O37" s="319"/>
      <c r="P37" s="319"/>
      <c r="Q37" s="319"/>
      <c r="R37" s="319"/>
      <c r="T37" s="300"/>
      <c r="U37" s="300"/>
      <c r="V37" s="300"/>
      <c r="W37" s="300"/>
      <c r="X37" s="300"/>
      <c r="Y37" s="300"/>
      <c r="Z37" s="319"/>
      <c r="AA37" s="319"/>
      <c r="AB37" s="319"/>
      <c r="AC37" s="303"/>
      <c r="AD37" s="304"/>
      <c r="AE37" s="303"/>
      <c r="AF37" s="303"/>
      <c r="AG37" s="303"/>
    </row>
    <row r="38" spans="2:40" s="301" customFormat="1" x14ac:dyDescent="0.25">
      <c r="B38" s="319"/>
      <c r="C38" s="319"/>
      <c r="D38" s="320"/>
      <c r="E38" s="319"/>
      <c r="F38" s="319"/>
      <c r="G38" s="319"/>
      <c r="H38" s="319"/>
      <c r="I38" s="319"/>
      <c r="J38" s="319"/>
      <c r="K38" s="321"/>
      <c r="L38" s="319"/>
      <c r="M38" s="319"/>
      <c r="N38" s="319"/>
      <c r="O38" s="319"/>
      <c r="P38" s="319"/>
      <c r="Q38" s="319"/>
      <c r="R38" s="319"/>
      <c r="T38" s="300"/>
      <c r="U38" s="300"/>
      <c r="V38" s="300"/>
      <c r="W38" s="300"/>
      <c r="X38" s="300"/>
      <c r="Y38" s="300"/>
      <c r="Z38" s="319"/>
      <c r="AA38" s="319"/>
      <c r="AB38" s="319"/>
      <c r="AC38" s="303"/>
      <c r="AD38" s="304"/>
      <c r="AE38" s="303"/>
      <c r="AF38" s="303"/>
      <c r="AG38" s="303"/>
    </row>
    <row r="39" spans="2:40" s="301" customFormat="1" x14ac:dyDescent="0.25">
      <c r="B39" s="319"/>
      <c r="C39" s="319"/>
      <c r="D39" s="320"/>
      <c r="E39" s="319"/>
      <c r="F39" s="319"/>
      <c r="G39" s="319"/>
      <c r="H39" s="319"/>
      <c r="I39" s="319"/>
      <c r="J39" s="319"/>
      <c r="K39" s="321"/>
      <c r="L39" s="319"/>
      <c r="M39" s="319"/>
      <c r="N39" s="319"/>
      <c r="O39" s="319"/>
      <c r="P39" s="319"/>
      <c r="Q39" s="319"/>
      <c r="R39" s="319"/>
      <c r="T39" s="300"/>
      <c r="U39" s="300"/>
      <c r="V39" s="300"/>
      <c r="W39" s="300"/>
      <c r="X39" s="300"/>
      <c r="Y39" s="300"/>
      <c r="Z39" s="319"/>
      <c r="AA39" s="319"/>
      <c r="AB39" s="319"/>
      <c r="AC39" s="303"/>
      <c r="AD39" s="304"/>
      <c r="AE39" s="303"/>
      <c r="AF39" s="303"/>
      <c r="AG39" s="303"/>
    </row>
    <row r="40" spans="2:40" s="301" customFormat="1" x14ac:dyDescent="0.25">
      <c r="B40" s="319"/>
      <c r="C40" s="319"/>
      <c r="D40" s="320"/>
      <c r="E40" s="319"/>
      <c r="F40" s="319"/>
      <c r="G40" s="319"/>
      <c r="H40" s="319"/>
      <c r="I40" s="319"/>
      <c r="J40" s="319"/>
      <c r="K40" s="321"/>
      <c r="L40" s="319"/>
      <c r="M40" s="319"/>
      <c r="N40" s="319"/>
      <c r="O40" s="319"/>
      <c r="P40" s="319"/>
      <c r="Q40" s="319"/>
      <c r="R40" s="319"/>
      <c r="T40" s="300"/>
      <c r="U40" s="300"/>
      <c r="V40" s="300"/>
      <c r="W40" s="300"/>
      <c r="X40" s="300"/>
      <c r="Y40" s="300"/>
      <c r="Z40" s="319"/>
      <c r="AA40" s="319"/>
      <c r="AB40" s="319"/>
      <c r="AC40" s="303"/>
      <c r="AD40" s="304"/>
      <c r="AE40" s="303"/>
      <c r="AF40" s="303"/>
      <c r="AG40" s="303"/>
    </row>
    <row r="41" spans="2:40" s="301" customFormat="1" x14ac:dyDescent="0.25">
      <c r="B41" s="319"/>
      <c r="C41" s="319"/>
      <c r="D41" s="320"/>
      <c r="E41" s="319"/>
      <c r="F41" s="319"/>
      <c r="G41" s="319"/>
      <c r="H41" s="319"/>
      <c r="I41" s="319"/>
      <c r="J41" s="319"/>
      <c r="K41" s="321"/>
      <c r="L41" s="319"/>
      <c r="M41" s="319"/>
      <c r="N41" s="319"/>
      <c r="O41" s="319"/>
      <c r="P41" s="319"/>
      <c r="Q41" s="319"/>
      <c r="R41" s="319"/>
      <c r="T41" s="300"/>
      <c r="U41" s="300"/>
      <c r="V41" s="300"/>
      <c r="W41" s="300"/>
      <c r="X41" s="300"/>
      <c r="Y41" s="300"/>
      <c r="Z41" s="319"/>
      <c r="AA41" s="319"/>
      <c r="AB41" s="319"/>
      <c r="AC41" s="303"/>
      <c r="AD41" s="304"/>
      <c r="AE41" s="303"/>
      <c r="AF41" s="303"/>
      <c r="AG41" s="303"/>
    </row>
    <row r="42" spans="2:40" s="301" customFormat="1" x14ac:dyDescent="0.25">
      <c r="B42" s="319"/>
      <c r="C42" s="319"/>
      <c r="D42" s="320"/>
      <c r="E42" s="319"/>
      <c r="F42" s="319"/>
      <c r="G42" s="319"/>
      <c r="H42" s="319"/>
      <c r="I42" s="319"/>
      <c r="J42" s="319"/>
      <c r="K42" s="321"/>
      <c r="L42" s="319"/>
      <c r="M42" s="319"/>
      <c r="N42" s="319"/>
      <c r="O42" s="319"/>
      <c r="P42" s="319"/>
      <c r="Q42" s="319"/>
      <c r="R42" s="319"/>
      <c r="T42" s="300"/>
      <c r="U42" s="300"/>
      <c r="V42" s="300"/>
      <c r="W42" s="300"/>
      <c r="X42" s="300"/>
      <c r="Y42" s="300"/>
      <c r="Z42" s="319"/>
      <c r="AA42" s="319"/>
      <c r="AB42" s="319"/>
      <c r="AC42" s="303"/>
      <c r="AD42" s="304"/>
      <c r="AE42" s="303"/>
      <c r="AF42" s="303"/>
      <c r="AG42" s="303"/>
    </row>
    <row r="43" spans="2:40" s="301" customFormat="1" x14ac:dyDescent="0.25">
      <c r="B43" s="319"/>
      <c r="C43" s="319"/>
      <c r="D43" s="320"/>
      <c r="E43" s="319"/>
      <c r="F43" s="319"/>
      <c r="G43" s="319"/>
      <c r="H43" s="319"/>
      <c r="I43" s="319"/>
      <c r="J43" s="319"/>
      <c r="K43" s="321"/>
      <c r="L43" s="319"/>
      <c r="M43" s="319"/>
      <c r="N43" s="319"/>
      <c r="O43" s="319"/>
      <c r="P43" s="319"/>
      <c r="Q43" s="319"/>
      <c r="R43" s="319"/>
      <c r="T43" s="300"/>
      <c r="U43" s="300"/>
      <c r="V43" s="300"/>
      <c r="W43" s="300"/>
      <c r="X43" s="300"/>
      <c r="Y43" s="300"/>
      <c r="Z43" s="319"/>
      <c r="AA43" s="319"/>
      <c r="AB43" s="319"/>
      <c r="AC43" s="303"/>
      <c r="AD43" s="304"/>
      <c r="AE43" s="303"/>
      <c r="AF43" s="303"/>
      <c r="AG43" s="303"/>
    </row>
    <row r="44" spans="2:40" s="301" customFormat="1" x14ac:dyDescent="0.25">
      <c r="B44" s="319"/>
      <c r="C44" s="319"/>
      <c r="D44" s="320"/>
      <c r="E44" s="319"/>
      <c r="F44" s="319"/>
      <c r="G44" s="319"/>
      <c r="H44" s="319"/>
      <c r="I44" s="319"/>
      <c r="J44" s="319"/>
      <c r="K44" s="321"/>
      <c r="L44" s="319"/>
      <c r="M44" s="319"/>
      <c r="N44" s="319"/>
      <c r="O44" s="319"/>
      <c r="P44" s="319"/>
      <c r="Q44" s="319"/>
      <c r="R44" s="319"/>
      <c r="T44" s="300"/>
      <c r="U44" s="300"/>
      <c r="V44" s="300"/>
      <c r="W44" s="300"/>
      <c r="X44" s="300"/>
      <c r="Y44" s="300"/>
      <c r="Z44" s="319"/>
      <c r="AA44" s="319"/>
      <c r="AB44" s="319"/>
      <c r="AC44" s="303"/>
      <c r="AD44" s="304"/>
      <c r="AE44" s="303"/>
      <c r="AF44" s="303"/>
      <c r="AG44" s="303"/>
    </row>
    <row r="45" spans="2:40" s="301" customFormat="1" x14ac:dyDescent="0.25">
      <c r="B45" s="319"/>
      <c r="C45" s="319"/>
      <c r="D45" s="320"/>
      <c r="E45" s="319"/>
      <c r="F45" s="319"/>
      <c r="G45" s="319"/>
      <c r="H45" s="319"/>
      <c r="I45" s="319"/>
      <c r="J45" s="319"/>
      <c r="K45" s="321"/>
      <c r="L45" s="319"/>
      <c r="M45" s="319"/>
      <c r="N45" s="319"/>
      <c r="O45" s="319"/>
      <c r="P45" s="319"/>
      <c r="Q45" s="319"/>
      <c r="R45" s="319"/>
      <c r="T45" s="300"/>
      <c r="U45" s="300"/>
      <c r="V45" s="300"/>
      <c r="W45" s="300"/>
      <c r="X45" s="300"/>
      <c r="Y45" s="300"/>
      <c r="Z45" s="319"/>
      <c r="AA45" s="319"/>
      <c r="AB45" s="319"/>
      <c r="AC45" s="303"/>
      <c r="AD45" s="304"/>
      <c r="AE45" s="303"/>
      <c r="AF45" s="303"/>
      <c r="AG45" s="303"/>
    </row>
    <row r="46" spans="2:40" s="301" customFormat="1" x14ac:dyDescent="0.25">
      <c r="B46" s="319"/>
      <c r="C46" s="319"/>
      <c r="D46" s="320"/>
      <c r="E46" s="319"/>
      <c r="F46" s="319"/>
      <c r="G46" s="319"/>
      <c r="H46" s="319"/>
      <c r="I46" s="319"/>
      <c r="J46" s="319"/>
      <c r="K46" s="321"/>
      <c r="L46" s="319"/>
      <c r="M46" s="319"/>
      <c r="N46" s="319"/>
      <c r="O46" s="319"/>
      <c r="P46" s="319"/>
      <c r="Q46" s="319"/>
      <c r="R46" s="319"/>
      <c r="T46" s="300"/>
      <c r="U46" s="300"/>
      <c r="V46" s="300"/>
      <c r="W46" s="300"/>
      <c r="X46" s="300"/>
      <c r="Y46" s="300"/>
      <c r="Z46" s="319"/>
      <c r="AA46" s="319"/>
      <c r="AB46" s="319"/>
      <c r="AC46" s="303"/>
      <c r="AD46" s="304"/>
      <c r="AE46" s="303"/>
      <c r="AF46" s="303"/>
      <c r="AG46" s="303"/>
    </row>
    <row r="47" spans="2:40" s="301" customFormat="1" x14ac:dyDescent="0.25">
      <c r="B47" s="319"/>
      <c r="C47" s="319"/>
      <c r="D47" s="320"/>
      <c r="E47" s="319"/>
      <c r="F47" s="319"/>
      <c r="G47" s="319"/>
      <c r="H47" s="319"/>
      <c r="I47" s="319"/>
      <c r="J47" s="319"/>
      <c r="K47" s="321"/>
      <c r="L47" s="319"/>
      <c r="M47" s="319"/>
      <c r="N47" s="319"/>
      <c r="O47" s="319"/>
      <c r="P47" s="319"/>
      <c r="Q47" s="319"/>
      <c r="R47" s="319"/>
      <c r="T47" s="300"/>
      <c r="U47" s="300"/>
      <c r="V47" s="300"/>
      <c r="W47" s="300"/>
      <c r="X47" s="300"/>
      <c r="Y47" s="300"/>
      <c r="Z47" s="319"/>
      <c r="AA47" s="319"/>
      <c r="AB47" s="319"/>
      <c r="AC47" s="303"/>
      <c r="AD47" s="304"/>
      <c r="AE47" s="303"/>
      <c r="AF47" s="303"/>
      <c r="AG47" s="303"/>
    </row>
    <row r="48" spans="2:40" s="301" customFormat="1" x14ac:dyDescent="0.25">
      <c r="B48" s="319"/>
      <c r="C48" s="319"/>
      <c r="D48" s="320"/>
      <c r="E48" s="319"/>
      <c r="F48" s="319"/>
      <c r="G48" s="319"/>
      <c r="H48" s="319"/>
      <c r="I48" s="319"/>
      <c r="J48" s="319"/>
      <c r="K48" s="321"/>
      <c r="L48" s="319"/>
      <c r="M48" s="319"/>
      <c r="N48" s="319"/>
      <c r="O48" s="319"/>
      <c r="P48" s="319"/>
      <c r="Q48" s="319"/>
      <c r="R48" s="319"/>
      <c r="T48" s="300"/>
      <c r="U48" s="300"/>
      <c r="V48" s="300"/>
      <c r="W48" s="300"/>
      <c r="X48" s="300"/>
      <c r="Y48" s="300"/>
      <c r="Z48" s="319"/>
      <c r="AA48" s="319"/>
      <c r="AB48" s="319"/>
      <c r="AC48" s="303"/>
      <c r="AD48" s="304"/>
      <c r="AE48" s="303"/>
      <c r="AF48" s="303"/>
      <c r="AG48" s="303"/>
    </row>
    <row r="49" spans="2:33" s="301" customFormat="1" x14ac:dyDescent="0.25">
      <c r="B49" s="319"/>
      <c r="C49" s="319"/>
      <c r="D49" s="320"/>
      <c r="E49" s="319"/>
      <c r="F49" s="319"/>
      <c r="G49" s="319"/>
      <c r="H49" s="319"/>
      <c r="I49" s="319"/>
      <c r="J49" s="319"/>
      <c r="K49" s="321"/>
      <c r="L49" s="319"/>
      <c r="M49" s="319"/>
      <c r="N49" s="319"/>
      <c r="O49" s="319"/>
      <c r="P49" s="319"/>
      <c r="Q49" s="319"/>
      <c r="R49" s="319"/>
      <c r="T49" s="300"/>
      <c r="U49" s="300"/>
      <c r="V49" s="300"/>
      <c r="W49" s="300"/>
      <c r="X49" s="300"/>
      <c r="Y49" s="300"/>
      <c r="Z49" s="319"/>
      <c r="AA49" s="319"/>
      <c r="AB49" s="319"/>
      <c r="AC49" s="303"/>
      <c r="AD49" s="304"/>
      <c r="AE49" s="303"/>
      <c r="AF49" s="303"/>
      <c r="AG49" s="303"/>
    </row>
    <row r="50" spans="2:33" s="301" customFormat="1" x14ac:dyDescent="0.25">
      <c r="B50" s="319"/>
      <c r="C50" s="319"/>
      <c r="D50" s="320"/>
      <c r="E50" s="319"/>
      <c r="F50" s="319"/>
      <c r="G50" s="319"/>
      <c r="H50" s="319"/>
      <c r="I50" s="319"/>
      <c r="J50" s="319"/>
      <c r="K50" s="321"/>
      <c r="L50" s="319"/>
      <c r="M50" s="319"/>
      <c r="N50" s="319"/>
      <c r="O50" s="319"/>
      <c r="P50" s="319"/>
      <c r="Q50" s="319"/>
      <c r="R50" s="319"/>
      <c r="T50" s="300"/>
      <c r="U50" s="300"/>
      <c r="V50" s="300"/>
      <c r="W50" s="300"/>
      <c r="X50" s="300"/>
      <c r="Y50" s="300"/>
      <c r="Z50" s="319"/>
      <c r="AA50" s="319"/>
      <c r="AB50" s="319"/>
      <c r="AC50" s="303"/>
      <c r="AD50" s="304"/>
      <c r="AE50" s="303"/>
      <c r="AF50" s="303"/>
      <c r="AG50" s="303"/>
    </row>
    <row r="51" spans="2:33" s="301" customFormat="1" x14ac:dyDescent="0.25">
      <c r="B51" s="319"/>
      <c r="C51" s="319"/>
      <c r="D51" s="320"/>
      <c r="E51" s="319"/>
      <c r="F51" s="319"/>
      <c r="G51" s="319"/>
      <c r="H51" s="319"/>
      <c r="I51" s="319"/>
      <c r="J51" s="319"/>
      <c r="K51" s="321"/>
      <c r="L51" s="319"/>
      <c r="M51" s="319"/>
      <c r="N51" s="319"/>
      <c r="O51" s="319"/>
      <c r="P51" s="319"/>
      <c r="Q51" s="319"/>
      <c r="R51" s="319"/>
      <c r="T51" s="300"/>
      <c r="U51" s="300"/>
      <c r="V51" s="300"/>
      <c r="W51" s="300"/>
      <c r="X51" s="300"/>
      <c r="Y51" s="300"/>
      <c r="Z51" s="319"/>
      <c r="AA51" s="319"/>
      <c r="AB51" s="319"/>
      <c r="AC51" s="303"/>
      <c r="AD51" s="304"/>
      <c r="AE51" s="303"/>
      <c r="AF51" s="303"/>
      <c r="AG51" s="303"/>
    </row>
    <row r="52" spans="2:33" s="301" customFormat="1" x14ac:dyDescent="0.25">
      <c r="B52" s="319"/>
      <c r="C52" s="319"/>
      <c r="D52" s="320"/>
      <c r="E52" s="319"/>
      <c r="F52" s="319"/>
      <c r="G52" s="319"/>
      <c r="H52" s="319"/>
      <c r="I52" s="319"/>
      <c r="J52" s="319"/>
      <c r="K52" s="321"/>
      <c r="L52" s="319"/>
      <c r="M52" s="319"/>
      <c r="N52" s="319"/>
      <c r="O52" s="319"/>
      <c r="P52" s="319"/>
      <c r="Q52" s="319"/>
      <c r="R52" s="319"/>
      <c r="T52" s="300"/>
      <c r="U52" s="300"/>
      <c r="V52" s="300"/>
      <c r="W52" s="300"/>
      <c r="X52" s="300"/>
      <c r="Y52" s="300"/>
      <c r="Z52" s="319"/>
      <c r="AA52" s="319"/>
      <c r="AB52" s="319"/>
      <c r="AC52" s="303"/>
      <c r="AD52" s="304"/>
      <c r="AE52" s="303"/>
      <c r="AF52" s="303"/>
      <c r="AG52" s="303"/>
    </row>
    <row r="53" spans="2:33" s="301" customFormat="1" x14ac:dyDescent="0.25">
      <c r="B53" s="319"/>
      <c r="C53" s="319"/>
      <c r="D53" s="320"/>
      <c r="E53" s="319"/>
      <c r="F53" s="319"/>
      <c r="G53" s="319"/>
      <c r="H53" s="319"/>
      <c r="I53" s="319"/>
      <c r="J53" s="319"/>
      <c r="K53" s="321"/>
      <c r="L53" s="319"/>
      <c r="M53" s="319"/>
      <c r="N53" s="319"/>
      <c r="O53" s="319"/>
      <c r="P53" s="319"/>
      <c r="Q53" s="319"/>
      <c r="R53" s="319"/>
      <c r="T53" s="300"/>
      <c r="U53" s="300"/>
      <c r="V53" s="300"/>
      <c r="W53" s="300"/>
      <c r="X53" s="300"/>
      <c r="Y53" s="300"/>
      <c r="Z53" s="319"/>
      <c r="AA53" s="319"/>
      <c r="AB53" s="319"/>
      <c r="AC53" s="303"/>
      <c r="AD53" s="304"/>
      <c r="AE53" s="303"/>
      <c r="AF53" s="303"/>
      <c r="AG53" s="303"/>
    </row>
    <row r="54" spans="2:33" s="301" customFormat="1" x14ac:dyDescent="0.25">
      <c r="B54" s="319"/>
      <c r="C54" s="319"/>
      <c r="D54" s="320"/>
      <c r="E54" s="319"/>
      <c r="F54" s="319"/>
      <c r="G54" s="319"/>
      <c r="H54" s="319"/>
      <c r="I54" s="319"/>
      <c r="J54" s="319"/>
      <c r="K54" s="321"/>
      <c r="L54" s="319"/>
      <c r="M54" s="319"/>
      <c r="N54" s="319"/>
      <c r="O54" s="319"/>
      <c r="P54" s="319"/>
      <c r="Q54" s="319"/>
      <c r="R54" s="319"/>
      <c r="T54" s="300"/>
      <c r="U54" s="300"/>
      <c r="V54" s="300"/>
      <c r="W54" s="300"/>
      <c r="X54" s="300"/>
      <c r="Y54" s="300"/>
      <c r="Z54" s="319"/>
      <c r="AA54" s="319"/>
      <c r="AB54" s="319"/>
      <c r="AC54" s="303"/>
      <c r="AD54" s="304"/>
      <c r="AE54" s="303"/>
      <c r="AF54" s="303"/>
      <c r="AG54" s="303"/>
    </row>
    <row r="55" spans="2:33" s="301" customFormat="1" x14ac:dyDescent="0.25">
      <c r="B55" s="319"/>
      <c r="C55" s="319"/>
      <c r="D55" s="320"/>
      <c r="E55" s="319"/>
      <c r="F55" s="319"/>
      <c r="G55" s="319"/>
      <c r="H55" s="319"/>
      <c r="I55" s="319"/>
      <c r="J55" s="319"/>
      <c r="K55" s="321"/>
      <c r="L55" s="319"/>
      <c r="M55" s="319"/>
      <c r="N55" s="319"/>
      <c r="O55" s="319"/>
      <c r="P55" s="319"/>
      <c r="Q55" s="319"/>
      <c r="R55" s="319"/>
      <c r="T55" s="300"/>
      <c r="U55" s="300"/>
      <c r="V55" s="300"/>
      <c r="W55" s="300"/>
      <c r="X55" s="300"/>
      <c r="Y55" s="300"/>
      <c r="Z55" s="319"/>
      <c r="AA55" s="319"/>
      <c r="AB55" s="319"/>
      <c r="AC55" s="303"/>
      <c r="AD55" s="304"/>
      <c r="AE55" s="303"/>
      <c r="AF55" s="303"/>
      <c r="AG55" s="303"/>
    </row>
    <row r="56" spans="2:33" s="301" customFormat="1" x14ac:dyDescent="0.25">
      <c r="B56" s="319"/>
      <c r="C56" s="319"/>
      <c r="D56" s="320"/>
      <c r="E56" s="319"/>
      <c r="F56" s="319"/>
      <c r="G56" s="319"/>
      <c r="H56" s="319"/>
      <c r="I56" s="319"/>
      <c r="J56" s="319"/>
      <c r="K56" s="321"/>
      <c r="L56" s="319"/>
      <c r="M56" s="319"/>
      <c r="N56" s="319"/>
      <c r="O56" s="319"/>
      <c r="P56" s="319"/>
      <c r="Q56" s="319"/>
      <c r="R56" s="319"/>
      <c r="T56" s="300"/>
      <c r="U56" s="300"/>
      <c r="V56" s="300"/>
      <c r="W56" s="300"/>
      <c r="X56" s="300"/>
      <c r="Y56" s="300"/>
      <c r="Z56" s="319"/>
      <c r="AA56" s="319"/>
      <c r="AB56" s="319"/>
      <c r="AC56" s="303"/>
      <c r="AD56" s="304"/>
      <c r="AE56" s="303"/>
      <c r="AF56" s="303"/>
      <c r="AG56" s="303"/>
    </row>
    <row r="57" spans="2:33" s="301" customFormat="1" x14ac:dyDescent="0.25">
      <c r="B57" s="319"/>
      <c r="C57" s="319"/>
      <c r="D57" s="320"/>
      <c r="E57" s="319"/>
      <c r="F57" s="319"/>
      <c r="G57" s="319"/>
      <c r="H57" s="319"/>
      <c r="I57" s="319"/>
      <c r="J57" s="319"/>
      <c r="K57" s="321"/>
      <c r="L57" s="319"/>
      <c r="M57" s="319"/>
      <c r="N57" s="319"/>
      <c r="O57" s="319"/>
      <c r="P57" s="319"/>
      <c r="Q57" s="319"/>
      <c r="R57" s="319"/>
      <c r="T57" s="300"/>
      <c r="U57" s="300"/>
      <c r="V57" s="300"/>
      <c r="W57" s="300"/>
      <c r="X57" s="300"/>
      <c r="Y57" s="300"/>
      <c r="Z57" s="319"/>
      <c r="AA57" s="319"/>
      <c r="AB57" s="319"/>
      <c r="AC57" s="303"/>
      <c r="AD57" s="304"/>
      <c r="AE57" s="303"/>
      <c r="AF57" s="303"/>
      <c r="AG57" s="303"/>
    </row>
    <row r="58" spans="2:33" s="301" customFormat="1" x14ac:dyDescent="0.25">
      <c r="B58" s="319"/>
      <c r="C58" s="319"/>
      <c r="D58" s="320"/>
      <c r="E58" s="319"/>
      <c r="F58" s="319"/>
      <c r="G58" s="319"/>
      <c r="H58" s="319"/>
      <c r="I58" s="319"/>
      <c r="J58" s="319"/>
      <c r="K58" s="321"/>
      <c r="L58" s="319"/>
      <c r="M58" s="319"/>
      <c r="N58" s="319"/>
      <c r="O58" s="319"/>
      <c r="P58" s="319"/>
      <c r="Q58" s="319"/>
      <c r="R58" s="319"/>
      <c r="T58" s="300"/>
      <c r="U58" s="300"/>
      <c r="V58" s="300"/>
      <c r="W58" s="300"/>
      <c r="X58" s="300"/>
      <c r="Y58" s="300"/>
      <c r="Z58" s="319"/>
      <c r="AA58" s="319"/>
      <c r="AB58" s="319"/>
      <c r="AC58" s="303"/>
      <c r="AD58" s="304"/>
      <c r="AE58" s="303"/>
      <c r="AF58" s="303"/>
      <c r="AG58" s="303"/>
    </row>
    <row r="59" spans="2:33" s="301" customFormat="1" x14ac:dyDescent="0.25">
      <c r="B59" s="319"/>
      <c r="C59" s="319"/>
      <c r="D59" s="320"/>
      <c r="E59" s="319"/>
      <c r="F59" s="319"/>
      <c r="G59" s="319"/>
      <c r="H59" s="319"/>
      <c r="I59" s="319"/>
      <c r="J59" s="319"/>
      <c r="K59" s="321"/>
      <c r="L59" s="319"/>
      <c r="M59" s="319"/>
      <c r="N59" s="319"/>
      <c r="O59" s="319"/>
      <c r="P59" s="319"/>
      <c r="Q59" s="319"/>
      <c r="R59" s="319"/>
      <c r="T59" s="300"/>
      <c r="U59" s="300"/>
      <c r="V59" s="300"/>
      <c r="W59" s="300"/>
      <c r="X59" s="300"/>
      <c r="Y59" s="300"/>
      <c r="Z59" s="319"/>
      <c r="AA59" s="319"/>
      <c r="AB59" s="319"/>
      <c r="AC59" s="303"/>
      <c r="AD59" s="304"/>
      <c r="AE59" s="303"/>
      <c r="AF59" s="303"/>
      <c r="AG59" s="303"/>
    </row>
    <row r="60" spans="2:33" s="301" customFormat="1" x14ac:dyDescent="0.25">
      <c r="B60" s="319"/>
      <c r="C60" s="319"/>
      <c r="D60" s="320"/>
      <c r="E60" s="319"/>
      <c r="F60" s="319"/>
      <c r="G60" s="319"/>
      <c r="H60" s="319"/>
      <c r="I60" s="319"/>
      <c r="J60" s="319"/>
      <c r="K60" s="321"/>
      <c r="L60" s="319"/>
      <c r="M60" s="319"/>
      <c r="N60" s="319"/>
      <c r="O60" s="319"/>
      <c r="P60" s="319"/>
      <c r="Q60" s="319"/>
      <c r="R60" s="319"/>
      <c r="T60" s="300"/>
      <c r="U60" s="300"/>
      <c r="V60" s="300"/>
      <c r="W60" s="300"/>
      <c r="X60" s="300"/>
      <c r="Y60" s="300"/>
      <c r="Z60" s="319"/>
      <c r="AA60" s="319"/>
      <c r="AB60" s="319"/>
      <c r="AC60" s="303"/>
      <c r="AD60" s="304"/>
      <c r="AE60" s="303"/>
      <c r="AF60" s="303"/>
      <c r="AG60" s="303"/>
    </row>
    <row r="61" spans="2:33" s="301" customFormat="1" x14ac:dyDescent="0.25">
      <c r="B61" s="319"/>
      <c r="C61" s="319"/>
      <c r="D61" s="320"/>
      <c r="E61" s="319"/>
      <c r="F61" s="319"/>
      <c r="G61" s="319"/>
      <c r="H61" s="319"/>
      <c r="I61" s="319"/>
      <c r="J61" s="319"/>
      <c r="K61" s="321"/>
      <c r="L61" s="319"/>
      <c r="M61" s="319"/>
      <c r="N61" s="319"/>
      <c r="O61" s="319"/>
      <c r="P61" s="319"/>
      <c r="Q61" s="319"/>
      <c r="R61" s="319"/>
      <c r="T61" s="300"/>
      <c r="U61" s="300"/>
      <c r="V61" s="300"/>
      <c r="W61" s="300"/>
      <c r="X61" s="300"/>
      <c r="Y61" s="300"/>
      <c r="Z61" s="319"/>
      <c r="AA61" s="319"/>
      <c r="AB61" s="319"/>
      <c r="AC61" s="303"/>
      <c r="AD61" s="304"/>
      <c r="AE61" s="303"/>
      <c r="AF61" s="303"/>
      <c r="AG61" s="303"/>
    </row>
    <row r="62" spans="2:33" s="301" customFormat="1" x14ac:dyDescent="0.25">
      <c r="B62" s="319"/>
      <c r="C62" s="319"/>
      <c r="D62" s="320"/>
      <c r="E62" s="319"/>
      <c r="F62" s="319"/>
      <c r="G62" s="319"/>
      <c r="H62" s="319"/>
      <c r="I62" s="319"/>
      <c r="J62" s="319"/>
      <c r="K62" s="321"/>
      <c r="L62" s="319"/>
      <c r="M62" s="319"/>
      <c r="N62" s="319"/>
      <c r="O62" s="319"/>
      <c r="P62" s="319"/>
      <c r="Q62" s="319"/>
      <c r="R62" s="319"/>
      <c r="T62" s="300"/>
      <c r="U62" s="300"/>
      <c r="V62" s="300"/>
      <c r="W62" s="300"/>
      <c r="X62" s="300"/>
      <c r="Y62" s="300"/>
      <c r="Z62" s="319"/>
      <c r="AA62" s="319"/>
      <c r="AB62" s="319"/>
      <c r="AC62" s="303"/>
      <c r="AD62" s="304"/>
      <c r="AE62" s="303"/>
      <c r="AF62" s="303"/>
      <c r="AG62" s="303"/>
    </row>
    <row r="63" spans="2:33" s="301" customFormat="1" x14ac:dyDescent="0.25">
      <c r="B63" s="319"/>
      <c r="C63" s="319"/>
      <c r="D63" s="320"/>
      <c r="E63" s="319"/>
      <c r="F63" s="319"/>
      <c r="G63" s="319"/>
      <c r="H63" s="319"/>
      <c r="I63" s="319"/>
      <c r="J63" s="319"/>
      <c r="K63" s="321"/>
      <c r="L63" s="319"/>
      <c r="M63" s="319"/>
      <c r="N63" s="319"/>
      <c r="O63" s="319"/>
      <c r="P63" s="319"/>
      <c r="Q63" s="319"/>
      <c r="R63" s="319"/>
      <c r="T63" s="300"/>
      <c r="U63" s="300"/>
      <c r="V63" s="300"/>
      <c r="W63" s="300"/>
      <c r="X63" s="300"/>
      <c r="Y63" s="300"/>
      <c r="Z63" s="319"/>
      <c r="AA63" s="319"/>
      <c r="AB63" s="319"/>
      <c r="AC63" s="303"/>
      <c r="AD63" s="304"/>
      <c r="AE63" s="303"/>
      <c r="AF63" s="303"/>
      <c r="AG63" s="303"/>
    </row>
    <row r="64" spans="2:33" s="301" customFormat="1" x14ac:dyDescent="0.25">
      <c r="B64" s="319"/>
      <c r="C64" s="319"/>
      <c r="D64" s="320"/>
      <c r="E64" s="319"/>
      <c r="F64" s="319"/>
      <c r="G64" s="319"/>
      <c r="H64" s="319"/>
      <c r="I64" s="319"/>
      <c r="J64" s="319"/>
      <c r="K64" s="321"/>
      <c r="L64" s="319"/>
      <c r="M64" s="319"/>
      <c r="N64" s="319"/>
      <c r="O64" s="319"/>
      <c r="P64" s="319"/>
      <c r="Q64" s="319"/>
      <c r="R64" s="319"/>
      <c r="T64" s="300"/>
      <c r="U64" s="300"/>
      <c r="V64" s="300"/>
      <c r="W64" s="300"/>
      <c r="X64" s="300"/>
      <c r="Y64" s="300"/>
      <c r="Z64" s="319"/>
      <c r="AA64" s="319"/>
      <c r="AB64" s="319"/>
      <c r="AC64" s="303"/>
      <c r="AD64" s="304"/>
      <c r="AE64" s="303"/>
      <c r="AF64" s="303"/>
      <c r="AG64" s="303"/>
    </row>
    <row r="65" spans="2:33" s="301" customFormat="1" x14ac:dyDescent="0.25">
      <c r="B65" s="319"/>
      <c r="C65" s="319"/>
      <c r="D65" s="320"/>
      <c r="E65" s="319"/>
      <c r="F65" s="319"/>
      <c r="G65" s="319"/>
      <c r="H65" s="319"/>
      <c r="I65" s="319"/>
      <c r="J65" s="319"/>
      <c r="K65" s="321"/>
      <c r="L65" s="319"/>
      <c r="M65" s="319"/>
      <c r="N65" s="319"/>
      <c r="O65" s="319"/>
      <c r="P65" s="319"/>
      <c r="Q65" s="319"/>
      <c r="R65" s="319"/>
      <c r="T65" s="300"/>
      <c r="U65" s="300"/>
      <c r="V65" s="300"/>
      <c r="W65" s="300"/>
      <c r="X65" s="300"/>
      <c r="Y65" s="300"/>
      <c r="Z65" s="319"/>
      <c r="AA65" s="319"/>
      <c r="AB65" s="319"/>
      <c r="AC65" s="303"/>
      <c r="AD65" s="304"/>
      <c r="AE65" s="303"/>
      <c r="AF65" s="303"/>
      <c r="AG65" s="303"/>
    </row>
    <row r="66" spans="2:33" s="301" customFormat="1" x14ac:dyDescent="0.25">
      <c r="B66" s="319"/>
      <c r="C66" s="319"/>
      <c r="D66" s="320"/>
      <c r="E66" s="319"/>
      <c r="F66" s="319"/>
      <c r="G66" s="319"/>
      <c r="H66" s="319"/>
      <c r="I66" s="319"/>
      <c r="J66" s="319"/>
      <c r="K66" s="321"/>
      <c r="L66" s="319"/>
      <c r="M66" s="319"/>
      <c r="N66" s="319"/>
      <c r="O66" s="319"/>
      <c r="P66" s="319"/>
      <c r="Q66" s="319"/>
      <c r="R66" s="319"/>
      <c r="T66" s="300"/>
      <c r="U66" s="300"/>
      <c r="V66" s="300"/>
      <c r="W66" s="300"/>
      <c r="X66" s="300"/>
      <c r="Y66" s="300"/>
      <c r="Z66" s="319"/>
      <c r="AA66" s="319"/>
      <c r="AB66" s="319"/>
      <c r="AC66" s="303"/>
      <c r="AD66" s="304"/>
      <c r="AE66" s="303"/>
      <c r="AF66" s="303"/>
      <c r="AG66" s="303"/>
    </row>
    <row r="67" spans="2:33" s="301" customFormat="1" x14ac:dyDescent="0.25">
      <c r="B67" s="319"/>
      <c r="C67" s="319"/>
      <c r="D67" s="320"/>
      <c r="E67" s="319"/>
      <c r="F67" s="319"/>
      <c r="G67" s="319"/>
      <c r="H67" s="319"/>
      <c r="I67" s="319"/>
      <c r="J67" s="319"/>
      <c r="K67" s="321"/>
      <c r="L67" s="319"/>
      <c r="M67" s="319"/>
      <c r="N67" s="319"/>
      <c r="O67" s="319"/>
      <c r="P67" s="319"/>
      <c r="Q67" s="319"/>
      <c r="R67" s="319"/>
      <c r="T67" s="300"/>
      <c r="U67" s="300"/>
      <c r="V67" s="300"/>
      <c r="W67" s="300"/>
      <c r="X67" s="300"/>
      <c r="Y67" s="300"/>
      <c r="Z67" s="319"/>
      <c r="AA67" s="319"/>
      <c r="AB67" s="319"/>
      <c r="AC67" s="303"/>
      <c r="AD67" s="304"/>
      <c r="AE67" s="303"/>
      <c r="AF67" s="303"/>
      <c r="AG67" s="303"/>
    </row>
    <row r="68" spans="2:33" s="301" customFormat="1" x14ac:dyDescent="0.25">
      <c r="B68" s="319"/>
      <c r="C68" s="319"/>
      <c r="D68" s="320"/>
      <c r="E68" s="319"/>
      <c r="F68" s="319"/>
      <c r="G68" s="319"/>
      <c r="H68" s="319"/>
      <c r="I68" s="319"/>
      <c r="J68" s="319"/>
      <c r="K68" s="321"/>
      <c r="L68" s="319"/>
      <c r="M68" s="319"/>
      <c r="N68" s="319"/>
      <c r="O68" s="319"/>
      <c r="P68" s="319"/>
      <c r="Q68" s="319"/>
      <c r="R68" s="319"/>
      <c r="T68" s="300"/>
      <c r="U68" s="300"/>
      <c r="V68" s="300"/>
      <c r="W68" s="300"/>
      <c r="X68" s="300"/>
      <c r="Y68" s="300"/>
      <c r="Z68" s="319"/>
      <c r="AA68" s="319"/>
      <c r="AB68" s="319"/>
      <c r="AC68" s="303"/>
      <c r="AD68" s="304"/>
      <c r="AE68" s="303"/>
      <c r="AF68" s="303"/>
      <c r="AG68" s="303"/>
    </row>
    <row r="69" spans="2:33" s="301" customFormat="1" x14ac:dyDescent="0.25">
      <c r="B69" s="319"/>
      <c r="C69" s="319"/>
      <c r="D69" s="320"/>
      <c r="E69" s="319"/>
      <c r="F69" s="319"/>
      <c r="G69" s="319"/>
      <c r="H69" s="319"/>
      <c r="I69" s="319"/>
      <c r="J69" s="319"/>
      <c r="K69" s="321"/>
      <c r="L69" s="319"/>
      <c r="M69" s="319"/>
      <c r="N69" s="319"/>
      <c r="O69" s="319"/>
      <c r="P69" s="319"/>
      <c r="Q69" s="319"/>
      <c r="R69" s="319"/>
      <c r="T69" s="300"/>
      <c r="U69" s="300"/>
      <c r="V69" s="300"/>
      <c r="W69" s="300"/>
      <c r="X69" s="300"/>
      <c r="Y69" s="300"/>
      <c r="Z69" s="319"/>
      <c r="AA69" s="319"/>
      <c r="AB69" s="319"/>
      <c r="AC69" s="303"/>
      <c r="AD69" s="304"/>
      <c r="AE69" s="303"/>
      <c r="AF69" s="303"/>
      <c r="AG69" s="303"/>
    </row>
    <row r="70" spans="2:33" s="301" customFormat="1" x14ac:dyDescent="0.25">
      <c r="B70" s="319"/>
      <c r="C70" s="319"/>
      <c r="D70" s="320"/>
      <c r="E70" s="319"/>
      <c r="F70" s="319"/>
      <c r="G70" s="319"/>
      <c r="H70" s="319"/>
      <c r="I70" s="319"/>
      <c r="J70" s="319"/>
      <c r="K70" s="321"/>
      <c r="L70" s="319"/>
      <c r="M70" s="319"/>
      <c r="N70" s="319"/>
      <c r="O70" s="319"/>
      <c r="P70" s="319"/>
      <c r="Q70" s="319"/>
      <c r="R70" s="319"/>
      <c r="T70" s="300"/>
      <c r="U70" s="300"/>
      <c r="V70" s="300"/>
      <c r="W70" s="300"/>
      <c r="X70" s="300"/>
      <c r="Y70" s="300"/>
      <c r="Z70" s="319"/>
      <c r="AA70" s="319"/>
      <c r="AB70" s="319"/>
      <c r="AC70" s="303"/>
      <c r="AD70" s="304"/>
      <c r="AE70" s="303"/>
      <c r="AF70" s="303"/>
      <c r="AG70" s="303"/>
    </row>
    <row r="71" spans="2:33" s="301" customFormat="1" x14ac:dyDescent="0.25">
      <c r="B71" s="319"/>
      <c r="C71" s="319"/>
      <c r="D71" s="320"/>
      <c r="E71" s="319"/>
      <c r="F71" s="319"/>
      <c r="G71" s="319"/>
      <c r="H71" s="319"/>
      <c r="I71" s="319"/>
      <c r="J71" s="319"/>
      <c r="K71" s="321"/>
      <c r="L71" s="319"/>
      <c r="M71" s="319"/>
      <c r="N71" s="319"/>
      <c r="O71" s="319"/>
      <c r="P71" s="319"/>
      <c r="Q71" s="319"/>
      <c r="R71" s="319"/>
      <c r="T71" s="300"/>
      <c r="U71" s="300"/>
      <c r="V71" s="300"/>
      <c r="W71" s="300"/>
      <c r="X71" s="300"/>
      <c r="Y71" s="300"/>
      <c r="Z71" s="319"/>
      <c r="AA71" s="319"/>
      <c r="AB71" s="319"/>
      <c r="AC71" s="303"/>
      <c r="AD71" s="304"/>
      <c r="AE71" s="303"/>
      <c r="AF71" s="303"/>
      <c r="AG71" s="303"/>
    </row>
    <row r="72" spans="2:33" s="301" customFormat="1" x14ac:dyDescent="0.25">
      <c r="B72" s="319"/>
      <c r="C72" s="319"/>
      <c r="D72" s="320"/>
      <c r="E72" s="319"/>
      <c r="F72" s="319"/>
      <c r="G72" s="319"/>
      <c r="H72" s="319"/>
      <c r="I72" s="319"/>
      <c r="J72" s="319"/>
      <c r="K72" s="321"/>
      <c r="L72" s="319"/>
      <c r="M72" s="319"/>
      <c r="N72" s="319"/>
      <c r="O72" s="319"/>
      <c r="P72" s="319"/>
      <c r="Q72" s="319"/>
      <c r="R72" s="319"/>
      <c r="T72" s="300"/>
      <c r="U72" s="300"/>
      <c r="V72" s="300"/>
      <c r="W72" s="300"/>
      <c r="X72" s="300"/>
      <c r="Y72" s="300"/>
      <c r="Z72" s="319"/>
      <c r="AA72" s="319"/>
      <c r="AB72" s="319"/>
      <c r="AC72" s="303"/>
      <c r="AD72" s="304"/>
      <c r="AE72" s="303"/>
      <c r="AF72" s="303"/>
      <c r="AG72" s="303"/>
    </row>
    <row r="73" spans="2:33" s="301" customFormat="1" x14ac:dyDescent="0.25">
      <c r="B73" s="319"/>
      <c r="C73" s="319"/>
      <c r="D73" s="320"/>
      <c r="E73" s="319"/>
      <c r="F73" s="319"/>
      <c r="G73" s="319"/>
      <c r="H73" s="319"/>
      <c r="I73" s="319"/>
      <c r="J73" s="319"/>
      <c r="K73" s="321"/>
      <c r="L73" s="319"/>
      <c r="M73" s="319"/>
      <c r="N73" s="319"/>
      <c r="O73" s="319"/>
      <c r="P73" s="319"/>
      <c r="Q73" s="319"/>
      <c r="R73" s="319"/>
      <c r="T73" s="300"/>
      <c r="U73" s="300"/>
      <c r="V73" s="300"/>
      <c r="W73" s="300"/>
      <c r="X73" s="300"/>
      <c r="Y73" s="300"/>
      <c r="Z73" s="319"/>
      <c r="AA73" s="319"/>
      <c r="AB73" s="319"/>
      <c r="AC73" s="303"/>
      <c r="AD73" s="304"/>
      <c r="AE73" s="303"/>
      <c r="AF73" s="303"/>
      <c r="AG73" s="303"/>
    </row>
    <row r="74" spans="2:33" s="301" customFormat="1" x14ac:dyDescent="0.25">
      <c r="B74" s="319"/>
      <c r="C74" s="319"/>
      <c r="D74" s="320"/>
      <c r="E74" s="319"/>
      <c r="F74" s="319"/>
      <c r="G74" s="319"/>
      <c r="H74" s="319"/>
      <c r="I74" s="319"/>
      <c r="J74" s="319"/>
      <c r="K74" s="321"/>
      <c r="L74" s="319"/>
      <c r="M74" s="319"/>
      <c r="N74" s="319"/>
      <c r="O74" s="319"/>
      <c r="P74" s="319"/>
      <c r="Q74" s="319"/>
      <c r="R74" s="319"/>
      <c r="T74" s="300"/>
      <c r="U74" s="300"/>
      <c r="V74" s="300"/>
      <c r="W74" s="300"/>
      <c r="X74" s="300"/>
      <c r="Y74" s="300"/>
      <c r="Z74" s="319"/>
      <c r="AA74" s="319"/>
      <c r="AB74" s="319"/>
      <c r="AC74" s="303"/>
      <c r="AD74" s="304"/>
      <c r="AE74" s="303"/>
      <c r="AF74" s="303"/>
      <c r="AG74" s="303"/>
    </row>
    <row r="75" spans="2:33" s="301" customFormat="1" x14ac:dyDescent="0.25">
      <c r="B75" s="319"/>
      <c r="C75" s="319"/>
      <c r="D75" s="320"/>
      <c r="E75" s="319"/>
      <c r="F75" s="319"/>
      <c r="G75" s="319"/>
      <c r="H75" s="319"/>
      <c r="I75" s="319"/>
      <c r="J75" s="319"/>
      <c r="K75" s="321"/>
      <c r="L75" s="319"/>
      <c r="M75" s="319"/>
      <c r="N75" s="319"/>
      <c r="O75" s="319"/>
      <c r="P75" s="319"/>
      <c r="Q75" s="319"/>
      <c r="R75" s="319"/>
      <c r="T75" s="300"/>
      <c r="U75" s="300"/>
      <c r="V75" s="300"/>
      <c r="W75" s="300"/>
      <c r="X75" s="300"/>
      <c r="Y75" s="300"/>
      <c r="Z75" s="319"/>
      <c r="AA75" s="319"/>
      <c r="AB75" s="319"/>
      <c r="AC75" s="303"/>
      <c r="AD75" s="304"/>
      <c r="AE75" s="303"/>
      <c r="AF75" s="303"/>
      <c r="AG75" s="303"/>
    </row>
    <row r="76" spans="2:33" s="301" customFormat="1" x14ac:dyDescent="0.25">
      <c r="B76" s="319"/>
      <c r="C76" s="319"/>
      <c r="D76" s="320"/>
      <c r="E76" s="319"/>
      <c r="F76" s="319"/>
      <c r="G76" s="319"/>
      <c r="H76" s="319"/>
      <c r="I76" s="319"/>
      <c r="J76" s="319"/>
      <c r="K76" s="321"/>
      <c r="L76" s="319"/>
      <c r="M76" s="319"/>
      <c r="N76" s="319"/>
      <c r="O76" s="319"/>
      <c r="P76" s="319"/>
      <c r="Q76" s="319"/>
      <c r="R76" s="319"/>
      <c r="T76" s="300"/>
      <c r="U76" s="300"/>
      <c r="V76" s="300"/>
      <c r="W76" s="300"/>
      <c r="X76" s="300"/>
      <c r="Y76" s="300"/>
      <c r="Z76" s="319"/>
      <c r="AA76" s="319"/>
      <c r="AB76" s="319"/>
      <c r="AC76" s="303"/>
      <c r="AD76" s="304"/>
      <c r="AE76" s="303"/>
      <c r="AF76" s="303"/>
      <c r="AG76" s="303"/>
    </row>
    <row r="77" spans="2:33" s="301" customFormat="1" x14ac:dyDescent="0.25">
      <c r="B77" s="319"/>
      <c r="C77" s="319"/>
      <c r="D77" s="320"/>
      <c r="E77" s="319"/>
      <c r="F77" s="319"/>
      <c r="G77" s="319"/>
      <c r="H77" s="319"/>
      <c r="I77" s="319"/>
      <c r="J77" s="319"/>
      <c r="K77" s="321"/>
      <c r="L77" s="319"/>
      <c r="M77" s="319"/>
      <c r="N77" s="319"/>
      <c r="O77" s="319"/>
      <c r="P77" s="319"/>
      <c r="Q77" s="319"/>
      <c r="R77" s="319"/>
      <c r="T77" s="300"/>
      <c r="U77" s="300"/>
      <c r="V77" s="300"/>
      <c r="W77" s="300"/>
      <c r="X77" s="300"/>
      <c r="Y77" s="300"/>
      <c r="Z77" s="319"/>
      <c r="AA77" s="319"/>
      <c r="AB77" s="319"/>
      <c r="AC77" s="303"/>
      <c r="AD77" s="304"/>
      <c r="AE77" s="303"/>
      <c r="AF77" s="303"/>
      <c r="AG77" s="303"/>
    </row>
    <row r="78" spans="2:33" s="301" customFormat="1" x14ac:dyDescent="0.25">
      <c r="B78" s="319"/>
      <c r="C78" s="319"/>
      <c r="D78" s="320"/>
      <c r="E78" s="319"/>
      <c r="F78" s="319"/>
      <c r="G78" s="319"/>
      <c r="H78" s="319"/>
      <c r="I78" s="319"/>
      <c r="J78" s="319"/>
      <c r="K78" s="321"/>
      <c r="L78" s="319"/>
      <c r="M78" s="319"/>
      <c r="N78" s="319"/>
      <c r="O78" s="319"/>
      <c r="P78" s="319"/>
      <c r="Q78" s="319"/>
      <c r="R78" s="319"/>
      <c r="T78" s="300"/>
      <c r="U78" s="300"/>
      <c r="V78" s="300"/>
      <c r="W78" s="300"/>
      <c r="X78" s="300"/>
      <c r="Y78" s="300"/>
      <c r="Z78" s="319"/>
      <c r="AA78" s="319"/>
      <c r="AB78" s="319"/>
      <c r="AC78" s="303"/>
      <c r="AD78" s="304"/>
      <c r="AE78" s="303"/>
      <c r="AF78" s="303"/>
      <c r="AG78" s="303"/>
    </row>
    <row r="79" spans="2:33" s="301" customFormat="1" x14ac:dyDescent="0.25">
      <c r="B79" s="319"/>
      <c r="C79" s="319"/>
      <c r="D79" s="320"/>
      <c r="E79" s="319"/>
      <c r="F79" s="319"/>
      <c r="G79" s="319"/>
      <c r="H79" s="319"/>
      <c r="I79" s="319"/>
      <c r="J79" s="319"/>
      <c r="K79" s="321"/>
      <c r="L79" s="319"/>
      <c r="M79" s="319"/>
      <c r="N79" s="319"/>
      <c r="O79" s="319"/>
      <c r="P79" s="319"/>
      <c r="Q79" s="319"/>
      <c r="R79" s="319"/>
      <c r="T79" s="300"/>
      <c r="U79" s="300"/>
      <c r="V79" s="300"/>
      <c r="W79" s="300"/>
      <c r="X79" s="300"/>
      <c r="Y79" s="300"/>
      <c r="Z79" s="319"/>
      <c r="AA79" s="319"/>
      <c r="AB79" s="319"/>
      <c r="AC79" s="303"/>
      <c r="AD79" s="304"/>
      <c r="AE79" s="303"/>
      <c r="AF79" s="303"/>
      <c r="AG79" s="303"/>
    </row>
    <row r="80" spans="2:33" s="301" customFormat="1" x14ac:dyDescent="0.25">
      <c r="B80" s="319"/>
      <c r="C80" s="319"/>
      <c r="D80" s="320"/>
      <c r="E80" s="319"/>
      <c r="F80" s="319"/>
      <c r="G80" s="319"/>
      <c r="H80" s="319"/>
      <c r="I80" s="319"/>
      <c r="J80" s="319"/>
      <c r="K80" s="321"/>
      <c r="L80" s="319"/>
      <c r="M80" s="319"/>
      <c r="N80" s="319"/>
      <c r="O80" s="319"/>
      <c r="P80" s="319"/>
      <c r="Q80" s="319"/>
      <c r="R80" s="319"/>
      <c r="T80" s="300"/>
      <c r="U80" s="300"/>
      <c r="V80" s="300"/>
      <c r="W80" s="300"/>
      <c r="X80" s="300"/>
      <c r="Y80" s="300"/>
      <c r="Z80" s="319"/>
      <c r="AA80" s="319"/>
      <c r="AB80" s="319"/>
      <c r="AC80" s="303"/>
      <c r="AD80" s="304"/>
      <c r="AE80" s="303"/>
      <c r="AF80" s="303"/>
      <c r="AG80" s="303"/>
    </row>
    <row r="81" spans="2:33" s="301" customFormat="1" x14ac:dyDescent="0.25">
      <c r="B81" s="319"/>
      <c r="C81" s="319"/>
      <c r="D81" s="320"/>
      <c r="E81" s="319"/>
      <c r="F81" s="319"/>
      <c r="G81" s="319"/>
      <c r="H81" s="319"/>
      <c r="I81" s="319"/>
      <c r="J81" s="319"/>
      <c r="K81" s="321"/>
      <c r="L81" s="319"/>
      <c r="M81" s="319"/>
      <c r="N81" s="319"/>
      <c r="O81" s="319"/>
      <c r="P81" s="319"/>
      <c r="Q81" s="319"/>
      <c r="R81" s="319"/>
      <c r="T81" s="300"/>
      <c r="U81" s="300"/>
      <c r="V81" s="300"/>
      <c r="W81" s="300"/>
      <c r="X81" s="300"/>
      <c r="Y81" s="300"/>
      <c r="Z81" s="319"/>
      <c r="AA81" s="319"/>
      <c r="AB81" s="319"/>
      <c r="AC81" s="303"/>
      <c r="AD81" s="304"/>
      <c r="AE81" s="303"/>
      <c r="AF81" s="303"/>
      <c r="AG81" s="303"/>
    </row>
    <row r="82" spans="2:33" s="301" customFormat="1" x14ac:dyDescent="0.25">
      <c r="B82" s="319"/>
      <c r="C82" s="319"/>
      <c r="D82" s="320"/>
      <c r="E82" s="319"/>
      <c r="F82" s="319"/>
      <c r="G82" s="319"/>
      <c r="H82" s="319"/>
      <c r="I82" s="319"/>
      <c r="J82" s="319"/>
      <c r="K82" s="321"/>
      <c r="L82" s="319"/>
      <c r="M82" s="319"/>
      <c r="N82" s="319"/>
      <c r="O82" s="319"/>
      <c r="P82" s="319"/>
      <c r="Q82" s="319"/>
      <c r="R82" s="319"/>
      <c r="T82" s="300"/>
      <c r="U82" s="300"/>
      <c r="V82" s="300"/>
      <c r="W82" s="300"/>
      <c r="X82" s="300"/>
      <c r="Y82" s="300"/>
      <c r="Z82" s="319"/>
      <c r="AA82" s="319"/>
      <c r="AB82" s="319"/>
      <c r="AC82" s="303"/>
      <c r="AD82" s="304"/>
      <c r="AE82" s="303"/>
      <c r="AF82" s="303"/>
      <c r="AG82" s="303"/>
    </row>
    <row r="83" spans="2:33" s="301" customFormat="1" x14ac:dyDescent="0.25">
      <c r="B83" s="319"/>
      <c r="C83" s="319"/>
      <c r="D83" s="320"/>
      <c r="E83" s="319"/>
      <c r="F83" s="319"/>
      <c r="G83" s="319"/>
      <c r="H83" s="319"/>
      <c r="I83" s="319"/>
      <c r="J83" s="319"/>
      <c r="K83" s="321"/>
      <c r="L83" s="319"/>
      <c r="M83" s="319"/>
      <c r="N83" s="319"/>
      <c r="O83" s="319"/>
      <c r="P83" s="319"/>
      <c r="Q83" s="319"/>
      <c r="R83" s="319"/>
      <c r="T83" s="300"/>
      <c r="U83" s="300"/>
      <c r="V83" s="300"/>
      <c r="W83" s="300"/>
      <c r="X83" s="300"/>
      <c r="Y83" s="300"/>
      <c r="Z83" s="319"/>
      <c r="AA83" s="319"/>
      <c r="AB83" s="319"/>
      <c r="AC83" s="303"/>
      <c r="AD83" s="304"/>
      <c r="AE83" s="303"/>
      <c r="AF83" s="303"/>
      <c r="AG83" s="303"/>
    </row>
    <row r="84" spans="2:33" s="301" customFormat="1" x14ac:dyDescent="0.25">
      <c r="B84" s="319"/>
      <c r="C84" s="319"/>
      <c r="D84" s="320"/>
      <c r="E84" s="319"/>
      <c r="F84" s="319"/>
      <c r="G84" s="319"/>
      <c r="H84" s="319"/>
      <c r="I84" s="319"/>
      <c r="J84" s="319"/>
      <c r="K84" s="321"/>
      <c r="L84" s="319"/>
      <c r="M84" s="319"/>
      <c r="N84" s="319"/>
      <c r="O84" s="319"/>
      <c r="P84" s="319"/>
      <c r="Q84" s="319"/>
      <c r="R84" s="319"/>
      <c r="T84" s="300"/>
      <c r="U84" s="300"/>
      <c r="V84" s="300"/>
      <c r="W84" s="300"/>
      <c r="X84" s="300"/>
      <c r="Y84" s="300"/>
      <c r="Z84" s="319"/>
      <c r="AA84" s="319"/>
      <c r="AB84" s="319"/>
      <c r="AC84" s="303"/>
      <c r="AD84" s="304"/>
      <c r="AE84" s="303"/>
      <c r="AF84" s="303"/>
      <c r="AG84" s="303"/>
    </row>
    <row r="85" spans="2:33" s="301" customFormat="1" x14ac:dyDescent="0.25">
      <c r="B85" s="319"/>
      <c r="C85" s="319"/>
      <c r="D85" s="320"/>
      <c r="E85" s="319"/>
      <c r="F85" s="319"/>
      <c r="G85" s="319"/>
      <c r="H85" s="319"/>
      <c r="I85" s="319"/>
      <c r="J85" s="319"/>
      <c r="K85" s="321"/>
      <c r="L85" s="319"/>
      <c r="M85" s="319"/>
      <c r="N85" s="319"/>
      <c r="O85" s="319"/>
      <c r="P85" s="319"/>
      <c r="Q85" s="319"/>
      <c r="R85" s="319"/>
      <c r="T85" s="300"/>
      <c r="U85" s="300"/>
      <c r="V85" s="300"/>
      <c r="W85" s="300"/>
      <c r="X85" s="300"/>
      <c r="Y85" s="300"/>
      <c r="Z85" s="319"/>
      <c r="AA85" s="319"/>
      <c r="AB85" s="319"/>
      <c r="AC85" s="303"/>
      <c r="AD85" s="304"/>
      <c r="AE85" s="303"/>
      <c r="AF85" s="303"/>
      <c r="AG85" s="303"/>
    </row>
    <row r="86" spans="2:33" s="301" customFormat="1" x14ac:dyDescent="0.25">
      <c r="B86" s="319"/>
      <c r="C86" s="319"/>
      <c r="D86" s="320"/>
      <c r="E86" s="319"/>
      <c r="F86" s="319"/>
      <c r="G86" s="319"/>
      <c r="H86" s="319"/>
      <c r="I86" s="319"/>
      <c r="J86" s="319"/>
      <c r="K86" s="321"/>
      <c r="L86" s="319"/>
      <c r="M86" s="319"/>
      <c r="N86" s="319"/>
      <c r="O86" s="319"/>
      <c r="P86" s="319"/>
      <c r="Q86" s="319"/>
      <c r="R86" s="319"/>
      <c r="T86" s="300"/>
      <c r="U86" s="300"/>
      <c r="V86" s="300"/>
      <c r="W86" s="300"/>
      <c r="X86" s="300"/>
      <c r="Y86" s="300"/>
      <c r="Z86" s="319"/>
      <c r="AA86" s="319"/>
      <c r="AB86" s="319"/>
      <c r="AC86" s="303"/>
      <c r="AD86" s="304"/>
      <c r="AE86" s="303"/>
      <c r="AF86" s="303"/>
      <c r="AG86" s="303"/>
    </row>
    <row r="87" spans="2:33" s="301" customFormat="1" x14ac:dyDescent="0.25">
      <c r="B87" s="319"/>
      <c r="C87" s="319"/>
      <c r="D87" s="320"/>
      <c r="E87" s="319"/>
      <c r="F87" s="319"/>
      <c r="G87" s="319"/>
      <c r="H87" s="319"/>
      <c r="I87" s="319"/>
      <c r="J87" s="319"/>
      <c r="K87" s="321"/>
      <c r="L87" s="319"/>
      <c r="M87" s="319"/>
      <c r="N87" s="319"/>
      <c r="O87" s="319"/>
      <c r="P87" s="319"/>
      <c r="Q87" s="319"/>
      <c r="R87" s="319"/>
      <c r="T87" s="300"/>
      <c r="U87" s="300"/>
      <c r="V87" s="300"/>
      <c r="W87" s="300"/>
      <c r="X87" s="300"/>
      <c r="Y87" s="300"/>
      <c r="Z87" s="319"/>
      <c r="AA87" s="319"/>
      <c r="AB87" s="319"/>
      <c r="AC87" s="303"/>
      <c r="AD87" s="304"/>
      <c r="AE87" s="303"/>
      <c r="AF87" s="303"/>
      <c r="AG87" s="303"/>
    </row>
    <row r="88" spans="2:33" s="301" customFormat="1" x14ac:dyDescent="0.25">
      <c r="B88" s="319"/>
      <c r="C88" s="319"/>
      <c r="D88" s="320"/>
      <c r="E88" s="319"/>
      <c r="F88" s="319"/>
      <c r="G88" s="319"/>
      <c r="H88" s="319"/>
      <c r="I88" s="319"/>
      <c r="J88" s="319"/>
      <c r="K88" s="321"/>
      <c r="L88" s="319"/>
      <c r="M88" s="319"/>
      <c r="N88" s="319"/>
      <c r="O88" s="319"/>
      <c r="P88" s="319"/>
      <c r="Q88" s="319"/>
      <c r="R88" s="319"/>
      <c r="T88" s="300"/>
      <c r="U88" s="300"/>
      <c r="V88" s="300"/>
      <c r="W88" s="300"/>
      <c r="X88" s="300"/>
      <c r="Y88" s="300"/>
      <c r="Z88" s="319"/>
      <c r="AA88" s="319"/>
      <c r="AB88" s="319"/>
      <c r="AC88" s="303"/>
      <c r="AD88" s="304"/>
      <c r="AE88" s="303"/>
      <c r="AF88" s="303"/>
      <c r="AG88" s="303"/>
    </row>
    <row r="89" spans="2:33" s="301" customFormat="1" x14ac:dyDescent="0.25">
      <c r="B89" s="319"/>
      <c r="C89" s="319"/>
      <c r="D89" s="320"/>
      <c r="E89" s="319"/>
      <c r="F89" s="319"/>
      <c r="G89" s="319"/>
      <c r="H89" s="319"/>
      <c r="I89" s="319"/>
      <c r="J89" s="319"/>
      <c r="K89" s="321"/>
      <c r="L89" s="319"/>
      <c r="M89" s="319"/>
      <c r="N89" s="319"/>
      <c r="O89" s="319"/>
      <c r="P89" s="319"/>
      <c r="Q89" s="319"/>
      <c r="R89" s="319"/>
      <c r="T89" s="300"/>
      <c r="U89" s="300"/>
      <c r="V89" s="300"/>
      <c r="W89" s="300"/>
      <c r="X89" s="300"/>
      <c r="Y89" s="300"/>
      <c r="Z89" s="319"/>
      <c r="AA89" s="319"/>
      <c r="AB89" s="319"/>
      <c r="AC89" s="303"/>
      <c r="AD89" s="304"/>
      <c r="AE89" s="303"/>
      <c r="AF89" s="303"/>
      <c r="AG89" s="303"/>
    </row>
    <row r="90" spans="2:33" s="301" customFormat="1" x14ac:dyDescent="0.25">
      <c r="B90" s="319"/>
      <c r="C90" s="319"/>
      <c r="D90" s="320"/>
      <c r="E90" s="319"/>
      <c r="F90" s="319"/>
      <c r="G90" s="319"/>
      <c r="H90" s="319"/>
      <c r="I90" s="319"/>
      <c r="J90" s="319"/>
      <c r="K90" s="321"/>
      <c r="L90" s="319"/>
      <c r="M90" s="319"/>
      <c r="N90" s="319"/>
      <c r="O90" s="319"/>
      <c r="P90" s="319"/>
      <c r="Q90" s="319"/>
      <c r="R90" s="319"/>
      <c r="T90" s="300"/>
      <c r="U90" s="300"/>
      <c r="V90" s="300"/>
      <c r="W90" s="300"/>
      <c r="X90" s="300"/>
      <c r="Y90" s="300"/>
      <c r="Z90" s="319"/>
      <c r="AA90" s="319"/>
      <c r="AB90" s="319"/>
      <c r="AC90" s="303"/>
      <c r="AD90" s="304"/>
      <c r="AE90" s="303"/>
      <c r="AF90" s="303"/>
      <c r="AG90" s="303"/>
    </row>
    <row r="91" spans="2:33" s="301" customFormat="1" x14ac:dyDescent="0.25">
      <c r="B91" s="319"/>
      <c r="C91" s="319"/>
      <c r="D91" s="320"/>
      <c r="E91" s="319"/>
      <c r="F91" s="319"/>
      <c r="G91" s="319"/>
      <c r="H91" s="319"/>
      <c r="I91" s="319"/>
      <c r="J91" s="319"/>
      <c r="K91" s="321"/>
      <c r="L91" s="319"/>
      <c r="M91" s="319"/>
      <c r="N91" s="319"/>
      <c r="O91" s="319"/>
      <c r="P91" s="319"/>
      <c r="Q91" s="319"/>
      <c r="R91" s="319"/>
      <c r="T91" s="300"/>
      <c r="U91" s="300"/>
      <c r="V91" s="300"/>
      <c r="W91" s="300"/>
      <c r="X91" s="300"/>
      <c r="Y91" s="300"/>
      <c r="Z91" s="319"/>
      <c r="AA91" s="319"/>
      <c r="AB91" s="319"/>
      <c r="AC91" s="303"/>
      <c r="AD91" s="304"/>
      <c r="AE91" s="303"/>
      <c r="AF91" s="303"/>
      <c r="AG91" s="303"/>
    </row>
    <row r="92" spans="2:33" s="301" customFormat="1" x14ac:dyDescent="0.25">
      <c r="B92" s="319"/>
      <c r="C92" s="319"/>
      <c r="D92" s="320"/>
      <c r="E92" s="319"/>
      <c r="F92" s="319"/>
      <c r="G92" s="319"/>
      <c r="H92" s="319"/>
      <c r="I92" s="319"/>
      <c r="J92" s="319"/>
      <c r="K92" s="321"/>
      <c r="L92" s="319"/>
      <c r="M92" s="319"/>
      <c r="N92" s="319"/>
      <c r="O92" s="319"/>
      <c r="P92" s="319"/>
      <c r="Q92" s="319"/>
      <c r="R92" s="319"/>
      <c r="T92" s="300"/>
      <c r="U92" s="300"/>
      <c r="V92" s="300"/>
      <c r="W92" s="300"/>
      <c r="X92" s="300"/>
      <c r="Y92" s="300"/>
      <c r="Z92" s="319"/>
      <c r="AA92" s="319"/>
      <c r="AB92" s="319"/>
      <c r="AC92" s="303"/>
      <c r="AD92" s="304"/>
      <c r="AE92" s="303"/>
      <c r="AF92" s="303"/>
      <c r="AG92" s="303"/>
    </row>
    <row r="93" spans="2:33" s="301" customFormat="1" x14ac:dyDescent="0.25">
      <c r="B93" s="319"/>
      <c r="C93" s="319"/>
      <c r="D93" s="320"/>
      <c r="E93" s="319"/>
      <c r="F93" s="319"/>
      <c r="G93" s="319"/>
      <c r="H93" s="319"/>
      <c r="I93" s="319"/>
      <c r="J93" s="319"/>
      <c r="K93" s="321"/>
      <c r="L93" s="319"/>
      <c r="M93" s="319"/>
      <c r="N93" s="319"/>
      <c r="O93" s="319"/>
      <c r="P93" s="319"/>
      <c r="Q93" s="319"/>
      <c r="R93" s="319"/>
      <c r="T93" s="300"/>
      <c r="U93" s="300"/>
      <c r="V93" s="300"/>
      <c r="W93" s="300"/>
      <c r="X93" s="300"/>
      <c r="Y93" s="300"/>
      <c r="Z93" s="319"/>
      <c r="AA93" s="319"/>
      <c r="AB93" s="319"/>
      <c r="AC93" s="303"/>
      <c r="AD93" s="304"/>
      <c r="AE93" s="303"/>
      <c r="AF93" s="303"/>
      <c r="AG93" s="303"/>
    </row>
    <row r="94" spans="2:33" s="301" customFormat="1" x14ac:dyDescent="0.25">
      <c r="B94" s="319"/>
      <c r="C94" s="319"/>
      <c r="D94" s="320"/>
      <c r="E94" s="319"/>
      <c r="F94" s="319"/>
      <c r="G94" s="319"/>
      <c r="H94" s="319"/>
      <c r="I94" s="319"/>
      <c r="J94" s="319"/>
      <c r="K94" s="321"/>
      <c r="L94" s="319"/>
      <c r="M94" s="319"/>
      <c r="N94" s="319"/>
      <c r="O94" s="319"/>
      <c r="P94" s="319"/>
      <c r="Q94" s="319"/>
      <c r="R94" s="319"/>
      <c r="T94" s="300"/>
      <c r="U94" s="300"/>
      <c r="V94" s="300"/>
      <c r="W94" s="300"/>
      <c r="X94" s="300"/>
      <c r="Y94" s="300"/>
      <c r="Z94" s="319"/>
      <c r="AA94" s="319"/>
      <c r="AB94" s="319"/>
      <c r="AC94" s="303"/>
      <c r="AD94" s="304"/>
      <c r="AE94" s="303"/>
      <c r="AF94" s="303"/>
      <c r="AG94" s="303"/>
    </row>
    <row r="95" spans="2:33" s="301" customFormat="1" x14ac:dyDescent="0.25">
      <c r="B95" s="319"/>
      <c r="C95" s="319"/>
      <c r="D95" s="320"/>
      <c r="E95" s="319"/>
      <c r="F95" s="319"/>
      <c r="G95" s="319"/>
      <c r="H95" s="319"/>
      <c r="I95" s="319"/>
      <c r="J95" s="319"/>
      <c r="K95" s="321"/>
      <c r="L95" s="319"/>
      <c r="M95" s="319"/>
      <c r="N95" s="319"/>
      <c r="O95" s="319"/>
      <c r="P95" s="319"/>
      <c r="Q95" s="319"/>
      <c r="R95" s="319"/>
      <c r="T95" s="300"/>
      <c r="U95" s="300"/>
      <c r="V95" s="300"/>
      <c r="W95" s="300"/>
      <c r="X95" s="300"/>
      <c r="Y95" s="300"/>
      <c r="Z95" s="319"/>
      <c r="AA95" s="319"/>
      <c r="AB95" s="319"/>
      <c r="AC95" s="303"/>
      <c r="AD95" s="304"/>
      <c r="AE95" s="303"/>
      <c r="AF95" s="303"/>
      <c r="AG95" s="303"/>
    </row>
    <row r="96" spans="2:33" s="301" customFormat="1" x14ac:dyDescent="0.25">
      <c r="B96" s="319"/>
      <c r="C96" s="319"/>
      <c r="D96" s="320"/>
      <c r="E96" s="319"/>
      <c r="F96" s="319"/>
      <c r="G96" s="319"/>
      <c r="H96" s="319"/>
      <c r="I96" s="319"/>
      <c r="J96" s="319"/>
      <c r="K96" s="321"/>
      <c r="L96" s="319"/>
      <c r="M96" s="319"/>
      <c r="N96" s="319"/>
      <c r="O96" s="319"/>
      <c r="P96" s="319"/>
      <c r="Q96" s="319"/>
      <c r="R96" s="319"/>
      <c r="T96" s="300"/>
      <c r="U96" s="300"/>
      <c r="V96" s="300"/>
      <c r="W96" s="300"/>
      <c r="X96" s="300"/>
      <c r="Y96" s="300"/>
      <c r="Z96" s="319"/>
      <c r="AA96" s="319"/>
      <c r="AB96" s="319"/>
      <c r="AC96" s="303"/>
      <c r="AD96" s="304"/>
      <c r="AE96" s="303"/>
      <c r="AF96" s="303"/>
      <c r="AG96" s="303"/>
    </row>
    <row r="97" spans="2:33" s="301" customFormat="1" x14ac:dyDescent="0.25">
      <c r="B97" s="319"/>
      <c r="C97" s="319"/>
      <c r="D97" s="320"/>
      <c r="E97" s="319"/>
      <c r="F97" s="319"/>
      <c r="G97" s="319"/>
      <c r="H97" s="319"/>
      <c r="I97" s="319"/>
      <c r="J97" s="319"/>
      <c r="K97" s="321"/>
      <c r="L97" s="319"/>
      <c r="M97" s="319"/>
      <c r="N97" s="319"/>
      <c r="O97" s="319"/>
      <c r="P97" s="319"/>
      <c r="Q97" s="319"/>
      <c r="R97" s="319"/>
      <c r="T97" s="300"/>
      <c r="U97" s="300"/>
      <c r="V97" s="300"/>
      <c r="W97" s="300"/>
      <c r="X97" s="300"/>
      <c r="Y97" s="300"/>
      <c r="Z97" s="319"/>
      <c r="AA97" s="319"/>
      <c r="AB97" s="319"/>
      <c r="AC97" s="303"/>
      <c r="AD97" s="304"/>
      <c r="AE97" s="303"/>
      <c r="AF97" s="303"/>
      <c r="AG97" s="303"/>
    </row>
    <row r="98" spans="2:33" s="301" customFormat="1" x14ac:dyDescent="0.25">
      <c r="B98" s="319"/>
      <c r="C98" s="319"/>
      <c r="D98" s="320"/>
      <c r="E98" s="319"/>
      <c r="F98" s="319"/>
      <c r="G98" s="319"/>
      <c r="H98" s="319"/>
      <c r="I98" s="319"/>
      <c r="J98" s="319"/>
      <c r="K98" s="321"/>
      <c r="L98" s="319"/>
      <c r="M98" s="319"/>
      <c r="N98" s="319"/>
      <c r="O98" s="319"/>
      <c r="P98" s="319"/>
      <c r="Q98" s="319"/>
      <c r="R98" s="319"/>
      <c r="T98" s="300"/>
      <c r="U98" s="300"/>
      <c r="V98" s="300"/>
      <c r="W98" s="300"/>
      <c r="X98" s="300"/>
      <c r="Y98" s="300"/>
      <c r="Z98" s="319"/>
      <c r="AA98" s="319"/>
      <c r="AB98" s="319"/>
      <c r="AC98" s="303"/>
      <c r="AD98" s="304"/>
      <c r="AE98" s="303"/>
      <c r="AF98" s="303"/>
      <c r="AG98" s="303"/>
    </row>
    <row r="99" spans="2:33" s="301" customFormat="1" x14ac:dyDescent="0.25">
      <c r="B99" s="319"/>
      <c r="C99" s="319"/>
      <c r="D99" s="320"/>
      <c r="E99" s="319"/>
      <c r="F99" s="319"/>
      <c r="G99" s="319"/>
      <c r="H99" s="319"/>
      <c r="I99" s="319"/>
      <c r="J99" s="319"/>
      <c r="K99" s="321"/>
      <c r="L99" s="319"/>
      <c r="M99" s="319"/>
      <c r="N99" s="319"/>
      <c r="O99" s="319"/>
      <c r="P99" s="319"/>
      <c r="Q99" s="319"/>
      <c r="R99" s="319"/>
      <c r="T99" s="300"/>
      <c r="U99" s="300"/>
      <c r="V99" s="300"/>
      <c r="W99" s="300"/>
      <c r="X99" s="300"/>
      <c r="Y99" s="300"/>
      <c r="Z99" s="319"/>
      <c r="AA99" s="319"/>
      <c r="AB99" s="319"/>
      <c r="AC99" s="303"/>
      <c r="AD99" s="304"/>
      <c r="AE99" s="303"/>
      <c r="AF99" s="303"/>
      <c r="AG99" s="303"/>
    </row>
    <row r="100" spans="2:33" s="301" customFormat="1" x14ac:dyDescent="0.25">
      <c r="B100" s="319"/>
      <c r="C100" s="319"/>
      <c r="D100" s="320"/>
      <c r="E100" s="319"/>
      <c r="F100" s="319"/>
      <c r="G100" s="319"/>
      <c r="H100" s="319"/>
      <c r="I100" s="319"/>
      <c r="J100" s="319"/>
      <c r="K100" s="321"/>
      <c r="L100" s="319"/>
      <c r="M100" s="319"/>
      <c r="N100" s="319"/>
      <c r="O100" s="319"/>
      <c r="P100" s="319"/>
      <c r="Q100" s="319"/>
      <c r="R100" s="319"/>
      <c r="T100" s="300"/>
      <c r="U100" s="300"/>
      <c r="V100" s="300"/>
      <c r="W100" s="300"/>
      <c r="X100" s="300"/>
      <c r="Y100" s="300"/>
      <c r="Z100" s="319"/>
      <c r="AA100" s="319"/>
      <c r="AB100" s="319"/>
      <c r="AC100" s="303"/>
      <c r="AD100" s="304"/>
      <c r="AE100" s="303"/>
      <c r="AF100" s="303"/>
      <c r="AG100" s="303"/>
    </row>
    <row r="101" spans="2:33" s="301" customFormat="1" x14ac:dyDescent="0.25">
      <c r="B101" s="319"/>
      <c r="C101" s="319"/>
      <c r="D101" s="320"/>
      <c r="E101" s="319"/>
      <c r="F101" s="319"/>
      <c r="G101" s="319"/>
      <c r="H101" s="319"/>
      <c r="I101" s="319"/>
      <c r="J101" s="319"/>
      <c r="K101" s="321"/>
      <c r="L101" s="319"/>
      <c r="M101" s="319"/>
      <c r="N101" s="319"/>
      <c r="O101" s="319"/>
      <c r="P101" s="319"/>
      <c r="Q101" s="319"/>
      <c r="R101" s="319"/>
      <c r="T101" s="300"/>
      <c r="U101" s="300"/>
      <c r="V101" s="300"/>
      <c r="W101" s="300"/>
      <c r="X101" s="300"/>
      <c r="Y101" s="300"/>
      <c r="Z101" s="319"/>
      <c r="AA101" s="319"/>
      <c r="AB101" s="319"/>
      <c r="AC101" s="303"/>
      <c r="AD101" s="304"/>
      <c r="AE101" s="303"/>
      <c r="AF101" s="303"/>
      <c r="AG101" s="303"/>
    </row>
    <row r="102" spans="2:33" s="301" customFormat="1" x14ac:dyDescent="0.25">
      <c r="B102" s="319"/>
      <c r="C102" s="319"/>
      <c r="D102" s="320"/>
      <c r="E102" s="319"/>
      <c r="F102" s="319"/>
      <c r="G102" s="319"/>
      <c r="H102" s="319"/>
      <c r="I102" s="319"/>
      <c r="J102" s="319"/>
      <c r="K102" s="321"/>
      <c r="L102" s="319"/>
      <c r="M102" s="319"/>
      <c r="N102" s="319"/>
      <c r="O102" s="319"/>
      <c r="P102" s="319"/>
      <c r="Q102" s="319"/>
      <c r="R102" s="319"/>
      <c r="T102" s="300"/>
      <c r="U102" s="300"/>
      <c r="V102" s="300"/>
      <c r="W102" s="300"/>
      <c r="X102" s="300"/>
      <c r="Y102" s="300"/>
      <c r="Z102" s="319"/>
      <c r="AA102" s="319"/>
      <c r="AB102" s="319"/>
      <c r="AC102" s="303"/>
      <c r="AD102" s="304"/>
      <c r="AE102" s="303"/>
      <c r="AF102" s="303"/>
      <c r="AG102" s="303"/>
    </row>
    <row r="103" spans="2:33" s="301" customFormat="1" x14ac:dyDescent="0.25">
      <c r="B103" s="319"/>
      <c r="C103" s="319"/>
      <c r="D103" s="320"/>
      <c r="E103" s="319"/>
      <c r="F103" s="319"/>
      <c r="G103" s="319"/>
      <c r="H103" s="319"/>
      <c r="I103" s="319"/>
      <c r="J103" s="319"/>
      <c r="K103" s="321"/>
      <c r="L103" s="319"/>
      <c r="M103" s="319"/>
      <c r="N103" s="319"/>
      <c r="O103" s="319"/>
      <c r="P103" s="319"/>
      <c r="Q103" s="319"/>
      <c r="R103" s="319"/>
      <c r="T103" s="300"/>
      <c r="U103" s="300"/>
      <c r="V103" s="300"/>
      <c r="W103" s="300"/>
      <c r="X103" s="300"/>
      <c r="Y103" s="300"/>
      <c r="Z103" s="319"/>
      <c r="AA103" s="319"/>
      <c r="AB103" s="319"/>
      <c r="AC103" s="303"/>
      <c r="AD103" s="304"/>
      <c r="AE103" s="303"/>
      <c r="AF103" s="303"/>
      <c r="AG103" s="303"/>
    </row>
    <row r="104" spans="2:33" s="301" customFormat="1" x14ac:dyDescent="0.25">
      <c r="B104" s="319"/>
      <c r="C104" s="319"/>
      <c r="D104" s="320"/>
      <c r="E104" s="319"/>
      <c r="F104" s="319"/>
      <c r="G104" s="319"/>
      <c r="H104" s="319"/>
      <c r="I104" s="319"/>
      <c r="J104" s="319"/>
      <c r="K104" s="321"/>
      <c r="L104" s="319"/>
      <c r="M104" s="319"/>
      <c r="N104" s="319"/>
      <c r="O104" s="319"/>
      <c r="P104" s="319"/>
      <c r="Q104" s="319"/>
      <c r="R104" s="319"/>
      <c r="T104" s="300"/>
      <c r="U104" s="300"/>
      <c r="V104" s="300"/>
      <c r="W104" s="300"/>
      <c r="X104" s="300"/>
      <c r="Y104" s="300"/>
      <c r="Z104" s="319"/>
      <c r="AA104" s="319"/>
      <c r="AB104" s="319"/>
      <c r="AC104" s="303"/>
      <c r="AD104" s="304"/>
      <c r="AE104" s="303"/>
      <c r="AF104" s="303"/>
      <c r="AG104" s="303"/>
    </row>
    <row r="105" spans="2:33" s="301" customFormat="1" x14ac:dyDescent="0.25">
      <c r="B105" s="319"/>
      <c r="C105" s="319"/>
      <c r="D105" s="320"/>
      <c r="E105" s="319"/>
      <c r="F105" s="319"/>
      <c r="G105" s="319"/>
      <c r="H105" s="319"/>
      <c r="I105" s="319"/>
      <c r="J105" s="319"/>
      <c r="K105" s="321"/>
      <c r="L105" s="319"/>
      <c r="M105" s="319"/>
      <c r="N105" s="319"/>
      <c r="O105" s="319"/>
      <c r="P105" s="319"/>
      <c r="Q105" s="319"/>
      <c r="R105" s="319"/>
      <c r="T105" s="300"/>
      <c r="U105" s="300"/>
      <c r="V105" s="300"/>
      <c r="W105" s="300"/>
      <c r="X105" s="300"/>
      <c r="Y105" s="300"/>
      <c r="Z105" s="319"/>
      <c r="AA105" s="319"/>
      <c r="AB105" s="319"/>
      <c r="AC105" s="303"/>
      <c r="AD105" s="304"/>
      <c r="AE105" s="303"/>
      <c r="AF105" s="303"/>
      <c r="AG105" s="303"/>
    </row>
    <row r="106" spans="2:33" s="301" customFormat="1" x14ac:dyDescent="0.25">
      <c r="B106" s="319"/>
      <c r="C106" s="319"/>
      <c r="D106" s="320"/>
      <c r="E106" s="319"/>
      <c r="F106" s="319"/>
      <c r="G106" s="319"/>
      <c r="H106" s="319"/>
      <c r="I106" s="319"/>
      <c r="J106" s="319"/>
      <c r="K106" s="321"/>
      <c r="L106" s="319"/>
      <c r="M106" s="319"/>
      <c r="N106" s="319"/>
      <c r="O106" s="319"/>
      <c r="P106" s="319"/>
      <c r="Q106" s="319"/>
      <c r="R106" s="319"/>
      <c r="T106" s="300"/>
      <c r="U106" s="300"/>
      <c r="V106" s="300"/>
      <c r="W106" s="300"/>
      <c r="X106" s="300"/>
      <c r="Y106" s="300"/>
      <c r="Z106" s="319"/>
      <c r="AA106" s="319"/>
      <c r="AB106" s="319"/>
      <c r="AC106" s="303"/>
      <c r="AD106" s="304"/>
      <c r="AE106" s="303"/>
      <c r="AF106" s="303"/>
      <c r="AG106" s="303"/>
    </row>
    <row r="107" spans="2:33" s="301" customFormat="1" x14ac:dyDescent="0.25">
      <c r="B107" s="319"/>
      <c r="C107" s="319"/>
      <c r="D107" s="320"/>
      <c r="E107" s="319"/>
      <c r="F107" s="319"/>
      <c r="G107" s="319"/>
      <c r="H107" s="319"/>
      <c r="I107" s="319"/>
      <c r="J107" s="319"/>
      <c r="K107" s="321"/>
      <c r="L107" s="319"/>
      <c r="M107" s="319"/>
      <c r="N107" s="319"/>
      <c r="O107" s="319"/>
      <c r="P107" s="319"/>
      <c r="Q107" s="319"/>
      <c r="R107" s="319"/>
      <c r="T107" s="300"/>
      <c r="U107" s="300"/>
      <c r="V107" s="300"/>
      <c r="W107" s="300"/>
      <c r="X107" s="300"/>
      <c r="Y107" s="300"/>
      <c r="Z107" s="319"/>
      <c r="AA107" s="319"/>
      <c r="AB107" s="319"/>
      <c r="AC107" s="303"/>
      <c r="AD107" s="304"/>
      <c r="AE107" s="303"/>
      <c r="AF107" s="303"/>
      <c r="AG107" s="303"/>
    </row>
    <row r="108" spans="2:33" s="301" customFormat="1" x14ac:dyDescent="0.25">
      <c r="B108" s="319"/>
      <c r="C108" s="319"/>
      <c r="D108" s="320"/>
      <c r="E108" s="319"/>
      <c r="F108" s="319"/>
      <c r="G108" s="319"/>
      <c r="H108" s="319"/>
      <c r="I108" s="319"/>
      <c r="J108" s="319"/>
      <c r="K108" s="321"/>
      <c r="L108" s="319"/>
      <c r="M108" s="319"/>
      <c r="N108" s="319"/>
      <c r="O108" s="319"/>
      <c r="P108" s="319"/>
      <c r="Q108" s="319"/>
      <c r="R108" s="319"/>
      <c r="T108" s="300"/>
      <c r="U108" s="300"/>
      <c r="V108" s="300"/>
      <c r="W108" s="300"/>
      <c r="X108" s="300"/>
      <c r="Y108" s="300"/>
      <c r="Z108" s="319"/>
      <c r="AA108" s="319"/>
      <c r="AB108" s="319"/>
      <c r="AC108" s="303"/>
      <c r="AD108" s="304"/>
      <c r="AE108" s="303"/>
      <c r="AF108" s="303"/>
      <c r="AG108" s="303"/>
    </row>
    <row r="109" spans="2:33" s="301" customFormat="1" x14ac:dyDescent="0.25">
      <c r="B109" s="319"/>
      <c r="C109" s="319"/>
      <c r="D109" s="320"/>
      <c r="E109" s="319"/>
      <c r="F109" s="319"/>
      <c r="G109" s="319"/>
      <c r="H109" s="319"/>
      <c r="I109" s="319"/>
      <c r="J109" s="319"/>
      <c r="K109" s="321"/>
      <c r="L109" s="319"/>
      <c r="M109" s="319"/>
      <c r="N109" s="319"/>
      <c r="O109" s="319"/>
      <c r="P109" s="319"/>
      <c r="Q109" s="319"/>
      <c r="R109" s="319"/>
      <c r="T109" s="300"/>
      <c r="U109" s="300"/>
      <c r="V109" s="300"/>
      <c r="W109" s="300"/>
      <c r="X109" s="300"/>
      <c r="Y109" s="300"/>
      <c r="Z109" s="319"/>
      <c r="AA109" s="319"/>
      <c r="AB109" s="319"/>
      <c r="AC109" s="303"/>
      <c r="AD109" s="304"/>
      <c r="AE109" s="303"/>
      <c r="AF109" s="303"/>
      <c r="AG109" s="303"/>
    </row>
    <row r="110" spans="2:33" s="301" customFormat="1" x14ac:dyDescent="0.25">
      <c r="B110" s="319"/>
      <c r="C110" s="319"/>
      <c r="D110" s="320"/>
      <c r="E110" s="319"/>
      <c r="F110" s="319"/>
      <c r="G110" s="319"/>
      <c r="H110" s="319"/>
      <c r="I110" s="319"/>
      <c r="J110" s="319"/>
      <c r="K110" s="321"/>
      <c r="L110" s="319"/>
      <c r="M110" s="319"/>
      <c r="N110" s="319"/>
      <c r="O110" s="319"/>
      <c r="P110" s="319"/>
      <c r="Q110" s="319"/>
      <c r="R110" s="319"/>
      <c r="T110" s="300"/>
      <c r="U110" s="300"/>
      <c r="V110" s="300"/>
      <c r="W110" s="300"/>
      <c r="X110" s="300"/>
      <c r="Y110" s="300"/>
      <c r="Z110" s="319"/>
      <c r="AA110" s="319"/>
      <c r="AB110" s="319"/>
      <c r="AC110" s="303"/>
      <c r="AD110" s="304"/>
      <c r="AE110" s="303"/>
      <c r="AF110" s="303"/>
      <c r="AG110" s="303"/>
    </row>
    <row r="111" spans="2:33" s="301" customFormat="1" x14ac:dyDescent="0.25">
      <c r="B111" s="319"/>
      <c r="C111" s="319"/>
      <c r="D111" s="320"/>
      <c r="E111" s="319"/>
      <c r="F111" s="319"/>
      <c r="G111" s="319"/>
      <c r="H111" s="319"/>
      <c r="I111" s="319"/>
      <c r="J111" s="319"/>
      <c r="K111" s="321"/>
      <c r="L111" s="319"/>
      <c r="M111" s="319"/>
      <c r="N111" s="319"/>
      <c r="O111" s="319"/>
      <c r="P111" s="319"/>
      <c r="Q111" s="319"/>
      <c r="R111" s="319"/>
      <c r="T111" s="300"/>
      <c r="U111" s="300"/>
      <c r="V111" s="300"/>
      <c r="W111" s="300"/>
      <c r="X111" s="300"/>
      <c r="Y111" s="300"/>
      <c r="Z111" s="319"/>
      <c r="AA111" s="319"/>
      <c r="AB111" s="319"/>
      <c r="AC111" s="303"/>
      <c r="AD111" s="304"/>
      <c r="AE111" s="303"/>
      <c r="AF111" s="303"/>
      <c r="AG111" s="303"/>
    </row>
    <row r="112" spans="2:33" s="301" customFormat="1" x14ac:dyDescent="0.25">
      <c r="B112" s="319"/>
      <c r="C112" s="319"/>
      <c r="D112" s="320"/>
      <c r="E112" s="319"/>
      <c r="F112" s="319"/>
      <c r="G112" s="319"/>
      <c r="H112" s="319"/>
      <c r="I112" s="319"/>
      <c r="J112" s="319"/>
      <c r="K112" s="321"/>
      <c r="L112" s="319"/>
      <c r="M112" s="319"/>
      <c r="N112" s="319"/>
      <c r="O112" s="319"/>
      <c r="P112" s="319"/>
      <c r="Q112" s="319"/>
      <c r="R112" s="319"/>
      <c r="T112" s="300"/>
      <c r="U112" s="300"/>
      <c r="V112" s="300"/>
      <c r="W112" s="300"/>
      <c r="X112" s="300"/>
      <c r="Y112" s="300"/>
      <c r="Z112" s="319"/>
      <c r="AA112" s="319"/>
      <c r="AB112" s="319"/>
      <c r="AC112" s="303"/>
      <c r="AD112" s="304"/>
      <c r="AE112" s="303"/>
      <c r="AF112" s="303"/>
      <c r="AG112" s="303"/>
    </row>
    <row r="113" spans="2:33" s="301" customFormat="1" x14ac:dyDescent="0.25">
      <c r="B113" s="319"/>
      <c r="C113" s="319"/>
      <c r="D113" s="320"/>
      <c r="E113" s="319"/>
      <c r="F113" s="319"/>
      <c r="G113" s="319"/>
      <c r="H113" s="319"/>
      <c r="I113" s="319"/>
      <c r="J113" s="319"/>
      <c r="K113" s="321"/>
      <c r="L113" s="319"/>
      <c r="M113" s="319"/>
      <c r="N113" s="319"/>
      <c r="O113" s="319"/>
      <c r="P113" s="319"/>
      <c r="Q113" s="319"/>
      <c r="R113" s="319"/>
      <c r="T113" s="300"/>
      <c r="U113" s="300"/>
      <c r="V113" s="300"/>
      <c r="W113" s="300"/>
      <c r="X113" s="300"/>
      <c r="Y113" s="300"/>
      <c r="Z113" s="319"/>
      <c r="AA113" s="319"/>
      <c r="AB113" s="319"/>
      <c r="AC113" s="303"/>
      <c r="AD113" s="304"/>
      <c r="AE113" s="303"/>
      <c r="AF113" s="303"/>
      <c r="AG113" s="303"/>
    </row>
    <row r="114" spans="2:33" s="301" customFormat="1" x14ac:dyDescent="0.25">
      <c r="B114" s="319"/>
      <c r="C114" s="319"/>
      <c r="D114" s="320"/>
      <c r="E114" s="319"/>
      <c r="F114" s="319"/>
      <c r="G114" s="319"/>
      <c r="H114" s="319"/>
      <c r="I114" s="319"/>
      <c r="J114" s="319"/>
      <c r="K114" s="321"/>
      <c r="L114" s="319"/>
      <c r="M114" s="319"/>
      <c r="N114" s="319"/>
      <c r="O114" s="319"/>
      <c r="P114" s="319"/>
      <c r="Q114" s="319"/>
      <c r="R114" s="319"/>
      <c r="T114" s="300"/>
      <c r="U114" s="300"/>
      <c r="V114" s="300"/>
      <c r="W114" s="300"/>
      <c r="X114" s="300"/>
      <c r="Y114" s="300"/>
      <c r="Z114" s="319"/>
      <c r="AA114" s="319"/>
      <c r="AB114" s="319"/>
      <c r="AC114" s="303"/>
      <c r="AD114" s="304"/>
      <c r="AE114" s="303"/>
      <c r="AF114" s="303"/>
      <c r="AG114" s="303"/>
    </row>
    <row r="115" spans="2:33" s="301" customFormat="1" x14ac:dyDescent="0.25">
      <c r="B115" s="319"/>
      <c r="C115" s="319"/>
      <c r="D115" s="320"/>
      <c r="E115" s="319"/>
      <c r="F115" s="319"/>
      <c r="G115" s="319"/>
      <c r="H115" s="319"/>
      <c r="I115" s="319"/>
      <c r="J115" s="319"/>
      <c r="K115" s="321"/>
      <c r="L115" s="319"/>
      <c r="M115" s="319"/>
      <c r="N115" s="319"/>
      <c r="O115" s="319"/>
      <c r="P115" s="319"/>
      <c r="Q115" s="319"/>
      <c r="R115" s="319"/>
      <c r="T115" s="300"/>
      <c r="U115" s="300"/>
      <c r="V115" s="300"/>
      <c r="W115" s="300"/>
      <c r="X115" s="300"/>
      <c r="Y115" s="300"/>
      <c r="Z115" s="319"/>
      <c r="AA115" s="319"/>
      <c r="AB115" s="319"/>
      <c r="AC115" s="303"/>
      <c r="AD115" s="304"/>
      <c r="AE115" s="303"/>
      <c r="AF115" s="303"/>
      <c r="AG115" s="303"/>
    </row>
    <row r="116" spans="2:33" s="301" customFormat="1" x14ac:dyDescent="0.25">
      <c r="B116" s="319"/>
      <c r="C116" s="319"/>
      <c r="D116" s="320"/>
      <c r="E116" s="319"/>
      <c r="F116" s="319"/>
      <c r="G116" s="319"/>
      <c r="H116" s="319"/>
      <c r="I116" s="319"/>
      <c r="J116" s="319"/>
      <c r="K116" s="321"/>
      <c r="L116" s="319"/>
      <c r="M116" s="319"/>
      <c r="N116" s="319"/>
      <c r="O116" s="319"/>
      <c r="P116" s="319"/>
      <c r="Q116" s="319"/>
      <c r="R116" s="319"/>
      <c r="T116" s="300"/>
      <c r="U116" s="300"/>
      <c r="V116" s="300"/>
      <c r="W116" s="300"/>
      <c r="X116" s="300"/>
      <c r="Y116" s="300"/>
      <c r="Z116" s="319"/>
      <c r="AA116" s="319"/>
      <c r="AB116" s="319"/>
      <c r="AC116" s="303"/>
      <c r="AD116" s="304"/>
      <c r="AE116" s="303"/>
      <c r="AF116" s="303"/>
      <c r="AG116" s="303"/>
    </row>
    <row r="117" spans="2:33" s="301" customFormat="1" x14ac:dyDescent="0.25">
      <c r="B117" s="319"/>
      <c r="C117" s="319"/>
      <c r="D117" s="320"/>
      <c r="E117" s="319"/>
      <c r="F117" s="319"/>
      <c r="G117" s="319"/>
      <c r="H117" s="319"/>
      <c r="I117" s="319"/>
      <c r="J117" s="319"/>
      <c r="K117" s="321"/>
      <c r="L117" s="319"/>
      <c r="M117" s="319"/>
      <c r="N117" s="319"/>
      <c r="O117" s="319"/>
      <c r="P117" s="319"/>
      <c r="Q117" s="319"/>
      <c r="R117" s="319"/>
      <c r="T117" s="300"/>
      <c r="U117" s="300"/>
      <c r="V117" s="300"/>
      <c r="W117" s="300"/>
      <c r="X117" s="300"/>
      <c r="Y117" s="300"/>
      <c r="Z117" s="319"/>
      <c r="AA117" s="319"/>
      <c r="AB117" s="319"/>
      <c r="AC117" s="303"/>
      <c r="AD117" s="304"/>
      <c r="AE117" s="303"/>
      <c r="AF117" s="303"/>
      <c r="AG117" s="303"/>
    </row>
    <row r="118" spans="2:33" s="301" customFormat="1" x14ac:dyDescent="0.25">
      <c r="B118" s="319"/>
      <c r="C118" s="319"/>
      <c r="D118" s="320"/>
      <c r="E118" s="319"/>
      <c r="F118" s="319"/>
      <c r="G118" s="319"/>
      <c r="H118" s="319"/>
      <c r="I118" s="319"/>
      <c r="J118" s="319"/>
      <c r="K118" s="321"/>
      <c r="L118" s="319"/>
      <c r="M118" s="319"/>
      <c r="N118" s="319"/>
      <c r="O118" s="319"/>
      <c r="P118" s="319"/>
      <c r="Q118" s="319"/>
      <c r="R118" s="319"/>
      <c r="T118" s="300"/>
      <c r="U118" s="300"/>
      <c r="V118" s="300"/>
      <c r="W118" s="300"/>
      <c r="X118" s="300"/>
      <c r="Y118" s="300"/>
      <c r="Z118" s="319"/>
      <c r="AA118" s="319"/>
      <c r="AB118" s="319"/>
      <c r="AC118" s="303"/>
      <c r="AD118" s="304"/>
      <c r="AE118" s="303"/>
      <c r="AF118" s="303"/>
      <c r="AG118" s="303"/>
    </row>
    <row r="119" spans="2:33" s="301" customFormat="1" x14ac:dyDescent="0.25">
      <c r="B119" s="319"/>
      <c r="C119" s="319"/>
      <c r="D119" s="320"/>
      <c r="E119" s="319"/>
      <c r="F119" s="319"/>
      <c r="G119" s="319"/>
      <c r="H119" s="319"/>
      <c r="I119" s="319"/>
      <c r="J119" s="319"/>
      <c r="K119" s="321"/>
      <c r="L119" s="319"/>
      <c r="M119" s="319"/>
      <c r="N119" s="319"/>
      <c r="O119" s="319"/>
      <c r="P119" s="319"/>
      <c r="Q119" s="319"/>
      <c r="R119" s="319"/>
      <c r="T119" s="300"/>
      <c r="U119" s="300"/>
      <c r="V119" s="300"/>
      <c r="W119" s="300"/>
      <c r="X119" s="300"/>
      <c r="Y119" s="300"/>
      <c r="Z119" s="319"/>
      <c r="AA119" s="319"/>
      <c r="AB119" s="319"/>
      <c r="AC119" s="303"/>
      <c r="AD119" s="304"/>
      <c r="AE119" s="303"/>
      <c r="AF119" s="303"/>
      <c r="AG119" s="303"/>
    </row>
    <row r="120" spans="2:33" s="301" customFormat="1" x14ac:dyDescent="0.25">
      <c r="B120" s="319"/>
      <c r="C120" s="319"/>
      <c r="D120" s="320"/>
      <c r="E120" s="319"/>
      <c r="F120" s="319"/>
      <c r="G120" s="319"/>
      <c r="H120" s="319"/>
      <c r="I120" s="319"/>
      <c r="J120" s="319"/>
      <c r="K120" s="321"/>
      <c r="L120" s="319"/>
      <c r="M120" s="319"/>
      <c r="N120" s="319"/>
      <c r="O120" s="319"/>
      <c r="P120" s="319"/>
      <c r="Q120" s="319"/>
      <c r="R120" s="319"/>
      <c r="T120" s="300"/>
      <c r="U120" s="300"/>
      <c r="V120" s="300"/>
      <c r="W120" s="300"/>
      <c r="X120" s="300"/>
      <c r="Y120" s="300"/>
      <c r="Z120" s="319"/>
      <c r="AA120" s="319"/>
      <c r="AB120" s="319"/>
      <c r="AC120" s="303"/>
      <c r="AD120" s="304"/>
      <c r="AE120" s="303"/>
      <c r="AF120" s="303"/>
      <c r="AG120" s="303"/>
    </row>
    <row r="121" spans="2:33" s="301" customFormat="1" x14ac:dyDescent="0.25">
      <c r="B121" s="319"/>
      <c r="C121" s="319"/>
      <c r="D121" s="320"/>
      <c r="E121" s="319"/>
      <c r="F121" s="319"/>
      <c r="G121" s="319"/>
      <c r="H121" s="319"/>
      <c r="I121" s="319"/>
      <c r="J121" s="319"/>
      <c r="K121" s="321"/>
      <c r="L121" s="319"/>
      <c r="M121" s="319"/>
      <c r="N121" s="319"/>
      <c r="O121" s="319"/>
      <c r="P121" s="319"/>
      <c r="Q121" s="319"/>
      <c r="R121" s="319"/>
      <c r="T121" s="300"/>
      <c r="U121" s="300"/>
      <c r="V121" s="300"/>
      <c r="W121" s="300"/>
      <c r="X121" s="300"/>
      <c r="Y121" s="300"/>
      <c r="Z121" s="319"/>
      <c r="AA121" s="319"/>
      <c r="AB121" s="319"/>
      <c r="AC121" s="303"/>
      <c r="AD121" s="304"/>
      <c r="AE121" s="303"/>
      <c r="AF121" s="303"/>
      <c r="AG121" s="303"/>
    </row>
    <row r="122" spans="2:33" s="301" customFormat="1" x14ac:dyDescent="0.25">
      <c r="B122" s="319"/>
      <c r="C122" s="319"/>
      <c r="D122" s="320"/>
      <c r="E122" s="319"/>
      <c r="F122" s="319"/>
      <c r="G122" s="319"/>
      <c r="H122" s="319"/>
      <c r="I122" s="319"/>
      <c r="J122" s="319"/>
      <c r="K122" s="321"/>
      <c r="L122" s="319"/>
      <c r="M122" s="319"/>
      <c r="N122" s="319"/>
      <c r="O122" s="319"/>
      <c r="P122" s="319"/>
      <c r="Q122" s="319"/>
      <c r="R122" s="319"/>
      <c r="T122" s="300"/>
      <c r="U122" s="300"/>
      <c r="V122" s="300"/>
      <c r="W122" s="300"/>
      <c r="X122" s="300"/>
      <c r="Y122" s="300"/>
      <c r="Z122" s="319"/>
      <c r="AA122" s="319"/>
      <c r="AB122" s="319"/>
      <c r="AC122" s="303"/>
      <c r="AD122" s="304"/>
      <c r="AE122" s="303"/>
      <c r="AF122" s="303"/>
      <c r="AG122" s="303"/>
    </row>
    <row r="123" spans="2:33" s="301" customFormat="1" x14ac:dyDescent="0.25">
      <c r="B123" s="319"/>
      <c r="C123" s="319"/>
      <c r="D123" s="320"/>
      <c r="E123" s="319"/>
      <c r="F123" s="319"/>
      <c r="G123" s="319"/>
      <c r="H123" s="319"/>
      <c r="I123" s="319"/>
      <c r="J123" s="319"/>
      <c r="K123" s="321"/>
      <c r="L123" s="319"/>
      <c r="M123" s="319"/>
      <c r="N123" s="319"/>
      <c r="O123" s="319"/>
      <c r="P123" s="319"/>
      <c r="Q123" s="319"/>
      <c r="R123" s="319"/>
      <c r="T123" s="300"/>
      <c r="U123" s="300"/>
      <c r="V123" s="300"/>
      <c r="W123" s="300"/>
      <c r="X123" s="300"/>
      <c r="Y123" s="300"/>
      <c r="Z123" s="319"/>
      <c r="AA123" s="319"/>
      <c r="AB123" s="319"/>
      <c r="AC123" s="303"/>
      <c r="AD123" s="304"/>
      <c r="AE123" s="303"/>
      <c r="AF123" s="303"/>
      <c r="AG123" s="303"/>
    </row>
    <row r="124" spans="2:33" s="301" customFormat="1" x14ac:dyDescent="0.25">
      <c r="B124" s="319"/>
      <c r="C124" s="319"/>
      <c r="D124" s="320"/>
      <c r="E124" s="319"/>
      <c r="F124" s="319"/>
      <c r="G124" s="319"/>
      <c r="H124" s="319"/>
      <c r="I124" s="319"/>
      <c r="J124" s="319"/>
      <c r="K124" s="321"/>
      <c r="L124" s="319"/>
      <c r="M124" s="319"/>
      <c r="N124" s="319"/>
      <c r="O124" s="319"/>
      <c r="P124" s="319"/>
      <c r="Q124" s="319"/>
      <c r="R124" s="319"/>
      <c r="T124" s="300"/>
      <c r="U124" s="300"/>
      <c r="V124" s="300"/>
      <c r="W124" s="300"/>
      <c r="X124" s="300"/>
      <c r="Y124" s="300"/>
      <c r="Z124" s="319"/>
      <c r="AA124" s="319"/>
      <c r="AB124" s="319"/>
      <c r="AC124" s="303"/>
      <c r="AD124" s="304"/>
      <c r="AE124" s="303"/>
      <c r="AF124" s="303"/>
      <c r="AG124" s="303"/>
    </row>
    <row r="125" spans="2:33" s="301" customFormat="1" x14ac:dyDescent="0.25">
      <c r="B125" s="319"/>
      <c r="C125" s="319"/>
      <c r="D125" s="320"/>
      <c r="E125" s="319"/>
      <c r="F125" s="319"/>
      <c r="G125" s="319"/>
      <c r="H125" s="319"/>
      <c r="I125" s="319"/>
      <c r="J125" s="319"/>
      <c r="K125" s="321"/>
      <c r="L125" s="319"/>
      <c r="M125" s="319"/>
      <c r="N125" s="319"/>
      <c r="O125" s="319"/>
      <c r="P125" s="319"/>
      <c r="Q125" s="319"/>
      <c r="R125" s="319"/>
      <c r="T125" s="300"/>
      <c r="U125" s="300"/>
      <c r="V125" s="300"/>
      <c r="W125" s="300"/>
      <c r="X125" s="300"/>
      <c r="Y125" s="300"/>
      <c r="Z125" s="319"/>
      <c r="AA125" s="319"/>
      <c r="AB125" s="319"/>
      <c r="AC125" s="303"/>
      <c r="AD125" s="304"/>
      <c r="AE125" s="303"/>
      <c r="AF125" s="303"/>
      <c r="AG125" s="303"/>
    </row>
    <row r="126" spans="2:33" s="301" customFormat="1" x14ac:dyDescent="0.25">
      <c r="B126" s="319"/>
      <c r="C126" s="319"/>
      <c r="D126" s="320"/>
      <c r="E126" s="319"/>
      <c r="F126" s="319"/>
      <c r="G126" s="319"/>
      <c r="H126" s="319"/>
      <c r="I126" s="319"/>
      <c r="J126" s="319"/>
      <c r="K126" s="321"/>
      <c r="L126" s="319"/>
      <c r="M126" s="319"/>
      <c r="N126" s="319"/>
      <c r="O126" s="319"/>
      <c r="P126" s="319"/>
      <c r="Q126" s="319"/>
      <c r="R126" s="319"/>
      <c r="T126" s="300"/>
      <c r="U126" s="300"/>
      <c r="V126" s="300"/>
      <c r="W126" s="300"/>
      <c r="X126" s="300"/>
      <c r="Y126" s="300"/>
      <c r="Z126" s="319"/>
      <c r="AA126" s="319"/>
      <c r="AB126" s="319"/>
      <c r="AC126" s="303"/>
      <c r="AD126" s="304"/>
      <c r="AE126" s="303"/>
      <c r="AF126" s="303"/>
      <c r="AG126" s="303"/>
    </row>
    <row r="127" spans="2:33" s="301" customFormat="1" x14ac:dyDescent="0.25">
      <c r="B127" s="319"/>
      <c r="C127" s="319"/>
      <c r="D127" s="320"/>
      <c r="E127" s="319"/>
      <c r="F127" s="319"/>
      <c r="G127" s="319"/>
      <c r="H127" s="319"/>
      <c r="I127" s="319"/>
      <c r="J127" s="319"/>
      <c r="K127" s="321"/>
      <c r="L127" s="319"/>
      <c r="M127" s="319"/>
      <c r="N127" s="319"/>
      <c r="O127" s="319"/>
      <c r="P127" s="319"/>
      <c r="Q127" s="319"/>
      <c r="R127" s="319"/>
      <c r="T127" s="300"/>
      <c r="U127" s="300"/>
      <c r="V127" s="300"/>
      <c r="W127" s="300"/>
      <c r="X127" s="300"/>
      <c r="Y127" s="300"/>
      <c r="Z127" s="319"/>
      <c r="AA127" s="319"/>
      <c r="AB127" s="319"/>
      <c r="AC127" s="303"/>
      <c r="AD127" s="304"/>
      <c r="AE127" s="303"/>
      <c r="AF127" s="303"/>
      <c r="AG127" s="303"/>
    </row>
    <row r="128" spans="2:33" s="301" customFormat="1" x14ac:dyDescent="0.25">
      <c r="B128" s="319"/>
      <c r="C128" s="319"/>
      <c r="D128" s="320"/>
      <c r="E128" s="319"/>
      <c r="F128" s="319"/>
      <c r="G128" s="319"/>
      <c r="H128" s="319"/>
      <c r="I128" s="319"/>
      <c r="J128" s="319"/>
      <c r="K128" s="321"/>
      <c r="L128" s="319"/>
      <c r="M128" s="319"/>
      <c r="N128" s="319"/>
      <c r="O128" s="319"/>
      <c r="P128" s="319"/>
      <c r="Q128" s="319"/>
      <c r="R128" s="319"/>
      <c r="T128" s="300"/>
      <c r="U128" s="300"/>
      <c r="V128" s="300"/>
      <c r="W128" s="300"/>
      <c r="X128" s="300"/>
      <c r="Y128" s="300"/>
      <c r="Z128" s="319"/>
      <c r="AA128" s="319"/>
      <c r="AB128" s="319"/>
      <c r="AC128" s="303"/>
      <c r="AD128" s="304"/>
      <c r="AE128" s="303"/>
      <c r="AF128" s="303"/>
      <c r="AG128" s="303"/>
    </row>
    <row r="129" spans="2:33" s="301" customFormat="1" x14ac:dyDescent="0.25">
      <c r="B129" s="319"/>
      <c r="C129" s="319"/>
      <c r="D129" s="320"/>
      <c r="E129" s="319"/>
      <c r="F129" s="319"/>
      <c r="G129" s="319"/>
      <c r="H129" s="319"/>
      <c r="I129" s="319"/>
      <c r="J129" s="319"/>
      <c r="K129" s="321"/>
      <c r="L129" s="319"/>
      <c r="M129" s="319"/>
      <c r="N129" s="319"/>
      <c r="O129" s="319"/>
      <c r="P129" s="319"/>
      <c r="Q129" s="319"/>
      <c r="R129" s="319"/>
      <c r="T129" s="300"/>
      <c r="U129" s="300"/>
      <c r="V129" s="300"/>
      <c r="W129" s="300"/>
      <c r="X129" s="300"/>
      <c r="Y129" s="300"/>
      <c r="Z129" s="319"/>
      <c r="AA129" s="319"/>
      <c r="AB129" s="319"/>
      <c r="AC129" s="303"/>
      <c r="AD129" s="304"/>
      <c r="AE129" s="303"/>
      <c r="AF129" s="303"/>
      <c r="AG129" s="303"/>
    </row>
    <row r="130" spans="2:33" s="301" customFormat="1" x14ac:dyDescent="0.25">
      <c r="B130" s="319"/>
      <c r="C130" s="319"/>
      <c r="D130" s="320"/>
      <c r="E130" s="319"/>
      <c r="F130" s="319"/>
      <c r="G130" s="319"/>
      <c r="H130" s="319"/>
      <c r="I130" s="319"/>
      <c r="J130" s="319"/>
      <c r="K130" s="321"/>
      <c r="L130" s="319"/>
      <c r="M130" s="319"/>
      <c r="N130" s="319"/>
      <c r="O130" s="319"/>
      <c r="P130" s="319"/>
      <c r="Q130" s="319"/>
      <c r="R130" s="319"/>
      <c r="T130" s="300"/>
      <c r="U130" s="300"/>
      <c r="V130" s="300"/>
      <c r="W130" s="300"/>
      <c r="X130" s="300"/>
      <c r="Y130" s="300"/>
      <c r="Z130" s="319"/>
      <c r="AA130" s="319"/>
      <c r="AB130" s="319"/>
      <c r="AC130" s="303"/>
      <c r="AD130" s="304"/>
      <c r="AE130" s="303"/>
      <c r="AF130" s="303"/>
      <c r="AG130" s="303"/>
    </row>
    <row r="131" spans="2:33" s="301" customFormat="1" x14ac:dyDescent="0.25">
      <c r="B131" s="319"/>
      <c r="C131" s="319"/>
      <c r="D131" s="320"/>
      <c r="E131" s="319"/>
      <c r="F131" s="319"/>
      <c r="G131" s="319"/>
      <c r="H131" s="319"/>
      <c r="I131" s="319"/>
      <c r="J131" s="319"/>
      <c r="K131" s="321"/>
      <c r="L131" s="319"/>
      <c r="M131" s="319"/>
      <c r="N131" s="319"/>
      <c r="O131" s="319"/>
      <c r="P131" s="319"/>
      <c r="Q131" s="319"/>
      <c r="R131" s="319"/>
      <c r="T131" s="300"/>
      <c r="U131" s="300"/>
      <c r="V131" s="300"/>
      <c r="W131" s="300"/>
      <c r="X131" s="300"/>
      <c r="Y131" s="300"/>
      <c r="Z131" s="319"/>
      <c r="AA131" s="319"/>
      <c r="AB131" s="319"/>
      <c r="AC131" s="303"/>
      <c r="AD131" s="304"/>
      <c r="AE131" s="303"/>
      <c r="AF131" s="303"/>
      <c r="AG131" s="303"/>
    </row>
    <row r="132" spans="2:33" s="301" customFormat="1" x14ac:dyDescent="0.25">
      <c r="B132" s="319"/>
      <c r="C132" s="319"/>
      <c r="D132" s="320"/>
      <c r="E132" s="319"/>
      <c r="F132" s="319"/>
      <c r="G132" s="319"/>
      <c r="H132" s="319"/>
      <c r="I132" s="319"/>
      <c r="J132" s="319"/>
      <c r="K132" s="321"/>
      <c r="L132" s="319"/>
      <c r="M132" s="319"/>
      <c r="N132" s="319"/>
      <c r="O132" s="319"/>
      <c r="P132" s="319"/>
      <c r="Q132" s="319"/>
      <c r="R132" s="319"/>
      <c r="T132" s="300"/>
      <c r="U132" s="300"/>
      <c r="V132" s="300"/>
      <c r="W132" s="300"/>
      <c r="X132" s="300"/>
      <c r="Y132" s="300"/>
      <c r="Z132" s="319"/>
      <c r="AA132" s="319"/>
      <c r="AB132" s="319"/>
      <c r="AC132" s="303"/>
      <c r="AD132" s="304"/>
      <c r="AE132" s="303"/>
      <c r="AF132" s="303"/>
      <c r="AG132" s="303"/>
    </row>
    <row r="133" spans="2:33" s="301" customFormat="1" x14ac:dyDescent="0.25">
      <c r="B133" s="319"/>
      <c r="C133" s="319"/>
      <c r="D133" s="320"/>
      <c r="E133" s="319"/>
      <c r="F133" s="319"/>
      <c r="G133" s="319"/>
      <c r="H133" s="319"/>
      <c r="I133" s="319"/>
      <c r="J133" s="319"/>
      <c r="K133" s="321"/>
      <c r="L133" s="319"/>
      <c r="M133" s="319"/>
      <c r="N133" s="319"/>
      <c r="O133" s="319"/>
      <c r="P133" s="319"/>
      <c r="Q133" s="319"/>
      <c r="R133" s="319"/>
      <c r="T133" s="300"/>
      <c r="U133" s="300"/>
      <c r="V133" s="300"/>
      <c r="W133" s="300"/>
      <c r="X133" s="300"/>
      <c r="Y133" s="300"/>
      <c r="Z133" s="319"/>
      <c r="AA133" s="319"/>
      <c r="AB133" s="319"/>
      <c r="AC133" s="303"/>
      <c r="AD133" s="304"/>
      <c r="AE133" s="303"/>
      <c r="AF133" s="303"/>
      <c r="AG133" s="303"/>
    </row>
    <row r="134" spans="2:33" s="301" customFormat="1" x14ac:dyDescent="0.25">
      <c r="B134" s="319"/>
      <c r="C134" s="319"/>
      <c r="D134" s="320"/>
      <c r="E134" s="319"/>
      <c r="F134" s="319"/>
      <c r="G134" s="319"/>
      <c r="H134" s="319"/>
      <c r="I134" s="319"/>
      <c r="J134" s="319"/>
      <c r="K134" s="321"/>
      <c r="L134" s="319"/>
      <c r="M134" s="319"/>
      <c r="N134" s="319"/>
      <c r="O134" s="319"/>
      <c r="P134" s="319"/>
      <c r="Q134" s="319"/>
      <c r="R134" s="319"/>
      <c r="T134" s="300"/>
      <c r="U134" s="300"/>
      <c r="V134" s="300"/>
      <c r="W134" s="300"/>
      <c r="X134" s="300"/>
      <c r="Y134" s="300"/>
      <c r="Z134" s="319"/>
      <c r="AA134" s="319"/>
      <c r="AB134" s="319"/>
      <c r="AC134" s="303"/>
      <c r="AD134" s="304"/>
      <c r="AE134" s="303"/>
      <c r="AF134" s="303"/>
      <c r="AG134" s="303"/>
    </row>
    <row r="135" spans="2:33" s="301" customFormat="1" x14ac:dyDescent="0.25">
      <c r="B135" s="319"/>
      <c r="C135" s="319"/>
      <c r="D135" s="320"/>
      <c r="E135" s="319"/>
      <c r="F135" s="319"/>
      <c r="G135" s="319"/>
      <c r="H135" s="319"/>
      <c r="I135" s="319"/>
      <c r="J135" s="319"/>
      <c r="K135" s="321"/>
      <c r="L135" s="319"/>
      <c r="M135" s="319"/>
      <c r="N135" s="319"/>
      <c r="O135" s="319"/>
      <c r="P135" s="319"/>
      <c r="Q135" s="319"/>
      <c r="R135" s="319"/>
      <c r="T135" s="300"/>
      <c r="U135" s="300"/>
      <c r="V135" s="300"/>
      <c r="W135" s="300"/>
      <c r="X135" s="300"/>
      <c r="Y135" s="300"/>
      <c r="Z135" s="319"/>
      <c r="AA135" s="319"/>
      <c r="AB135" s="319"/>
      <c r="AC135" s="303"/>
      <c r="AD135" s="304"/>
      <c r="AE135" s="303"/>
      <c r="AF135" s="303"/>
      <c r="AG135" s="303"/>
    </row>
    <row r="136" spans="2:33" s="301" customFormat="1" x14ac:dyDescent="0.25">
      <c r="B136" s="319"/>
      <c r="C136" s="319"/>
      <c r="D136" s="320"/>
      <c r="E136" s="319"/>
      <c r="F136" s="319"/>
      <c r="G136" s="319"/>
      <c r="H136" s="319"/>
      <c r="I136" s="319"/>
      <c r="J136" s="319"/>
      <c r="K136" s="321"/>
      <c r="L136" s="319"/>
      <c r="M136" s="319"/>
      <c r="N136" s="319"/>
      <c r="O136" s="319"/>
      <c r="P136" s="319"/>
      <c r="Q136" s="319"/>
      <c r="R136" s="319"/>
      <c r="T136" s="300"/>
      <c r="U136" s="300"/>
      <c r="V136" s="300"/>
      <c r="W136" s="300"/>
      <c r="X136" s="300"/>
      <c r="Y136" s="300"/>
      <c r="Z136" s="319"/>
      <c r="AA136" s="319"/>
      <c r="AB136" s="319"/>
      <c r="AC136" s="303"/>
      <c r="AD136" s="304"/>
      <c r="AE136" s="303"/>
      <c r="AF136" s="303"/>
      <c r="AG136" s="303"/>
    </row>
    <row r="137" spans="2:33" s="301" customFormat="1" x14ac:dyDescent="0.25">
      <c r="B137" s="319"/>
      <c r="C137" s="319"/>
      <c r="D137" s="320"/>
      <c r="E137" s="319"/>
      <c r="F137" s="319"/>
      <c r="G137" s="319"/>
      <c r="H137" s="319"/>
      <c r="I137" s="319"/>
      <c r="J137" s="319"/>
      <c r="K137" s="321"/>
      <c r="L137" s="319"/>
      <c r="M137" s="319"/>
      <c r="N137" s="319"/>
      <c r="O137" s="319"/>
      <c r="P137" s="319"/>
      <c r="Q137" s="319"/>
      <c r="R137" s="319"/>
      <c r="T137" s="300"/>
      <c r="U137" s="300"/>
      <c r="V137" s="300"/>
      <c r="W137" s="300"/>
      <c r="X137" s="300"/>
      <c r="Y137" s="300"/>
      <c r="Z137" s="319"/>
      <c r="AA137" s="319"/>
      <c r="AB137" s="319"/>
      <c r="AC137" s="303"/>
      <c r="AD137" s="304"/>
      <c r="AE137" s="303"/>
      <c r="AF137" s="303"/>
      <c r="AG137" s="303"/>
    </row>
    <row r="138" spans="2:33" s="301" customFormat="1" x14ac:dyDescent="0.25">
      <c r="B138" s="319"/>
      <c r="C138" s="319"/>
      <c r="D138" s="320"/>
      <c r="E138" s="319"/>
      <c r="F138" s="319"/>
      <c r="G138" s="319"/>
      <c r="H138" s="319"/>
      <c r="I138" s="319"/>
      <c r="J138" s="319"/>
      <c r="K138" s="321"/>
      <c r="L138" s="319"/>
      <c r="M138" s="319"/>
      <c r="N138" s="319"/>
      <c r="O138" s="319"/>
      <c r="P138" s="319"/>
      <c r="Q138" s="319"/>
      <c r="R138" s="319"/>
      <c r="T138" s="300"/>
      <c r="U138" s="300"/>
      <c r="V138" s="300"/>
      <c r="W138" s="300"/>
      <c r="X138" s="300"/>
      <c r="Y138" s="300"/>
      <c r="Z138" s="319"/>
      <c r="AA138" s="319"/>
      <c r="AB138" s="319"/>
      <c r="AC138" s="303"/>
      <c r="AD138" s="304"/>
      <c r="AE138" s="303"/>
      <c r="AF138" s="303"/>
      <c r="AG138" s="303"/>
    </row>
    <row r="139" spans="2:33" s="301" customFormat="1" x14ac:dyDescent="0.25">
      <c r="B139" s="319"/>
      <c r="C139" s="319"/>
      <c r="D139" s="320"/>
      <c r="E139" s="319"/>
      <c r="F139" s="319"/>
      <c r="G139" s="319"/>
      <c r="H139" s="319"/>
      <c r="I139" s="319"/>
      <c r="J139" s="319"/>
      <c r="K139" s="321"/>
      <c r="L139" s="319"/>
      <c r="M139" s="319"/>
      <c r="N139" s="319"/>
      <c r="O139" s="319"/>
      <c r="P139" s="319"/>
      <c r="Q139" s="319"/>
      <c r="R139" s="319"/>
      <c r="T139" s="300"/>
      <c r="U139" s="300"/>
      <c r="V139" s="300"/>
      <c r="W139" s="300"/>
      <c r="X139" s="300"/>
      <c r="Y139" s="300"/>
      <c r="Z139" s="319"/>
      <c r="AA139" s="319"/>
      <c r="AB139" s="319"/>
      <c r="AC139" s="303"/>
      <c r="AD139" s="304"/>
      <c r="AE139" s="303"/>
      <c r="AF139" s="303"/>
      <c r="AG139" s="303"/>
    </row>
    <row r="140" spans="2:33" s="301" customFormat="1" x14ac:dyDescent="0.25">
      <c r="B140" s="319"/>
      <c r="C140" s="319"/>
      <c r="D140" s="320"/>
      <c r="E140" s="319"/>
      <c r="F140" s="319"/>
      <c r="G140" s="319"/>
      <c r="H140" s="319"/>
      <c r="I140" s="319"/>
      <c r="J140" s="319"/>
      <c r="K140" s="321"/>
      <c r="L140" s="319"/>
      <c r="M140" s="319"/>
      <c r="N140" s="319"/>
      <c r="O140" s="319"/>
      <c r="P140" s="319"/>
      <c r="Q140" s="319"/>
      <c r="R140" s="319"/>
      <c r="T140" s="300"/>
      <c r="U140" s="300"/>
      <c r="V140" s="300"/>
      <c r="W140" s="300"/>
      <c r="X140" s="300"/>
      <c r="Y140" s="300"/>
      <c r="Z140" s="319"/>
      <c r="AA140" s="319"/>
      <c r="AB140" s="319"/>
      <c r="AC140" s="303"/>
      <c r="AD140" s="304"/>
      <c r="AE140" s="303"/>
      <c r="AF140" s="303"/>
      <c r="AG140" s="303"/>
    </row>
    <row r="141" spans="2:33" s="301" customFormat="1" x14ac:dyDescent="0.25">
      <c r="B141" s="319"/>
      <c r="C141" s="319"/>
      <c r="D141" s="320"/>
      <c r="E141" s="319"/>
      <c r="F141" s="319"/>
      <c r="G141" s="319"/>
      <c r="H141" s="319"/>
      <c r="I141" s="319"/>
      <c r="J141" s="319"/>
      <c r="K141" s="321"/>
      <c r="L141" s="319"/>
      <c r="M141" s="319"/>
      <c r="N141" s="319"/>
      <c r="O141" s="319"/>
      <c r="P141" s="319"/>
      <c r="Q141" s="319"/>
      <c r="R141" s="319"/>
      <c r="T141" s="300"/>
      <c r="U141" s="300"/>
      <c r="V141" s="300"/>
      <c r="W141" s="300"/>
      <c r="X141" s="300"/>
      <c r="Y141" s="300"/>
      <c r="Z141" s="319"/>
      <c r="AA141" s="319"/>
      <c r="AB141" s="319"/>
      <c r="AC141" s="303"/>
      <c r="AD141" s="304"/>
      <c r="AE141" s="303"/>
      <c r="AF141" s="303"/>
      <c r="AG141" s="303"/>
    </row>
    <row r="142" spans="2:33" s="301" customFormat="1" x14ac:dyDescent="0.25">
      <c r="B142" s="319"/>
      <c r="C142" s="319"/>
      <c r="D142" s="320"/>
      <c r="E142" s="319"/>
      <c r="F142" s="319"/>
      <c r="G142" s="319"/>
      <c r="H142" s="319"/>
      <c r="I142" s="319"/>
      <c r="J142" s="319"/>
      <c r="K142" s="321"/>
      <c r="L142" s="319"/>
      <c r="M142" s="319"/>
      <c r="N142" s="319"/>
      <c r="O142" s="319"/>
      <c r="P142" s="319"/>
      <c r="Q142" s="319"/>
      <c r="R142" s="319"/>
      <c r="T142" s="300"/>
      <c r="U142" s="300"/>
      <c r="V142" s="300"/>
      <c r="W142" s="300"/>
      <c r="X142" s="300"/>
      <c r="Y142" s="300"/>
      <c r="Z142" s="319"/>
      <c r="AA142" s="319"/>
      <c r="AB142" s="319"/>
      <c r="AC142" s="303"/>
      <c r="AD142" s="304"/>
      <c r="AE142" s="303"/>
      <c r="AF142" s="303"/>
      <c r="AG142" s="303"/>
    </row>
    <row r="143" spans="2:33" s="301" customFormat="1" x14ac:dyDescent="0.25">
      <c r="B143" s="319"/>
      <c r="C143" s="319"/>
      <c r="D143" s="320"/>
      <c r="E143" s="319"/>
      <c r="F143" s="319"/>
      <c r="G143" s="319"/>
      <c r="H143" s="319"/>
      <c r="I143" s="319"/>
      <c r="J143" s="319"/>
      <c r="K143" s="321"/>
      <c r="L143" s="319"/>
      <c r="M143" s="319"/>
      <c r="N143" s="319"/>
      <c r="O143" s="319"/>
      <c r="P143" s="319"/>
      <c r="Q143" s="319"/>
      <c r="R143" s="319"/>
      <c r="T143" s="300"/>
      <c r="U143" s="300"/>
      <c r="V143" s="300"/>
      <c r="W143" s="300"/>
      <c r="X143" s="300"/>
      <c r="Y143" s="300"/>
      <c r="Z143" s="319"/>
      <c r="AA143" s="319"/>
      <c r="AB143" s="319"/>
      <c r="AC143" s="303"/>
      <c r="AD143" s="304"/>
      <c r="AE143" s="303"/>
      <c r="AF143" s="303"/>
      <c r="AG143" s="303"/>
    </row>
    <row r="144" spans="2:33" s="301" customFormat="1" x14ac:dyDescent="0.25">
      <c r="B144" s="319"/>
      <c r="C144" s="319"/>
      <c r="D144" s="320"/>
      <c r="E144" s="319"/>
      <c r="F144" s="319"/>
      <c r="G144" s="319"/>
      <c r="H144" s="319"/>
      <c r="I144" s="319"/>
      <c r="J144" s="319"/>
      <c r="K144" s="321"/>
      <c r="L144" s="319"/>
      <c r="M144" s="319"/>
      <c r="N144" s="319"/>
      <c r="O144" s="319"/>
      <c r="P144" s="319"/>
      <c r="Q144" s="319"/>
      <c r="R144" s="319"/>
      <c r="T144" s="300"/>
      <c r="U144" s="300"/>
      <c r="V144" s="300"/>
      <c r="W144" s="300"/>
      <c r="X144" s="300"/>
      <c r="Y144" s="300"/>
      <c r="Z144" s="319"/>
      <c r="AA144" s="319"/>
      <c r="AB144" s="319"/>
      <c r="AC144" s="303"/>
      <c r="AD144" s="304"/>
      <c r="AE144" s="303"/>
      <c r="AF144" s="303"/>
      <c r="AG144" s="303"/>
    </row>
    <row r="145" spans="2:33" s="301" customFormat="1" x14ac:dyDescent="0.25">
      <c r="B145" s="319"/>
      <c r="C145" s="319"/>
      <c r="D145" s="320"/>
      <c r="E145" s="319"/>
      <c r="F145" s="319"/>
      <c r="G145" s="319"/>
      <c r="H145" s="319"/>
      <c r="I145" s="319"/>
      <c r="J145" s="319"/>
      <c r="K145" s="321"/>
      <c r="L145" s="319"/>
      <c r="M145" s="319"/>
      <c r="N145" s="319"/>
      <c r="O145" s="319"/>
      <c r="P145" s="319"/>
      <c r="Q145" s="319"/>
      <c r="R145" s="319"/>
      <c r="T145" s="300"/>
      <c r="U145" s="300"/>
      <c r="V145" s="300"/>
      <c r="W145" s="300"/>
      <c r="X145" s="300"/>
      <c r="Y145" s="300"/>
      <c r="Z145" s="319"/>
      <c r="AA145" s="319"/>
      <c r="AB145" s="319"/>
      <c r="AC145" s="303"/>
      <c r="AD145" s="304"/>
      <c r="AE145" s="303"/>
      <c r="AF145" s="303"/>
      <c r="AG145" s="303"/>
    </row>
    <row r="146" spans="2:33" s="301" customFormat="1" x14ac:dyDescent="0.25">
      <c r="B146" s="319"/>
      <c r="C146" s="319"/>
      <c r="D146" s="320"/>
      <c r="E146" s="319"/>
      <c r="F146" s="319"/>
      <c r="G146" s="319"/>
      <c r="H146" s="319"/>
      <c r="I146" s="319"/>
      <c r="J146" s="319"/>
      <c r="K146" s="321"/>
      <c r="L146" s="319"/>
      <c r="M146" s="319"/>
      <c r="N146" s="319"/>
      <c r="O146" s="319"/>
      <c r="P146" s="319"/>
      <c r="Q146" s="319"/>
      <c r="R146" s="319"/>
      <c r="T146" s="300"/>
      <c r="U146" s="300"/>
      <c r="V146" s="300"/>
      <c r="W146" s="300"/>
      <c r="X146" s="300"/>
      <c r="Y146" s="300"/>
      <c r="Z146" s="319"/>
      <c r="AA146" s="319"/>
      <c r="AB146" s="319"/>
      <c r="AC146" s="303"/>
      <c r="AD146" s="304"/>
      <c r="AE146" s="303"/>
      <c r="AF146" s="303"/>
      <c r="AG146" s="303"/>
    </row>
    <row r="147" spans="2:33" s="301" customFormat="1" x14ac:dyDescent="0.25">
      <c r="B147" s="319"/>
      <c r="C147" s="319"/>
      <c r="D147" s="320"/>
      <c r="E147" s="319"/>
      <c r="F147" s="319"/>
      <c r="G147" s="319"/>
      <c r="H147" s="319"/>
      <c r="I147" s="319"/>
      <c r="J147" s="319"/>
      <c r="K147" s="321"/>
      <c r="L147" s="319"/>
      <c r="M147" s="319"/>
      <c r="N147" s="319"/>
      <c r="O147" s="319"/>
      <c r="P147" s="319"/>
      <c r="Q147" s="319"/>
      <c r="R147" s="319"/>
      <c r="T147" s="300"/>
      <c r="U147" s="300"/>
      <c r="V147" s="300"/>
      <c r="W147" s="300"/>
      <c r="X147" s="300"/>
      <c r="Y147" s="300"/>
      <c r="Z147" s="319"/>
      <c r="AA147" s="319"/>
      <c r="AB147" s="319"/>
      <c r="AC147" s="303"/>
      <c r="AD147" s="304"/>
      <c r="AE147" s="303"/>
      <c r="AF147" s="303"/>
      <c r="AG147" s="303"/>
    </row>
    <row r="148" spans="2:33" s="301" customFormat="1" x14ac:dyDescent="0.25">
      <c r="B148" s="319"/>
      <c r="C148" s="319"/>
      <c r="D148" s="320"/>
      <c r="E148" s="319"/>
      <c r="F148" s="319"/>
      <c r="G148" s="319"/>
      <c r="H148" s="319"/>
      <c r="I148" s="319"/>
      <c r="J148" s="319"/>
      <c r="K148" s="321"/>
      <c r="L148" s="319"/>
      <c r="M148" s="319"/>
      <c r="N148" s="319"/>
      <c r="O148" s="319"/>
      <c r="P148" s="319"/>
      <c r="Q148" s="319"/>
      <c r="R148" s="319"/>
      <c r="T148" s="300"/>
      <c r="U148" s="300"/>
      <c r="V148" s="300"/>
      <c r="W148" s="300"/>
      <c r="X148" s="300"/>
      <c r="Y148" s="300"/>
      <c r="Z148" s="319"/>
      <c r="AA148" s="319"/>
      <c r="AB148" s="319"/>
      <c r="AC148" s="303"/>
      <c r="AD148" s="304"/>
      <c r="AE148" s="303"/>
      <c r="AF148" s="303"/>
      <c r="AG148" s="303"/>
    </row>
    <row r="149" spans="2:33" s="301" customFormat="1" x14ac:dyDescent="0.25">
      <c r="B149" s="319"/>
      <c r="C149" s="319"/>
      <c r="D149" s="320"/>
      <c r="E149" s="319"/>
      <c r="F149" s="319"/>
      <c r="G149" s="319"/>
      <c r="H149" s="319"/>
      <c r="I149" s="319"/>
      <c r="J149" s="319"/>
      <c r="K149" s="321"/>
      <c r="L149" s="319"/>
      <c r="M149" s="319"/>
      <c r="N149" s="319"/>
      <c r="O149" s="319"/>
      <c r="P149" s="319"/>
      <c r="Q149" s="319"/>
      <c r="R149" s="319"/>
      <c r="T149" s="300"/>
      <c r="U149" s="300"/>
      <c r="V149" s="300"/>
      <c r="W149" s="300"/>
      <c r="X149" s="300"/>
      <c r="Y149" s="300"/>
      <c r="Z149" s="319"/>
      <c r="AA149" s="319"/>
      <c r="AB149" s="319"/>
      <c r="AC149" s="303"/>
      <c r="AD149" s="304"/>
      <c r="AE149" s="303"/>
      <c r="AF149" s="303"/>
      <c r="AG149" s="303"/>
    </row>
    <row r="150" spans="2:33" s="301" customFormat="1" x14ac:dyDescent="0.25">
      <c r="B150" s="319"/>
      <c r="C150" s="319"/>
      <c r="D150" s="320"/>
      <c r="E150" s="319"/>
      <c r="F150" s="319"/>
      <c r="G150" s="319"/>
      <c r="H150" s="319"/>
      <c r="I150" s="319"/>
      <c r="J150" s="319"/>
      <c r="K150" s="321"/>
      <c r="L150" s="319"/>
      <c r="M150" s="319"/>
      <c r="N150" s="319"/>
      <c r="O150" s="319"/>
      <c r="P150" s="319"/>
      <c r="Q150" s="319"/>
      <c r="R150" s="319"/>
      <c r="T150" s="300"/>
      <c r="U150" s="300"/>
      <c r="V150" s="300"/>
      <c r="W150" s="300"/>
      <c r="X150" s="300"/>
      <c r="Y150" s="300"/>
      <c r="Z150" s="319"/>
      <c r="AA150" s="319"/>
      <c r="AB150" s="319"/>
      <c r="AC150" s="303"/>
      <c r="AD150" s="304"/>
      <c r="AE150" s="303"/>
      <c r="AF150" s="303"/>
      <c r="AG150" s="303"/>
    </row>
    <row r="151" spans="2:33" s="301" customFormat="1" x14ac:dyDescent="0.25">
      <c r="B151" s="319"/>
      <c r="C151" s="319"/>
      <c r="D151" s="320"/>
      <c r="E151" s="319"/>
      <c r="F151" s="319"/>
      <c r="G151" s="319"/>
      <c r="H151" s="319"/>
      <c r="I151" s="319"/>
      <c r="J151" s="319"/>
      <c r="K151" s="321"/>
      <c r="L151" s="319"/>
      <c r="M151" s="319"/>
      <c r="N151" s="319"/>
      <c r="O151" s="319"/>
      <c r="P151" s="319"/>
      <c r="Q151" s="319"/>
      <c r="R151" s="319"/>
      <c r="T151" s="300"/>
      <c r="U151" s="300"/>
      <c r="V151" s="300"/>
      <c r="W151" s="300"/>
      <c r="X151" s="300"/>
      <c r="Y151" s="300"/>
      <c r="Z151" s="319"/>
      <c r="AA151" s="319"/>
      <c r="AB151" s="319"/>
      <c r="AC151" s="303"/>
      <c r="AD151" s="304"/>
      <c r="AE151" s="303"/>
      <c r="AF151" s="303"/>
      <c r="AG151" s="303"/>
    </row>
    <row r="152" spans="2:33" s="301" customFormat="1" x14ac:dyDescent="0.25">
      <c r="B152" s="319"/>
      <c r="C152" s="319"/>
      <c r="D152" s="320"/>
      <c r="E152" s="319"/>
      <c r="F152" s="319"/>
      <c r="G152" s="319"/>
      <c r="H152" s="319"/>
      <c r="I152" s="319"/>
      <c r="J152" s="319"/>
      <c r="K152" s="321"/>
      <c r="L152" s="319"/>
      <c r="M152" s="319"/>
      <c r="N152" s="319"/>
      <c r="O152" s="319"/>
      <c r="P152" s="319"/>
      <c r="Q152" s="319"/>
      <c r="R152" s="319"/>
      <c r="T152" s="300"/>
      <c r="U152" s="300"/>
      <c r="V152" s="300"/>
      <c r="W152" s="300"/>
      <c r="X152" s="300"/>
      <c r="Y152" s="300"/>
      <c r="Z152" s="319"/>
      <c r="AA152" s="319"/>
      <c r="AB152" s="319"/>
      <c r="AC152" s="303"/>
      <c r="AD152" s="304"/>
      <c r="AE152" s="303"/>
      <c r="AF152" s="303"/>
      <c r="AG152" s="303"/>
    </row>
    <row r="153" spans="2:33" s="301" customFormat="1" x14ac:dyDescent="0.25">
      <c r="B153" s="319"/>
      <c r="C153" s="319"/>
      <c r="D153" s="320"/>
      <c r="E153" s="319"/>
      <c r="F153" s="319"/>
      <c r="G153" s="319"/>
      <c r="H153" s="319"/>
      <c r="I153" s="319"/>
      <c r="J153" s="319"/>
      <c r="K153" s="321"/>
      <c r="L153" s="319"/>
      <c r="M153" s="319"/>
      <c r="N153" s="319"/>
      <c r="O153" s="319"/>
      <c r="P153" s="319"/>
      <c r="Q153" s="319"/>
      <c r="R153" s="319"/>
      <c r="T153" s="300"/>
      <c r="U153" s="300"/>
      <c r="V153" s="300"/>
      <c r="W153" s="300"/>
      <c r="X153" s="300"/>
      <c r="Y153" s="300"/>
      <c r="Z153" s="319"/>
      <c r="AA153" s="319"/>
      <c r="AB153" s="319"/>
      <c r="AC153" s="303"/>
      <c r="AD153" s="304"/>
      <c r="AE153" s="303"/>
      <c r="AF153" s="303"/>
      <c r="AG153" s="303"/>
    </row>
    <row r="154" spans="2:33" s="301" customFormat="1" x14ac:dyDescent="0.25">
      <c r="B154" s="319"/>
      <c r="C154" s="319"/>
      <c r="D154" s="320"/>
      <c r="E154" s="319"/>
      <c r="F154" s="319"/>
      <c r="G154" s="319"/>
      <c r="H154" s="319"/>
      <c r="I154" s="319"/>
      <c r="J154" s="319"/>
      <c r="K154" s="321"/>
      <c r="L154" s="319"/>
      <c r="M154" s="319"/>
      <c r="N154" s="319"/>
      <c r="O154" s="319"/>
      <c r="P154" s="319"/>
      <c r="Q154" s="319"/>
      <c r="R154" s="319"/>
      <c r="T154" s="300"/>
      <c r="U154" s="300"/>
      <c r="V154" s="300"/>
      <c r="W154" s="300"/>
      <c r="X154" s="300"/>
      <c r="Y154" s="300"/>
      <c r="Z154" s="319"/>
      <c r="AA154" s="319"/>
      <c r="AB154" s="319"/>
      <c r="AC154" s="303"/>
      <c r="AD154" s="304"/>
      <c r="AE154" s="303"/>
      <c r="AF154" s="303"/>
      <c r="AG154" s="303"/>
    </row>
    <row r="155" spans="2:33" s="301" customFormat="1" x14ac:dyDescent="0.25">
      <c r="B155" s="319"/>
      <c r="C155" s="319"/>
      <c r="D155" s="320"/>
      <c r="E155" s="319"/>
      <c r="F155" s="319"/>
      <c r="G155" s="319"/>
      <c r="H155" s="319"/>
      <c r="I155" s="319"/>
      <c r="J155" s="319"/>
      <c r="K155" s="321"/>
      <c r="L155" s="319"/>
      <c r="M155" s="319"/>
      <c r="N155" s="319"/>
      <c r="O155" s="319"/>
      <c r="P155" s="319"/>
      <c r="Q155" s="319"/>
      <c r="R155" s="319"/>
      <c r="T155" s="300"/>
      <c r="U155" s="300"/>
      <c r="V155" s="300"/>
      <c r="W155" s="300"/>
      <c r="X155" s="300"/>
      <c r="Y155" s="300"/>
      <c r="Z155" s="319"/>
      <c r="AA155" s="319"/>
      <c r="AB155" s="319"/>
      <c r="AC155" s="303"/>
      <c r="AD155" s="304"/>
      <c r="AE155" s="303"/>
      <c r="AF155" s="303"/>
      <c r="AG155" s="303"/>
    </row>
    <row r="156" spans="2:33" s="301" customFormat="1" x14ac:dyDescent="0.25">
      <c r="B156" s="319"/>
      <c r="C156" s="319"/>
      <c r="D156" s="320"/>
      <c r="E156" s="319"/>
      <c r="F156" s="319"/>
      <c r="G156" s="319"/>
      <c r="H156" s="319"/>
      <c r="I156" s="319"/>
      <c r="J156" s="319"/>
      <c r="K156" s="321"/>
      <c r="L156" s="319"/>
      <c r="M156" s="319"/>
      <c r="N156" s="319"/>
      <c r="O156" s="319"/>
      <c r="P156" s="319"/>
      <c r="Q156" s="319"/>
      <c r="R156" s="319"/>
      <c r="T156" s="300"/>
      <c r="U156" s="300"/>
      <c r="V156" s="300"/>
      <c r="W156" s="300"/>
      <c r="X156" s="300"/>
      <c r="Y156" s="300"/>
      <c r="Z156" s="319"/>
      <c r="AA156" s="319"/>
      <c r="AB156" s="319"/>
      <c r="AC156" s="303"/>
      <c r="AD156" s="304"/>
      <c r="AE156" s="303"/>
      <c r="AF156" s="303"/>
      <c r="AG156" s="303"/>
    </row>
    <row r="157" spans="2:33" s="301" customFormat="1" x14ac:dyDescent="0.25">
      <c r="B157" s="319"/>
      <c r="C157" s="319"/>
      <c r="D157" s="320"/>
      <c r="E157" s="319"/>
      <c r="F157" s="319"/>
      <c r="G157" s="319"/>
      <c r="H157" s="319"/>
      <c r="I157" s="319"/>
      <c r="J157" s="319"/>
      <c r="K157" s="321"/>
      <c r="L157" s="319"/>
      <c r="M157" s="319"/>
      <c r="N157" s="319"/>
      <c r="O157" s="319"/>
      <c r="P157" s="319"/>
      <c r="Q157" s="319"/>
      <c r="R157" s="319"/>
      <c r="T157" s="300"/>
      <c r="U157" s="300"/>
      <c r="V157" s="300"/>
      <c r="W157" s="300"/>
      <c r="X157" s="300"/>
      <c r="Y157" s="300"/>
      <c r="Z157" s="319"/>
      <c r="AA157" s="319"/>
      <c r="AB157" s="319"/>
      <c r="AC157" s="303"/>
      <c r="AD157" s="304"/>
      <c r="AE157" s="303"/>
      <c r="AF157" s="303"/>
      <c r="AG157" s="303"/>
    </row>
    <row r="158" spans="2:33" s="301" customFormat="1" x14ac:dyDescent="0.25">
      <c r="B158" s="319"/>
      <c r="C158" s="319"/>
      <c r="D158" s="320"/>
      <c r="E158" s="319"/>
      <c r="F158" s="319"/>
      <c r="G158" s="319"/>
      <c r="H158" s="319"/>
      <c r="I158" s="319"/>
      <c r="J158" s="319"/>
      <c r="K158" s="321"/>
      <c r="L158" s="319"/>
      <c r="M158" s="319"/>
      <c r="N158" s="319"/>
      <c r="O158" s="319"/>
      <c r="P158" s="319"/>
      <c r="Q158" s="319"/>
      <c r="R158" s="319"/>
      <c r="T158" s="300"/>
      <c r="U158" s="300"/>
      <c r="V158" s="300"/>
      <c r="W158" s="300"/>
      <c r="X158" s="300"/>
      <c r="Y158" s="300"/>
      <c r="Z158" s="319"/>
      <c r="AA158" s="319"/>
      <c r="AB158" s="319"/>
      <c r="AC158" s="303"/>
      <c r="AD158" s="304"/>
      <c r="AE158" s="303"/>
      <c r="AF158" s="303"/>
      <c r="AG158" s="303"/>
    </row>
    <row r="159" spans="2:33" s="301" customFormat="1" x14ac:dyDescent="0.25">
      <c r="B159" s="319"/>
      <c r="C159" s="319"/>
      <c r="D159" s="320"/>
      <c r="E159" s="319"/>
      <c r="F159" s="319"/>
      <c r="G159" s="319"/>
      <c r="H159" s="319"/>
      <c r="I159" s="319"/>
      <c r="J159" s="319"/>
      <c r="K159" s="321"/>
      <c r="L159" s="319"/>
      <c r="M159" s="319"/>
      <c r="N159" s="319"/>
      <c r="O159" s="319"/>
      <c r="P159" s="319"/>
      <c r="Q159" s="319"/>
      <c r="R159" s="319"/>
      <c r="T159" s="300"/>
      <c r="U159" s="300"/>
      <c r="V159" s="300"/>
      <c r="W159" s="300"/>
      <c r="X159" s="300"/>
      <c r="Y159" s="300"/>
      <c r="Z159" s="319"/>
      <c r="AA159" s="319"/>
      <c r="AB159" s="319"/>
      <c r="AC159" s="303"/>
      <c r="AD159" s="304"/>
      <c r="AE159" s="303"/>
      <c r="AF159" s="303"/>
      <c r="AG159" s="303"/>
    </row>
    <row r="160" spans="2:33" s="301" customFormat="1" x14ac:dyDescent="0.25">
      <c r="B160" s="319"/>
      <c r="C160" s="319"/>
      <c r="D160" s="320"/>
      <c r="E160" s="319"/>
      <c r="F160" s="319"/>
      <c r="G160" s="319"/>
      <c r="H160" s="319"/>
      <c r="I160" s="319"/>
      <c r="J160" s="319"/>
      <c r="K160" s="321"/>
      <c r="L160" s="319"/>
      <c r="M160" s="319"/>
      <c r="N160" s="319"/>
      <c r="O160" s="319"/>
      <c r="P160" s="319"/>
      <c r="Q160" s="319"/>
      <c r="R160" s="319"/>
      <c r="T160" s="300"/>
      <c r="U160" s="300"/>
      <c r="V160" s="300"/>
      <c r="W160" s="300"/>
      <c r="X160" s="300"/>
      <c r="Y160" s="300"/>
      <c r="Z160" s="319"/>
      <c r="AA160" s="319"/>
      <c r="AB160" s="319"/>
      <c r="AC160" s="303"/>
      <c r="AD160" s="304"/>
      <c r="AE160" s="303"/>
      <c r="AF160" s="303"/>
      <c r="AG160" s="303"/>
    </row>
    <row r="161" spans="2:33" s="301" customFormat="1" x14ac:dyDescent="0.25">
      <c r="B161" s="319"/>
      <c r="C161" s="319"/>
      <c r="D161" s="320"/>
      <c r="E161" s="319"/>
      <c r="F161" s="319"/>
      <c r="G161" s="319"/>
      <c r="H161" s="319"/>
      <c r="I161" s="319"/>
      <c r="J161" s="319"/>
      <c r="K161" s="321"/>
      <c r="L161" s="319"/>
      <c r="M161" s="319"/>
      <c r="N161" s="319"/>
      <c r="O161" s="319"/>
      <c r="P161" s="319"/>
      <c r="Q161" s="319"/>
      <c r="R161" s="319"/>
      <c r="T161" s="300"/>
      <c r="U161" s="300"/>
      <c r="V161" s="300"/>
      <c r="W161" s="300"/>
      <c r="X161" s="300"/>
      <c r="Y161" s="300"/>
      <c r="Z161" s="319"/>
      <c r="AA161" s="319"/>
      <c r="AB161" s="319"/>
      <c r="AC161" s="303"/>
      <c r="AD161" s="304"/>
      <c r="AE161" s="303"/>
      <c r="AF161" s="303"/>
      <c r="AG161" s="303"/>
    </row>
    <row r="162" spans="2:33" s="301" customFormat="1" x14ac:dyDescent="0.25">
      <c r="B162" s="319"/>
      <c r="C162" s="319"/>
      <c r="D162" s="320"/>
      <c r="E162" s="319"/>
      <c r="F162" s="319"/>
      <c r="G162" s="319"/>
      <c r="H162" s="319"/>
      <c r="I162" s="319"/>
      <c r="J162" s="319"/>
      <c r="K162" s="321"/>
      <c r="L162" s="319"/>
      <c r="M162" s="319"/>
      <c r="N162" s="319"/>
      <c r="O162" s="319"/>
      <c r="P162" s="319"/>
      <c r="Q162" s="319"/>
      <c r="R162" s="319"/>
      <c r="T162" s="300"/>
      <c r="U162" s="300"/>
      <c r="V162" s="300"/>
      <c r="W162" s="300"/>
      <c r="X162" s="300"/>
      <c r="Y162" s="300"/>
      <c r="Z162" s="319"/>
      <c r="AA162" s="319"/>
      <c r="AB162" s="319"/>
      <c r="AC162" s="303"/>
      <c r="AD162" s="304"/>
      <c r="AE162" s="303"/>
      <c r="AF162" s="303"/>
      <c r="AG162" s="303"/>
    </row>
    <row r="163" spans="2:33" s="301" customFormat="1" x14ac:dyDescent="0.25">
      <c r="B163" s="319"/>
      <c r="C163" s="319"/>
      <c r="D163" s="320"/>
      <c r="E163" s="319"/>
      <c r="F163" s="319"/>
      <c r="G163" s="319"/>
      <c r="H163" s="319"/>
      <c r="I163" s="319"/>
      <c r="J163" s="319"/>
      <c r="K163" s="321"/>
      <c r="L163" s="319"/>
      <c r="M163" s="319"/>
      <c r="N163" s="319"/>
      <c r="O163" s="319"/>
      <c r="P163" s="319"/>
      <c r="Q163" s="319"/>
      <c r="R163" s="319"/>
      <c r="T163" s="300"/>
      <c r="U163" s="300"/>
      <c r="V163" s="300"/>
      <c r="W163" s="300"/>
      <c r="X163" s="300"/>
      <c r="Y163" s="300"/>
      <c r="Z163" s="319"/>
      <c r="AA163" s="319"/>
      <c r="AB163" s="319"/>
      <c r="AC163" s="303"/>
      <c r="AD163" s="304"/>
      <c r="AE163" s="303"/>
      <c r="AF163" s="303"/>
      <c r="AG163" s="303"/>
    </row>
    <row r="164" spans="2:33" s="301" customFormat="1" x14ac:dyDescent="0.25">
      <c r="B164" s="319"/>
      <c r="C164" s="319"/>
      <c r="D164" s="320"/>
      <c r="E164" s="319"/>
      <c r="F164" s="319"/>
      <c r="G164" s="319"/>
      <c r="H164" s="319"/>
      <c r="I164" s="319"/>
      <c r="J164" s="319"/>
      <c r="K164" s="321"/>
      <c r="L164" s="319"/>
      <c r="M164" s="319"/>
      <c r="N164" s="319"/>
      <c r="O164" s="319"/>
      <c r="P164" s="319"/>
      <c r="Q164" s="319"/>
      <c r="R164" s="319"/>
      <c r="T164" s="300"/>
      <c r="U164" s="300"/>
      <c r="V164" s="300"/>
      <c r="W164" s="300"/>
      <c r="X164" s="300"/>
      <c r="Y164" s="300"/>
      <c r="Z164" s="319"/>
      <c r="AA164" s="319"/>
      <c r="AB164" s="319"/>
      <c r="AC164" s="303"/>
      <c r="AD164" s="304"/>
      <c r="AE164" s="303"/>
      <c r="AF164" s="303"/>
      <c r="AG164" s="303"/>
    </row>
    <row r="165" spans="2:33" s="301" customFormat="1" x14ac:dyDescent="0.25">
      <c r="B165" s="319"/>
      <c r="C165" s="319"/>
      <c r="D165" s="320"/>
      <c r="E165" s="319"/>
      <c r="F165" s="319"/>
      <c r="G165" s="319"/>
      <c r="H165" s="319"/>
      <c r="I165" s="319"/>
      <c r="J165" s="319"/>
      <c r="K165" s="321"/>
      <c r="L165" s="319"/>
      <c r="M165" s="319"/>
      <c r="N165" s="319"/>
      <c r="O165" s="319"/>
      <c r="P165" s="319"/>
      <c r="Q165" s="319"/>
      <c r="R165" s="319"/>
      <c r="T165" s="300"/>
      <c r="U165" s="300"/>
      <c r="V165" s="300"/>
      <c r="W165" s="300"/>
      <c r="X165" s="300"/>
      <c r="Y165" s="300"/>
      <c r="Z165" s="319"/>
      <c r="AA165" s="319"/>
      <c r="AB165" s="319"/>
      <c r="AC165" s="303"/>
      <c r="AD165" s="304"/>
      <c r="AE165" s="303"/>
      <c r="AF165" s="303"/>
      <c r="AG165" s="303"/>
    </row>
    <row r="166" spans="2:33" s="301" customFormat="1" x14ac:dyDescent="0.25">
      <c r="B166" s="319"/>
      <c r="C166" s="319"/>
      <c r="D166" s="320"/>
      <c r="E166" s="319"/>
      <c r="F166" s="319"/>
      <c r="G166" s="319"/>
      <c r="H166" s="319"/>
      <c r="I166" s="319"/>
      <c r="J166" s="319"/>
      <c r="K166" s="321"/>
      <c r="L166" s="319"/>
      <c r="M166" s="319"/>
      <c r="N166" s="319"/>
      <c r="O166" s="319"/>
      <c r="P166" s="319"/>
      <c r="Q166" s="319"/>
      <c r="R166" s="319"/>
      <c r="T166" s="300"/>
      <c r="U166" s="300"/>
      <c r="V166" s="300"/>
      <c r="W166" s="300"/>
      <c r="X166" s="300"/>
      <c r="Y166" s="300"/>
      <c r="Z166" s="319"/>
      <c r="AA166" s="319"/>
      <c r="AB166" s="319"/>
      <c r="AC166" s="303"/>
      <c r="AD166" s="304"/>
      <c r="AE166" s="303"/>
      <c r="AF166" s="303"/>
      <c r="AG166" s="303"/>
    </row>
    <row r="167" spans="2:33" s="301" customFormat="1" x14ac:dyDescent="0.25">
      <c r="B167" s="319"/>
      <c r="C167" s="319"/>
      <c r="D167" s="320"/>
      <c r="E167" s="319"/>
      <c r="F167" s="319"/>
      <c r="G167" s="319"/>
      <c r="H167" s="319"/>
      <c r="I167" s="319"/>
      <c r="J167" s="319"/>
      <c r="K167" s="321"/>
      <c r="L167" s="319"/>
      <c r="M167" s="319"/>
      <c r="N167" s="319"/>
      <c r="O167" s="319"/>
      <c r="P167" s="319"/>
      <c r="Q167" s="319"/>
      <c r="R167" s="319"/>
      <c r="T167" s="300"/>
      <c r="U167" s="300"/>
      <c r="V167" s="300"/>
      <c r="W167" s="300"/>
      <c r="X167" s="300"/>
      <c r="Y167" s="300"/>
      <c r="Z167" s="319"/>
      <c r="AA167" s="319"/>
      <c r="AB167" s="319"/>
      <c r="AC167" s="303"/>
      <c r="AD167" s="304"/>
      <c r="AE167" s="303"/>
      <c r="AF167" s="303"/>
      <c r="AG167" s="303"/>
    </row>
    <row r="168" spans="2:33" s="301" customFormat="1" x14ac:dyDescent="0.25">
      <c r="B168" s="319"/>
      <c r="C168" s="319"/>
      <c r="D168" s="320"/>
      <c r="E168" s="319"/>
      <c r="F168" s="319"/>
      <c r="G168" s="319"/>
      <c r="H168" s="319"/>
      <c r="I168" s="319"/>
      <c r="J168" s="319"/>
      <c r="K168" s="321"/>
      <c r="L168" s="319"/>
      <c r="M168" s="319"/>
      <c r="N168" s="319"/>
      <c r="O168" s="319"/>
      <c r="P168" s="319"/>
      <c r="Q168" s="319"/>
      <c r="R168" s="319"/>
      <c r="T168" s="300"/>
      <c r="U168" s="300"/>
      <c r="V168" s="300"/>
      <c r="W168" s="300"/>
      <c r="X168" s="300"/>
      <c r="Y168" s="300"/>
      <c r="Z168" s="319"/>
      <c r="AA168" s="319"/>
      <c r="AB168" s="319"/>
      <c r="AC168" s="303"/>
      <c r="AD168" s="304"/>
      <c r="AE168" s="303"/>
      <c r="AF168" s="303"/>
      <c r="AG168" s="303"/>
    </row>
    <row r="169" spans="2:33" s="301" customFormat="1" x14ac:dyDescent="0.25">
      <c r="B169" s="319"/>
      <c r="C169" s="319"/>
      <c r="D169" s="320"/>
      <c r="E169" s="319"/>
      <c r="F169" s="319"/>
      <c r="G169" s="319"/>
      <c r="H169" s="319"/>
      <c r="I169" s="319"/>
      <c r="J169" s="319"/>
      <c r="K169" s="321"/>
      <c r="L169" s="319"/>
      <c r="M169" s="319"/>
      <c r="N169" s="319"/>
      <c r="O169" s="319"/>
      <c r="P169" s="319"/>
      <c r="Q169" s="319"/>
      <c r="R169" s="319"/>
      <c r="T169" s="300"/>
      <c r="U169" s="300"/>
      <c r="V169" s="300"/>
      <c r="W169" s="300"/>
      <c r="X169" s="300"/>
      <c r="Y169" s="300"/>
      <c r="Z169" s="319"/>
      <c r="AA169" s="319"/>
      <c r="AB169" s="319"/>
      <c r="AC169" s="303"/>
      <c r="AD169" s="304"/>
      <c r="AE169" s="303"/>
      <c r="AF169" s="303"/>
      <c r="AG169" s="303"/>
    </row>
    <row r="170" spans="2:33" s="301" customFormat="1" x14ac:dyDescent="0.25">
      <c r="B170" s="319"/>
      <c r="C170" s="319"/>
      <c r="D170" s="320"/>
      <c r="E170" s="319"/>
      <c r="F170" s="319"/>
      <c r="G170" s="319"/>
      <c r="H170" s="319"/>
      <c r="I170" s="319"/>
      <c r="J170" s="319"/>
      <c r="K170" s="321"/>
      <c r="L170" s="319"/>
      <c r="M170" s="319"/>
      <c r="N170" s="319"/>
      <c r="O170" s="319"/>
      <c r="P170" s="319"/>
      <c r="Q170" s="319"/>
      <c r="R170" s="319"/>
      <c r="T170" s="300"/>
      <c r="U170" s="300"/>
      <c r="V170" s="300"/>
      <c r="W170" s="300"/>
      <c r="X170" s="300"/>
      <c r="Y170" s="300"/>
      <c r="Z170" s="319"/>
      <c r="AA170" s="319"/>
      <c r="AB170" s="319"/>
      <c r="AC170" s="303"/>
      <c r="AD170" s="304"/>
      <c r="AE170" s="303"/>
      <c r="AF170" s="303"/>
      <c r="AG170" s="303"/>
    </row>
    <row r="171" spans="2:33" s="301" customFormat="1" x14ac:dyDescent="0.25">
      <c r="B171" s="319"/>
      <c r="C171" s="319"/>
      <c r="D171" s="320"/>
      <c r="E171" s="319"/>
      <c r="F171" s="319"/>
      <c r="G171" s="319"/>
      <c r="H171" s="319"/>
      <c r="I171" s="319"/>
      <c r="J171" s="319"/>
      <c r="K171" s="321"/>
      <c r="L171" s="319"/>
      <c r="M171" s="319"/>
      <c r="N171" s="319"/>
      <c r="O171" s="319"/>
      <c r="P171" s="319"/>
      <c r="Q171" s="319"/>
      <c r="R171" s="319"/>
      <c r="T171" s="300"/>
      <c r="U171" s="300"/>
      <c r="V171" s="300"/>
      <c r="W171" s="300"/>
      <c r="X171" s="300"/>
      <c r="Y171" s="300"/>
      <c r="Z171" s="319"/>
      <c r="AA171" s="319"/>
      <c r="AB171" s="319"/>
      <c r="AC171" s="303"/>
      <c r="AD171" s="304"/>
      <c r="AE171" s="303"/>
      <c r="AF171" s="303"/>
      <c r="AG171" s="303"/>
    </row>
    <row r="172" spans="2:33" s="301" customFormat="1" x14ac:dyDescent="0.25">
      <c r="B172" s="319"/>
      <c r="C172" s="319"/>
      <c r="D172" s="320"/>
      <c r="E172" s="319"/>
      <c r="F172" s="319"/>
      <c r="G172" s="319"/>
      <c r="H172" s="319"/>
      <c r="I172" s="319"/>
      <c r="J172" s="319"/>
      <c r="K172" s="321"/>
      <c r="L172" s="319"/>
      <c r="M172" s="319"/>
      <c r="N172" s="319"/>
      <c r="O172" s="319"/>
      <c r="P172" s="319"/>
      <c r="Q172" s="319"/>
      <c r="R172" s="319"/>
      <c r="T172" s="300"/>
      <c r="U172" s="300"/>
      <c r="V172" s="300"/>
      <c r="W172" s="300"/>
      <c r="X172" s="300"/>
      <c r="Y172" s="300"/>
      <c r="Z172" s="319"/>
      <c r="AA172" s="319"/>
      <c r="AB172" s="319"/>
      <c r="AC172" s="303"/>
      <c r="AD172" s="304"/>
      <c r="AE172" s="303"/>
      <c r="AF172" s="303"/>
      <c r="AG172" s="303"/>
    </row>
    <row r="173" spans="2:33" s="301" customFormat="1" x14ac:dyDescent="0.25">
      <c r="B173" s="319"/>
      <c r="C173" s="319"/>
      <c r="D173" s="320"/>
      <c r="E173" s="319"/>
      <c r="F173" s="319"/>
      <c r="G173" s="319"/>
      <c r="H173" s="319"/>
      <c r="I173" s="319"/>
      <c r="J173" s="319"/>
      <c r="K173" s="321"/>
      <c r="L173" s="319"/>
      <c r="M173" s="319"/>
      <c r="N173" s="319"/>
      <c r="O173" s="319"/>
      <c r="P173" s="319"/>
      <c r="Q173" s="319"/>
      <c r="R173" s="319"/>
      <c r="T173" s="300"/>
      <c r="U173" s="300"/>
      <c r="V173" s="300"/>
      <c r="W173" s="300"/>
      <c r="X173" s="300"/>
      <c r="Y173" s="300"/>
      <c r="Z173" s="319"/>
      <c r="AA173" s="319"/>
      <c r="AB173" s="319"/>
      <c r="AC173" s="303"/>
      <c r="AD173" s="304"/>
      <c r="AE173" s="303"/>
      <c r="AF173" s="303"/>
      <c r="AG173" s="303"/>
    </row>
    <row r="174" spans="2:33" s="301" customFormat="1" x14ac:dyDescent="0.25">
      <c r="B174" s="319"/>
      <c r="C174" s="319"/>
      <c r="D174" s="320"/>
      <c r="E174" s="319"/>
      <c r="F174" s="319"/>
      <c r="G174" s="319"/>
      <c r="H174" s="319"/>
      <c r="I174" s="319"/>
      <c r="J174" s="319"/>
      <c r="K174" s="321"/>
      <c r="L174" s="319"/>
      <c r="M174" s="319"/>
      <c r="N174" s="319"/>
      <c r="O174" s="319"/>
      <c r="P174" s="319"/>
      <c r="Q174" s="319"/>
      <c r="R174" s="319"/>
      <c r="T174" s="300"/>
      <c r="U174" s="300"/>
      <c r="V174" s="300"/>
      <c r="W174" s="300"/>
      <c r="X174" s="300"/>
      <c r="Y174" s="300"/>
      <c r="Z174" s="319"/>
      <c r="AA174" s="319"/>
      <c r="AB174" s="319"/>
      <c r="AC174" s="303"/>
      <c r="AD174" s="304"/>
      <c r="AE174" s="303"/>
      <c r="AF174" s="303"/>
      <c r="AG174" s="303"/>
    </row>
    <row r="175" spans="2:33" s="301" customFormat="1" x14ac:dyDescent="0.25">
      <c r="B175" s="319"/>
      <c r="C175" s="319"/>
      <c r="D175" s="320"/>
      <c r="E175" s="319"/>
      <c r="F175" s="319"/>
      <c r="G175" s="319"/>
      <c r="H175" s="319"/>
      <c r="I175" s="319"/>
      <c r="J175" s="319"/>
      <c r="K175" s="321"/>
      <c r="L175" s="319"/>
      <c r="M175" s="319"/>
      <c r="N175" s="319"/>
      <c r="O175" s="319"/>
      <c r="P175" s="319"/>
      <c r="Q175" s="319"/>
      <c r="R175" s="319"/>
      <c r="T175" s="300"/>
      <c r="U175" s="300"/>
      <c r="V175" s="300"/>
      <c r="W175" s="300"/>
      <c r="X175" s="300"/>
      <c r="Y175" s="300"/>
      <c r="Z175" s="319"/>
      <c r="AA175" s="319"/>
      <c r="AB175" s="319"/>
      <c r="AC175" s="303"/>
      <c r="AD175" s="304"/>
      <c r="AE175" s="303"/>
      <c r="AF175" s="303"/>
      <c r="AG175" s="303"/>
    </row>
    <row r="176" spans="2:33" s="301" customFormat="1" x14ac:dyDescent="0.25">
      <c r="B176" s="319"/>
      <c r="C176" s="319"/>
      <c r="D176" s="320"/>
      <c r="E176" s="319"/>
      <c r="F176" s="319"/>
      <c r="G176" s="319"/>
      <c r="H176" s="319"/>
      <c r="I176" s="319"/>
      <c r="J176" s="319"/>
      <c r="K176" s="321"/>
      <c r="L176" s="319"/>
      <c r="M176" s="319"/>
      <c r="N176" s="319"/>
      <c r="O176" s="319"/>
      <c r="P176" s="319"/>
      <c r="Q176" s="319"/>
      <c r="R176" s="319"/>
      <c r="T176" s="300"/>
      <c r="U176" s="300"/>
      <c r="V176" s="300"/>
      <c r="W176" s="300"/>
      <c r="X176" s="300"/>
      <c r="Y176" s="300"/>
      <c r="Z176" s="319"/>
      <c r="AA176" s="319"/>
      <c r="AB176" s="319"/>
      <c r="AC176" s="303"/>
      <c r="AD176" s="304"/>
      <c r="AE176" s="303"/>
      <c r="AF176" s="303"/>
      <c r="AG176" s="303"/>
    </row>
    <row r="177" spans="2:33" s="301" customFormat="1" x14ac:dyDescent="0.25">
      <c r="B177" s="319"/>
      <c r="C177" s="319"/>
      <c r="D177" s="320"/>
      <c r="E177" s="319"/>
      <c r="F177" s="319"/>
      <c r="G177" s="319"/>
      <c r="H177" s="319"/>
      <c r="I177" s="319"/>
      <c r="J177" s="319"/>
      <c r="K177" s="321"/>
      <c r="L177" s="319"/>
      <c r="M177" s="319"/>
      <c r="N177" s="319"/>
      <c r="O177" s="319"/>
      <c r="P177" s="319"/>
      <c r="Q177" s="319"/>
      <c r="R177" s="319"/>
      <c r="T177" s="300"/>
      <c r="U177" s="300"/>
      <c r="V177" s="300"/>
      <c r="W177" s="300"/>
      <c r="X177" s="300"/>
      <c r="Y177" s="300"/>
      <c r="Z177" s="319"/>
      <c r="AA177" s="319"/>
      <c r="AB177" s="319"/>
      <c r="AC177" s="303"/>
      <c r="AD177" s="304"/>
      <c r="AE177" s="303"/>
      <c r="AF177" s="303"/>
      <c r="AG177" s="303"/>
    </row>
    <row r="178" spans="2:33" s="301" customFormat="1" x14ac:dyDescent="0.25">
      <c r="B178" s="319"/>
      <c r="C178" s="319"/>
      <c r="D178" s="320"/>
      <c r="E178" s="319"/>
      <c r="F178" s="319"/>
      <c r="G178" s="319"/>
      <c r="H178" s="319"/>
      <c r="I178" s="319"/>
      <c r="J178" s="319"/>
      <c r="K178" s="321"/>
      <c r="L178" s="319"/>
      <c r="M178" s="319"/>
      <c r="N178" s="319"/>
      <c r="O178" s="319"/>
      <c r="P178" s="319"/>
      <c r="Q178" s="319"/>
      <c r="R178" s="319"/>
      <c r="T178" s="300"/>
      <c r="U178" s="300"/>
      <c r="V178" s="300"/>
      <c r="W178" s="300"/>
      <c r="X178" s="300"/>
      <c r="Y178" s="300"/>
      <c r="Z178" s="319"/>
      <c r="AA178" s="319"/>
      <c r="AB178" s="319"/>
      <c r="AC178" s="303"/>
      <c r="AD178" s="304"/>
      <c r="AE178" s="303"/>
      <c r="AF178" s="303"/>
      <c r="AG178" s="303"/>
    </row>
    <row r="179" spans="2:33" s="301" customFormat="1" x14ac:dyDescent="0.25">
      <c r="B179" s="319"/>
      <c r="C179" s="319"/>
      <c r="D179" s="320"/>
      <c r="E179" s="319"/>
      <c r="F179" s="319"/>
      <c r="G179" s="319"/>
      <c r="H179" s="319"/>
      <c r="I179" s="319"/>
      <c r="J179" s="319"/>
      <c r="K179" s="321"/>
      <c r="L179" s="319"/>
      <c r="M179" s="319"/>
      <c r="N179" s="319"/>
      <c r="O179" s="319"/>
      <c r="P179" s="319"/>
      <c r="Q179" s="319"/>
      <c r="R179" s="319"/>
      <c r="T179" s="300"/>
      <c r="U179" s="300"/>
      <c r="V179" s="300"/>
      <c r="W179" s="300"/>
      <c r="X179" s="300"/>
      <c r="Y179" s="300"/>
      <c r="Z179" s="319"/>
      <c r="AA179" s="319"/>
      <c r="AB179" s="319"/>
      <c r="AC179" s="303"/>
      <c r="AD179" s="304"/>
      <c r="AE179" s="303"/>
      <c r="AF179" s="303"/>
      <c r="AG179" s="303"/>
    </row>
    <row r="180" spans="2:33" s="301" customFormat="1" x14ac:dyDescent="0.25">
      <c r="B180" s="319"/>
      <c r="C180" s="319"/>
      <c r="D180" s="320"/>
      <c r="E180" s="319"/>
      <c r="F180" s="319"/>
      <c r="G180" s="319"/>
      <c r="H180" s="319"/>
      <c r="I180" s="319"/>
      <c r="J180" s="319"/>
      <c r="K180" s="321"/>
      <c r="L180" s="319"/>
      <c r="M180" s="319"/>
      <c r="N180" s="319"/>
      <c r="O180" s="319"/>
      <c r="P180" s="319"/>
      <c r="Q180" s="319"/>
      <c r="R180" s="319"/>
      <c r="T180" s="300"/>
      <c r="U180" s="300"/>
      <c r="V180" s="300"/>
      <c r="W180" s="300"/>
      <c r="X180" s="300"/>
      <c r="Y180" s="300"/>
      <c r="Z180" s="319"/>
      <c r="AA180" s="319"/>
      <c r="AB180" s="319"/>
      <c r="AC180" s="303"/>
      <c r="AD180" s="304"/>
      <c r="AE180" s="303"/>
      <c r="AF180" s="303"/>
      <c r="AG180" s="303"/>
    </row>
    <row r="181" spans="2:33" s="301" customFormat="1" x14ac:dyDescent="0.25">
      <c r="B181" s="319"/>
      <c r="C181" s="319"/>
      <c r="D181" s="320"/>
      <c r="E181" s="319"/>
      <c r="F181" s="319"/>
      <c r="G181" s="319"/>
      <c r="H181" s="319"/>
      <c r="I181" s="319"/>
      <c r="J181" s="319"/>
      <c r="K181" s="321"/>
      <c r="L181" s="319"/>
      <c r="M181" s="319"/>
      <c r="N181" s="319"/>
      <c r="O181" s="319"/>
      <c r="P181" s="319"/>
      <c r="Q181" s="319"/>
      <c r="R181" s="319"/>
      <c r="T181" s="300"/>
      <c r="U181" s="300"/>
      <c r="V181" s="300"/>
      <c r="W181" s="300"/>
      <c r="X181" s="300"/>
      <c r="Y181" s="300"/>
      <c r="Z181" s="319"/>
      <c r="AA181" s="319"/>
      <c r="AB181" s="319"/>
      <c r="AC181" s="303"/>
      <c r="AD181" s="304"/>
      <c r="AE181" s="303"/>
      <c r="AF181" s="303"/>
      <c r="AG181" s="303"/>
    </row>
    <row r="182" spans="2:33" s="301" customFormat="1" x14ac:dyDescent="0.25">
      <c r="B182" s="319"/>
      <c r="C182" s="319"/>
      <c r="D182" s="320"/>
      <c r="E182" s="319"/>
      <c r="F182" s="319"/>
      <c r="G182" s="319"/>
      <c r="H182" s="319"/>
      <c r="I182" s="319"/>
      <c r="J182" s="319"/>
      <c r="K182" s="321"/>
      <c r="L182" s="319"/>
      <c r="M182" s="319"/>
      <c r="N182" s="319"/>
      <c r="O182" s="319"/>
      <c r="P182" s="319"/>
      <c r="Q182" s="319"/>
      <c r="R182" s="319"/>
      <c r="T182" s="300"/>
      <c r="U182" s="300"/>
      <c r="V182" s="300"/>
      <c r="W182" s="300"/>
      <c r="X182" s="300"/>
      <c r="Y182" s="300"/>
      <c r="Z182" s="319"/>
      <c r="AA182" s="319"/>
      <c r="AB182" s="319"/>
      <c r="AC182" s="303"/>
      <c r="AD182" s="304"/>
      <c r="AE182" s="303"/>
      <c r="AF182" s="303"/>
      <c r="AG182" s="303"/>
    </row>
    <row r="183" spans="2:33" s="301" customFormat="1" x14ac:dyDescent="0.25">
      <c r="B183" s="319"/>
      <c r="C183" s="319"/>
      <c r="D183" s="320"/>
      <c r="E183" s="319"/>
      <c r="F183" s="319"/>
      <c r="G183" s="319"/>
      <c r="H183" s="319"/>
      <c r="I183" s="319"/>
      <c r="J183" s="319"/>
      <c r="K183" s="321"/>
      <c r="L183" s="319"/>
      <c r="M183" s="319"/>
      <c r="N183" s="319"/>
      <c r="O183" s="319"/>
      <c r="P183" s="319"/>
      <c r="Q183" s="319"/>
      <c r="R183" s="319"/>
      <c r="T183" s="300"/>
      <c r="U183" s="300"/>
      <c r="V183" s="300"/>
      <c r="W183" s="300"/>
      <c r="X183" s="300"/>
      <c r="Y183" s="300"/>
      <c r="Z183" s="319"/>
      <c r="AA183" s="319"/>
      <c r="AB183" s="319"/>
      <c r="AC183" s="303"/>
      <c r="AD183" s="304"/>
      <c r="AE183" s="303"/>
      <c r="AF183" s="303"/>
      <c r="AG183" s="303"/>
    </row>
    <row r="184" spans="2:33" s="301" customFormat="1" x14ac:dyDescent="0.25">
      <c r="B184" s="319"/>
      <c r="C184" s="319"/>
      <c r="D184" s="320"/>
      <c r="E184" s="319"/>
      <c r="F184" s="319"/>
      <c r="G184" s="319"/>
      <c r="H184" s="319"/>
      <c r="I184" s="319"/>
      <c r="J184" s="319"/>
      <c r="K184" s="321"/>
      <c r="L184" s="319"/>
      <c r="M184" s="319"/>
      <c r="N184" s="319"/>
      <c r="O184" s="319"/>
      <c r="P184" s="319"/>
      <c r="Q184" s="319"/>
      <c r="R184" s="319"/>
      <c r="T184" s="300"/>
      <c r="U184" s="300"/>
      <c r="V184" s="300"/>
      <c r="W184" s="300"/>
      <c r="X184" s="300"/>
      <c r="Y184" s="300"/>
      <c r="Z184" s="319"/>
      <c r="AA184" s="319"/>
      <c r="AB184" s="319"/>
      <c r="AC184" s="303"/>
      <c r="AD184" s="304"/>
      <c r="AE184" s="303"/>
      <c r="AF184" s="303"/>
      <c r="AG184" s="303"/>
    </row>
    <row r="185" spans="2:33" s="301" customFormat="1" x14ac:dyDescent="0.25">
      <c r="B185" s="319"/>
      <c r="C185" s="319"/>
      <c r="D185" s="320"/>
      <c r="E185" s="319"/>
      <c r="F185" s="319"/>
      <c r="G185" s="319"/>
      <c r="H185" s="319"/>
      <c r="I185" s="319"/>
      <c r="J185" s="319"/>
      <c r="K185" s="321"/>
      <c r="L185" s="319"/>
      <c r="M185" s="319"/>
      <c r="N185" s="319"/>
      <c r="O185" s="319"/>
      <c r="P185" s="319"/>
      <c r="Q185" s="319"/>
      <c r="R185" s="319"/>
      <c r="T185" s="300"/>
      <c r="U185" s="300"/>
      <c r="V185" s="300"/>
      <c r="W185" s="300"/>
      <c r="X185" s="300"/>
      <c r="Y185" s="300"/>
      <c r="Z185" s="319"/>
      <c r="AA185" s="319"/>
      <c r="AB185" s="319"/>
      <c r="AC185" s="303"/>
      <c r="AD185" s="304"/>
      <c r="AE185" s="303"/>
      <c r="AF185" s="303"/>
      <c r="AG185" s="303"/>
    </row>
    <row r="186" spans="2:33" s="301" customFormat="1" x14ac:dyDescent="0.25">
      <c r="B186" s="319"/>
      <c r="C186" s="319"/>
      <c r="D186" s="320"/>
      <c r="E186" s="319"/>
      <c r="F186" s="319"/>
      <c r="G186" s="319"/>
      <c r="H186" s="319"/>
      <c r="I186" s="319"/>
      <c r="J186" s="319"/>
      <c r="K186" s="321"/>
      <c r="L186" s="319"/>
      <c r="M186" s="319"/>
      <c r="N186" s="319"/>
      <c r="O186" s="319"/>
      <c r="P186" s="319"/>
      <c r="Q186" s="319"/>
      <c r="R186" s="319"/>
      <c r="T186" s="300"/>
      <c r="U186" s="300"/>
      <c r="V186" s="300"/>
      <c r="W186" s="300"/>
      <c r="X186" s="300"/>
      <c r="Y186" s="300"/>
      <c r="Z186" s="319"/>
      <c r="AA186" s="319"/>
      <c r="AB186" s="319"/>
      <c r="AC186" s="303"/>
      <c r="AD186" s="304"/>
      <c r="AE186" s="303"/>
      <c r="AF186" s="303"/>
      <c r="AG186" s="303"/>
    </row>
    <row r="187" spans="2:33" s="301" customFormat="1" x14ac:dyDescent="0.25">
      <c r="B187" s="319"/>
      <c r="C187" s="319"/>
      <c r="D187" s="320"/>
      <c r="E187" s="319"/>
      <c r="F187" s="319"/>
      <c r="G187" s="319"/>
      <c r="H187" s="319"/>
      <c r="I187" s="319"/>
      <c r="J187" s="319"/>
      <c r="K187" s="321"/>
      <c r="L187" s="319"/>
      <c r="M187" s="319"/>
      <c r="N187" s="319"/>
      <c r="O187" s="319"/>
      <c r="P187" s="319"/>
      <c r="Q187" s="319"/>
      <c r="R187" s="319"/>
      <c r="T187" s="300"/>
      <c r="U187" s="300"/>
      <c r="V187" s="300"/>
      <c r="W187" s="300"/>
      <c r="X187" s="300"/>
      <c r="Y187" s="300"/>
      <c r="Z187" s="319"/>
      <c r="AA187" s="319"/>
      <c r="AB187" s="319"/>
      <c r="AC187" s="303"/>
      <c r="AD187" s="304"/>
      <c r="AE187" s="303"/>
      <c r="AF187" s="303"/>
      <c r="AG187" s="303"/>
    </row>
    <row r="188" spans="2:33" s="301" customFormat="1" x14ac:dyDescent="0.25">
      <c r="B188" s="319"/>
      <c r="C188" s="319"/>
      <c r="D188" s="320"/>
      <c r="E188" s="319"/>
      <c r="F188" s="319"/>
      <c r="G188" s="319"/>
      <c r="H188" s="319"/>
      <c r="I188" s="319"/>
      <c r="J188" s="319"/>
      <c r="K188" s="321"/>
      <c r="L188" s="319"/>
      <c r="M188" s="319"/>
      <c r="N188" s="319"/>
      <c r="O188" s="319"/>
      <c r="P188" s="319"/>
      <c r="Q188" s="319"/>
      <c r="R188" s="319"/>
      <c r="T188" s="300"/>
      <c r="U188" s="300"/>
      <c r="V188" s="300"/>
      <c r="W188" s="300"/>
      <c r="X188" s="300"/>
      <c r="Y188" s="300"/>
      <c r="Z188" s="319"/>
      <c r="AA188" s="319"/>
      <c r="AB188" s="319"/>
      <c r="AC188" s="303"/>
      <c r="AD188" s="304"/>
      <c r="AE188" s="303"/>
      <c r="AF188" s="303"/>
      <c r="AG188" s="303"/>
    </row>
    <row r="189" spans="2:33" s="301" customFormat="1" x14ac:dyDescent="0.25">
      <c r="B189" s="319"/>
      <c r="C189" s="319"/>
      <c r="D189" s="320"/>
      <c r="E189" s="319"/>
      <c r="F189" s="319"/>
      <c r="G189" s="319"/>
      <c r="H189" s="319"/>
      <c r="I189" s="319"/>
      <c r="J189" s="319"/>
      <c r="K189" s="321"/>
      <c r="L189" s="319"/>
      <c r="M189" s="319"/>
      <c r="N189" s="319"/>
      <c r="O189" s="319"/>
      <c r="P189" s="319"/>
      <c r="Q189" s="319"/>
      <c r="R189" s="319"/>
      <c r="T189" s="300"/>
      <c r="U189" s="300"/>
      <c r="V189" s="300"/>
      <c r="W189" s="300"/>
      <c r="X189" s="300"/>
      <c r="Y189" s="300"/>
      <c r="Z189" s="319"/>
      <c r="AA189" s="319"/>
      <c r="AB189" s="319"/>
      <c r="AC189" s="303"/>
      <c r="AD189" s="304"/>
      <c r="AE189" s="303"/>
      <c r="AF189" s="303"/>
      <c r="AG189" s="303"/>
    </row>
    <row r="190" spans="2:33" s="301" customFormat="1" x14ac:dyDescent="0.25">
      <c r="B190" s="319"/>
      <c r="C190" s="319"/>
      <c r="D190" s="320"/>
      <c r="E190" s="319"/>
      <c r="F190" s="319"/>
      <c r="G190" s="319"/>
      <c r="H190" s="319"/>
      <c r="I190" s="319"/>
      <c r="J190" s="319"/>
      <c r="K190" s="321"/>
      <c r="L190" s="319"/>
      <c r="M190" s="319"/>
      <c r="N190" s="319"/>
      <c r="O190" s="319"/>
      <c r="P190" s="319"/>
      <c r="Q190" s="319"/>
      <c r="R190" s="319"/>
      <c r="T190" s="300"/>
      <c r="U190" s="300"/>
      <c r="V190" s="300"/>
      <c r="W190" s="300"/>
      <c r="X190" s="300"/>
      <c r="Y190" s="300"/>
      <c r="Z190" s="319"/>
      <c r="AA190" s="319"/>
      <c r="AB190" s="319"/>
      <c r="AC190" s="303"/>
      <c r="AD190" s="304"/>
      <c r="AE190" s="303"/>
      <c r="AF190" s="303"/>
      <c r="AG190" s="303"/>
    </row>
    <row r="191" spans="2:33" s="301" customFormat="1" x14ac:dyDescent="0.25">
      <c r="B191" s="319"/>
      <c r="C191" s="319"/>
      <c r="D191" s="320"/>
      <c r="E191" s="319"/>
      <c r="F191" s="319"/>
      <c r="G191" s="319"/>
      <c r="H191" s="319"/>
      <c r="I191" s="319"/>
      <c r="J191" s="319"/>
      <c r="K191" s="321"/>
      <c r="L191" s="319"/>
      <c r="M191" s="319"/>
      <c r="N191" s="319"/>
      <c r="O191" s="319"/>
      <c r="P191" s="319"/>
      <c r="Q191" s="319"/>
      <c r="R191" s="319"/>
      <c r="T191" s="300"/>
      <c r="U191" s="300"/>
      <c r="V191" s="300"/>
      <c r="W191" s="300"/>
      <c r="X191" s="300"/>
      <c r="Y191" s="300"/>
      <c r="Z191" s="319"/>
      <c r="AA191" s="319"/>
      <c r="AB191" s="319"/>
      <c r="AC191" s="303"/>
      <c r="AD191" s="304"/>
      <c r="AE191" s="303"/>
      <c r="AF191" s="303"/>
      <c r="AG191" s="303"/>
    </row>
    <row r="192" spans="2:33" s="301" customFormat="1" x14ac:dyDescent="0.25">
      <c r="B192" s="319"/>
      <c r="C192" s="319"/>
      <c r="D192" s="320"/>
      <c r="E192" s="319"/>
      <c r="F192" s="319"/>
      <c r="G192" s="319"/>
      <c r="H192" s="319"/>
      <c r="I192" s="319"/>
      <c r="J192" s="319"/>
      <c r="K192" s="321"/>
      <c r="L192" s="319"/>
      <c r="M192" s="319"/>
      <c r="N192" s="319"/>
      <c r="O192" s="319"/>
      <c r="P192" s="319"/>
      <c r="Q192" s="319"/>
      <c r="R192" s="319"/>
      <c r="T192" s="300"/>
      <c r="U192" s="300"/>
      <c r="V192" s="300"/>
      <c r="W192" s="300"/>
      <c r="X192" s="300"/>
      <c r="Y192" s="300"/>
      <c r="Z192" s="319"/>
      <c r="AA192" s="319"/>
      <c r="AB192" s="319"/>
      <c r="AC192" s="303"/>
      <c r="AD192" s="304"/>
      <c r="AE192" s="303"/>
      <c r="AF192" s="303"/>
      <c r="AG192" s="303"/>
    </row>
    <row r="193" spans="2:33" s="301" customFormat="1" x14ac:dyDescent="0.25">
      <c r="B193" s="319"/>
      <c r="C193" s="319"/>
      <c r="D193" s="320"/>
      <c r="E193" s="319"/>
      <c r="F193" s="319"/>
      <c r="G193" s="319"/>
      <c r="H193" s="319"/>
      <c r="I193" s="319"/>
      <c r="J193" s="319"/>
      <c r="K193" s="321"/>
      <c r="L193" s="319"/>
      <c r="M193" s="319"/>
      <c r="N193" s="319"/>
      <c r="O193" s="319"/>
      <c r="P193" s="319"/>
      <c r="Q193" s="319"/>
      <c r="R193" s="319"/>
      <c r="T193" s="300"/>
      <c r="U193" s="300"/>
      <c r="V193" s="300"/>
      <c r="W193" s="300"/>
      <c r="X193" s="300"/>
      <c r="Y193" s="300"/>
      <c r="Z193" s="319"/>
      <c r="AA193" s="319"/>
      <c r="AB193" s="319"/>
      <c r="AC193" s="303"/>
      <c r="AD193" s="304"/>
      <c r="AE193" s="303"/>
      <c r="AF193" s="303"/>
      <c r="AG193" s="303"/>
    </row>
    <row r="194" spans="2:33" s="301" customFormat="1" x14ac:dyDescent="0.25">
      <c r="B194" s="319"/>
      <c r="C194" s="319"/>
      <c r="D194" s="320"/>
      <c r="E194" s="319"/>
      <c r="F194" s="319"/>
      <c r="G194" s="319"/>
      <c r="H194" s="319"/>
      <c r="I194" s="319"/>
      <c r="J194" s="319"/>
      <c r="K194" s="321"/>
      <c r="L194" s="319"/>
      <c r="M194" s="319"/>
      <c r="N194" s="319"/>
      <c r="O194" s="319"/>
      <c r="P194" s="319"/>
      <c r="Q194" s="319"/>
      <c r="R194" s="319"/>
      <c r="T194" s="300"/>
      <c r="U194" s="300"/>
      <c r="V194" s="300"/>
      <c r="W194" s="300"/>
      <c r="X194" s="300"/>
      <c r="Y194" s="300"/>
      <c r="Z194" s="319"/>
      <c r="AA194" s="319"/>
      <c r="AB194" s="319"/>
      <c r="AC194" s="303"/>
      <c r="AD194" s="304"/>
      <c r="AE194" s="303"/>
      <c r="AF194" s="303"/>
      <c r="AG194" s="303"/>
    </row>
    <row r="195" spans="2:33" s="301" customFormat="1" x14ac:dyDescent="0.25">
      <c r="B195" s="319"/>
      <c r="C195" s="319"/>
      <c r="D195" s="320"/>
      <c r="E195" s="319"/>
      <c r="F195" s="319"/>
      <c r="G195" s="319"/>
      <c r="H195" s="319"/>
      <c r="I195" s="319"/>
      <c r="J195" s="319"/>
      <c r="K195" s="321"/>
      <c r="L195" s="319"/>
      <c r="M195" s="319"/>
      <c r="N195" s="319"/>
      <c r="O195" s="319"/>
      <c r="P195" s="319"/>
      <c r="Q195" s="319"/>
      <c r="R195" s="319"/>
      <c r="T195" s="300"/>
      <c r="U195" s="300"/>
      <c r="V195" s="300"/>
      <c r="W195" s="300"/>
      <c r="X195" s="300"/>
      <c r="Y195" s="300"/>
      <c r="Z195" s="319"/>
      <c r="AA195" s="319"/>
      <c r="AB195" s="319"/>
      <c r="AC195" s="303"/>
      <c r="AD195" s="304"/>
      <c r="AE195" s="303"/>
      <c r="AF195" s="303"/>
      <c r="AG195" s="303"/>
    </row>
    <row r="196" spans="2:33" s="301" customFormat="1" x14ac:dyDescent="0.25">
      <c r="B196" s="319"/>
      <c r="C196" s="319"/>
      <c r="D196" s="320"/>
      <c r="E196" s="319"/>
      <c r="F196" s="319"/>
      <c r="G196" s="319"/>
      <c r="H196" s="319"/>
      <c r="I196" s="319"/>
      <c r="J196" s="319"/>
      <c r="K196" s="321"/>
      <c r="L196" s="319"/>
      <c r="M196" s="319"/>
      <c r="N196" s="319"/>
      <c r="O196" s="319"/>
      <c r="P196" s="319"/>
      <c r="Q196" s="319"/>
      <c r="R196" s="319"/>
      <c r="T196" s="300"/>
      <c r="U196" s="300"/>
      <c r="V196" s="300"/>
      <c r="W196" s="300"/>
      <c r="X196" s="300"/>
      <c r="Y196" s="300"/>
      <c r="Z196" s="319"/>
      <c r="AA196" s="319"/>
      <c r="AB196" s="319"/>
      <c r="AC196" s="303"/>
      <c r="AD196" s="304"/>
      <c r="AE196" s="303"/>
      <c r="AF196" s="303"/>
      <c r="AG196" s="303"/>
    </row>
    <row r="197" spans="2:33" s="301" customFormat="1" x14ac:dyDescent="0.25">
      <c r="B197" s="319"/>
      <c r="C197" s="319"/>
      <c r="D197" s="320"/>
      <c r="E197" s="319"/>
      <c r="F197" s="319"/>
      <c r="G197" s="319"/>
      <c r="H197" s="319"/>
      <c r="I197" s="319"/>
      <c r="J197" s="319"/>
      <c r="K197" s="321"/>
      <c r="L197" s="319"/>
      <c r="M197" s="319"/>
      <c r="N197" s="319"/>
      <c r="O197" s="319"/>
      <c r="P197" s="319"/>
      <c r="Q197" s="319"/>
      <c r="R197" s="319"/>
      <c r="T197" s="300"/>
      <c r="U197" s="300"/>
      <c r="V197" s="300"/>
      <c r="W197" s="300"/>
      <c r="X197" s="300"/>
      <c r="Y197" s="300"/>
      <c r="Z197" s="319"/>
      <c r="AA197" s="319"/>
      <c r="AB197" s="319"/>
      <c r="AC197" s="303"/>
      <c r="AD197" s="304"/>
      <c r="AE197" s="303"/>
      <c r="AF197" s="303"/>
      <c r="AG197" s="303"/>
    </row>
    <row r="198" spans="2:33" s="301" customFormat="1" x14ac:dyDescent="0.25">
      <c r="B198" s="319"/>
      <c r="C198" s="319"/>
      <c r="D198" s="320"/>
      <c r="E198" s="319"/>
      <c r="F198" s="319"/>
      <c r="G198" s="319"/>
      <c r="H198" s="319"/>
      <c r="I198" s="319"/>
      <c r="J198" s="319"/>
      <c r="K198" s="321"/>
      <c r="L198" s="319"/>
      <c r="M198" s="319"/>
      <c r="N198" s="319"/>
      <c r="O198" s="319"/>
      <c r="P198" s="319"/>
      <c r="Q198" s="319"/>
      <c r="R198" s="319"/>
      <c r="T198" s="300"/>
      <c r="U198" s="300"/>
      <c r="V198" s="300"/>
      <c r="W198" s="300"/>
      <c r="X198" s="300"/>
      <c r="Y198" s="300"/>
      <c r="Z198" s="319"/>
      <c r="AA198" s="319"/>
      <c r="AB198" s="319"/>
      <c r="AC198" s="303"/>
      <c r="AD198" s="304"/>
      <c r="AE198" s="303"/>
      <c r="AF198" s="303"/>
      <c r="AG198" s="303"/>
    </row>
    <row r="199" spans="2:33" s="301" customFormat="1" x14ac:dyDescent="0.25">
      <c r="B199" s="319"/>
      <c r="C199" s="319"/>
      <c r="D199" s="320"/>
      <c r="E199" s="319"/>
      <c r="F199" s="319"/>
      <c r="G199" s="319"/>
      <c r="H199" s="319"/>
      <c r="I199" s="319"/>
      <c r="J199" s="319"/>
      <c r="K199" s="321"/>
      <c r="L199" s="319"/>
      <c r="M199" s="319"/>
      <c r="N199" s="319"/>
      <c r="O199" s="319"/>
      <c r="P199" s="319"/>
      <c r="Q199" s="319"/>
      <c r="R199" s="319"/>
      <c r="T199" s="300"/>
      <c r="U199" s="300"/>
      <c r="V199" s="300"/>
      <c r="W199" s="300"/>
      <c r="X199" s="300"/>
      <c r="Y199" s="300"/>
      <c r="Z199" s="319"/>
      <c r="AA199" s="319"/>
      <c r="AB199" s="319"/>
      <c r="AC199" s="303"/>
      <c r="AD199" s="304"/>
      <c r="AE199" s="303"/>
      <c r="AF199" s="303"/>
      <c r="AG199" s="303"/>
    </row>
    <row r="200" spans="2:33" s="301" customFormat="1" x14ac:dyDescent="0.25">
      <c r="B200" s="319"/>
      <c r="C200" s="319"/>
      <c r="D200" s="320"/>
      <c r="E200" s="319"/>
      <c r="F200" s="319"/>
      <c r="G200" s="319"/>
      <c r="H200" s="319"/>
      <c r="I200" s="319"/>
      <c r="J200" s="319"/>
      <c r="K200" s="321"/>
      <c r="L200" s="319"/>
      <c r="M200" s="319"/>
      <c r="N200" s="319"/>
      <c r="O200" s="319"/>
      <c r="P200" s="319"/>
      <c r="Q200" s="319"/>
      <c r="R200" s="319"/>
      <c r="T200" s="300"/>
      <c r="U200" s="300"/>
      <c r="V200" s="300"/>
      <c r="W200" s="300"/>
      <c r="X200" s="300"/>
      <c r="Y200" s="300"/>
      <c r="Z200" s="319"/>
      <c r="AA200" s="319"/>
      <c r="AB200" s="319"/>
      <c r="AC200" s="303"/>
      <c r="AD200" s="304"/>
      <c r="AE200" s="303"/>
      <c r="AF200" s="303"/>
      <c r="AG200" s="303"/>
    </row>
    <row r="201" spans="2:33" s="301" customFormat="1" x14ac:dyDescent="0.25">
      <c r="B201" s="319"/>
      <c r="C201" s="319"/>
      <c r="D201" s="320"/>
      <c r="E201" s="319"/>
      <c r="F201" s="319"/>
      <c r="G201" s="319"/>
      <c r="H201" s="319"/>
      <c r="I201" s="319"/>
      <c r="J201" s="319"/>
      <c r="K201" s="321"/>
      <c r="L201" s="319"/>
      <c r="M201" s="319"/>
      <c r="N201" s="319"/>
      <c r="O201" s="319"/>
      <c r="P201" s="319"/>
      <c r="Q201" s="319"/>
      <c r="R201" s="319"/>
      <c r="T201" s="300"/>
      <c r="U201" s="300"/>
      <c r="V201" s="300"/>
      <c r="W201" s="300"/>
      <c r="X201" s="300"/>
      <c r="Y201" s="300"/>
      <c r="Z201" s="319"/>
      <c r="AA201" s="319"/>
      <c r="AB201" s="319"/>
      <c r="AC201" s="303"/>
      <c r="AD201" s="304"/>
      <c r="AE201" s="303"/>
      <c r="AF201" s="303"/>
      <c r="AG201" s="303"/>
    </row>
    <row r="202" spans="2:33" s="301" customFormat="1" x14ac:dyDescent="0.25">
      <c r="B202" s="319"/>
      <c r="C202" s="319"/>
      <c r="D202" s="320"/>
      <c r="E202" s="319"/>
      <c r="F202" s="319"/>
      <c r="G202" s="319"/>
      <c r="H202" s="319"/>
      <c r="I202" s="319"/>
      <c r="J202" s="319"/>
      <c r="K202" s="321"/>
      <c r="L202" s="319"/>
      <c r="M202" s="319"/>
      <c r="N202" s="319"/>
      <c r="O202" s="319"/>
      <c r="P202" s="319"/>
      <c r="Q202" s="319"/>
      <c r="R202" s="319"/>
      <c r="T202" s="300"/>
      <c r="U202" s="300"/>
      <c r="V202" s="300"/>
      <c r="W202" s="300"/>
      <c r="X202" s="300"/>
      <c r="Y202" s="300"/>
      <c r="Z202" s="319"/>
      <c r="AA202" s="319"/>
      <c r="AB202" s="319"/>
      <c r="AC202" s="303"/>
      <c r="AD202" s="304"/>
      <c r="AE202" s="303"/>
      <c r="AF202" s="303"/>
      <c r="AG202" s="303"/>
    </row>
    <row r="203" spans="2:33" s="301" customFormat="1" x14ac:dyDescent="0.25">
      <c r="B203" s="319"/>
      <c r="C203" s="319"/>
      <c r="D203" s="320"/>
      <c r="E203" s="319"/>
      <c r="F203" s="319"/>
      <c r="G203" s="319"/>
      <c r="H203" s="319"/>
      <c r="I203" s="319"/>
      <c r="J203" s="319"/>
      <c r="K203" s="321"/>
      <c r="L203" s="319"/>
      <c r="M203" s="319"/>
      <c r="N203" s="319"/>
      <c r="O203" s="319"/>
      <c r="P203" s="319"/>
      <c r="Q203" s="319"/>
      <c r="R203" s="319"/>
      <c r="T203" s="300"/>
      <c r="U203" s="300"/>
      <c r="V203" s="300"/>
      <c r="W203" s="300"/>
      <c r="X203" s="300"/>
      <c r="Y203" s="300"/>
      <c r="Z203" s="319"/>
      <c r="AA203" s="319"/>
      <c r="AB203" s="319"/>
      <c r="AC203" s="303"/>
      <c r="AD203" s="304"/>
      <c r="AE203" s="303"/>
      <c r="AF203" s="303"/>
      <c r="AG203" s="303"/>
    </row>
    <row r="204" spans="2:33" s="301" customFormat="1" x14ac:dyDescent="0.25">
      <c r="B204" s="319"/>
      <c r="C204" s="319"/>
      <c r="D204" s="320"/>
      <c r="E204" s="319"/>
      <c r="F204" s="319"/>
      <c r="G204" s="319"/>
      <c r="H204" s="319"/>
      <c r="I204" s="319"/>
      <c r="J204" s="319"/>
      <c r="K204" s="321"/>
      <c r="L204" s="319"/>
      <c r="M204" s="319"/>
      <c r="N204" s="319"/>
      <c r="O204" s="319"/>
      <c r="P204" s="319"/>
      <c r="Q204" s="319"/>
      <c r="R204" s="319"/>
      <c r="T204" s="300"/>
      <c r="U204" s="300"/>
      <c r="V204" s="300"/>
      <c r="W204" s="300"/>
      <c r="X204" s="300"/>
      <c r="Y204" s="300"/>
      <c r="Z204" s="319"/>
      <c r="AA204" s="319"/>
      <c r="AB204" s="319"/>
      <c r="AC204" s="303"/>
      <c r="AD204" s="304"/>
      <c r="AE204" s="303"/>
      <c r="AF204" s="303"/>
      <c r="AG204" s="303"/>
    </row>
    <row r="205" spans="2:33" s="301" customFormat="1" x14ac:dyDescent="0.25">
      <c r="B205" s="319"/>
      <c r="C205" s="319"/>
      <c r="D205" s="320"/>
      <c r="E205" s="319"/>
      <c r="F205" s="319"/>
      <c r="G205" s="319"/>
      <c r="H205" s="319"/>
      <c r="I205" s="319"/>
      <c r="J205" s="319"/>
      <c r="K205" s="321"/>
      <c r="L205" s="319"/>
      <c r="M205" s="319"/>
      <c r="N205" s="319"/>
      <c r="O205" s="319"/>
      <c r="P205" s="319"/>
      <c r="Q205" s="319"/>
      <c r="R205" s="319"/>
      <c r="T205" s="300"/>
      <c r="U205" s="300"/>
      <c r="V205" s="300"/>
      <c r="W205" s="300"/>
      <c r="X205" s="300"/>
      <c r="Y205" s="300"/>
      <c r="Z205" s="319"/>
      <c r="AA205" s="319"/>
      <c r="AB205" s="319"/>
      <c r="AC205" s="303"/>
      <c r="AD205" s="304"/>
      <c r="AE205" s="303"/>
      <c r="AF205" s="303"/>
      <c r="AG205" s="303"/>
    </row>
    <row r="206" spans="2:33" s="301" customFormat="1" x14ac:dyDescent="0.25">
      <c r="B206" s="319"/>
      <c r="C206" s="319"/>
      <c r="D206" s="320"/>
      <c r="E206" s="319"/>
      <c r="F206" s="319"/>
      <c r="G206" s="319"/>
      <c r="H206" s="319"/>
      <c r="I206" s="319"/>
      <c r="J206" s="319"/>
      <c r="K206" s="321"/>
      <c r="L206" s="319"/>
      <c r="M206" s="319"/>
      <c r="N206" s="319"/>
      <c r="O206" s="319"/>
      <c r="P206" s="319"/>
      <c r="Q206" s="319"/>
      <c r="R206" s="319"/>
      <c r="T206" s="300"/>
      <c r="U206" s="300"/>
      <c r="V206" s="300"/>
      <c r="W206" s="300"/>
      <c r="X206" s="300"/>
      <c r="Y206" s="300"/>
      <c r="Z206" s="319"/>
      <c r="AA206" s="319"/>
      <c r="AB206" s="319"/>
      <c r="AC206" s="303"/>
      <c r="AD206" s="304"/>
      <c r="AE206" s="303"/>
      <c r="AF206" s="303"/>
      <c r="AG206" s="303"/>
    </row>
    <row r="207" spans="2:33" s="301" customFormat="1" x14ac:dyDescent="0.25">
      <c r="B207" s="319"/>
      <c r="C207" s="319"/>
      <c r="D207" s="320"/>
      <c r="E207" s="319"/>
      <c r="F207" s="319"/>
      <c r="G207" s="319"/>
      <c r="H207" s="319"/>
      <c r="I207" s="319"/>
      <c r="J207" s="319"/>
      <c r="K207" s="321"/>
      <c r="L207" s="319"/>
      <c r="M207" s="319"/>
      <c r="N207" s="319"/>
      <c r="O207" s="319"/>
      <c r="P207" s="319"/>
      <c r="Q207" s="319"/>
      <c r="R207" s="319"/>
      <c r="T207" s="300"/>
      <c r="U207" s="300"/>
      <c r="V207" s="300"/>
      <c r="W207" s="300"/>
      <c r="X207" s="300"/>
      <c r="Y207" s="300"/>
      <c r="Z207" s="319"/>
      <c r="AA207" s="319"/>
      <c r="AB207" s="319"/>
      <c r="AC207" s="303"/>
      <c r="AD207" s="304"/>
      <c r="AE207" s="303"/>
      <c r="AF207" s="303"/>
      <c r="AG207" s="303"/>
    </row>
    <row r="208" spans="2:33" s="301" customFormat="1" x14ac:dyDescent="0.25">
      <c r="B208" s="319"/>
      <c r="C208" s="319"/>
      <c r="D208" s="320"/>
      <c r="E208" s="319"/>
      <c r="F208" s="319"/>
      <c r="G208" s="319"/>
      <c r="H208" s="319"/>
      <c r="I208" s="319"/>
      <c r="J208" s="319"/>
      <c r="K208" s="321"/>
      <c r="L208" s="319"/>
      <c r="M208" s="319"/>
      <c r="N208" s="319"/>
      <c r="O208" s="319"/>
      <c r="P208" s="319"/>
      <c r="Q208" s="319"/>
      <c r="R208" s="319"/>
      <c r="T208" s="300"/>
      <c r="U208" s="300"/>
      <c r="V208" s="300"/>
      <c r="W208" s="300"/>
      <c r="X208" s="300"/>
      <c r="Y208" s="300"/>
      <c r="Z208" s="319"/>
      <c r="AA208" s="319"/>
      <c r="AB208" s="319"/>
      <c r="AC208" s="303"/>
      <c r="AD208" s="304"/>
      <c r="AE208" s="303"/>
      <c r="AF208" s="303"/>
      <c r="AG208" s="303"/>
    </row>
    <row r="209" spans="2:33" s="301" customFormat="1" x14ac:dyDescent="0.25">
      <c r="B209" s="319"/>
      <c r="C209" s="319"/>
      <c r="D209" s="320"/>
      <c r="E209" s="319"/>
      <c r="F209" s="319"/>
      <c r="G209" s="319"/>
      <c r="H209" s="319"/>
      <c r="I209" s="319"/>
      <c r="J209" s="319"/>
      <c r="K209" s="321"/>
      <c r="L209" s="319"/>
      <c r="M209" s="319"/>
      <c r="N209" s="319"/>
      <c r="O209" s="319"/>
      <c r="P209" s="319"/>
      <c r="Q209" s="319"/>
      <c r="R209" s="319"/>
      <c r="T209" s="300"/>
      <c r="U209" s="300"/>
      <c r="V209" s="300"/>
      <c r="W209" s="300"/>
      <c r="X209" s="300"/>
      <c r="Y209" s="300"/>
      <c r="Z209" s="319"/>
      <c r="AA209" s="319"/>
      <c r="AB209" s="319"/>
      <c r="AC209" s="303"/>
      <c r="AD209" s="304"/>
      <c r="AE209" s="303"/>
      <c r="AF209" s="303"/>
      <c r="AG209" s="303"/>
    </row>
    <row r="210" spans="2:33" s="301" customFormat="1" x14ac:dyDescent="0.25">
      <c r="B210" s="319"/>
      <c r="C210" s="319"/>
      <c r="D210" s="320"/>
      <c r="E210" s="319"/>
      <c r="F210" s="319"/>
      <c r="G210" s="319"/>
      <c r="H210" s="319"/>
      <c r="I210" s="319"/>
      <c r="J210" s="319"/>
      <c r="K210" s="321"/>
      <c r="L210" s="319"/>
      <c r="M210" s="319"/>
      <c r="N210" s="319"/>
      <c r="O210" s="319"/>
      <c r="P210" s="319"/>
      <c r="Q210" s="319"/>
      <c r="R210" s="319"/>
      <c r="T210" s="300"/>
      <c r="U210" s="300"/>
      <c r="V210" s="300"/>
      <c r="W210" s="300"/>
      <c r="X210" s="300"/>
      <c r="Y210" s="300"/>
      <c r="Z210" s="319"/>
      <c r="AA210" s="319"/>
      <c r="AB210" s="319"/>
      <c r="AC210" s="303"/>
      <c r="AD210" s="304"/>
      <c r="AE210" s="303"/>
      <c r="AF210" s="303"/>
      <c r="AG210" s="303"/>
    </row>
    <row r="211" spans="2:33" s="301" customFormat="1" x14ac:dyDescent="0.25">
      <c r="B211" s="319"/>
      <c r="C211" s="319"/>
      <c r="D211" s="320"/>
      <c r="E211" s="319"/>
      <c r="F211" s="319"/>
      <c r="G211" s="319"/>
      <c r="H211" s="319"/>
      <c r="I211" s="319"/>
      <c r="J211" s="319"/>
      <c r="K211" s="321"/>
      <c r="L211" s="319"/>
      <c r="M211" s="319"/>
      <c r="N211" s="319"/>
      <c r="O211" s="319"/>
      <c r="P211" s="319"/>
      <c r="Q211" s="319"/>
      <c r="R211" s="319"/>
      <c r="T211" s="300"/>
      <c r="U211" s="300"/>
      <c r="V211" s="300"/>
      <c r="W211" s="300"/>
      <c r="X211" s="300"/>
      <c r="Y211" s="300"/>
      <c r="Z211" s="319"/>
      <c r="AA211" s="319"/>
      <c r="AB211" s="319"/>
      <c r="AC211" s="303"/>
      <c r="AD211" s="304"/>
      <c r="AE211" s="303"/>
      <c r="AF211" s="303"/>
      <c r="AG211" s="303"/>
    </row>
    <row r="212" spans="2:33" s="301" customFormat="1" x14ac:dyDescent="0.25">
      <c r="B212" s="319"/>
      <c r="C212" s="319"/>
      <c r="D212" s="320"/>
      <c r="E212" s="319"/>
      <c r="F212" s="319"/>
      <c r="G212" s="319"/>
      <c r="H212" s="319"/>
      <c r="I212" s="319"/>
      <c r="J212" s="319"/>
      <c r="K212" s="321"/>
      <c r="L212" s="319"/>
      <c r="M212" s="319"/>
      <c r="N212" s="319"/>
      <c r="O212" s="319"/>
      <c r="P212" s="319"/>
      <c r="Q212" s="319"/>
      <c r="R212" s="319"/>
      <c r="T212" s="300"/>
      <c r="U212" s="300"/>
      <c r="V212" s="300"/>
      <c r="W212" s="300"/>
      <c r="X212" s="300"/>
      <c r="Y212" s="300"/>
      <c r="Z212" s="319"/>
      <c r="AA212" s="319"/>
      <c r="AB212" s="319"/>
      <c r="AC212" s="303"/>
      <c r="AD212" s="304"/>
      <c r="AE212" s="303"/>
      <c r="AF212" s="303"/>
      <c r="AG212" s="303"/>
    </row>
    <row r="213" spans="2:33" s="301" customFormat="1" x14ac:dyDescent="0.25">
      <c r="B213" s="319"/>
      <c r="C213" s="319"/>
      <c r="D213" s="320"/>
      <c r="E213" s="319"/>
      <c r="F213" s="319"/>
      <c r="G213" s="319"/>
      <c r="H213" s="319"/>
      <c r="I213" s="319"/>
      <c r="J213" s="319"/>
      <c r="K213" s="321"/>
      <c r="L213" s="319"/>
      <c r="M213" s="319"/>
      <c r="N213" s="319"/>
      <c r="O213" s="319"/>
      <c r="P213" s="319"/>
      <c r="Q213" s="319"/>
      <c r="R213" s="319"/>
      <c r="T213" s="300"/>
      <c r="U213" s="300"/>
      <c r="V213" s="300"/>
      <c r="W213" s="300"/>
      <c r="X213" s="300"/>
      <c r="Y213" s="300"/>
      <c r="Z213" s="319"/>
      <c r="AA213" s="319"/>
      <c r="AB213" s="319"/>
      <c r="AC213" s="303"/>
      <c r="AD213" s="304"/>
      <c r="AE213" s="303"/>
      <c r="AF213" s="303"/>
      <c r="AG213" s="303"/>
    </row>
    <row r="214" spans="2:33" s="301" customFormat="1" x14ac:dyDescent="0.25">
      <c r="B214" s="319"/>
      <c r="C214" s="319"/>
      <c r="D214" s="320"/>
      <c r="E214" s="319"/>
      <c r="F214" s="319"/>
      <c r="G214" s="319"/>
      <c r="H214" s="319"/>
      <c r="I214" s="319"/>
      <c r="J214" s="319"/>
      <c r="K214" s="321"/>
      <c r="L214" s="319"/>
      <c r="M214" s="319"/>
      <c r="N214" s="319"/>
      <c r="O214" s="319"/>
      <c r="P214" s="319"/>
      <c r="Q214" s="319"/>
      <c r="R214" s="319"/>
      <c r="T214" s="300"/>
      <c r="U214" s="300"/>
      <c r="V214" s="300"/>
      <c r="W214" s="300"/>
      <c r="X214" s="300"/>
      <c r="Y214" s="300"/>
      <c r="Z214" s="319"/>
      <c r="AA214" s="319"/>
      <c r="AB214" s="319"/>
      <c r="AC214" s="303"/>
      <c r="AD214" s="304"/>
      <c r="AE214" s="303"/>
      <c r="AF214" s="303"/>
      <c r="AG214" s="303"/>
    </row>
    <row r="215" spans="2:33" s="301" customFormat="1" x14ac:dyDescent="0.25">
      <c r="B215" s="319"/>
      <c r="C215" s="319"/>
      <c r="D215" s="320"/>
      <c r="E215" s="319"/>
      <c r="F215" s="319"/>
      <c r="G215" s="319"/>
      <c r="H215" s="319"/>
      <c r="I215" s="319"/>
      <c r="J215" s="319"/>
      <c r="K215" s="321"/>
      <c r="L215" s="319"/>
      <c r="M215" s="319"/>
      <c r="N215" s="319"/>
      <c r="O215" s="319"/>
      <c r="P215" s="319"/>
      <c r="Q215" s="319"/>
      <c r="R215" s="319"/>
      <c r="T215" s="300"/>
      <c r="U215" s="300"/>
      <c r="V215" s="300"/>
      <c r="W215" s="300"/>
      <c r="X215" s="300"/>
      <c r="Y215" s="300"/>
      <c r="Z215" s="319"/>
      <c r="AA215" s="319"/>
      <c r="AB215" s="319"/>
      <c r="AC215" s="303"/>
      <c r="AD215" s="304"/>
      <c r="AE215" s="303"/>
      <c r="AF215" s="303"/>
      <c r="AG215" s="303"/>
    </row>
    <row r="216" spans="2:33" s="301" customFormat="1" x14ac:dyDescent="0.25">
      <c r="B216" s="319"/>
      <c r="C216" s="319"/>
      <c r="D216" s="320"/>
      <c r="E216" s="319"/>
      <c r="F216" s="319"/>
      <c r="G216" s="319"/>
      <c r="H216" s="319"/>
      <c r="I216" s="319"/>
      <c r="J216" s="319"/>
      <c r="K216" s="321"/>
      <c r="L216" s="319"/>
      <c r="M216" s="319"/>
      <c r="N216" s="319"/>
      <c r="O216" s="319"/>
      <c r="P216" s="319"/>
      <c r="Q216" s="319"/>
      <c r="R216" s="319"/>
      <c r="T216" s="300"/>
      <c r="U216" s="300"/>
      <c r="V216" s="300"/>
      <c r="W216" s="300"/>
      <c r="X216" s="300"/>
      <c r="Y216" s="300"/>
      <c r="Z216" s="319"/>
      <c r="AA216" s="319"/>
      <c r="AB216" s="319"/>
      <c r="AC216" s="303"/>
      <c r="AD216" s="304"/>
      <c r="AE216" s="303"/>
      <c r="AF216" s="303"/>
      <c r="AG216" s="303"/>
    </row>
    <row r="217" spans="2:33" s="301" customFormat="1" x14ac:dyDescent="0.25">
      <c r="B217" s="319"/>
      <c r="C217" s="319"/>
      <c r="D217" s="320"/>
      <c r="E217" s="319"/>
      <c r="F217" s="319"/>
      <c r="G217" s="319"/>
      <c r="H217" s="319"/>
      <c r="I217" s="319"/>
      <c r="J217" s="319"/>
      <c r="K217" s="321"/>
      <c r="L217" s="319"/>
      <c r="M217" s="319"/>
      <c r="N217" s="319"/>
      <c r="O217" s="319"/>
      <c r="P217" s="319"/>
      <c r="Q217" s="319"/>
      <c r="R217" s="319"/>
      <c r="T217" s="300"/>
      <c r="U217" s="300"/>
      <c r="V217" s="300"/>
      <c r="W217" s="300"/>
      <c r="X217" s="300"/>
      <c r="Y217" s="300"/>
      <c r="Z217" s="319"/>
      <c r="AA217" s="319"/>
      <c r="AB217" s="319"/>
      <c r="AC217" s="303"/>
      <c r="AD217" s="304"/>
      <c r="AE217" s="303"/>
      <c r="AF217" s="303"/>
      <c r="AG217" s="303"/>
    </row>
    <row r="218" spans="2:33" s="301" customFormat="1" x14ac:dyDescent="0.25">
      <c r="B218" s="319"/>
      <c r="C218" s="319"/>
      <c r="D218" s="320"/>
      <c r="E218" s="319"/>
      <c r="F218" s="319"/>
      <c r="G218" s="319"/>
      <c r="H218" s="319"/>
      <c r="I218" s="319"/>
      <c r="J218" s="319"/>
      <c r="K218" s="321"/>
      <c r="L218" s="319"/>
      <c r="M218" s="319"/>
      <c r="N218" s="319"/>
      <c r="O218" s="319"/>
      <c r="P218" s="319"/>
      <c r="Q218" s="319"/>
      <c r="R218" s="319"/>
      <c r="T218" s="300"/>
      <c r="U218" s="300"/>
      <c r="V218" s="300"/>
      <c r="W218" s="300"/>
      <c r="X218" s="300"/>
      <c r="Y218" s="300"/>
      <c r="Z218" s="319"/>
      <c r="AA218" s="319"/>
      <c r="AB218" s="319"/>
      <c r="AC218" s="303"/>
      <c r="AD218" s="304"/>
      <c r="AE218" s="303"/>
      <c r="AF218" s="303"/>
      <c r="AG218" s="303"/>
    </row>
    <row r="219" spans="2:33" s="301" customFormat="1" x14ac:dyDescent="0.25">
      <c r="B219" s="319"/>
      <c r="C219" s="319"/>
      <c r="D219" s="320"/>
      <c r="E219" s="319"/>
      <c r="F219" s="319"/>
      <c r="G219" s="319"/>
      <c r="H219" s="319"/>
      <c r="I219" s="319"/>
      <c r="J219" s="319"/>
      <c r="K219" s="321"/>
      <c r="L219" s="319"/>
      <c r="M219" s="319"/>
      <c r="N219" s="319"/>
      <c r="O219" s="319"/>
      <c r="P219" s="319"/>
      <c r="Q219" s="319"/>
      <c r="R219" s="319"/>
      <c r="T219" s="300"/>
      <c r="U219" s="300"/>
      <c r="V219" s="300"/>
      <c r="W219" s="300"/>
      <c r="X219" s="300"/>
      <c r="Y219" s="300"/>
      <c r="Z219" s="319"/>
      <c r="AA219" s="319"/>
      <c r="AB219" s="319"/>
      <c r="AC219" s="303"/>
      <c r="AD219" s="304"/>
      <c r="AE219" s="303"/>
      <c r="AF219" s="303"/>
      <c r="AG219" s="303"/>
    </row>
    <row r="220" spans="2:33" s="301" customFormat="1" x14ac:dyDescent="0.25">
      <c r="B220" s="319"/>
      <c r="C220" s="319"/>
      <c r="D220" s="320"/>
      <c r="E220" s="319"/>
      <c r="F220" s="319"/>
      <c r="G220" s="319"/>
      <c r="H220" s="319"/>
      <c r="I220" s="319"/>
      <c r="J220" s="319"/>
      <c r="K220" s="321"/>
      <c r="L220" s="319"/>
      <c r="M220" s="319"/>
      <c r="N220" s="319"/>
      <c r="O220" s="319"/>
      <c r="P220" s="319"/>
      <c r="Q220" s="319"/>
      <c r="R220" s="319"/>
      <c r="T220" s="300"/>
      <c r="U220" s="300"/>
      <c r="V220" s="300"/>
      <c r="W220" s="300"/>
      <c r="X220" s="300"/>
      <c r="Y220" s="300"/>
      <c r="Z220" s="319"/>
      <c r="AA220" s="319"/>
      <c r="AB220" s="319"/>
      <c r="AC220" s="303"/>
      <c r="AD220" s="304"/>
      <c r="AE220" s="303"/>
      <c r="AF220" s="303"/>
      <c r="AG220" s="303"/>
    </row>
    <row r="221" spans="2:33" s="301" customFormat="1" x14ac:dyDescent="0.25">
      <c r="B221" s="319"/>
      <c r="C221" s="319"/>
      <c r="D221" s="320"/>
      <c r="E221" s="319"/>
      <c r="F221" s="319"/>
      <c r="G221" s="319"/>
      <c r="H221" s="319"/>
      <c r="I221" s="319"/>
      <c r="J221" s="319"/>
      <c r="K221" s="321"/>
      <c r="L221" s="319"/>
      <c r="M221" s="319"/>
      <c r="N221" s="319"/>
      <c r="O221" s="319"/>
      <c r="P221" s="319"/>
      <c r="Q221" s="319"/>
      <c r="R221" s="319"/>
      <c r="T221" s="300"/>
      <c r="U221" s="300"/>
      <c r="V221" s="300"/>
      <c r="W221" s="300"/>
      <c r="X221" s="300"/>
      <c r="Y221" s="300"/>
      <c r="Z221" s="319"/>
      <c r="AA221" s="319"/>
      <c r="AB221" s="319"/>
      <c r="AC221" s="303"/>
      <c r="AD221" s="304"/>
      <c r="AE221" s="303"/>
      <c r="AF221" s="303"/>
      <c r="AG221" s="303"/>
    </row>
    <row r="222" spans="2:33" s="301" customFormat="1" x14ac:dyDescent="0.25">
      <c r="B222" s="319"/>
      <c r="C222" s="319"/>
      <c r="D222" s="320"/>
      <c r="E222" s="319"/>
      <c r="F222" s="319"/>
      <c r="G222" s="319"/>
      <c r="H222" s="319"/>
      <c r="I222" s="319"/>
      <c r="J222" s="319"/>
      <c r="K222" s="321"/>
      <c r="L222" s="319"/>
      <c r="M222" s="319"/>
      <c r="N222" s="319"/>
      <c r="O222" s="319"/>
      <c r="P222" s="319"/>
      <c r="Q222" s="319"/>
      <c r="R222" s="319"/>
      <c r="T222" s="300"/>
      <c r="U222" s="300"/>
      <c r="V222" s="300"/>
      <c r="W222" s="300"/>
      <c r="X222" s="300"/>
      <c r="Y222" s="300"/>
      <c r="Z222" s="319"/>
      <c r="AA222" s="319"/>
      <c r="AB222" s="319"/>
      <c r="AC222" s="303"/>
      <c r="AD222" s="304"/>
      <c r="AE222" s="303"/>
      <c r="AF222" s="303"/>
      <c r="AG222" s="303"/>
    </row>
    <row r="223" spans="2:33" s="301" customFormat="1" x14ac:dyDescent="0.25">
      <c r="B223" s="319"/>
      <c r="C223" s="319"/>
      <c r="D223" s="320"/>
      <c r="E223" s="319"/>
      <c r="F223" s="319"/>
      <c r="G223" s="319"/>
      <c r="H223" s="319"/>
      <c r="I223" s="319"/>
      <c r="J223" s="319"/>
      <c r="K223" s="321"/>
      <c r="L223" s="319"/>
      <c r="M223" s="319"/>
      <c r="N223" s="319"/>
      <c r="O223" s="319"/>
      <c r="P223" s="319"/>
      <c r="Q223" s="319"/>
      <c r="R223" s="319"/>
      <c r="T223" s="300"/>
      <c r="U223" s="300"/>
      <c r="V223" s="300"/>
      <c r="W223" s="300"/>
      <c r="X223" s="300"/>
      <c r="Y223" s="300"/>
      <c r="Z223" s="319"/>
      <c r="AA223" s="319"/>
      <c r="AB223" s="319"/>
      <c r="AC223" s="303"/>
      <c r="AD223" s="304"/>
      <c r="AE223" s="303"/>
      <c r="AF223" s="303"/>
      <c r="AG223" s="303"/>
    </row>
    <row r="224" spans="2:33" s="301" customFormat="1" x14ac:dyDescent="0.25">
      <c r="B224" s="319"/>
      <c r="C224" s="319"/>
      <c r="D224" s="320"/>
      <c r="E224" s="319"/>
      <c r="F224" s="319"/>
      <c r="G224" s="319"/>
      <c r="H224" s="319"/>
      <c r="I224" s="319"/>
      <c r="J224" s="319"/>
      <c r="K224" s="321"/>
      <c r="L224" s="319"/>
      <c r="M224" s="319"/>
      <c r="N224" s="319"/>
      <c r="O224" s="319"/>
      <c r="P224" s="319"/>
      <c r="Q224" s="319"/>
      <c r="R224" s="319"/>
      <c r="T224" s="300"/>
      <c r="U224" s="300"/>
      <c r="V224" s="300"/>
      <c r="W224" s="300"/>
      <c r="X224" s="300"/>
      <c r="Y224" s="300"/>
      <c r="Z224" s="319"/>
      <c r="AA224" s="319"/>
      <c r="AB224" s="319"/>
      <c r="AC224" s="303"/>
      <c r="AD224" s="304"/>
      <c r="AE224" s="303"/>
      <c r="AF224" s="303"/>
      <c r="AG224" s="303"/>
    </row>
    <row r="225" spans="2:33" s="301" customFormat="1" x14ac:dyDescent="0.25">
      <c r="B225" s="319"/>
      <c r="C225" s="319"/>
      <c r="D225" s="320"/>
      <c r="E225" s="319"/>
      <c r="F225" s="319"/>
      <c r="G225" s="319"/>
      <c r="H225" s="319"/>
      <c r="I225" s="319"/>
      <c r="J225" s="319"/>
      <c r="K225" s="321"/>
      <c r="L225" s="319"/>
      <c r="M225" s="319"/>
      <c r="N225" s="319"/>
      <c r="O225" s="319"/>
      <c r="P225" s="319"/>
      <c r="Q225" s="319"/>
      <c r="R225" s="319"/>
      <c r="T225" s="300"/>
      <c r="U225" s="300"/>
      <c r="V225" s="300"/>
      <c r="W225" s="300"/>
      <c r="X225" s="300"/>
      <c r="Y225" s="300"/>
      <c r="Z225" s="319"/>
      <c r="AA225" s="319"/>
      <c r="AB225" s="319"/>
      <c r="AC225" s="303"/>
      <c r="AD225" s="304"/>
      <c r="AE225" s="303"/>
      <c r="AF225" s="303"/>
      <c r="AG225" s="303"/>
    </row>
    <row r="226" spans="2:33" s="301" customFormat="1" x14ac:dyDescent="0.25">
      <c r="B226" s="319"/>
      <c r="C226" s="319"/>
      <c r="D226" s="320"/>
      <c r="E226" s="319"/>
      <c r="F226" s="319"/>
      <c r="G226" s="319"/>
      <c r="H226" s="319"/>
      <c r="I226" s="319"/>
      <c r="J226" s="319"/>
      <c r="K226" s="321"/>
      <c r="L226" s="319"/>
      <c r="M226" s="319"/>
      <c r="N226" s="319"/>
      <c r="O226" s="319"/>
      <c r="P226" s="319"/>
      <c r="Q226" s="319"/>
      <c r="R226" s="319"/>
      <c r="T226" s="300"/>
      <c r="U226" s="300"/>
      <c r="V226" s="300"/>
      <c r="W226" s="300"/>
      <c r="X226" s="300"/>
      <c r="Y226" s="300"/>
      <c r="Z226" s="319"/>
      <c r="AA226" s="319"/>
      <c r="AB226" s="319"/>
      <c r="AC226" s="303"/>
      <c r="AD226" s="304"/>
      <c r="AE226" s="303"/>
      <c r="AF226" s="303"/>
      <c r="AG226" s="303"/>
    </row>
    <row r="227" spans="2:33" s="301" customFormat="1" x14ac:dyDescent="0.25">
      <c r="B227" s="319"/>
      <c r="C227" s="319"/>
      <c r="D227" s="320"/>
      <c r="E227" s="319"/>
      <c r="F227" s="319"/>
      <c r="G227" s="319"/>
      <c r="H227" s="319"/>
      <c r="I227" s="319"/>
      <c r="J227" s="319"/>
      <c r="K227" s="321"/>
      <c r="L227" s="319"/>
      <c r="M227" s="319"/>
      <c r="N227" s="319"/>
      <c r="O227" s="319"/>
      <c r="P227" s="319"/>
      <c r="Q227" s="319"/>
      <c r="R227" s="319"/>
      <c r="T227" s="300"/>
      <c r="U227" s="300"/>
      <c r="V227" s="300"/>
      <c r="W227" s="300"/>
      <c r="X227" s="300"/>
      <c r="Y227" s="300"/>
      <c r="Z227" s="319"/>
      <c r="AA227" s="319"/>
      <c r="AB227" s="319"/>
      <c r="AC227" s="303"/>
      <c r="AD227" s="304"/>
      <c r="AE227" s="303"/>
      <c r="AF227" s="303"/>
      <c r="AG227" s="303"/>
    </row>
    <row r="228" spans="2:33" s="301" customFormat="1" x14ac:dyDescent="0.25">
      <c r="B228" s="319"/>
      <c r="C228" s="319"/>
      <c r="D228" s="320"/>
      <c r="E228" s="319"/>
      <c r="F228" s="319"/>
      <c r="G228" s="319"/>
      <c r="H228" s="319"/>
      <c r="I228" s="319"/>
      <c r="J228" s="319"/>
      <c r="K228" s="321"/>
      <c r="L228" s="319"/>
      <c r="M228" s="319"/>
      <c r="N228" s="319"/>
      <c r="O228" s="319"/>
      <c r="P228" s="319"/>
      <c r="Q228" s="319"/>
      <c r="R228" s="319"/>
      <c r="T228" s="300"/>
      <c r="U228" s="300"/>
      <c r="V228" s="300"/>
      <c r="W228" s="300"/>
      <c r="X228" s="300"/>
      <c r="Y228" s="300"/>
      <c r="Z228" s="319"/>
      <c r="AA228" s="319"/>
      <c r="AB228" s="319"/>
      <c r="AC228" s="303"/>
      <c r="AD228" s="304"/>
      <c r="AE228" s="303"/>
      <c r="AF228" s="303"/>
      <c r="AG228" s="303"/>
    </row>
    <row r="229" spans="2:33" s="301" customFormat="1" x14ac:dyDescent="0.25">
      <c r="B229" s="319"/>
      <c r="C229" s="319"/>
      <c r="D229" s="320"/>
      <c r="E229" s="319"/>
      <c r="F229" s="319"/>
      <c r="G229" s="319"/>
      <c r="H229" s="319"/>
      <c r="I229" s="319"/>
      <c r="J229" s="319"/>
      <c r="K229" s="321"/>
      <c r="L229" s="319"/>
      <c r="M229" s="319"/>
      <c r="N229" s="319"/>
      <c r="O229" s="319"/>
      <c r="P229" s="319"/>
      <c r="Q229" s="319"/>
      <c r="R229" s="319"/>
      <c r="T229" s="300"/>
      <c r="U229" s="300"/>
      <c r="V229" s="300"/>
      <c r="W229" s="300"/>
      <c r="X229" s="300"/>
      <c r="Y229" s="300"/>
      <c r="Z229" s="319"/>
      <c r="AA229" s="319"/>
      <c r="AB229" s="319"/>
      <c r="AC229" s="303"/>
      <c r="AD229" s="304"/>
      <c r="AE229" s="303"/>
      <c r="AF229" s="303"/>
      <c r="AG229" s="303"/>
    </row>
    <row r="230" spans="2:33" s="301" customFormat="1" x14ac:dyDescent="0.25">
      <c r="B230" s="319"/>
      <c r="C230" s="319"/>
      <c r="D230" s="320"/>
      <c r="E230" s="319"/>
      <c r="F230" s="319"/>
      <c r="G230" s="319"/>
      <c r="H230" s="319"/>
      <c r="I230" s="319"/>
      <c r="J230" s="319"/>
      <c r="K230" s="321"/>
      <c r="L230" s="319"/>
      <c r="M230" s="319"/>
      <c r="N230" s="319"/>
      <c r="O230" s="319"/>
      <c r="P230" s="319"/>
      <c r="Q230" s="319"/>
      <c r="R230" s="319"/>
      <c r="T230" s="300"/>
      <c r="U230" s="300"/>
      <c r="V230" s="300"/>
      <c r="W230" s="300"/>
      <c r="X230" s="300"/>
      <c r="Y230" s="300"/>
      <c r="Z230" s="319"/>
      <c r="AA230" s="319"/>
      <c r="AB230" s="319"/>
      <c r="AC230" s="303"/>
      <c r="AD230" s="304"/>
      <c r="AE230" s="303"/>
      <c r="AF230" s="303"/>
      <c r="AG230" s="303"/>
    </row>
    <row r="231" spans="2:33" s="301" customFormat="1" x14ac:dyDescent="0.25">
      <c r="B231" s="319"/>
      <c r="C231" s="319"/>
      <c r="D231" s="320"/>
      <c r="E231" s="319"/>
      <c r="F231" s="319"/>
      <c r="G231" s="319"/>
      <c r="H231" s="319"/>
      <c r="I231" s="319"/>
      <c r="J231" s="319"/>
      <c r="K231" s="321"/>
      <c r="L231" s="319"/>
      <c r="M231" s="319"/>
      <c r="N231" s="319"/>
      <c r="O231" s="319"/>
      <c r="P231" s="319"/>
      <c r="Q231" s="319"/>
      <c r="R231" s="319"/>
      <c r="T231" s="300"/>
      <c r="U231" s="300"/>
      <c r="V231" s="300"/>
      <c r="W231" s="300"/>
      <c r="X231" s="300"/>
      <c r="Y231" s="300"/>
      <c r="Z231" s="319"/>
      <c r="AA231" s="319"/>
      <c r="AB231" s="319"/>
      <c r="AC231" s="303"/>
      <c r="AD231" s="304"/>
      <c r="AE231" s="303"/>
      <c r="AF231" s="303"/>
      <c r="AG231" s="303"/>
    </row>
    <row r="232" spans="2:33" s="301" customFormat="1" x14ac:dyDescent="0.25">
      <c r="B232" s="319"/>
      <c r="C232" s="319"/>
      <c r="D232" s="320"/>
      <c r="E232" s="319"/>
      <c r="F232" s="319"/>
      <c r="G232" s="319"/>
      <c r="H232" s="319"/>
      <c r="I232" s="319"/>
      <c r="J232" s="319"/>
      <c r="K232" s="321"/>
      <c r="L232" s="319"/>
      <c r="M232" s="319"/>
      <c r="N232" s="319"/>
      <c r="O232" s="319"/>
      <c r="P232" s="319"/>
      <c r="Q232" s="319"/>
      <c r="R232" s="319"/>
      <c r="T232" s="300"/>
      <c r="U232" s="300"/>
      <c r="V232" s="300"/>
      <c r="W232" s="300"/>
      <c r="X232" s="300"/>
      <c r="Y232" s="300"/>
      <c r="Z232" s="319"/>
      <c r="AA232" s="319"/>
      <c r="AB232" s="319"/>
      <c r="AC232" s="303"/>
      <c r="AD232" s="304"/>
      <c r="AE232" s="303"/>
      <c r="AF232" s="303"/>
      <c r="AG232" s="303"/>
    </row>
    <row r="233" spans="2:33" s="301" customFormat="1" x14ac:dyDescent="0.25">
      <c r="B233" s="319"/>
      <c r="C233" s="319"/>
      <c r="D233" s="320"/>
      <c r="E233" s="319"/>
      <c r="F233" s="319"/>
      <c r="G233" s="319"/>
      <c r="H233" s="319"/>
      <c r="I233" s="319"/>
      <c r="J233" s="319"/>
      <c r="K233" s="321"/>
      <c r="L233" s="319"/>
      <c r="M233" s="319"/>
      <c r="N233" s="319"/>
      <c r="O233" s="319"/>
      <c r="P233" s="319"/>
      <c r="Q233" s="319"/>
      <c r="R233" s="319"/>
      <c r="T233" s="300"/>
      <c r="U233" s="300"/>
      <c r="V233" s="300"/>
      <c r="W233" s="300"/>
      <c r="X233" s="300"/>
      <c r="Y233" s="300"/>
      <c r="Z233" s="319"/>
      <c r="AA233" s="319"/>
      <c r="AB233" s="319"/>
      <c r="AC233" s="303"/>
      <c r="AD233" s="304"/>
      <c r="AE233" s="303"/>
      <c r="AF233" s="303"/>
      <c r="AG233" s="303"/>
    </row>
    <row r="234" spans="2:33" s="301" customFormat="1" x14ac:dyDescent="0.25">
      <c r="B234" s="319"/>
      <c r="C234" s="319"/>
      <c r="D234" s="320"/>
      <c r="E234" s="319"/>
      <c r="F234" s="319"/>
      <c r="G234" s="319"/>
      <c r="H234" s="319"/>
      <c r="I234" s="319"/>
      <c r="J234" s="319"/>
      <c r="K234" s="321"/>
      <c r="L234" s="319"/>
      <c r="M234" s="319"/>
      <c r="N234" s="319"/>
      <c r="O234" s="319"/>
      <c r="P234" s="319"/>
      <c r="Q234" s="319"/>
      <c r="R234" s="319"/>
      <c r="T234" s="300"/>
      <c r="U234" s="300"/>
      <c r="V234" s="300"/>
      <c r="W234" s="300"/>
      <c r="X234" s="300"/>
      <c r="Y234" s="300"/>
      <c r="Z234" s="319"/>
      <c r="AA234" s="319"/>
      <c r="AB234" s="319"/>
      <c r="AC234" s="303"/>
      <c r="AD234" s="304"/>
      <c r="AE234" s="303"/>
      <c r="AF234" s="303"/>
      <c r="AG234" s="303"/>
    </row>
    <row r="235" spans="2:33" s="301" customFormat="1" x14ac:dyDescent="0.25">
      <c r="B235" s="319"/>
      <c r="C235" s="319"/>
      <c r="D235" s="320"/>
      <c r="E235" s="319"/>
      <c r="F235" s="319"/>
      <c r="G235" s="319"/>
      <c r="H235" s="319"/>
      <c r="I235" s="319"/>
      <c r="J235" s="319"/>
      <c r="K235" s="321"/>
      <c r="L235" s="319"/>
      <c r="M235" s="319"/>
      <c r="N235" s="319"/>
      <c r="O235" s="319"/>
      <c r="P235" s="319"/>
      <c r="Q235" s="319"/>
      <c r="R235" s="319"/>
      <c r="T235" s="300"/>
      <c r="U235" s="300"/>
      <c r="V235" s="300"/>
      <c r="W235" s="300"/>
      <c r="X235" s="300"/>
      <c r="Y235" s="300"/>
      <c r="Z235" s="319"/>
      <c r="AA235" s="319"/>
      <c r="AB235" s="319"/>
      <c r="AC235" s="303"/>
      <c r="AD235" s="304"/>
      <c r="AE235" s="303"/>
      <c r="AF235" s="303"/>
      <c r="AG235" s="303"/>
    </row>
    <row r="236" spans="2:33" s="301" customFormat="1" x14ac:dyDescent="0.25">
      <c r="B236" s="319"/>
      <c r="C236" s="319"/>
      <c r="D236" s="320"/>
      <c r="E236" s="319"/>
      <c r="F236" s="319"/>
      <c r="G236" s="319"/>
      <c r="H236" s="319"/>
      <c r="I236" s="319"/>
      <c r="J236" s="319"/>
      <c r="K236" s="321"/>
      <c r="L236" s="319"/>
      <c r="M236" s="319"/>
      <c r="N236" s="319"/>
      <c r="O236" s="319"/>
      <c r="P236" s="319"/>
      <c r="Q236" s="319"/>
      <c r="R236" s="319"/>
      <c r="T236" s="300"/>
      <c r="U236" s="300"/>
      <c r="V236" s="300"/>
      <c r="W236" s="300"/>
      <c r="X236" s="300"/>
      <c r="Y236" s="300"/>
      <c r="Z236" s="319"/>
      <c r="AA236" s="319"/>
      <c r="AB236" s="319"/>
      <c r="AC236" s="303"/>
      <c r="AD236" s="304"/>
      <c r="AE236" s="303"/>
      <c r="AF236" s="303"/>
      <c r="AG236" s="303"/>
    </row>
    <row r="237" spans="2:33" s="301" customFormat="1" x14ac:dyDescent="0.25">
      <c r="B237" s="319"/>
      <c r="C237" s="319"/>
      <c r="D237" s="320"/>
      <c r="E237" s="319"/>
      <c r="F237" s="319"/>
      <c r="G237" s="319"/>
      <c r="H237" s="319"/>
      <c r="I237" s="319"/>
      <c r="J237" s="319"/>
      <c r="K237" s="321"/>
      <c r="L237" s="319"/>
      <c r="M237" s="319"/>
      <c r="N237" s="319"/>
      <c r="O237" s="319"/>
      <c r="P237" s="319"/>
      <c r="Q237" s="319"/>
      <c r="R237" s="319"/>
      <c r="T237" s="300"/>
      <c r="U237" s="300"/>
      <c r="V237" s="300"/>
      <c r="W237" s="300"/>
      <c r="X237" s="300"/>
      <c r="Y237" s="300"/>
      <c r="Z237" s="319"/>
      <c r="AA237" s="319"/>
      <c r="AB237" s="319"/>
      <c r="AC237" s="303"/>
      <c r="AD237" s="304"/>
      <c r="AE237" s="303"/>
      <c r="AF237" s="303"/>
      <c r="AG237" s="303"/>
    </row>
    <row r="238" spans="2:33" s="301" customFormat="1" x14ac:dyDescent="0.25">
      <c r="B238" s="319"/>
      <c r="C238" s="319"/>
      <c r="D238" s="320"/>
      <c r="E238" s="319"/>
      <c r="F238" s="319"/>
      <c r="G238" s="319"/>
      <c r="H238" s="319"/>
      <c r="I238" s="319"/>
      <c r="J238" s="319"/>
      <c r="K238" s="321"/>
      <c r="L238" s="319"/>
      <c r="M238" s="319"/>
      <c r="N238" s="319"/>
      <c r="O238" s="319"/>
      <c r="P238" s="319"/>
      <c r="Q238" s="319"/>
      <c r="R238" s="319"/>
      <c r="T238" s="300"/>
      <c r="U238" s="300"/>
      <c r="V238" s="300"/>
      <c r="W238" s="300"/>
      <c r="X238" s="300"/>
      <c r="Y238" s="300"/>
      <c r="Z238" s="319"/>
      <c r="AA238" s="319"/>
      <c r="AB238" s="319"/>
      <c r="AC238" s="303"/>
      <c r="AD238" s="304"/>
      <c r="AE238" s="303"/>
      <c r="AF238" s="303"/>
      <c r="AG238" s="303"/>
    </row>
    <row r="239" spans="2:33" s="301" customFormat="1" x14ac:dyDescent="0.25">
      <c r="B239" s="319"/>
      <c r="C239" s="319"/>
      <c r="D239" s="320"/>
      <c r="E239" s="319"/>
      <c r="F239" s="319"/>
      <c r="G239" s="319"/>
      <c r="H239" s="319"/>
      <c r="I239" s="319"/>
      <c r="J239" s="319"/>
      <c r="K239" s="321"/>
      <c r="L239" s="319"/>
      <c r="M239" s="319"/>
      <c r="N239" s="319"/>
      <c r="O239" s="319"/>
      <c r="P239" s="319"/>
      <c r="Q239" s="319"/>
      <c r="R239" s="319"/>
      <c r="T239" s="300"/>
      <c r="U239" s="300"/>
      <c r="V239" s="300"/>
      <c r="W239" s="300"/>
      <c r="X239" s="300"/>
      <c r="Y239" s="300"/>
      <c r="Z239" s="319"/>
      <c r="AA239" s="319"/>
      <c r="AB239" s="319"/>
      <c r="AC239" s="303"/>
      <c r="AD239" s="304"/>
      <c r="AE239" s="303"/>
      <c r="AF239" s="303"/>
      <c r="AG239" s="303"/>
    </row>
    <row r="240" spans="2:33" s="301" customFormat="1" x14ac:dyDescent="0.25">
      <c r="B240" s="319"/>
      <c r="C240" s="319"/>
      <c r="D240" s="320"/>
      <c r="E240" s="319"/>
      <c r="F240" s="319"/>
      <c r="G240" s="319"/>
      <c r="H240" s="319"/>
      <c r="I240" s="319"/>
      <c r="J240" s="319"/>
      <c r="K240" s="321"/>
      <c r="L240" s="319"/>
      <c r="M240" s="319"/>
      <c r="N240" s="319"/>
      <c r="O240" s="319"/>
      <c r="P240" s="319"/>
      <c r="Q240" s="319"/>
      <c r="R240" s="319"/>
      <c r="T240" s="300"/>
      <c r="U240" s="300"/>
      <c r="V240" s="300"/>
      <c r="W240" s="300"/>
      <c r="X240" s="300"/>
      <c r="Y240" s="300"/>
      <c r="Z240" s="319"/>
      <c r="AA240" s="319"/>
      <c r="AB240" s="319"/>
      <c r="AC240" s="303"/>
      <c r="AD240" s="304"/>
      <c r="AE240" s="303"/>
      <c r="AF240" s="303"/>
      <c r="AG240" s="303"/>
    </row>
    <row r="241" spans="2:33" s="301" customFormat="1" x14ac:dyDescent="0.25">
      <c r="B241" s="319"/>
      <c r="C241" s="319"/>
      <c r="D241" s="320"/>
      <c r="E241" s="319"/>
      <c r="F241" s="319"/>
      <c r="G241" s="319"/>
      <c r="H241" s="319"/>
      <c r="I241" s="319"/>
      <c r="J241" s="319"/>
      <c r="K241" s="321"/>
      <c r="L241" s="319"/>
      <c r="M241" s="319"/>
      <c r="N241" s="319"/>
      <c r="O241" s="319"/>
      <c r="P241" s="319"/>
      <c r="Q241" s="319"/>
      <c r="R241" s="319"/>
      <c r="T241" s="300"/>
      <c r="U241" s="300"/>
      <c r="V241" s="300"/>
      <c r="W241" s="300"/>
      <c r="X241" s="300"/>
      <c r="Y241" s="300"/>
      <c r="Z241" s="319"/>
      <c r="AA241" s="319"/>
      <c r="AB241" s="319"/>
      <c r="AC241" s="303"/>
      <c r="AD241" s="304"/>
      <c r="AE241" s="303"/>
      <c r="AF241" s="303"/>
      <c r="AG241" s="303"/>
    </row>
    <row r="242" spans="2:33" s="301" customFormat="1" x14ac:dyDescent="0.25">
      <c r="B242" s="319"/>
      <c r="C242" s="319"/>
      <c r="D242" s="320"/>
      <c r="E242" s="319"/>
      <c r="F242" s="319"/>
      <c r="G242" s="319"/>
      <c r="H242" s="319"/>
      <c r="I242" s="319"/>
      <c r="J242" s="319"/>
      <c r="K242" s="321"/>
      <c r="L242" s="319"/>
      <c r="M242" s="319"/>
      <c r="N242" s="319"/>
      <c r="O242" s="319"/>
      <c r="P242" s="319"/>
      <c r="Q242" s="319"/>
      <c r="R242" s="319"/>
      <c r="T242" s="300"/>
      <c r="U242" s="300"/>
      <c r="V242" s="300"/>
      <c r="W242" s="300"/>
      <c r="X242" s="300"/>
      <c r="Y242" s="300"/>
      <c r="Z242" s="319"/>
      <c r="AA242" s="319"/>
      <c r="AB242" s="319"/>
      <c r="AC242" s="303"/>
      <c r="AD242" s="304"/>
      <c r="AE242" s="303"/>
      <c r="AF242" s="303"/>
      <c r="AG242" s="303"/>
    </row>
    <row r="243" spans="2:33" s="301" customFormat="1" x14ac:dyDescent="0.25">
      <c r="B243" s="319"/>
      <c r="C243" s="319"/>
      <c r="D243" s="320"/>
      <c r="E243" s="319"/>
      <c r="F243" s="319"/>
      <c r="G243" s="319"/>
      <c r="H243" s="319"/>
      <c r="I243" s="319"/>
      <c r="J243" s="319"/>
      <c r="K243" s="321"/>
      <c r="L243" s="319"/>
      <c r="M243" s="319"/>
      <c r="N243" s="319"/>
      <c r="O243" s="319"/>
      <c r="P243" s="319"/>
      <c r="Q243" s="319"/>
      <c r="R243" s="319"/>
      <c r="T243" s="300"/>
      <c r="U243" s="300"/>
      <c r="V243" s="300"/>
      <c r="W243" s="300"/>
      <c r="X243" s="300"/>
      <c r="Y243" s="300"/>
      <c r="Z243" s="319"/>
      <c r="AA243" s="319"/>
      <c r="AB243" s="319"/>
      <c r="AC243" s="303"/>
      <c r="AD243" s="304"/>
      <c r="AE243" s="303"/>
      <c r="AF243" s="303"/>
      <c r="AG243" s="303"/>
    </row>
    <row r="244" spans="2:33" s="301" customFormat="1" x14ac:dyDescent="0.25">
      <c r="B244" s="319"/>
      <c r="C244" s="319"/>
      <c r="D244" s="320"/>
      <c r="E244" s="319"/>
      <c r="F244" s="319"/>
      <c r="G244" s="319"/>
      <c r="H244" s="319"/>
      <c r="I244" s="319"/>
      <c r="J244" s="319"/>
      <c r="K244" s="321"/>
      <c r="L244" s="319"/>
      <c r="M244" s="319"/>
      <c r="N244" s="319"/>
      <c r="O244" s="319"/>
      <c r="P244" s="319"/>
      <c r="Q244" s="319"/>
      <c r="R244" s="319"/>
      <c r="T244" s="300"/>
      <c r="U244" s="300"/>
      <c r="V244" s="300"/>
      <c r="W244" s="300"/>
      <c r="X244" s="300"/>
      <c r="Y244" s="300"/>
      <c r="Z244" s="319"/>
      <c r="AA244" s="319"/>
      <c r="AB244" s="319"/>
      <c r="AC244" s="303"/>
      <c r="AD244" s="304"/>
      <c r="AE244" s="303"/>
      <c r="AF244" s="303"/>
      <c r="AG244" s="303"/>
    </row>
    <row r="245" spans="2:33" s="301" customFormat="1" x14ac:dyDescent="0.25">
      <c r="B245" s="319"/>
      <c r="C245" s="319"/>
      <c r="D245" s="320"/>
      <c r="E245" s="319"/>
      <c r="F245" s="319"/>
      <c r="G245" s="319"/>
      <c r="H245" s="319"/>
      <c r="I245" s="319"/>
      <c r="J245" s="319"/>
      <c r="K245" s="321"/>
      <c r="L245" s="319"/>
      <c r="M245" s="319"/>
      <c r="N245" s="319"/>
      <c r="O245" s="319"/>
      <c r="P245" s="319"/>
      <c r="Q245" s="319"/>
      <c r="R245" s="319"/>
      <c r="T245" s="300"/>
      <c r="U245" s="300"/>
      <c r="V245" s="300"/>
      <c r="W245" s="300"/>
      <c r="X245" s="300"/>
      <c r="Y245" s="300"/>
      <c r="Z245" s="319"/>
      <c r="AA245" s="319"/>
      <c r="AB245" s="319"/>
      <c r="AC245" s="303"/>
      <c r="AD245" s="304"/>
      <c r="AE245" s="303"/>
      <c r="AF245" s="303"/>
      <c r="AG245" s="303"/>
    </row>
    <row r="246" spans="2:33" s="301" customFormat="1" x14ac:dyDescent="0.25">
      <c r="B246" s="319"/>
      <c r="C246" s="319"/>
      <c r="D246" s="320"/>
      <c r="E246" s="319"/>
      <c r="F246" s="319"/>
      <c r="G246" s="319"/>
      <c r="H246" s="319"/>
      <c r="I246" s="319"/>
      <c r="J246" s="319"/>
      <c r="K246" s="321"/>
      <c r="L246" s="319"/>
      <c r="M246" s="319"/>
      <c r="N246" s="319"/>
      <c r="O246" s="319"/>
      <c r="P246" s="319"/>
      <c r="Q246" s="319"/>
      <c r="R246" s="319"/>
      <c r="T246" s="300"/>
      <c r="U246" s="300"/>
      <c r="V246" s="300"/>
      <c r="W246" s="300"/>
      <c r="X246" s="300"/>
      <c r="Y246" s="300"/>
      <c r="Z246" s="319"/>
      <c r="AA246" s="319"/>
      <c r="AB246" s="319"/>
      <c r="AC246" s="303"/>
      <c r="AD246" s="304"/>
      <c r="AE246" s="303"/>
      <c r="AF246" s="303"/>
      <c r="AG246" s="303"/>
    </row>
    <row r="247" spans="2:33" s="301" customFormat="1" x14ac:dyDescent="0.25">
      <c r="B247" s="319"/>
      <c r="C247" s="319"/>
      <c r="D247" s="320"/>
      <c r="E247" s="319"/>
      <c r="F247" s="319"/>
      <c r="G247" s="319"/>
      <c r="H247" s="319"/>
      <c r="I247" s="319"/>
      <c r="J247" s="319"/>
      <c r="K247" s="321"/>
      <c r="L247" s="319"/>
      <c r="M247" s="319"/>
      <c r="N247" s="319"/>
      <c r="O247" s="319"/>
      <c r="P247" s="319"/>
      <c r="Q247" s="319"/>
      <c r="R247" s="319"/>
      <c r="T247" s="300"/>
      <c r="U247" s="300"/>
      <c r="V247" s="300"/>
      <c r="W247" s="300"/>
      <c r="X247" s="300"/>
      <c r="Y247" s="300"/>
      <c r="Z247" s="319"/>
      <c r="AA247" s="319"/>
      <c r="AB247" s="319"/>
      <c r="AC247" s="303"/>
      <c r="AD247" s="304"/>
      <c r="AE247" s="303"/>
      <c r="AF247" s="303"/>
      <c r="AG247" s="303"/>
    </row>
    <row r="248" spans="2:33" s="301" customFormat="1" x14ac:dyDescent="0.25">
      <c r="B248" s="319"/>
      <c r="C248" s="319"/>
      <c r="D248" s="320"/>
      <c r="E248" s="319"/>
      <c r="F248" s="319"/>
      <c r="G248" s="319"/>
      <c r="H248" s="319"/>
      <c r="I248" s="319"/>
      <c r="J248" s="319"/>
      <c r="K248" s="321"/>
      <c r="L248" s="319"/>
      <c r="M248" s="319"/>
      <c r="N248" s="319"/>
      <c r="O248" s="319"/>
      <c r="P248" s="319"/>
      <c r="Q248" s="319"/>
      <c r="R248" s="319"/>
      <c r="T248" s="300"/>
      <c r="U248" s="300"/>
      <c r="V248" s="300"/>
      <c r="W248" s="300"/>
      <c r="X248" s="300"/>
      <c r="Y248" s="300"/>
      <c r="Z248" s="319"/>
      <c r="AA248" s="319"/>
      <c r="AB248" s="319"/>
      <c r="AC248" s="303"/>
      <c r="AD248" s="304"/>
      <c r="AE248" s="303"/>
      <c r="AF248" s="303"/>
      <c r="AG248" s="303"/>
    </row>
    <row r="249" spans="2:33" s="301" customFormat="1" x14ac:dyDescent="0.25">
      <c r="B249" s="319"/>
      <c r="C249" s="319"/>
      <c r="D249" s="320"/>
      <c r="E249" s="319"/>
      <c r="F249" s="319"/>
      <c r="G249" s="319"/>
      <c r="H249" s="319"/>
      <c r="I249" s="319"/>
      <c r="J249" s="319"/>
      <c r="K249" s="321"/>
      <c r="L249" s="319"/>
      <c r="M249" s="319"/>
      <c r="N249" s="319"/>
      <c r="O249" s="319"/>
      <c r="P249" s="319"/>
      <c r="Q249" s="319"/>
      <c r="R249" s="319"/>
      <c r="T249" s="300"/>
      <c r="U249" s="300"/>
      <c r="V249" s="300"/>
      <c r="W249" s="300"/>
      <c r="X249" s="300"/>
      <c r="Y249" s="300"/>
      <c r="Z249" s="319"/>
      <c r="AA249" s="319"/>
      <c r="AB249" s="319"/>
      <c r="AC249" s="303"/>
      <c r="AD249" s="304"/>
      <c r="AE249" s="303"/>
      <c r="AF249" s="303"/>
      <c r="AG249" s="303"/>
    </row>
    <row r="250" spans="2:33" s="301" customFormat="1" x14ac:dyDescent="0.25">
      <c r="B250" s="319"/>
      <c r="C250" s="319"/>
      <c r="D250" s="320"/>
      <c r="E250" s="319"/>
      <c r="F250" s="319"/>
      <c r="G250" s="319"/>
      <c r="H250" s="319"/>
      <c r="I250" s="319"/>
      <c r="J250" s="319"/>
      <c r="K250" s="321"/>
      <c r="L250" s="319"/>
      <c r="M250" s="319"/>
      <c r="N250" s="319"/>
      <c r="O250" s="319"/>
      <c r="P250" s="319"/>
      <c r="Q250" s="319"/>
      <c r="R250" s="319"/>
      <c r="T250" s="300"/>
      <c r="U250" s="300"/>
      <c r="V250" s="300"/>
      <c r="W250" s="300"/>
      <c r="X250" s="300"/>
      <c r="Y250" s="300"/>
      <c r="Z250" s="319"/>
      <c r="AA250" s="319"/>
      <c r="AB250" s="319"/>
      <c r="AC250" s="303"/>
      <c r="AD250" s="304"/>
      <c r="AE250" s="303"/>
      <c r="AF250" s="303"/>
      <c r="AG250" s="303"/>
    </row>
    <row r="251" spans="2:33" s="301" customFormat="1" x14ac:dyDescent="0.25">
      <c r="B251" s="319"/>
      <c r="C251" s="319"/>
      <c r="D251" s="320"/>
      <c r="E251" s="319"/>
      <c r="F251" s="319"/>
      <c r="G251" s="319"/>
      <c r="H251" s="319"/>
      <c r="I251" s="319"/>
      <c r="J251" s="319"/>
      <c r="K251" s="321"/>
      <c r="L251" s="319"/>
      <c r="M251" s="319"/>
      <c r="N251" s="319"/>
      <c r="O251" s="319"/>
      <c r="P251" s="319"/>
      <c r="Q251" s="319"/>
      <c r="R251" s="319"/>
      <c r="T251" s="300"/>
      <c r="U251" s="300"/>
      <c r="V251" s="300"/>
      <c r="W251" s="300"/>
      <c r="X251" s="300"/>
      <c r="Y251" s="300"/>
      <c r="Z251" s="319"/>
      <c r="AA251" s="319"/>
      <c r="AB251" s="319"/>
      <c r="AC251" s="303"/>
      <c r="AD251" s="304"/>
      <c r="AE251" s="303"/>
      <c r="AF251" s="303"/>
      <c r="AG251" s="303"/>
    </row>
    <row r="252" spans="2:33" s="301" customFormat="1" x14ac:dyDescent="0.25">
      <c r="B252" s="319"/>
      <c r="C252" s="319"/>
      <c r="D252" s="320"/>
      <c r="E252" s="319"/>
      <c r="F252" s="319"/>
      <c r="G252" s="319"/>
      <c r="H252" s="319"/>
      <c r="I252" s="319"/>
      <c r="J252" s="319"/>
      <c r="K252" s="321"/>
      <c r="L252" s="319"/>
      <c r="M252" s="319"/>
      <c r="N252" s="319"/>
      <c r="O252" s="319"/>
      <c r="P252" s="319"/>
      <c r="Q252" s="319"/>
      <c r="R252" s="319"/>
      <c r="T252" s="300"/>
      <c r="U252" s="300"/>
      <c r="V252" s="300"/>
      <c r="W252" s="300"/>
      <c r="X252" s="300"/>
      <c r="Y252" s="300"/>
      <c r="Z252" s="319"/>
      <c r="AA252" s="319"/>
      <c r="AB252" s="319"/>
      <c r="AC252" s="303"/>
      <c r="AD252" s="304"/>
      <c r="AE252" s="303"/>
      <c r="AF252" s="303"/>
      <c r="AG252" s="303"/>
    </row>
    <row r="253" spans="2:33" s="301" customFormat="1" x14ac:dyDescent="0.25">
      <c r="B253" s="319"/>
      <c r="C253" s="319"/>
      <c r="D253" s="320"/>
      <c r="E253" s="319"/>
      <c r="F253" s="319"/>
      <c r="G253" s="319"/>
      <c r="H253" s="319"/>
      <c r="I253" s="319"/>
      <c r="J253" s="319"/>
      <c r="K253" s="321"/>
      <c r="L253" s="319"/>
      <c r="M253" s="319"/>
      <c r="N253" s="319"/>
      <c r="O253" s="319"/>
      <c r="P253" s="319"/>
      <c r="Q253" s="319"/>
      <c r="R253" s="319"/>
      <c r="T253" s="300"/>
      <c r="U253" s="300"/>
      <c r="V253" s="300"/>
      <c r="W253" s="300"/>
      <c r="X253" s="300"/>
      <c r="Y253" s="300"/>
      <c r="Z253" s="319"/>
      <c r="AA253" s="319"/>
      <c r="AB253" s="319"/>
      <c r="AC253" s="303"/>
      <c r="AD253" s="304"/>
      <c r="AE253" s="303"/>
      <c r="AF253" s="303"/>
      <c r="AG253" s="303"/>
    </row>
    <row r="254" spans="2:33" s="301" customFormat="1" x14ac:dyDescent="0.25">
      <c r="B254" s="319"/>
      <c r="C254" s="319"/>
      <c r="D254" s="320"/>
      <c r="E254" s="319"/>
      <c r="F254" s="319"/>
      <c r="G254" s="319"/>
      <c r="H254" s="319"/>
      <c r="I254" s="319"/>
      <c r="J254" s="319"/>
      <c r="K254" s="321"/>
      <c r="L254" s="319"/>
      <c r="M254" s="319"/>
      <c r="N254" s="319"/>
      <c r="O254" s="319"/>
      <c r="P254" s="319"/>
      <c r="Q254" s="319"/>
      <c r="R254" s="319"/>
      <c r="T254" s="300"/>
      <c r="U254" s="300"/>
      <c r="V254" s="300"/>
      <c r="W254" s="300"/>
      <c r="X254" s="300"/>
      <c r="Y254" s="300"/>
      <c r="Z254" s="319"/>
      <c r="AA254" s="319"/>
      <c r="AB254" s="319"/>
      <c r="AC254" s="303"/>
      <c r="AD254" s="304"/>
      <c r="AE254" s="303"/>
      <c r="AF254" s="303"/>
      <c r="AG254" s="303"/>
    </row>
    <row r="255" spans="2:33" s="301" customFormat="1" x14ac:dyDescent="0.25">
      <c r="B255" s="319"/>
      <c r="C255" s="319"/>
      <c r="D255" s="320"/>
      <c r="E255" s="319"/>
      <c r="F255" s="319"/>
      <c r="G255" s="319"/>
      <c r="H255" s="319"/>
      <c r="I255" s="319"/>
      <c r="J255" s="319"/>
      <c r="K255" s="321"/>
      <c r="L255" s="319"/>
      <c r="M255" s="319"/>
      <c r="N255" s="319"/>
      <c r="O255" s="319"/>
      <c r="P255" s="319"/>
      <c r="Q255" s="319"/>
      <c r="R255" s="319"/>
      <c r="T255" s="300"/>
      <c r="U255" s="300"/>
      <c r="V255" s="300"/>
      <c r="W255" s="300"/>
      <c r="X255" s="300"/>
      <c r="Y255" s="300"/>
      <c r="Z255" s="319"/>
      <c r="AA255" s="319"/>
      <c r="AB255" s="319"/>
      <c r="AC255" s="303"/>
      <c r="AD255" s="304"/>
      <c r="AE255" s="303"/>
      <c r="AF255" s="303"/>
      <c r="AG255" s="303"/>
    </row>
    <row r="256" spans="2:33" s="301" customFormat="1" x14ac:dyDescent="0.25">
      <c r="B256" s="319"/>
      <c r="C256" s="319"/>
      <c r="D256" s="320"/>
      <c r="E256" s="319"/>
      <c r="F256" s="319"/>
      <c r="G256" s="319"/>
      <c r="H256" s="319"/>
      <c r="I256" s="319"/>
      <c r="J256" s="319"/>
      <c r="K256" s="321"/>
      <c r="L256" s="319"/>
      <c r="M256" s="319"/>
      <c r="N256" s="319"/>
      <c r="O256" s="319"/>
      <c r="P256" s="319"/>
      <c r="Q256" s="319"/>
      <c r="R256" s="319"/>
      <c r="T256" s="300"/>
      <c r="U256" s="300"/>
      <c r="V256" s="300"/>
      <c r="W256" s="300"/>
      <c r="X256" s="300"/>
      <c r="Y256" s="300"/>
      <c r="Z256" s="319"/>
      <c r="AA256" s="319"/>
      <c r="AB256" s="319"/>
      <c r="AC256" s="303"/>
      <c r="AD256" s="304"/>
      <c r="AE256" s="303"/>
      <c r="AF256" s="303"/>
      <c r="AG256" s="303"/>
    </row>
    <row r="257" spans="2:33" s="301" customFormat="1" x14ac:dyDescent="0.25">
      <c r="B257" s="319"/>
      <c r="C257" s="319"/>
      <c r="D257" s="320"/>
      <c r="E257" s="319"/>
      <c r="F257" s="319"/>
      <c r="G257" s="319"/>
      <c r="H257" s="319"/>
      <c r="I257" s="319"/>
      <c r="J257" s="319"/>
      <c r="K257" s="321"/>
      <c r="L257" s="319"/>
      <c r="M257" s="319"/>
      <c r="N257" s="319"/>
      <c r="O257" s="319"/>
      <c r="P257" s="319"/>
      <c r="Q257" s="319"/>
      <c r="R257" s="319"/>
      <c r="T257" s="300"/>
      <c r="U257" s="300"/>
      <c r="V257" s="300"/>
      <c r="W257" s="300"/>
      <c r="X257" s="300"/>
      <c r="Y257" s="300"/>
      <c r="Z257" s="319"/>
      <c r="AA257" s="319"/>
      <c r="AB257" s="319"/>
      <c r="AC257" s="303"/>
      <c r="AD257" s="304"/>
      <c r="AE257" s="303"/>
      <c r="AF257" s="303"/>
      <c r="AG257" s="303"/>
    </row>
    <row r="258" spans="2:33" s="301" customFormat="1" x14ac:dyDescent="0.25">
      <c r="B258" s="319"/>
      <c r="C258" s="319"/>
      <c r="D258" s="320"/>
      <c r="E258" s="319"/>
      <c r="F258" s="319"/>
      <c r="G258" s="319"/>
      <c r="H258" s="319"/>
      <c r="I258" s="319"/>
      <c r="J258" s="319"/>
      <c r="K258" s="321"/>
      <c r="L258" s="319"/>
      <c r="M258" s="319"/>
      <c r="N258" s="319"/>
      <c r="O258" s="319"/>
      <c r="P258" s="319"/>
      <c r="Q258" s="319"/>
      <c r="R258" s="319"/>
      <c r="T258" s="300"/>
      <c r="U258" s="300"/>
      <c r="V258" s="300"/>
      <c r="W258" s="300"/>
      <c r="X258" s="300"/>
      <c r="Y258" s="300"/>
      <c r="Z258" s="319"/>
      <c r="AA258" s="319"/>
      <c r="AB258" s="319"/>
      <c r="AC258" s="303"/>
      <c r="AD258" s="304"/>
      <c r="AE258" s="303"/>
      <c r="AF258" s="303"/>
      <c r="AG258" s="303"/>
    </row>
    <row r="259" spans="2:33" s="301" customFormat="1" x14ac:dyDescent="0.25">
      <c r="B259" s="319"/>
      <c r="C259" s="319"/>
      <c r="D259" s="320"/>
      <c r="E259" s="319"/>
      <c r="F259" s="319"/>
      <c r="G259" s="319"/>
      <c r="H259" s="319"/>
      <c r="I259" s="319"/>
      <c r="J259" s="319"/>
      <c r="K259" s="321"/>
      <c r="L259" s="319"/>
      <c r="M259" s="319"/>
      <c r="N259" s="319"/>
      <c r="O259" s="319"/>
      <c r="P259" s="319"/>
      <c r="Q259" s="319"/>
      <c r="R259" s="319"/>
      <c r="T259" s="300"/>
      <c r="U259" s="300"/>
      <c r="V259" s="300"/>
      <c r="W259" s="300"/>
      <c r="X259" s="300"/>
      <c r="Y259" s="300"/>
      <c r="Z259" s="319"/>
      <c r="AA259" s="319"/>
      <c r="AB259" s="319"/>
      <c r="AC259" s="303"/>
      <c r="AD259" s="304"/>
      <c r="AE259" s="303"/>
      <c r="AF259" s="303"/>
      <c r="AG259" s="303"/>
    </row>
    <row r="260" spans="2:33" s="301" customFormat="1" x14ac:dyDescent="0.25">
      <c r="B260" s="319"/>
      <c r="C260" s="319"/>
      <c r="D260" s="320"/>
      <c r="E260" s="319"/>
      <c r="F260" s="319"/>
      <c r="G260" s="319"/>
      <c r="H260" s="319"/>
      <c r="I260" s="319"/>
      <c r="J260" s="319"/>
      <c r="K260" s="321"/>
      <c r="L260" s="319"/>
      <c r="M260" s="319"/>
      <c r="N260" s="319"/>
      <c r="O260" s="319"/>
      <c r="P260" s="319"/>
      <c r="Q260" s="319"/>
      <c r="R260" s="319"/>
      <c r="T260" s="300"/>
      <c r="U260" s="300"/>
      <c r="V260" s="300"/>
      <c r="W260" s="300"/>
      <c r="X260" s="300"/>
      <c r="Y260" s="300"/>
      <c r="Z260" s="319"/>
      <c r="AA260" s="319"/>
      <c r="AB260" s="319"/>
      <c r="AC260" s="303"/>
      <c r="AD260" s="304"/>
      <c r="AE260" s="303"/>
      <c r="AF260" s="303"/>
      <c r="AG260" s="303"/>
    </row>
    <row r="261" spans="2:33" s="301" customFormat="1" x14ac:dyDescent="0.25">
      <c r="B261" s="319"/>
      <c r="C261" s="319"/>
      <c r="D261" s="320"/>
      <c r="E261" s="319"/>
      <c r="F261" s="319"/>
      <c r="G261" s="319"/>
      <c r="H261" s="319"/>
      <c r="I261" s="319"/>
      <c r="J261" s="319"/>
      <c r="K261" s="321"/>
      <c r="L261" s="319"/>
      <c r="M261" s="319"/>
      <c r="N261" s="319"/>
      <c r="O261" s="319"/>
      <c r="P261" s="319"/>
      <c r="Q261" s="319"/>
      <c r="R261" s="319"/>
      <c r="T261" s="300"/>
      <c r="U261" s="300"/>
      <c r="V261" s="300"/>
      <c r="W261" s="300"/>
      <c r="X261" s="300"/>
      <c r="Y261" s="300"/>
      <c r="Z261" s="319"/>
      <c r="AA261" s="319"/>
      <c r="AB261" s="319"/>
      <c r="AC261" s="303"/>
      <c r="AD261" s="304"/>
      <c r="AE261" s="303"/>
      <c r="AF261" s="303"/>
      <c r="AG261" s="303"/>
    </row>
    <row r="262" spans="2:33" s="301" customFormat="1" x14ac:dyDescent="0.25">
      <c r="B262" s="319"/>
      <c r="C262" s="319"/>
      <c r="D262" s="320"/>
      <c r="E262" s="319"/>
      <c r="F262" s="319"/>
      <c r="G262" s="319"/>
      <c r="H262" s="319"/>
      <c r="I262" s="319"/>
      <c r="J262" s="319"/>
      <c r="K262" s="321"/>
      <c r="L262" s="319"/>
      <c r="M262" s="319"/>
      <c r="N262" s="319"/>
      <c r="O262" s="319"/>
      <c r="P262" s="319"/>
      <c r="Q262" s="319"/>
      <c r="R262" s="319"/>
      <c r="T262" s="300"/>
      <c r="U262" s="300"/>
      <c r="V262" s="300"/>
      <c r="W262" s="300"/>
      <c r="X262" s="300"/>
      <c r="Y262" s="300"/>
      <c r="Z262" s="319"/>
      <c r="AA262" s="319"/>
      <c r="AB262" s="319"/>
      <c r="AC262" s="303"/>
      <c r="AD262" s="304"/>
      <c r="AE262" s="303"/>
      <c r="AF262" s="303"/>
      <c r="AG262" s="303"/>
    </row>
    <row r="263" spans="2:33" s="301" customFormat="1" x14ac:dyDescent="0.25">
      <c r="B263" s="319"/>
      <c r="C263" s="319"/>
      <c r="D263" s="320"/>
      <c r="E263" s="319"/>
      <c r="F263" s="319"/>
      <c r="G263" s="319"/>
      <c r="H263" s="319"/>
      <c r="I263" s="319"/>
      <c r="J263" s="319"/>
      <c r="K263" s="321"/>
      <c r="L263" s="319"/>
      <c r="M263" s="319"/>
      <c r="N263" s="319"/>
      <c r="O263" s="319"/>
      <c r="P263" s="319"/>
      <c r="Q263" s="319"/>
      <c r="R263" s="319"/>
      <c r="T263" s="300"/>
      <c r="U263" s="300"/>
      <c r="V263" s="300"/>
      <c r="W263" s="300"/>
      <c r="X263" s="300"/>
      <c r="Y263" s="300"/>
      <c r="Z263" s="319"/>
      <c r="AA263" s="319"/>
      <c r="AB263" s="319"/>
      <c r="AC263" s="303"/>
      <c r="AD263" s="304"/>
      <c r="AE263" s="303"/>
      <c r="AF263" s="303"/>
      <c r="AG263" s="303"/>
    </row>
    <row r="264" spans="2:33" s="301" customFormat="1" x14ac:dyDescent="0.25">
      <c r="B264" s="319"/>
      <c r="C264" s="319"/>
      <c r="D264" s="320"/>
      <c r="E264" s="319"/>
      <c r="F264" s="319"/>
      <c r="G264" s="319"/>
      <c r="H264" s="319"/>
      <c r="I264" s="319"/>
      <c r="J264" s="319"/>
      <c r="K264" s="321"/>
      <c r="L264" s="319"/>
      <c r="M264" s="319"/>
      <c r="N264" s="319"/>
      <c r="O264" s="319"/>
      <c r="P264" s="319"/>
      <c r="Q264" s="319"/>
      <c r="R264" s="319"/>
      <c r="T264" s="300"/>
      <c r="U264" s="300"/>
      <c r="V264" s="300"/>
      <c r="W264" s="300"/>
      <c r="X264" s="300"/>
      <c r="Y264" s="300"/>
      <c r="Z264" s="319"/>
      <c r="AA264" s="319"/>
      <c r="AB264" s="319"/>
      <c r="AC264" s="303"/>
      <c r="AD264" s="304"/>
      <c r="AE264" s="303"/>
      <c r="AF264" s="303"/>
      <c r="AG264" s="303"/>
    </row>
    <row r="265" spans="2:33" s="301" customFormat="1" x14ac:dyDescent="0.25">
      <c r="B265" s="319"/>
      <c r="C265" s="319"/>
      <c r="D265" s="320"/>
      <c r="E265" s="319"/>
      <c r="F265" s="319"/>
      <c r="G265" s="319"/>
      <c r="H265" s="319"/>
      <c r="I265" s="319"/>
      <c r="J265" s="319"/>
      <c r="K265" s="321"/>
      <c r="L265" s="319"/>
      <c r="M265" s="319"/>
      <c r="N265" s="319"/>
      <c r="O265" s="319"/>
      <c r="P265" s="319"/>
      <c r="Q265" s="319"/>
      <c r="R265" s="319"/>
      <c r="T265" s="300"/>
      <c r="U265" s="300"/>
      <c r="V265" s="300"/>
      <c r="W265" s="300"/>
      <c r="X265" s="300"/>
      <c r="Y265" s="300"/>
      <c r="Z265" s="319"/>
      <c r="AA265" s="319"/>
      <c r="AB265" s="319"/>
      <c r="AC265" s="303"/>
      <c r="AD265" s="304"/>
      <c r="AE265" s="303"/>
      <c r="AF265" s="303"/>
      <c r="AG265" s="303"/>
    </row>
    <row r="266" spans="2:33" s="301" customFormat="1" x14ac:dyDescent="0.25">
      <c r="B266" s="319"/>
      <c r="C266" s="319"/>
      <c r="D266" s="320"/>
      <c r="E266" s="319"/>
      <c r="F266" s="319"/>
      <c r="G266" s="319"/>
      <c r="H266" s="319"/>
      <c r="I266" s="319"/>
      <c r="J266" s="319"/>
      <c r="K266" s="321"/>
      <c r="L266" s="319"/>
      <c r="M266" s="319"/>
      <c r="N266" s="319"/>
      <c r="O266" s="319"/>
      <c r="P266" s="319"/>
      <c r="Q266" s="319"/>
      <c r="R266" s="319"/>
      <c r="T266" s="300"/>
      <c r="U266" s="300"/>
      <c r="V266" s="300"/>
      <c r="W266" s="300"/>
      <c r="X266" s="300"/>
      <c r="Y266" s="300"/>
      <c r="Z266" s="319"/>
      <c r="AA266" s="319"/>
      <c r="AB266" s="319"/>
      <c r="AC266" s="303"/>
      <c r="AD266" s="304"/>
      <c r="AE266" s="303"/>
      <c r="AF266" s="303"/>
      <c r="AG266" s="303"/>
    </row>
    <row r="267" spans="2:33" s="301" customFormat="1" x14ac:dyDescent="0.25">
      <c r="B267" s="319"/>
      <c r="C267" s="319"/>
      <c r="D267" s="320"/>
      <c r="E267" s="319"/>
      <c r="F267" s="319"/>
      <c r="G267" s="319"/>
      <c r="H267" s="319"/>
      <c r="I267" s="319"/>
      <c r="J267" s="319"/>
      <c r="K267" s="321"/>
      <c r="L267" s="319"/>
      <c r="M267" s="319"/>
      <c r="N267" s="319"/>
      <c r="O267" s="319"/>
      <c r="P267" s="319"/>
      <c r="Q267" s="319"/>
      <c r="R267" s="319"/>
      <c r="T267" s="300"/>
      <c r="U267" s="300"/>
      <c r="V267" s="300"/>
      <c r="W267" s="300"/>
      <c r="X267" s="300"/>
      <c r="Y267" s="300"/>
      <c r="Z267" s="319"/>
      <c r="AA267" s="319"/>
      <c r="AB267" s="319"/>
      <c r="AC267" s="303"/>
      <c r="AD267" s="304"/>
      <c r="AE267" s="303"/>
      <c r="AF267" s="303"/>
      <c r="AG267" s="303"/>
    </row>
    <row r="268" spans="2:33" s="301" customFormat="1" x14ac:dyDescent="0.25">
      <c r="B268" s="319"/>
      <c r="C268" s="319"/>
      <c r="D268" s="320"/>
      <c r="E268" s="319"/>
      <c r="F268" s="319"/>
      <c r="G268" s="319"/>
      <c r="H268" s="319"/>
      <c r="I268" s="319"/>
      <c r="J268" s="319"/>
      <c r="K268" s="321"/>
      <c r="L268" s="319"/>
      <c r="M268" s="319"/>
      <c r="N268" s="319"/>
      <c r="O268" s="319"/>
      <c r="P268" s="319"/>
      <c r="Q268" s="319"/>
      <c r="R268" s="319"/>
      <c r="T268" s="300"/>
      <c r="U268" s="300"/>
      <c r="V268" s="300"/>
      <c r="W268" s="300"/>
      <c r="X268" s="300"/>
      <c r="Y268" s="300"/>
      <c r="Z268" s="319"/>
      <c r="AA268" s="319"/>
      <c r="AB268" s="319"/>
      <c r="AC268" s="303"/>
      <c r="AD268" s="304"/>
      <c r="AE268" s="303"/>
      <c r="AF268" s="303"/>
      <c r="AG268" s="303"/>
    </row>
    <row r="269" spans="2:33" s="301" customFormat="1" x14ac:dyDescent="0.25">
      <c r="B269" s="319"/>
      <c r="C269" s="319"/>
      <c r="D269" s="320"/>
      <c r="E269" s="319"/>
      <c r="F269" s="319"/>
      <c r="G269" s="319"/>
      <c r="H269" s="319"/>
      <c r="I269" s="319"/>
      <c r="J269" s="319"/>
      <c r="K269" s="321"/>
      <c r="L269" s="319"/>
      <c r="M269" s="319"/>
      <c r="N269" s="319"/>
      <c r="O269" s="319"/>
      <c r="P269" s="319"/>
      <c r="Q269" s="319"/>
      <c r="R269" s="319"/>
      <c r="T269" s="300"/>
      <c r="U269" s="300"/>
      <c r="V269" s="300"/>
      <c r="W269" s="300"/>
      <c r="X269" s="300"/>
      <c r="Y269" s="300"/>
      <c r="Z269" s="319"/>
      <c r="AA269" s="319"/>
      <c r="AB269" s="319"/>
      <c r="AC269" s="303"/>
      <c r="AD269" s="304"/>
      <c r="AE269" s="303"/>
      <c r="AF269" s="303"/>
      <c r="AG269" s="303"/>
    </row>
    <row r="270" spans="2:33" s="301" customFormat="1" x14ac:dyDescent="0.25">
      <c r="B270" s="319"/>
      <c r="C270" s="319"/>
      <c r="D270" s="320"/>
      <c r="E270" s="319"/>
      <c r="F270" s="319"/>
      <c r="G270" s="319"/>
      <c r="H270" s="319"/>
      <c r="I270" s="319"/>
      <c r="J270" s="319"/>
      <c r="K270" s="321"/>
      <c r="L270" s="319"/>
      <c r="M270" s="319"/>
      <c r="N270" s="319"/>
      <c r="O270" s="319"/>
      <c r="P270" s="319"/>
      <c r="Q270" s="319"/>
      <c r="R270" s="319"/>
      <c r="T270" s="300"/>
      <c r="U270" s="300"/>
      <c r="V270" s="300"/>
      <c r="W270" s="300"/>
      <c r="X270" s="300"/>
      <c r="Y270" s="300"/>
      <c r="Z270" s="319"/>
      <c r="AA270" s="319"/>
      <c r="AB270" s="319"/>
      <c r="AC270" s="303"/>
      <c r="AD270" s="304"/>
      <c r="AE270" s="303"/>
      <c r="AF270" s="303"/>
      <c r="AG270" s="303"/>
    </row>
    <row r="271" spans="2:33" s="301" customFormat="1" x14ac:dyDescent="0.25">
      <c r="B271" s="319"/>
      <c r="C271" s="319"/>
      <c r="D271" s="320"/>
      <c r="E271" s="319"/>
      <c r="F271" s="319"/>
      <c r="G271" s="319"/>
      <c r="H271" s="319"/>
      <c r="I271" s="319"/>
      <c r="J271" s="319"/>
      <c r="K271" s="321"/>
      <c r="L271" s="319"/>
      <c r="M271" s="319"/>
      <c r="N271" s="319"/>
      <c r="O271" s="319"/>
      <c r="P271" s="319"/>
      <c r="Q271" s="319"/>
      <c r="R271" s="319"/>
      <c r="T271" s="300"/>
      <c r="U271" s="300"/>
      <c r="V271" s="300"/>
      <c r="W271" s="300"/>
      <c r="X271" s="300"/>
      <c r="Y271" s="300"/>
      <c r="Z271" s="319"/>
      <c r="AA271" s="319"/>
      <c r="AB271" s="319"/>
      <c r="AC271" s="303"/>
      <c r="AD271" s="304"/>
      <c r="AE271" s="303"/>
      <c r="AF271" s="303"/>
      <c r="AG271" s="303"/>
    </row>
    <row r="272" spans="2:33" s="301" customFormat="1" x14ac:dyDescent="0.25">
      <c r="B272" s="319"/>
      <c r="C272" s="319"/>
      <c r="D272" s="320"/>
      <c r="E272" s="319"/>
      <c r="F272" s="319"/>
      <c r="G272" s="319"/>
      <c r="H272" s="319"/>
      <c r="I272" s="319"/>
      <c r="J272" s="319"/>
      <c r="K272" s="321"/>
      <c r="L272" s="319"/>
      <c r="M272" s="319"/>
      <c r="N272" s="319"/>
      <c r="O272" s="319"/>
      <c r="P272" s="319"/>
      <c r="Q272" s="319"/>
      <c r="R272" s="319"/>
      <c r="T272" s="300"/>
      <c r="U272" s="300"/>
      <c r="V272" s="300"/>
      <c r="W272" s="300"/>
      <c r="X272" s="300"/>
      <c r="Y272" s="300"/>
      <c r="Z272" s="319"/>
      <c r="AA272" s="319"/>
      <c r="AB272" s="319"/>
      <c r="AC272" s="303"/>
      <c r="AD272" s="304"/>
      <c r="AE272" s="303"/>
      <c r="AF272" s="303"/>
      <c r="AG272" s="303"/>
    </row>
    <row r="273" spans="2:33" s="301" customFormat="1" x14ac:dyDescent="0.25">
      <c r="B273" s="319"/>
      <c r="C273" s="319"/>
      <c r="D273" s="320"/>
      <c r="E273" s="319"/>
      <c r="F273" s="319"/>
      <c r="G273" s="319"/>
      <c r="H273" s="319"/>
      <c r="I273" s="319"/>
      <c r="J273" s="319"/>
      <c r="K273" s="321"/>
      <c r="L273" s="319"/>
      <c r="M273" s="319"/>
      <c r="N273" s="319"/>
      <c r="O273" s="319"/>
      <c r="P273" s="319"/>
      <c r="Q273" s="319"/>
      <c r="R273" s="319"/>
      <c r="T273" s="300"/>
      <c r="U273" s="300"/>
      <c r="V273" s="300"/>
      <c r="W273" s="300"/>
      <c r="X273" s="300"/>
      <c r="Y273" s="300"/>
      <c r="Z273" s="319"/>
      <c r="AA273" s="319"/>
      <c r="AB273" s="319"/>
      <c r="AC273" s="303"/>
      <c r="AD273" s="304"/>
      <c r="AE273" s="303"/>
      <c r="AF273" s="303"/>
      <c r="AG273" s="303"/>
    </row>
    <row r="274" spans="2:33" s="301" customFormat="1" x14ac:dyDescent="0.25">
      <c r="B274" s="319"/>
      <c r="C274" s="319"/>
      <c r="D274" s="320"/>
      <c r="E274" s="319"/>
      <c r="F274" s="319"/>
      <c r="G274" s="319"/>
      <c r="H274" s="319"/>
      <c r="I274" s="319"/>
      <c r="J274" s="319"/>
      <c r="K274" s="321"/>
      <c r="L274" s="319"/>
      <c r="M274" s="319"/>
      <c r="N274" s="319"/>
      <c r="O274" s="319"/>
      <c r="P274" s="319"/>
      <c r="Q274" s="319"/>
      <c r="R274" s="319"/>
      <c r="T274" s="300"/>
      <c r="U274" s="300"/>
      <c r="V274" s="300"/>
      <c r="W274" s="300"/>
      <c r="X274" s="300"/>
      <c r="Y274" s="300"/>
      <c r="Z274" s="319"/>
      <c r="AA274" s="319"/>
      <c r="AB274" s="319"/>
      <c r="AC274" s="303"/>
      <c r="AD274" s="304"/>
      <c r="AE274" s="303"/>
      <c r="AF274" s="303"/>
      <c r="AG274" s="303"/>
    </row>
    <row r="275" spans="2:33" s="301" customFormat="1" x14ac:dyDescent="0.25">
      <c r="B275" s="319"/>
      <c r="C275" s="319"/>
      <c r="D275" s="320"/>
      <c r="E275" s="319"/>
      <c r="F275" s="319"/>
      <c r="G275" s="319"/>
      <c r="H275" s="319"/>
      <c r="I275" s="319"/>
      <c r="J275" s="319"/>
      <c r="K275" s="321"/>
      <c r="L275" s="319"/>
      <c r="M275" s="319"/>
      <c r="N275" s="319"/>
      <c r="O275" s="319"/>
      <c r="P275" s="319"/>
      <c r="Q275" s="319"/>
      <c r="R275" s="319"/>
      <c r="T275" s="300"/>
      <c r="U275" s="300"/>
      <c r="V275" s="300"/>
      <c r="W275" s="300"/>
      <c r="X275" s="300"/>
      <c r="Y275" s="300"/>
      <c r="Z275" s="319"/>
      <c r="AA275" s="319"/>
      <c r="AB275" s="319"/>
      <c r="AC275" s="303"/>
      <c r="AD275" s="304"/>
      <c r="AE275" s="303"/>
      <c r="AF275" s="303"/>
      <c r="AG275" s="303"/>
    </row>
    <row r="276" spans="2:33" s="301" customFormat="1" x14ac:dyDescent="0.25">
      <c r="B276" s="319"/>
      <c r="C276" s="319"/>
      <c r="D276" s="320"/>
      <c r="E276" s="319"/>
      <c r="F276" s="319"/>
      <c r="G276" s="319"/>
      <c r="H276" s="319"/>
      <c r="I276" s="319"/>
      <c r="J276" s="319"/>
      <c r="K276" s="321"/>
      <c r="L276" s="319"/>
      <c r="M276" s="319"/>
      <c r="N276" s="319"/>
      <c r="O276" s="319"/>
      <c r="P276" s="319"/>
      <c r="Q276" s="319"/>
      <c r="R276" s="319"/>
      <c r="T276" s="300"/>
      <c r="U276" s="300"/>
      <c r="V276" s="300"/>
      <c r="W276" s="300"/>
      <c r="X276" s="300"/>
      <c r="Y276" s="300"/>
      <c r="Z276" s="319"/>
      <c r="AA276" s="319"/>
      <c r="AB276" s="319"/>
      <c r="AC276" s="303"/>
      <c r="AD276" s="304"/>
      <c r="AE276" s="303"/>
      <c r="AF276" s="303"/>
      <c r="AG276" s="303"/>
    </row>
    <row r="277" spans="2:33" s="301" customFormat="1" x14ac:dyDescent="0.25">
      <c r="B277" s="319"/>
      <c r="C277" s="319"/>
      <c r="D277" s="320"/>
      <c r="E277" s="319"/>
      <c r="F277" s="319"/>
      <c r="G277" s="319"/>
      <c r="H277" s="319"/>
      <c r="I277" s="319"/>
      <c r="J277" s="319"/>
      <c r="K277" s="321"/>
      <c r="L277" s="319"/>
      <c r="M277" s="319"/>
      <c r="N277" s="319"/>
      <c r="O277" s="319"/>
      <c r="P277" s="319"/>
      <c r="Q277" s="319"/>
      <c r="R277" s="319"/>
      <c r="T277" s="300"/>
      <c r="U277" s="300"/>
      <c r="V277" s="300"/>
      <c r="W277" s="300"/>
      <c r="X277" s="300"/>
      <c r="Y277" s="300"/>
      <c r="Z277" s="319"/>
      <c r="AA277" s="319"/>
      <c r="AB277" s="319"/>
      <c r="AC277" s="303"/>
      <c r="AD277" s="304"/>
      <c r="AE277" s="303"/>
      <c r="AF277" s="303"/>
      <c r="AG277" s="303"/>
    </row>
    <row r="278" spans="2:33" s="301" customFormat="1" x14ac:dyDescent="0.25">
      <c r="B278" s="319"/>
      <c r="C278" s="319"/>
      <c r="D278" s="320"/>
      <c r="E278" s="319"/>
      <c r="F278" s="319"/>
      <c r="G278" s="319"/>
      <c r="H278" s="319"/>
      <c r="I278" s="319"/>
      <c r="J278" s="319"/>
      <c r="K278" s="321"/>
      <c r="L278" s="319"/>
      <c r="M278" s="319"/>
      <c r="N278" s="319"/>
      <c r="O278" s="319"/>
      <c r="P278" s="319"/>
      <c r="Q278" s="319"/>
      <c r="R278" s="319"/>
      <c r="T278" s="300"/>
      <c r="U278" s="300"/>
      <c r="V278" s="300"/>
      <c r="W278" s="300"/>
      <c r="X278" s="300"/>
      <c r="Y278" s="300"/>
      <c r="Z278" s="319"/>
      <c r="AA278" s="319"/>
      <c r="AB278" s="319"/>
      <c r="AC278" s="303"/>
      <c r="AD278" s="304"/>
      <c r="AE278" s="303"/>
      <c r="AF278" s="303"/>
      <c r="AG278" s="303"/>
    </row>
    <row r="279" spans="2:33" s="301" customFormat="1" x14ac:dyDescent="0.25">
      <c r="B279" s="319"/>
      <c r="C279" s="319"/>
      <c r="D279" s="320"/>
      <c r="E279" s="319"/>
      <c r="F279" s="319"/>
      <c r="G279" s="319"/>
      <c r="H279" s="319"/>
      <c r="I279" s="319"/>
      <c r="J279" s="319"/>
      <c r="K279" s="321"/>
      <c r="L279" s="319"/>
      <c r="M279" s="319"/>
      <c r="N279" s="319"/>
      <c r="O279" s="319"/>
      <c r="P279" s="319"/>
      <c r="Q279" s="319"/>
      <c r="R279" s="319"/>
      <c r="T279" s="300"/>
      <c r="U279" s="300"/>
      <c r="V279" s="300"/>
      <c r="W279" s="300"/>
      <c r="X279" s="300"/>
      <c r="Y279" s="300"/>
      <c r="Z279" s="319"/>
      <c r="AA279" s="319"/>
      <c r="AB279" s="319"/>
      <c r="AC279" s="303"/>
      <c r="AD279" s="304"/>
      <c r="AE279" s="303"/>
      <c r="AF279" s="303"/>
      <c r="AG279" s="303"/>
    </row>
    <row r="280" spans="2:33" s="301" customFormat="1" x14ac:dyDescent="0.25">
      <c r="B280" s="319"/>
      <c r="C280" s="319"/>
      <c r="D280" s="320"/>
      <c r="E280" s="319"/>
      <c r="F280" s="319"/>
      <c r="G280" s="319"/>
      <c r="H280" s="319"/>
      <c r="I280" s="319"/>
      <c r="J280" s="319"/>
      <c r="K280" s="321"/>
      <c r="L280" s="319"/>
      <c r="M280" s="319"/>
      <c r="N280" s="319"/>
      <c r="O280" s="319"/>
      <c r="P280" s="319"/>
      <c r="Q280" s="319"/>
      <c r="R280" s="319"/>
      <c r="T280" s="300"/>
      <c r="U280" s="300"/>
      <c r="V280" s="300"/>
      <c r="W280" s="300"/>
      <c r="X280" s="300"/>
      <c r="Y280" s="300"/>
      <c r="Z280" s="319"/>
      <c r="AA280" s="319"/>
      <c r="AB280" s="319"/>
      <c r="AC280" s="303"/>
      <c r="AD280" s="304"/>
      <c r="AE280" s="303"/>
      <c r="AF280" s="303"/>
      <c r="AG280" s="303"/>
    </row>
    <row r="281" spans="2:33" s="301" customFormat="1" x14ac:dyDescent="0.25">
      <c r="B281" s="319"/>
      <c r="C281" s="319"/>
      <c r="D281" s="320"/>
      <c r="E281" s="319"/>
      <c r="F281" s="319"/>
      <c r="G281" s="319"/>
      <c r="H281" s="319"/>
      <c r="I281" s="319"/>
      <c r="J281" s="319"/>
      <c r="K281" s="321"/>
      <c r="L281" s="319"/>
      <c r="M281" s="319"/>
      <c r="N281" s="319"/>
      <c r="O281" s="319"/>
      <c r="P281" s="319"/>
      <c r="Q281" s="319"/>
      <c r="R281" s="319"/>
      <c r="T281" s="300"/>
      <c r="U281" s="300"/>
      <c r="V281" s="300"/>
      <c r="W281" s="300"/>
      <c r="X281" s="300"/>
      <c r="Y281" s="300"/>
      <c r="Z281" s="319"/>
      <c r="AA281" s="319"/>
      <c r="AB281" s="319"/>
      <c r="AC281" s="303"/>
      <c r="AD281" s="304"/>
      <c r="AE281" s="303"/>
      <c r="AF281" s="303"/>
      <c r="AG281" s="303"/>
    </row>
    <row r="282" spans="2:33" s="301" customFormat="1" x14ac:dyDescent="0.25">
      <c r="B282" s="319"/>
      <c r="C282" s="319"/>
      <c r="D282" s="320"/>
      <c r="E282" s="319"/>
      <c r="F282" s="319"/>
      <c r="G282" s="319"/>
      <c r="H282" s="319"/>
      <c r="I282" s="319"/>
      <c r="J282" s="319"/>
      <c r="K282" s="321"/>
      <c r="L282" s="319"/>
      <c r="M282" s="319"/>
      <c r="N282" s="319"/>
      <c r="O282" s="319"/>
      <c r="P282" s="319"/>
      <c r="Q282" s="319"/>
      <c r="R282" s="319"/>
      <c r="T282" s="300"/>
      <c r="U282" s="300"/>
      <c r="V282" s="300"/>
      <c r="W282" s="300"/>
      <c r="X282" s="300"/>
      <c r="Y282" s="300"/>
      <c r="Z282" s="319"/>
      <c r="AA282" s="319"/>
      <c r="AB282" s="319"/>
      <c r="AC282" s="303"/>
      <c r="AD282" s="304"/>
      <c r="AE282" s="303"/>
      <c r="AF282" s="303"/>
      <c r="AG282" s="303"/>
    </row>
    <row r="283" spans="2:33" s="301" customFormat="1" x14ac:dyDescent="0.25">
      <c r="B283" s="319"/>
      <c r="C283" s="319"/>
      <c r="D283" s="320"/>
      <c r="E283" s="319"/>
      <c r="F283" s="319"/>
      <c r="G283" s="319"/>
      <c r="H283" s="319"/>
      <c r="I283" s="319"/>
      <c r="J283" s="319"/>
      <c r="K283" s="321"/>
      <c r="L283" s="319"/>
      <c r="M283" s="319"/>
      <c r="N283" s="319"/>
      <c r="O283" s="319"/>
      <c r="P283" s="319"/>
      <c r="Q283" s="319"/>
      <c r="R283" s="319"/>
      <c r="T283" s="300"/>
      <c r="U283" s="300"/>
      <c r="V283" s="300"/>
      <c r="W283" s="300"/>
      <c r="X283" s="300"/>
      <c r="Y283" s="300"/>
      <c r="Z283" s="319"/>
      <c r="AA283" s="319"/>
      <c r="AB283" s="319"/>
      <c r="AC283" s="303"/>
      <c r="AD283" s="304"/>
      <c r="AE283" s="303"/>
      <c r="AF283" s="303"/>
      <c r="AG283" s="303"/>
    </row>
    <row r="284" spans="2:33" s="301" customFormat="1" x14ac:dyDescent="0.25">
      <c r="B284" s="319"/>
      <c r="C284" s="319"/>
      <c r="D284" s="320"/>
      <c r="E284" s="319"/>
      <c r="F284" s="319"/>
      <c r="G284" s="319"/>
      <c r="H284" s="319"/>
      <c r="I284" s="319"/>
      <c r="J284" s="319"/>
      <c r="K284" s="321"/>
      <c r="L284" s="319"/>
      <c r="M284" s="319"/>
      <c r="N284" s="319"/>
      <c r="O284" s="319"/>
      <c r="P284" s="319"/>
      <c r="Q284" s="319"/>
      <c r="R284" s="319"/>
      <c r="T284" s="300"/>
      <c r="U284" s="300"/>
      <c r="V284" s="300"/>
      <c r="W284" s="300"/>
      <c r="X284" s="300"/>
      <c r="Y284" s="300"/>
      <c r="Z284" s="319"/>
      <c r="AA284" s="319"/>
      <c r="AB284" s="319"/>
      <c r="AC284" s="303"/>
      <c r="AD284" s="304"/>
      <c r="AE284" s="303"/>
      <c r="AF284" s="303"/>
      <c r="AG284" s="303"/>
    </row>
    <row r="285" spans="2:33" s="301" customFormat="1" x14ac:dyDescent="0.25">
      <c r="B285" s="319"/>
      <c r="C285" s="319"/>
      <c r="D285" s="320"/>
      <c r="E285" s="319"/>
      <c r="F285" s="319"/>
      <c r="G285" s="319"/>
      <c r="H285" s="319"/>
      <c r="I285" s="319"/>
      <c r="J285" s="319"/>
      <c r="K285" s="321"/>
      <c r="L285" s="319"/>
      <c r="M285" s="319"/>
      <c r="N285" s="319"/>
      <c r="O285" s="319"/>
      <c r="P285" s="319"/>
      <c r="Q285" s="319"/>
      <c r="R285" s="319"/>
      <c r="T285" s="300"/>
      <c r="U285" s="300"/>
      <c r="V285" s="300"/>
      <c r="W285" s="300"/>
      <c r="X285" s="300"/>
      <c r="Y285" s="300"/>
      <c r="Z285" s="319"/>
      <c r="AA285" s="319"/>
      <c r="AB285" s="319"/>
      <c r="AC285" s="303"/>
      <c r="AD285" s="304"/>
      <c r="AE285" s="303"/>
      <c r="AF285" s="303"/>
      <c r="AG285" s="303"/>
    </row>
    <row r="286" spans="2:33" s="301" customFormat="1" x14ac:dyDescent="0.25">
      <c r="B286" s="319"/>
      <c r="C286" s="319"/>
      <c r="D286" s="320"/>
      <c r="E286" s="319"/>
      <c r="F286" s="319"/>
      <c r="G286" s="319"/>
      <c r="H286" s="319"/>
      <c r="I286" s="319"/>
      <c r="J286" s="319"/>
      <c r="K286" s="321"/>
      <c r="L286" s="319"/>
      <c r="M286" s="319"/>
      <c r="N286" s="319"/>
      <c r="O286" s="319"/>
      <c r="P286" s="319"/>
      <c r="Q286" s="319"/>
      <c r="R286" s="319"/>
      <c r="T286" s="300"/>
      <c r="U286" s="300"/>
      <c r="V286" s="300"/>
      <c r="W286" s="300"/>
      <c r="X286" s="300"/>
      <c r="Y286" s="300"/>
      <c r="Z286" s="319"/>
      <c r="AA286" s="319"/>
      <c r="AB286" s="319"/>
      <c r="AC286" s="303"/>
      <c r="AD286" s="304"/>
      <c r="AE286" s="303"/>
      <c r="AF286" s="303"/>
      <c r="AG286" s="303"/>
    </row>
    <row r="287" spans="2:33" s="301" customFormat="1" x14ac:dyDescent="0.25">
      <c r="B287" s="319"/>
      <c r="C287" s="319"/>
      <c r="D287" s="320"/>
      <c r="E287" s="319"/>
      <c r="F287" s="319"/>
      <c r="G287" s="319"/>
      <c r="H287" s="319"/>
      <c r="I287" s="319"/>
      <c r="J287" s="319"/>
      <c r="K287" s="321"/>
      <c r="L287" s="319"/>
      <c r="M287" s="319"/>
      <c r="N287" s="319"/>
      <c r="O287" s="319"/>
      <c r="P287" s="319"/>
      <c r="Q287" s="319"/>
      <c r="R287" s="319"/>
      <c r="T287" s="300"/>
      <c r="U287" s="300"/>
      <c r="V287" s="300"/>
      <c r="W287" s="300"/>
      <c r="X287" s="300"/>
      <c r="Y287" s="300"/>
      <c r="Z287" s="319"/>
      <c r="AA287" s="319"/>
      <c r="AB287" s="319"/>
      <c r="AC287" s="303"/>
      <c r="AD287" s="304"/>
      <c r="AE287" s="303"/>
      <c r="AF287" s="303"/>
      <c r="AG287" s="303"/>
    </row>
    <row r="288" spans="2:33" s="301" customFormat="1" x14ac:dyDescent="0.25">
      <c r="B288" s="319"/>
      <c r="C288" s="319"/>
      <c r="D288" s="320"/>
      <c r="E288" s="319"/>
      <c r="F288" s="319"/>
      <c r="G288" s="319"/>
      <c r="H288" s="319"/>
      <c r="I288" s="319"/>
      <c r="J288" s="319"/>
      <c r="K288" s="321"/>
      <c r="L288" s="319"/>
      <c r="M288" s="319"/>
      <c r="N288" s="319"/>
      <c r="O288" s="319"/>
      <c r="P288" s="319"/>
      <c r="Q288" s="319"/>
      <c r="R288" s="319"/>
      <c r="T288" s="300"/>
      <c r="U288" s="300"/>
      <c r="V288" s="300"/>
      <c r="W288" s="300"/>
      <c r="X288" s="300"/>
      <c r="Y288" s="300"/>
      <c r="Z288" s="319"/>
      <c r="AA288" s="319"/>
      <c r="AB288" s="319"/>
      <c r="AC288" s="303"/>
      <c r="AD288" s="304"/>
      <c r="AE288" s="303"/>
      <c r="AF288" s="303"/>
      <c r="AG288" s="303"/>
    </row>
    <row r="289" spans="2:33" s="301" customFormat="1" x14ac:dyDescent="0.25">
      <c r="B289" s="319"/>
      <c r="C289" s="319"/>
      <c r="D289" s="320"/>
      <c r="E289" s="319"/>
      <c r="F289" s="319"/>
      <c r="G289" s="319"/>
      <c r="H289" s="319"/>
      <c r="I289" s="319"/>
      <c r="J289" s="319"/>
      <c r="K289" s="321"/>
      <c r="L289" s="319"/>
      <c r="M289" s="319"/>
      <c r="N289" s="319"/>
      <c r="O289" s="319"/>
      <c r="P289" s="319"/>
      <c r="Q289" s="319"/>
      <c r="R289" s="319"/>
      <c r="T289" s="300"/>
      <c r="U289" s="300"/>
      <c r="V289" s="300"/>
      <c r="W289" s="300"/>
      <c r="X289" s="300"/>
      <c r="Y289" s="300"/>
      <c r="Z289" s="319"/>
      <c r="AA289" s="319"/>
      <c r="AB289" s="319"/>
      <c r="AC289" s="303"/>
      <c r="AD289" s="304"/>
      <c r="AE289" s="303"/>
      <c r="AF289" s="303"/>
      <c r="AG289" s="303"/>
    </row>
    <row r="290" spans="2:33" s="301" customFormat="1" x14ac:dyDescent="0.25">
      <c r="B290" s="319"/>
      <c r="C290" s="319"/>
      <c r="D290" s="320"/>
      <c r="E290" s="319"/>
      <c r="F290" s="319"/>
      <c r="G290" s="319"/>
      <c r="H290" s="319"/>
      <c r="I290" s="319"/>
      <c r="J290" s="319"/>
      <c r="K290" s="321"/>
      <c r="L290" s="319"/>
      <c r="M290" s="319"/>
      <c r="N290" s="319"/>
      <c r="O290" s="319"/>
      <c r="P290" s="319"/>
      <c r="Q290" s="319"/>
      <c r="R290" s="319"/>
      <c r="T290" s="300"/>
      <c r="U290" s="300"/>
      <c r="V290" s="300"/>
      <c r="W290" s="300"/>
      <c r="X290" s="300"/>
      <c r="Y290" s="300"/>
      <c r="Z290" s="319"/>
      <c r="AA290" s="319"/>
      <c r="AB290" s="319"/>
      <c r="AC290" s="303"/>
      <c r="AD290" s="304"/>
      <c r="AE290" s="303"/>
      <c r="AF290" s="303"/>
      <c r="AG290" s="303"/>
    </row>
    <row r="291" spans="2:33" s="301" customFormat="1" x14ac:dyDescent="0.25">
      <c r="B291" s="319"/>
      <c r="C291" s="319"/>
      <c r="D291" s="320"/>
      <c r="E291" s="319"/>
      <c r="F291" s="319"/>
      <c r="G291" s="319"/>
      <c r="H291" s="319"/>
      <c r="I291" s="319"/>
      <c r="J291" s="319"/>
      <c r="K291" s="321"/>
      <c r="L291" s="319"/>
      <c r="M291" s="319"/>
      <c r="N291" s="319"/>
      <c r="O291" s="319"/>
      <c r="P291" s="319"/>
      <c r="Q291" s="319"/>
      <c r="R291" s="319"/>
      <c r="T291" s="300"/>
      <c r="U291" s="300"/>
      <c r="V291" s="300"/>
      <c r="W291" s="300"/>
      <c r="X291" s="300"/>
      <c r="Y291" s="300"/>
      <c r="Z291" s="319"/>
      <c r="AA291" s="319"/>
      <c r="AB291" s="319"/>
      <c r="AC291" s="303"/>
      <c r="AD291" s="304"/>
      <c r="AE291" s="303"/>
      <c r="AF291" s="303"/>
      <c r="AG291" s="303"/>
    </row>
    <row r="292" spans="2:33" s="301" customFormat="1" x14ac:dyDescent="0.25">
      <c r="B292" s="319"/>
      <c r="C292" s="319"/>
      <c r="D292" s="320"/>
      <c r="E292" s="319"/>
      <c r="F292" s="319"/>
      <c r="G292" s="319"/>
      <c r="H292" s="319"/>
      <c r="I292" s="319"/>
      <c r="J292" s="319"/>
      <c r="K292" s="321"/>
      <c r="L292" s="319"/>
      <c r="M292" s="319"/>
      <c r="N292" s="319"/>
      <c r="O292" s="319"/>
      <c r="P292" s="319"/>
      <c r="Q292" s="319"/>
      <c r="R292" s="319"/>
      <c r="T292" s="300"/>
      <c r="U292" s="300"/>
      <c r="V292" s="300"/>
      <c r="W292" s="300"/>
      <c r="X292" s="300"/>
      <c r="Y292" s="300"/>
      <c r="Z292" s="319"/>
      <c r="AA292" s="319"/>
      <c r="AB292" s="319"/>
      <c r="AC292" s="303"/>
      <c r="AD292" s="304"/>
      <c r="AE292" s="303"/>
      <c r="AF292" s="303"/>
      <c r="AG292" s="303"/>
    </row>
    <row r="293" spans="2:33" s="301" customFormat="1" x14ac:dyDescent="0.25">
      <c r="B293" s="319"/>
      <c r="C293" s="319"/>
      <c r="D293" s="320"/>
      <c r="E293" s="319"/>
      <c r="F293" s="319"/>
      <c r="G293" s="319"/>
      <c r="H293" s="319"/>
      <c r="I293" s="319"/>
      <c r="J293" s="319"/>
      <c r="K293" s="321"/>
      <c r="L293" s="319"/>
      <c r="M293" s="319"/>
      <c r="N293" s="319"/>
      <c r="O293" s="319"/>
      <c r="P293" s="319"/>
      <c r="Q293" s="319"/>
      <c r="R293" s="319"/>
      <c r="T293" s="300"/>
      <c r="U293" s="300"/>
      <c r="V293" s="300"/>
      <c r="W293" s="300"/>
      <c r="X293" s="300"/>
      <c r="Y293" s="300"/>
      <c r="Z293" s="319"/>
      <c r="AA293" s="319"/>
      <c r="AB293" s="319"/>
      <c r="AC293" s="303"/>
      <c r="AD293" s="304"/>
      <c r="AE293" s="303"/>
      <c r="AF293" s="303"/>
      <c r="AG293" s="303"/>
    </row>
    <row r="294" spans="2:33" s="301" customFormat="1" x14ac:dyDescent="0.25">
      <c r="B294" s="319"/>
      <c r="C294" s="319"/>
      <c r="D294" s="320"/>
      <c r="E294" s="319"/>
      <c r="F294" s="319"/>
      <c r="G294" s="319"/>
      <c r="H294" s="319"/>
      <c r="I294" s="319"/>
      <c r="J294" s="319"/>
      <c r="K294" s="321"/>
      <c r="L294" s="319"/>
      <c r="M294" s="319"/>
      <c r="N294" s="319"/>
      <c r="O294" s="319"/>
      <c r="P294" s="319"/>
      <c r="Q294" s="319"/>
      <c r="R294" s="319"/>
      <c r="T294" s="300"/>
      <c r="U294" s="300"/>
      <c r="V294" s="300"/>
      <c r="W294" s="300"/>
      <c r="X294" s="300"/>
      <c r="Y294" s="300"/>
      <c r="Z294" s="319"/>
      <c r="AA294" s="319"/>
      <c r="AB294" s="319"/>
      <c r="AC294" s="303"/>
      <c r="AD294" s="304"/>
      <c r="AE294" s="303"/>
      <c r="AF294" s="303"/>
      <c r="AG294" s="303"/>
    </row>
    <row r="295" spans="2:33" s="301" customFormat="1" x14ac:dyDescent="0.25">
      <c r="B295" s="319"/>
      <c r="C295" s="319"/>
      <c r="D295" s="320"/>
      <c r="E295" s="319"/>
      <c r="F295" s="319"/>
      <c r="G295" s="319"/>
      <c r="H295" s="319"/>
      <c r="I295" s="319"/>
      <c r="J295" s="319"/>
      <c r="K295" s="321"/>
      <c r="L295" s="319"/>
      <c r="M295" s="319"/>
      <c r="N295" s="319"/>
      <c r="O295" s="319"/>
      <c r="P295" s="319"/>
      <c r="Q295" s="319"/>
      <c r="R295" s="319"/>
      <c r="T295" s="300"/>
      <c r="U295" s="300"/>
      <c r="V295" s="300"/>
      <c r="W295" s="300"/>
      <c r="X295" s="300"/>
      <c r="Y295" s="300"/>
      <c r="Z295" s="319"/>
      <c r="AA295" s="319"/>
      <c r="AB295" s="319"/>
      <c r="AC295" s="303"/>
      <c r="AD295" s="304"/>
      <c r="AE295" s="303"/>
      <c r="AF295" s="303"/>
      <c r="AG295" s="303"/>
    </row>
    <row r="296" spans="2:33" s="301" customFormat="1" x14ac:dyDescent="0.25">
      <c r="B296" s="319"/>
      <c r="C296" s="319"/>
      <c r="D296" s="320"/>
      <c r="E296" s="319"/>
      <c r="F296" s="319"/>
      <c r="G296" s="319"/>
      <c r="H296" s="319"/>
      <c r="I296" s="319"/>
      <c r="J296" s="319"/>
      <c r="K296" s="321"/>
      <c r="L296" s="319"/>
      <c r="M296" s="319"/>
      <c r="N296" s="319"/>
      <c r="O296" s="319"/>
      <c r="P296" s="319"/>
      <c r="Q296" s="319"/>
      <c r="R296" s="319"/>
      <c r="T296" s="300"/>
      <c r="U296" s="300"/>
      <c r="V296" s="300"/>
      <c r="W296" s="300"/>
      <c r="X296" s="300"/>
      <c r="Y296" s="300"/>
      <c r="Z296" s="319"/>
      <c r="AA296" s="319"/>
      <c r="AB296" s="319"/>
      <c r="AC296" s="303"/>
      <c r="AD296" s="304"/>
      <c r="AE296" s="303"/>
      <c r="AF296" s="303"/>
      <c r="AG296" s="303"/>
    </row>
    <row r="297" spans="2:33" s="301" customFormat="1" x14ac:dyDescent="0.25">
      <c r="B297" s="319"/>
      <c r="C297" s="319"/>
      <c r="D297" s="320"/>
      <c r="E297" s="319"/>
      <c r="F297" s="319"/>
      <c r="G297" s="319"/>
      <c r="H297" s="319"/>
      <c r="I297" s="319"/>
      <c r="J297" s="319"/>
      <c r="K297" s="321"/>
      <c r="L297" s="319"/>
      <c r="M297" s="319"/>
      <c r="N297" s="319"/>
      <c r="O297" s="319"/>
      <c r="P297" s="319"/>
      <c r="Q297" s="319"/>
      <c r="R297" s="319"/>
      <c r="T297" s="300"/>
      <c r="U297" s="300"/>
      <c r="V297" s="300"/>
      <c r="W297" s="300"/>
      <c r="X297" s="300"/>
      <c r="Y297" s="300"/>
      <c r="Z297" s="319"/>
      <c r="AA297" s="319"/>
      <c r="AB297" s="319"/>
      <c r="AC297" s="303"/>
      <c r="AD297" s="304"/>
      <c r="AE297" s="303"/>
      <c r="AF297" s="303"/>
      <c r="AG297" s="303"/>
    </row>
    <row r="298" spans="2:33" s="301" customFormat="1" x14ac:dyDescent="0.25">
      <c r="B298" s="319"/>
      <c r="C298" s="319"/>
      <c r="D298" s="320"/>
      <c r="E298" s="319"/>
      <c r="F298" s="319"/>
      <c r="G298" s="319"/>
      <c r="H298" s="319"/>
      <c r="I298" s="319"/>
      <c r="J298" s="319"/>
      <c r="K298" s="321"/>
      <c r="L298" s="319"/>
      <c r="M298" s="319"/>
      <c r="N298" s="319"/>
      <c r="O298" s="319"/>
      <c r="P298" s="319"/>
      <c r="Q298" s="319"/>
      <c r="R298" s="319"/>
      <c r="T298" s="300"/>
      <c r="U298" s="300"/>
      <c r="V298" s="300"/>
      <c r="W298" s="300"/>
      <c r="X298" s="300"/>
      <c r="Y298" s="300"/>
      <c r="Z298" s="319"/>
      <c r="AA298" s="319"/>
      <c r="AB298" s="319"/>
      <c r="AC298" s="303"/>
      <c r="AD298" s="304"/>
      <c r="AE298" s="303"/>
      <c r="AF298" s="303"/>
      <c r="AG298" s="303"/>
    </row>
    <row r="299" spans="2:33" s="301" customFormat="1" x14ac:dyDescent="0.25">
      <c r="B299" s="319"/>
      <c r="C299" s="319"/>
      <c r="D299" s="320"/>
      <c r="E299" s="319"/>
      <c r="F299" s="319"/>
      <c r="G299" s="319"/>
      <c r="H299" s="319"/>
      <c r="I299" s="319"/>
      <c r="J299" s="319"/>
      <c r="K299" s="321"/>
      <c r="L299" s="319"/>
      <c r="M299" s="319"/>
      <c r="N299" s="319"/>
      <c r="O299" s="319"/>
      <c r="P299" s="319"/>
      <c r="Q299" s="319"/>
      <c r="R299" s="319"/>
      <c r="T299" s="300"/>
      <c r="U299" s="300"/>
      <c r="V299" s="300"/>
      <c r="W299" s="300"/>
      <c r="X299" s="300"/>
      <c r="Y299" s="300"/>
      <c r="Z299" s="319"/>
      <c r="AA299" s="319"/>
      <c r="AB299" s="319"/>
      <c r="AC299" s="303"/>
      <c r="AD299" s="304"/>
      <c r="AE299" s="303"/>
      <c r="AF299" s="303"/>
      <c r="AG299" s="303"/>
    </row>
    <row r="300" spans="2:33" s="301" customFormat="1" x14ac:dyDescent="0.25">
      <c r="B300" s="319"/>
      <c r="C300" s="319"/>
      <c r="D300" s="320"/>
      <c r="E300" s="319"/>
      <c r="F300" s="319"/>
      <c r="G300" s="319"/>
      <c r="H300" s="319"/>
      <c r="I300" s="319"/>
      <c r="J300" s="319"/>
      <c r="K300" s="321"/>
      <c r="L300" s="319"/>
      <c r="M300" s="319"/>
      <c r="N300" s="319"/>
      <c r="O300" s="319"/>
      <c r="P300" s="319"/>
      <c r="Q300" s="319"/>
      <c r="R300" s="319"/>
      <c r="T300" s="300"/>
      <c r="U300" s="300"/>
      <c r="V300" s="300"/>
      <c r="W300" s="300"/>
      <c r="X300" s="300"/>
      <c r="Y300" s="300"/>
      <c r="Z300" s="319"/>
      <c r="AA300" s="319"/>
      <c r="AB300" s="319"/>
      <c r="AC300" s="303"/>
      <c r="AD300" s="304"/>
      <c r="AE300" s="303"/>
      <c r="AF300" s="303"/>
      <c r="AG300" s="303"/>
    </row>
    <row r="301" spans="2:33" s="301" customFormat="1" x14ac:dyDescent="0.25">
      <c r="B301" s="319"/>
      <c r="C301" s="319"/>
      <c r="D301" s="320"/>
      <c r="E301" s="319"/>
      <c r="F301" s="319"/>
      <c r="G301" s="319"/>
      <c r="H301" s="319"/>
      <c r="I301" s="319"/>
      <c r="J301" s="319"/>
      <c r="K301" s="321"/>
      <c r="L301" s="319"/>
      <c r="M301" s="319"/>
      <c r="N301" s="319"/>
      <c r="O301" s="319"/>
      <c r="P301" s="319"/>
      <c r="Q301" s="319"/>
      <c r="R301" s="319"/>
      <c r="T301" s="300"/>
      <c r="U301" s="300"/>
      <c r="V301" s="300"/>
      <c r="W301" s="300"/>
      <c r="X301" s="300"/>
      <c r="Y301" s="300"/>
      <c r="Z301" s="319"/>
      <c r="AA301" s="319"/>
      <c r="AB301" s="319"/>
      <c r="AC301" s="303"/>
      <c r="AD301" s="304"/>
      <c r="AE301" s="303"/>
      <c r="AF301" s="303"/>
      <c r="AG301" s="303"/>
    </row>
    <row r="302" spans="2:33" s="301" customFormat="1" x14ac:dyDescent="0.25">
      <c r="B302" s="319"/>
      <c r="C302" s="319"/>
      <c r="D302" s="320"/>
      <c r="E302" s="319"/>
      <c r="F302" s="319"/>
      <c r="G302" s="319"/>
      <c r="H302" s="319"/>
      <c r="I302" s="319"/>
      <c r="J302" s="319"/>
      <c r="K302" s="321"/>
      <c r="L302" s="319"/>
      <c r="M302" s="319"/>
      <c r="N302" s="319"/>
      <c r="O302" s="319"/>
      <c r="P302" s="319"/>
      <c r="Q302" s="319"/>
      <c r="R302" s="319"/>
      <c r="T302" s="300"/>
      <c r="U302" s="300"/>
      <c r="V302" s="300"/>
      <c r="W302" s="300"/>
      <c r="X302" s="300"/>
      <c r="Y302" s="300"/>
      <c r="Z302" s="319"/>
      <c r="AA302" s="319"/>
      <c r="AB302" s="319"/>
      <c r="AC302" s="303"/>
      <c r="AD302" s="304"/>
      <c r="AE302" s="303"/>
      <c r="AF302" s="303"/>
      <c r="AG302" s="303"/>
    </row>
    <row r="303" spans="2:33" s="301" customFormat="1" x14ac:dyDescent="0.25">
      <c r="B303" s="319"/>
      <c r="C303" s="319"/>
      <c r="D303" s="320"/>
      <c r="E303" s="319"/>
      <c r="F303" s="319"/>
      <c r="G303" s="319"/>
      <c r="H303" s="319"/>
      <c r="I303" s="319"/>
      <c r="J303" s="319"/>
      <c r="K303" s="321"/>
      <c r="L303" s="319"/>
      <c r="M303" s="319"/>
      <c r="N303" s="319"/>
      <c r="O303" s="319"/>
      <c r="P303" s="319"/>
      <c r="Q303" s="319"/>
      <c r="R303" s="319"/>
      <c r="T303" s="300"/>
      <c r="U303" s="300"/>
      <c r="V303" s="300"/>
      <c r="W303" s="300"/>
      <c r="X303" s="300"/>
      <c r="Y303" s="300"/>
      <c r="Z303" s="319"/>
      <c r="AA303" s="319"/>
      <c r="AB303" s="319"/>
      <c r="AC303" s="303"/>
      <c r="AD303" s="304"/>
      <c r="AE303" s="303"/>
      <c r="AF303" s="303"/>
      <c r="AG303" s="303"/>
    </row>
    <row r="304" spans="2:33" s="301" customFormat="1" x14ac:dyDescent="0.25">
      <c r="B304" s="319"/>
      <c r="C304" s="319"/>
      <c r="D304" s="320"/>
      <c r="E304" s="319"/>
      <c r="F304" s="319"/>
      <c r="G304" s="319"/>
      <c r="H304" s="319"/>
      <c r="I304" s="319"/>
      <c r="J304" s="319"/>
      <c r="K304" s="321"/>
      <c r="L304" s="319"/>
      <c r="M304" s="319"/>
      <c r="N304" s="319"/>
      <c r="O304" s="319"/>
      <c r="P304" s="319"/>
      <c r="Q304" s="319"/>
      <c r="R304" s="319"/>
      <c r="T304" s="300"/>
      <c r="U304" s="300"/>
      <c r="V304" s="300"/>
      <c r="W304" s="300"/>
      <c r="X304" s="300"/>
      <c r="Y304" s="300"/>
      <c r="Z304" s="319"/>
      <c r="AA304" s="319"/>
      <c r="AB304" s="319"/>
      <c r="AC304" s="303"/>
      <c r="AD304" s="304"/>
      <c r="AE304" s="303"/>
      <c r="AF304" s="303"/>
      <c r="AG304" s="303"/>
    </row>
    <row r="305" spans="2:33" s="301" customFormat="1" x14ac:dyDescent="0.25">
      <c r="B305" s="319"/>
      <c r="C305" s="319"/>
      <c r="D305" s="320"/>
      <c r="E305" s="319"/>
      <c r="F305" s="319"/>
      <c r="G305" s="319"/>
      <c r="H305" s="319"/>
      <c r="I305" s="319"/>
      <c r="J305" s="319"/>
      <c r="K305" s="321"/>
      <c r="L305" s="319"/>
      <c r="M305" s="319"/>
      <c r="N305" s="319"/>
      <c r="O305" s="319"/>
      <c r="P305" s="319"/>
      <c r="Q305" s="319"/>
      <c r="R305" s="319"/>
      <c r="T305" s="300"/>
      <c r="U305" s="300"/>
      <c r="V305" s="300"/>
      <c r="W305" s="300"/>
      <c r="X305" s="300"/>
      <c r="Y305" s="300"/>
      <c r="Z305" s="319"/>
      <c r="AA305" s="319"/>
      <c r="AB305" s="319"/>
      <c r="AC305" s="303"/>
      <c r="AD305" s="304"/>
      <c r="AE305" s="303"/>
      <c r="AF305" s="303"/>
      <c r="AG305" s="303"/>
    </row>
    <row r="306" spans="2:33" s="301" customFormat="1" x14ac:dyDescent="0.25">
      <c r="B306" s="319"/>
      <c r="C306" s="319"/>
      <c r="D306" s="320"/>
      <c r="E306" s="319"/>
      <c r="F306" s="319"/>
      <c r="G306" s="319"/>
      <c r="H306" s="319"/>
      <c r="I306" s="319"/>
      <c r="J306" s="319"/>
      <c r="K306" s="321"/>
      <c r="L306" s="319"/>
      <c r="M306" s="319"/>
      <c r="N306" s="319"/>
      <c r="O306" s="319"/>
      <c r="P306" s="319"/>
      <c r="Q306" s="319"/>
      <c r="R306" s="319"/>
      <c r="T306" s="300"/>
      <c r="U306" s="300"/>
      <c r="V306" s="300"/>
      <c r="W306" s="300"/>
      <c r="X306" s="300"/>
      <c r="Y306" s="300"/>
      <c r="Z306" s="319"/>
      <c r="AA306" s="319"/>
      <c r="AB306" s="319"/>
      <c r="AC306" s="303"/>
      <c r="AD306" s="304"/>
      <c r="AE306" s="303"/>
      <c r="AF306" s="303"/>
      <c r="AG306" s="303"/>
    </row>
    <row r="307" spans="2:33" s="301" customFormat="1" x14ac:dyDescent="0.25">
      <c r="B307" s="319"/>
      <c r="C307" s="319"/>
      <c r="D307" s="320"/>
      <c r="E307" s="319"/>
      <c r="F307" s="319"/>
      <c r="G307" s="319"/>
      <c r="H307" s="319"/>
      <c r="I307" s="319"/>
      <c r="J307" s="319"/>
      <c r="K307" s="321"/>
      <c r="L307" s="319"/>
      <c r="M307" s="319"/>
      <c r="N307" s="319"/>
      <c r="O307" s="319"/>
      <c r="P307" s="319"/>
      <c r="Q307" s="319"/>
      <c r="R307" s="319"/>
      <c r="T307" s="300"/>
      <c r="U307" s="300"/>
      <c r="V307" s="300"/>
      <c r="W307" s="300"/>
      <c r="X307" s="300"/>
      <c r="Y307" s="300"/>
      <c r="Z307" s="319"/>
      <c r="AA307" s="319"/>
      <c r="AB307" s="319"/>
      <c r="AC307" s="303"/>
      <c r="AD307" s="304"/>
      <c r="AE307" s="303"/>
      <c r="AF307" s="303"/>
      <c r="AG307" s="303"/>
    </row>
    <row r="308" spans="2:33" s="301" customFormat="1" x14ac:dyDescent="0.25">
      <c r="B308" s="319"/>
      <c r="C308" s="319"/>
      <c r="D308" s="320"/>
      <c r="E308" s="319"/>
      <c r="F308" s="319"/>
      <c r="G308" s="319"/>
      <c r="H308" s="319"/>
      <c r="I308" s="319"/>
      <c r="J308" s="319"/>
      <c r="K308" s="321"/>
      <c r="L308" s="319"/>
      <c r="M308" s="319"/>
      <c r="N308" s="319"/>
      <c r="O308" s="319"/>
      <c r="P308" s="319"/>
      <c r="Q308" s="319"/>
      <c r="R308" s="319"/>
      <c r="T308" s="300"/>
      <c r="U308" s="300"/>
      <c r="V308" s="300"/>
      <c r="W308" s="300"/>
      <c r="X308" s="300"/>
      <c r="Y308" s="300"/>
      <c r="Z308" s="319"/>
      <c r="AA308" s="319"/>
      <c r="AB308" s="319"/>
      <c r="AC308" s="303"/>
      <c r="AD308" s="304"/>
      <c r="AE308" s="303"/>
      <c r="AF308" s="303"/>
      <c r="AG308" s="303"/>
    </row>
    <row r="309" spans="2:33" s="301" customFormat="1" x14ac:dyDescent="0.25">
      <c r="B309" s="319"/>
      <c r="C309" s="319"/>
      <c r="D309" s="320"/>
      <c r="E309" s="319"/>
      <c r="F309" s="319"/>
      <c r="G309" s="319"/>
      <c r="H309" s="319"/>
      <c r="I309" s="319"/>
      <c r="J309" s="319"/>
      <c r="K309" s="321"/>
      <c r="L309" s="319"/>
      <c r="M309" s="319"/>
      <c r="N309" s="319"/>
      <c r="O309" s="319"/>
      <c r="P309" s="319"/>
      <c r="Q309" s="319"/>
      <c r="R309" s="319"/>
      <c r="T309" s="300"/>
      <c r="U309" s="300"/>
      <c r="V309" s="300"/>
      <c r="W309" s="300"/>
      <c r="X309" s="300"/>
      <c r="Y309" s="300"/>
      <c r="Z309" s="319"/>
      <c r="AA309" s="319"/>
      <c r="AB309" s="319"/>
      <c r="AC309" s="303"/>
      <c r="AD309" s="304"/>
      <c r="AE309" s="303"/>
      <c r="AF309" s="303"/>
      <c r="AG309" s="303"/>
    </row>
    <row r="310" spans="2:33" s="301" customFormat="1" x14ac:dyDescent="0.25">
      <c r="B310" s="319"/>
      <c r="C310" s="319"/>
      <c r="D310" s="320"/>
      <c r="E310" s="319"/>
      <c r="F310" s="319"/>
      <c r="G310" s="319"/>
      <c r="H310" s="319"/>
      <c r="I310" s="319"/>
      <c r="J310" s="319"/>
      <c r="K310" s="321"/>
      <c r="L310" s="319"/>
      <c r="M310" s="319"/>
      <c r="N310" s="319"/>
      <c r="O310" s="319"/>
      <c r="P310" s="319"/>
      <c r="Q310" s="319"/>
      <c r="R310" s="319"/>
      <c r="T310" s="300"/>
      <c r="U310" s="300"/>
      <c r="V310" s="300"/>
      <c r="W310" s="300"/>
      <c r="X310" s="300"/>
      <c r="Y310" s="300"/>
      <c r="Z310" s="319"/>
      <c r="AA310" s="319"/>
      <c r="AB310" s="319"/>
      <c r="AC310" s="303"/>
      <c r="AD310" s="304"/>
      <c r="AE310" s="303"/>
      <c r="AF310" s="303"/>
      <c r="AG310" s="303"/>
    </row>
    <row r="311" spans="2:33" s="301" customFormat="1" x14ac:dyDescent="0.25">
      <c r="B311" s="319"/>
      <c r="C311" s="319"/>
      <c r="D311" s="320"/>
      <c r="E311" s="319"/>
      <c r="F311" s="319"/>
      <c r="G311" s="319"/>
      <c r="H311" s="319"/>
      <c r="I311" s="319"/>
      <c r="J311" s="319"/>
      <c r="K311" s="321"/>
      <c r="L311" s="319"/>
      <c r="M311" s="319"/>
      <c r="N311" s="319"/>
      <c r="O311" s="319"/>
      <c r="P311" s="319"/>
      <c r="Q311" s="319"/>
      <c r="R311" s="319"/>
      <c r="T311" s="300"/>
      <c r="U311" s="300"/>
      <c r="V311" s="300"/>
      <c r="W311" s="300"/>
      <c r="X311" s="300"/>
      <c r="Y311" s="300"/>
      <c r="Z311" s="319"/>
      <c r="AA311" s="319"/>
      <c r="AB311" s="319"/>
      <c r="AC311" s="303"/>
      <c r="AD311" s="304"/>
      <c r="AE311" s="303"/>
      <c r="AF311" s="303"/>
      <c r="AG311" s="303"/>
    </row>
    <row r="312" spans="2:33" s="301" customFormat="1" x14ac:dyDescent="0.25">
      <c r="B312" s="319"/>
      <c r="C312" s="319"/>
      <c r="D312" s="320"/>
      <c r="E312" s="319"/>
      <c r="F312" s="319"/>
      <c r="G312" s="319"/>
      <c r="H312" s="319"/>
      <c r="I312" s="319"/>
      <c r="J312" s="319"/>
      <c r="K312" s="321"/>
      <c r="L312" s="319"/>
      <c r="M312" s="319"/>
      <c r="N312" s="319"/>
      <c r="O312" s="319"/>
      <c r="P312" s="319"/>
      <c r="Q312" s="319"/>
      <c r="R312" s="319"/>
      <c r="T312" s="300"/>
      <c r="U312" s="300"/>
      <c r="V312" s="300"/>
      <c r="W312" s="300"/>
      <c r="X312" s="300"/>
      <c r="Y312" s="300"/>
      <c r="Z312" s="319"/>
      <c r="AA312" s="319"/>
      <c r="AB312" s="319"/>
      <c r="AC312" s="303"/>
      <c r="AD312" s="304"/>
      <c r="AE312" s="303"/>
      <c r="AF312" s="303"/>
      <c r="AG312" s="303"/>
    </row>
    <row r="313" spans="2:33" s="301" customFormat="1" x14ac:dyDescent="0.25">
      <c r="B313" s="319"/>
      <c r="C313" s="319"/>
      <c r="D313" s="320"/>
      <c r="E313" s="319"/>
      <c r="F313" s="319"/>
      <c r="G313" s="319"/>
      <c r="H313" s="319"/>
      <c r="I313" s="319"/>
      <c r="J313" s="319"/>
      <c r="K313" s="321"/>
      <c r="L313" s="319"/>
      <c r="M313" s="319"/>
      <c r="N313" s="319"/>
      <c r="O313" s="319"/>
      <c r="P313" s="319"/>
      <c r="Q313" s="319"/>
      <c r="R313" s="319"/>
      <c r="T313" s="300"/>
      <c r="U313" s="300"/>
      <c r="V313" s="300"/>
      <c r="W313" s="300"/>
      <c r="X313" s="300"/>
      <c r="Y313" s="300"/>
      <c r="Z313" s="319"/>
      <c r="AA313" s="319"/>
      <c r="AB313" s="319"/>
      <c r="AC313" s="303"/>
      <c r="AD313" s="304"/>
      <c r="AE313" s="303"/>
      <c r="AF313" s="303"/>
      <c r="AG313" s="303"/>
    </row>
    <row r="314" spans="2:33" s="301" customFormat="1" x14ac:dyDescent="0.25">
      <c r="B314" s="319"/>
      <c r="C314" s="319"/>
      <c r="D314" s="320"/>
      <c r="E314" s="319"/>
      <c r="F314" s="319"/>
      <c r="G314" s="319"/>
      <c r="H314" s="319"/>
      <c r="I314" s="319"/>
      <c r="J314" s="319"/>
      <c r="K314" s="321"/>
      <c r="L314" s="319"/>
      <c r="M314" s="319"/>
      <c r="N314" s="319"/>
      <c r="O314" s="319"/>
      <c r="P314" s="319"/>
      <c r="Q314" s="319"/>
      <c r="R314" s="319"/>
      <c r="T314" s="300"/>
      <c r="U314" s="300"/>
      <c r="V314" s="300"/>
      <c r="W314" s="300"/>
      <c r="X314" s="300"/>
      <c r="Y314" s="300"/>
      <c r="Z314" s="319"/>
      <c r="AA314" s="319"/>
      <c r="AB314" s="319"/>
      <c r="AC314" s="303"/>
      <c r="AD314" s="304"/>
      <c r="AE314" s="303"/>
      <c r="AF314" s="303"/>
      <c r="AG314" s="303"/>
    </row>
    <row r="315" spans="2:33" s="301" customFormat="1" x14ac:dyDescent="0.25">
      <c r="B315" s="319"/>
      <c r="C315" s="319"/>
      <c r="D315" s="320"/>
      <c r="E315" s="319"/>
      <c r="F315" s="319"/>
      <c r="G315" s="319"/>
      <c r="H315" s="319"/>
      <c r="I315" s="319"/>
      <c r="J315" s="319"/>
      <c r="K315" s="321"/>
      <c r="L315" s="319"/>
      <c r="M315" s="319"/>
      <c r="N315" s="319"/>
      <c r="O315" s="319"/>
      <c r="P315" s="319"/>
      <c r="Q315" s="319"/>
      <c r="R315" s="319"/>
      <c r="T315" s="300"/>
      <c r="U315" s="300"/>
      <c r="V315" s="300"/>
      <c r="W315" s="300"/>
      <c r="X315" s="300"/>
      <c r="Y315" s="300"/>
      <c r="Z315" s="319"/>
      <c r="AA315" s="319"/>
      <c r="AB315" s="319"/>
      <c r="AC315" s="303"/>
      <c r="AD315" s="304"/>
      <c r="AE315" s="303"/>
      <c r="AF315" s="303"/>
      <c r="AG315" s="303"/>
    </row>
    <row r="316" spans="2:33" s="301" customFormat="1" x14ac:dyDescent="0.25">
      <c r="B316" s="319"/>
      <c r="C316" s="319"/>
      <c r="D316" s="320"/>
      <c r="E316" s="319"/>
      <c r="F316" s="319"/>
      <c r="G316" s="319"/>
      <c r="H316" s="319"/>
      <c r="I316" s="319"/>
      <c r="J316" s="319"/>
      <c r="K316" s="321"/>
      <c r="L316" s="319"/>
      <c r="M316" s="319"/>
      <c r="N316" s="319"/>
      <c r="O316" s="319"/>
      <c r="P316" s="319"/>
      <c r="Q316" s="319"/>
      <c r="R316" s="319"/>
      <c r="T316" s="300"/>
      <c r="U316" s="300"/>
      <c r="V316" s="300"/>
      <c r="W316" s="300"/>
      <c r="X316" s="300"/>
      <c r="Y316" s="300"/>
      <c r="Z316" s="319"/>
      <c r="AA316" s="319"/>
      <c r="AB316" s="319"/>
      <c r="AC316" s="303"/>
      <c r="AD316" s="304"/>
      <c r="AE316" s="303"/>
      <c r="AF316" s="303"/>
      <c r="AG316" s="303"/>
    </row>
    <row r="317" spans="2:33" s="301" customFormat="1" x14ac:dyDescent="0.25">
      <c r="B317" s="319"/>
      <c r="C317" s="319"/>
      <c r="D317" s="320"/>
      <c r="E317" s="319"/>
      <c r="F317" s="319"/>
      <c r="G317" s="319"/>
      <c r="H317" s="319"/>
      <c r="I317" s="319"/>
      <c r="J317" s="319"/>
      <c r="K317" s="321"/>
      <c r="L317" s="319"/>
      <c r="M317" s="319"/>
      <c r="N317" s="319"/>
      <c r="O317" s="319"/>
      <c r="P317" s="319"/>
      <c r="Q317" s="319"/>
      <c r="R317" s="319"/>
      <c r="T317" s="300"/>
      <c r="U317" s="300"/>
      <c r="V317" s="300"/>
      <c r="W317" s="300"/>
      <c r="X317" s="300"/>
      <c r="Y317" s="300"/>
      <c r="Z317" s="319"/>
      <c r="AA317" s="319"/>
      <c r="AB317" s="319"/>
      <c r="AC317" s="303"/>
      <c r="AD317" s="304"/>
      <c r="AE317" s="303"/>
      <c r="AF317" s="303"/>
      <c r="AG317" s="303"/>
    </row>
    <row r="318" spans="2:33" s="301" customFormat="1" x14ac:dyDescent="0.25">
      <c r="D318" s="324"/>
      <c r="K318" s="325"/>
      <c r="T318" s="300"/>
      <c r="U318" s="300"/>
      <c r="V318" s="300"/>
      <c r="W318" s="300"/>
      <c r="X318" s="300"/>
      <c r="Y318" s="300"/>
      <c r="Z318" s="319"/>
      <c r="AA318" s="319"/>
      <c r="AB318" s="319"/>
      <c r="AC318" s="303"/>
      <c r="AD318" s="304"/>
      <c r="AE318" s="303"/>
      <c r="AF318" s="303"/>
      <c r="AG318" s="303"/>
    </row>
    <row r="319" spans="2:33" s="301" customFormat="1" x14ac:dyDescent="0.25">
      <c r="D319" s="324"/>
      <c r="K319" s="325"/>
      <c r="T319" s="300"/>
      <c r="U319" s="300"/>
      <c r="V319" s="300"/>
      <c r="W319" s="300"/>
      <c r="X319" s="300"/>
      <c r="Y319" s="300"/>
      <c r="AC319" s="303"/>
      <c r="AD319" s="304"/>
      <c r="AE319" s="303"/>
      <c r="AF319" s="303"/>
      <c r="AG319" s="303"/>
    </row>
    <row r="320" spans="2:33" s="301" customFormat="1" x14ac:dyDescent="0.25">
      <c r="D320" s="324"/>
      <c r="K320" s="325"/>
      <c r="T320" s="300"/>
      <c r="U320" s="300"/>
      <c r="V320" s="300"/>
      <c r="W320" s="300"/>
      <c r="X320" s="300"/>
      <c r="Y320" s="300"/>
      <c r="AC320" s="303"/>
      <c r="AD320" s="304"/>
      <c r="AE320" s="303"/>
      <c r="AF320" s="303"/>
      <c r="AG320" s="303"/>
    </row>
    <row r="321" spans="4:33" s="301" customFormat="1" x14ac:dyDescent="0.25">
      <c r="D321" s="324"/>
      <c r="K321" s="325"/>
      <c r="T321" s="300"/>
      <c r="U321" s="300"/>
      <c r="V321" s="300"/>
      <c r="W321" s="300"/>
      <c r="X321" s="300"/>
      <c r="Y321" s="300"/>
      <c r="AC321" s="303"/>
      <c r="AD321" s="304"/>
      <c r="AE321" s="303"/>
      <c r="AF321" s="303"/>
      <c r="AG321" s="303"/>
    </row>
    <row r="322" spans="4:33" s="301" customFormat="1" x14ac:dyDescent="0.25">
      <c r="D322" s="324"/>
      <c r="K322" s="325"/>
      <c r="T322" s="300"/>
      <c r="U322" s="300"/>
      <c r="V322" s="300"/>
      <c r="W322" s="300"/>
      <c r="X322" s="300"/>
      <c r="Y322" s="300"/>
      <c r="AC322" s="303"/>
      <c r="AD322" s="304"/>
      <c r="AE322" s="303"/>
      <c r="AF322" s="303"/>
      <c r="AG322" s="303"/>
    </row>
    <row r="323" spans="4:33" s="301" customFormat="1" x14ac:dyDescent="0.25">
      <c r="D323" s="324"/>
      <c r="K323" s="325"/>
      <c r="T323" s="300"/>
      <c r="U323" s="300"/>
      <c r="V323" s="300"/>
      <c r="W323" s="300"/>
      <c r="X323" s="300"/>
      <c r="Y323" s="300"/>
      <c r="AC323" s="303"/>
      <c r="AD323" s="304"/>
      <c r="AE323" s="303"/>
      <c r="AF323" s="303"/>
      <c r="AG323" s="303"/>
    </row>
    <row r="324" spans="4:33" s="301" customFormat="1" x14ac:dyDescent="0.25">
      <c r="D324" s="324"/>
      <c r="K324" s="325"/>
      <c r="T324" s="300"/>
      <c r="U324" s="300"/>
      <c r="V324" s="300"/>
      <c r="W324" s="300"/>
      <c r="X324" s="300"/>
      <c r="Y324" s="300"/>
      <c r="AC324" s="303"/>
      <c r="AD324" s="304"/>
      <c r="AE324" s="303"/>
      <c r="AF324" s="303"/>
      <c r="AG324" s="303"/>
    </row>
    <row r="325" spans="4:33" s="301" customFormat="1" x14ac:dyDescent="0.25">
      <c r="D325" s="324"/>
      <c r="K325" s="325"/>
      <c r="T325" s="300"/>
      <c r="U325" s="300"/>
      <c r="V325" s="300"/>
      <c r="W325" s="300"/>
      <c r="X325" s="300"/>
      <c r="Y325" s="300"/>
      <c r="AC325" s="303"/>
      <c r="AD325" s="304"/>
      <c r="AE325" s="303"/>
      <c r="AF325" s="303"/>
      <c r="AG325" s="303"/>
    </row>
    <row r="326" spans="4:33" s="301" customFormat="1" x14ac:dyDescent="0.25">
      <c r="D326" s="324"/>
      <c r="K326" s="325"/>
      <c r="T326" s="300"/>
      <c r="U326" s="300"/>
      <c r="V326" s="300"/>
      <c r="W326" s="300"/>
      <c r="X326" s="300"/>
      <c r="Y326" s="300"/>
      <c r="AC326" s="303"/>
      <c r="AD326" s="304"/>
      <c r="AE326" s="303"/>
      <c r="AF326" s="303"/>
      <c r="AG326" s="303"/>
    </row>
    <row r="327" spans="4:33" s="301" customFormat="1" x14ac:dyDescent="0.25">
      <c r="D327" s="324"/>
      <c r="K327" s="325"/>
      <c r="T327" s="300"/>
      <c r="U327" s="300"/>
      <c r="V327" s="300"/>
      <c r="W327" s="300"/>
      <c r="X327" s="300"/>
      <c r="Y327" s="300"/>
      <c r="AC327" s="303"/>
      <c r="AD327" s="304"/>
      <c r="AE327" s="303"/>
      <c r="AF327" s="303"/>
      <c r="AG327" s="303"/>
    </row>
    <row r="328" spans="4:33" s="301" customFormat="1" x14ac:dyDescent="0.25">
      <c r="D328" s="324"/>
      <c r="K328" s="325"/>
      <c r="T328" s="300"/>
      <c r="U328" s="300"/>
      <c r="V328" s="300"/>
      <c r="W328" s="300"/>
      <c r="X328" s="300"/>
      <c r="Y328" s="300"/>
      <c r="AC328" s="303"/>
      <c r="AD328" s="304"/>
      <c r="AE328" s="303"/>
      <c r="AF328" s="303"/>
      <c r="AG328" s="303"/>
    </row>
    <row r="329" spans="4:33" s="301" customFormat="1" x14ac:dyDescent="0.25">
      <c r="D329" s="324"/>
      <c r="K329" s="325"/>
      <c r="T329" s="300"/>
      <c r="U329" s="300"/>
      <c r="V329" s="300"/>
      <c r="W329" s="300"/>
      <c r="X329" s="300"/>
      <c r="Y329" s="300"/>
      <c r="AC329" s="303"/>
      <c r="AD329" s="304"/>
      <c r="AE329" s="303"/>
      <c r="AF329" s="303"/>
      <c r="AG329" s="303"/>
    </row>
    <row r="330" spans="4:33" s="301" customFormat="1" x14ac:dyDescent="0.25">
      <c r="D330" s="324"/>
      <c r="K330" s="325"/>
      <c r="T330" s="300"/>
      <c r="U330" s="300"/>
      <c r="V330" s="300"/>
      <c r="W330" s="300"/>
      <c r="X330" s="300"/>
      <c r="Y330" s="300"/>
      <c r="AC330" s="303"/>
      <c r="AD330" s="304"/>
      <c r="AE330" s="303"/>
      <c r="AF330" s="303"/>
      <c r="AG330" s="303"/>
    </row>
    <row r="331" spans="4:33" s="301" customFormat="1" x14ac:dyDescent="0.25">
      <c r="D331" s="324"/>
      <c r="K331" s="325"/>
      <c r="T331" s="300"/>
      <c r="U331" s="300"/>
      <c r="V331" s="300"/>
      <c r="W331" s="300"/>
      <c r="X331" s="300"/>
      <c r="Y331" s="300"/>
      <c r="AC331" s="303"/>
      <c r="AD331" s="304"/>
      <c r="AE331" s="303"/>
      <c r="AF331" s="303"/>
      <c r="AG331" s="303"/>
    </row>
    <row r="332" spans="4:33" s="301" customFormat="1" x14ac:dyDescent="0.25">
      <c r="D332" s="324"/>
      <c r="K332" s="325"/>
      <c r="T332" s="300"/>
      <c r="U332" s="300"/>
      <c r="V332" s="300"/>
      <c r="W332" s="300"/>
      <c r="X332" s="300"/>
      <c r="Y332" s="300"/>
      <c r="AC332" s="303"/>
      <c r="AD332" s="304"/>
      <c r="AE332" s="303"/>
      <c r="AF332" s="303"/>
      <c r="AG332" s="303"/>
    </row>
    <row r="333" spans="4:33" s="301" customFormat="1" x14ac:dyDescent="0.25">
      <c r="D333" s="324"/>
      <c r="K333" s="325"/>
      <c r="T333" s="300"/>
      <c r="U333" s="300"/>
      <c r="V333" s="300"/>
      <c r="W333" s="300"/>
      <c r="X333" s="300"/>
      <c r="Y333" s="300"/>
      <c r="AC333" s="303"/>
      <c r="AD333" s="304"/>
      <c r="AE333" s="303"/>
      <c r="AF333" s="303"/>
      <c r="AG333" s="303"/>
    </row>
    <row r="334" spans="4:33" s="301" customFormat="1" x14ac:dyDescent="0.25">
      <c r="D334" s="324"/>
      <c r="K334" s="325"/>
      <c r="T334" s="300"/>
      <c r="U334" s="300"/>
      <c r="V334" s="300"/>
      <c r="W334" s="300"/>
      <c r="X334" s="300"/>
      <c r="Y334" s="300"/>
      <c r="AC334" s="303"/>
      <c r="AD334" s="304"/>
      <c r="AE334" s="303"/>
      <c r="AF334" s="303"/>
      <c r="AG334" s="303"/>
    </row>
    <row r="335" spans="4:33" s="301" customFormat="1" x14ac:dyDescent="0.25">
      <c r="D335" s="324"/>
      <c r="K335" s="325"/>
      <c r="T335" s="300"/>
      <c r="U335" s="300"/>
      <c r="V335" s="300"/>
      <c r="W335" s="300"/>
      <c r="X335" s="300"/>
      <c r="Y335" s="300"/>
      <c r="AC335" s="303"/>
      <c r="AD335" s="304"/>
      <c r="AE335" s="303"/>
      <c r="AF335" s="303"/>
      <c r="AG335" s="303"/>
    </row>
    <row r="336" spans="4:33" s="301" customFormat="1" x14ac:dyDescent="0.25">
      <c r="D336" s="324"/>
      <c r="K336" s="325"/>
      <c r="T336" s="300"/>
      <c r="U336" s="300"/>
      <c r="V336" s="300"/>
      <c r="W336" s="300"/>
      <c r="X336" s="300"/>
      <c r="Y336" s="300"/>
      <c r="AC336" s="303"/>
      <c r="AD336" s="304"/>
      <c r="AE336" s="303"/>
      <c r="AF336" s="303"/>
      <c r="AG336" s="303"/>
    </row>
    <row r="337" spans="4:33" s="301" customFormat="1" x14ac:dyDescent="0.25">
      <c r="D337" s="324"/>
      <c r="K337" s="325"/>
      <c r="T337" s="300"/>
      <c r="U337" s="300"/>
      <c r="V337" s="300"/>
      <c r="W337" s="300"/>
      <c r="X337" s="300"/>
      <c r="Y337" s="300"/>
      <c r="AC337" s="303"/>
      <c r="AD337" s="304"/>
      <c r="AE337" s="303"/>
      <c r="AF337" s="303"/>
      <c r="AG337" s="303"/>
    </row>
    <row r="338" spans="4:33" s="301" customFormat="1" x14ac:dyDescent="0.25">
      <c r="D338" s="324"/>
      <c r="K338" s="325"/>
      <c r="T338" s="300"/>
      <c r="U338" s="300"/>
      <c r="V338" s="300"/>
      <c r="W338" s="300"/>
      <c r="X338" s="300"/>
      <c r="Y338" s="300"/>
      <c r="AC338" s="303"/>
      <c r="AD338" s="304"/>
      <c r="AE338" s="303"/>
      <c r="AF338" s="303"/>
      <c r="AG338" s="303"/>
    </row>
    <row r="339" spans="4:33" s="301" customFormat="1" x14ac:dyDescent="0.25">
      <c r="D339" s="324"/>
      <c r="K339" s="325"/>
      <c r="T339" s="300"/>
      <c r="U339" s="300"/>
      <c r="V339" s="300"/>
      <c r="W339" s="300"/>
      <c r="X339" s="300"/>
      <c r="Y339" s="300"/>
      <c r="AC339" s="303"/>
      <c r="AD339" s="304"/>
      <c r="AE339" s="303"/>
      <c r="AF339" s="303"/>
      <c r="AG339" s="303"/>
    </row>
    <row r="340" spans="4:33" s="301" customFormat="1" x14ac:dyDescent="0.25">
      <c r="D340" s="324"/>
      <c r="K340" s="325"/>
      <c r="T340" s="300"/>
      <c r="U340" s="300"/>
      <c r="V340" s="300"/>
      <c r="W340" s="300"/>
      <c r="X340" s="300"/>
      <c r="Y340" s="300"/>
      <c r="AC340" s="303"/>
      <c r="AD340" s="304"/>
      <c r="AE340" s="303"/>
      <c r="AF340" s="303"/>
      <c r="AG340" s="303"/>
    </row>
    <row r="341" spans="4:33" s="301" customFormat="1" x14ac:dyDescent="0.25">
      <c r="D341" s="324"/>
      <c r="K341" s="325"/>
      <c r="T341" s="300"/>
      <c r="U341" s="300"/>
      <c r="V341" s="300"/>
      <c r="W341" s="300"/>
      <c r="X341" s="300"/>
      <c r="Y341" s="300"/>
      <c r="AC341" s="303"/>
      <c r="AD341" s="304"/>
      <c r="AE341" s="303"/>
      <c r="AF341" s="303"/>
      <c r="AG341" s="303"/>
    </row>
    <row r="342" spans="4:33" s="301" customFormat="1" x14ac:dyDescent="0.25">
      <c r="D342" s="324"/>
      <c r="K342" s="325"/>
      <c r="T342" s="300"/>
      <c r="U342" s="300"/>
      <c r="V342" s="300"/>
      <c r="W342" s="300"/>
      <c r="X342" s="300"/>
      <c r="Y342" s="300"/>
      <c r="AC342" s="303"/>
      <c r="AD342" s="304"/>
      <c r="AE342" s="303"/>
      <c r="AF342" s="303"/>
      <c r="AG342" s="303"/>
    </row>
    <row r="343" spans="4:33" s="301" customFormat="1" x14ac:dyDescent="0.25">
      <c r="D343" s="324"/>
      <c r="K343" s="325"/>
      <c r="T343" s="300"/>
      <c r="U343" s="300"/>
      <c r="V343" s="300"/>
      <c r="W343" s="300"/>
      <c r="X343" s="300"/>
      <c r="Y343" s="300"/>
      <c r="AC343" s="303"/>
      <c r="AD343" s="304"/>
      <c r="AE343" s="303"/>
      <c r="AF343" s="303"/>
      <c r="AG343" s="303"/>
    </row>
    <row r="344" spans="4:33" s="301" customFormat="1" x14ac:dyDescent="0.25">
      <c r="D344" s="324"/>
      <c r="K344" s="325"/>
      <c r="T344" s="300"/>
      <c r="U344" s="300"/>
      <c r="V344" s="300"/>
      <c r="W344" s="300"/>
      <c r="X344" s="300"/>
      <c r="Y344" s="300"/>
      <c r="AC344" s="303"/>
      <c r="AD344" s="304"/>
      <c r="AE344" s="303"/>
      <c r="AF344" s="303"/>
      <c r="AG344" s="303"/>
    </row>
    <row r="345" spans="4:33" s="301" customFormat="1" x14ac:dyDescent="0.25">
      <c r="D345" s="324"/>
      <c r="K345" s="325"/>
      <c r="T345" s="300"/>
      <c r="U345" s="300"/>
      <c r="V345" s="300"/>
      <c r="W345" s="300"/>
      <c r="X345" s="300"/>
      <c r="Y345" s="300"/>
      <c r="AC345" s="303"/>
      <c r="AD345" s="304"/>
      <c r="AE345" s="303"/>
      <c r="AF345" s="303"/>
      <c r="AG345" s="303"/>
    </row>
    <row r="346" spans="4:33" s="301" customFormat="1" x14ac:dyDescent="0.25">
      <c r="D346" s="324"/>
      <c r="K346" s="325"/>
      <c r="T346" s="300"/>
      <c r="U346" s="300"/>
      <c r="V346" s="300"/>
      <c r="W346" s="300"/>
      <c r="X346" s="300"/>
      <c r="Y346" s="300"/>
      <c r="AC346" s="303"/>
      <c r="AD346" s="304"/>
      <c r="AE346" s="303"/>
      <c r="AF346" s="303"/>
      <c r="AG346" s="303"/>
    </row>
    <row r="347" spans="4:33" s="301" customFormat="1" x14ac:dyDescent="0.25">
      <c r="D347" s="324"/>
      <c r="K347" s="325"/>
      <c r="T347" s="300"/>
      <c r="U347" s="300"/>
      <c r="V347" s="300"/>
      <c r="W347" s="300"/>
      <c r="X347" s="300"/>
      <c r="Y347" s="300"/>
      <c r="AC347" s="303"/>
      <c r="AD347" s="304"/>
      <c r="AE347" s="303"/>
      <c r="AF347" s="303"/>
      <c r="AG347" s="303"/>
    </row>
    <row r="348" spans="4:33" s="301" customFormat="1" x14ac:dyDescent="0.25">
      <c r="D348" s="324"/>
      <c r="K348" s="325"/>
      <c r="T348" s="300"/>
      <c r="U348" s="300"/>
      <c r="V348" s="300"/>
      <c r="W348" s="300"/>
      <c r="X348" s="300"/>
      <c r="Y348" s="300"/>
      <c r="AC348" s="303"/>
      <c r="AD348" s="304"/>
      <c r="AE348" s="303"/>
      <c r="AF348" s="303"/>
      <c r="AG348" s="303"/>
    </row>
    <row r="349" spans="4:33" s="301" customFormat="1" x14ac:dyDescent="0.25">
      <c r="D349" s="324"/>
      <c r="K349" s="325"/>
      <c r="T349" s="300"/>
      <c r="U349" s="300"/>
      <c r="V349" s="300"/>
      <c r="W349" s="300"/>
      <c r="X349" s="300"/>
      <c r="Y349" s="300"/>
      <c r="AC349" s="303"/>
      <c r="AD349" s="304"/>
      <c r="AE349" s="303"/>
      <c r="AF349" s="303"/>
      <c r="AG349" s="303"/>
    </row>
    <row r="350" spans="4:33" s="301" customFormat="1" x14ac:dyDescent="0.25">
      <c r="D350" s="324"/>
      <c r="K350" s="325"/>
      <c r="T350" s="300"/>
      <c r="U350" s="300"/>
      <c r="V350" s="300"/>
      <c r="W350" s="300"/>
      <c r="X350" s="300"/>
      <c r="Y350" s="300"/>
      <c r="AC350" s="303"/>
      <c r="AD350" s="304"/>
      <c r="AE350" s="303"/>
      <c r="AF350" s="303"/>
      <c r="AG350" s="303"/>
    </row>
    <row r="351" spans="4:33" s="301" customFormat="1" x14ac:dyDescent="0.25">
      <c r="D351" s="324"/>
      <c r="K351" s="325"/>
      <c r="T351" s="300"/>
      <c r="U351" s="300"/>
      <c r="V351" s="300"/>
      <c r="W351" s="300"/>
      <c r="X351" s="300"/>
      <c r="Y351" s="300"/>
      <c r="AC351" s="303"/>
      <c r="AD351" s="304"/>
      <c r="AE351" s="303"/>
      <c r="AF351" s="303"/>
      <c r="AG351" s="303"/>
    </row>
    <row r="352" spans="4:33" s="301" customFormat="1" x14ac:dyDescent="0.25">
      <c r="D352" s="324"/>
      <c r="K352" s="325"/>
      <c r="T352" s="300"/>
      <c r="U352" s="300"/>
      <c r="V352" s="300"/>
      <c r="W352" s="300"/>
      <c r="X352" s="300"/>
      <c r="Y352" s="300"/>
      <c r="AC352" s="303"/>
      <c r="AD352" s="304"/>
      <c r="AE352" s="303"/>
      <c r="AF352" s="303"/>
      <c r="AG352" s="303"/>
    </row>
    <row r="353" spans="4:33" s="301" customFormat="1" x14ac:dyDescent="0.25">
      <c r="D353" s="324"/>
      <c r="K353" s="325"/>
      <c r="T353" s="300"/>
      <c r="U353" s="300"/>
      <c r="V353" s="300"/>
      <c r="W353" s="300"/>
      <c r="X353" s="300"/>
      <c r="Y353" s="300"/>
      <c r="AC353" s="303"/>
      <c r="AD353" s="304"/>
      <c r="AE353" s="303"/>
      <c r="AF353" s="303"/>
      <c r="AG353" s="303"/>
    </row>
    <row r="354" spans="4:33" s="301" customFormat="1" x14ac:dyDescent="0.25">
      <c r="D354" s="324"/>
      <c r="K354" s="325"/>
      <c r="T354" s="300"/>
      <c r="U354" s="300"/>
      <c r="V354" s="300"/>
      <c r="W354" s="300"/>
      <c r="X354" s="300"/>
      <c r="Y354" s="300"/>
      <c r="AC354" s="303"/>
      <c r="AD354" s="304"/>
      <c r="AE354" s="303"/>
      <c r="AF354" s="303"/>
      <c r="AG354" s="303"/>
    </row>
    <row r="355" spans="4:33" s="301" customFormat="1" x14ac:dyDescent="0.25">
      <c r="D355" s="324"/>
      <c r="K355" s="325"/>
      <c r="T355" s="300"/>
      <c r="U355" s="300"/>
      <c r="V355" s="300"/>
      <c r="W355" s="300"/>
      <c r="X355" s="300"/>
      <c r="Y355" s="300"/>
      <c r="AC355" s="303"/>
      <c r="AD355" s="304"/>
      <c r="AE355" s="303"/>
      <c r="AF355" s="303"/>
      <c r="AG355" s="303"/>
    </row>
    <row r="356" spans="4:33" s="301" customFormat="1" x14ac:dyDescent="0.25">
      <c r="D356" s="324"/>
      <c r="K356" s="325"/>
      <c r="T356" s="300"/>
      <c r="U356" s="300"/>
      <c r="V356" s="300"/>
      <c r="W356" s="300"/>
      <c r="X356" s="300"/>
      <c r="Y356" s="300"/>
      <c r="AC356" s="303"/>
      <c r="AD356" s="304"/>
      <c r="AE356" s="303"/>
      <c r="AF356" s="303"/>
      <c r="AG356" s="303"/>
    </row>
    <row r="357" spans="4:33" s="301" customFormat="1" x14ac:dyDescent="0.25">
      <c r="D357" s="324"/>
      <c r="K357" s="325"/>
      <c r="T357" s="300"/>
      <c r="U357" s="300"/>
      <c r="V357" s="300"/>
      <c r="W357" s="300"/>
      <c r="X357" s="300"/>
      <c r="Y357" s="300"/>
      <c r="AC357" s="303"/>
      <c r="AD357" s="304"/>
      <c r="AE357" s="303"/>
      <c r="AF357" s="303"/>
      <c r="AG357" s="303"/>
    </row>
    <row r="358" spans="4:33" s="301" customFormat="1" x14ac:dyDescent="0.25">
      <c r="D358" s="324"/>
      <c r="K358" s="325"/>
      <c r="T358" s="300"/>
      <c r="U358" s="300"/>
      <c r="V358" s="300"/>
      <c r="W358" s="300"/>
      <c r="X358" s="300"/>
      <c r="Y358" s="300"/>
      <c r="AC358" s="303"/>
      <c r="AD358" s="304"/>
      <c r="AE358" s="303"/>
      <c r="AF358" s="303"/>
      <c r="AG358" s="303"/>
    </row>
    <row r="359" spans="4:33" s="301" customFormat="1" x14ac:dyDescent="0.25">
      <c r="D359" s="324"/>
      <c r="K359" s="325"/>
      <c r="T359" s="300"/>
      <c r="U359" s="300"/>
      <c r="V359" s="300"/>
      <c r="W359" s="300"/>
      <c r="X359" s="300"/>
      <c r="Y359" s="300"/>
      <c r="AC359" s="303"/>
      <c r="AD359" s="304"/>
      <c r="AE359" s="303"/>
      <c r="AF359" s="303"/>
      <c r="AG359" s="303"/>
    </row>
    <row r="360" spans="4:33" s="301" customFormat="1" x14ac:dyDescent="0.25">
      <c r="D360" s="324"/>
      <c r="K360" s="325"/>
      <c r="T360" s="300"/>
      <c r="U360" s="300"/>
      <c r="V360" s="300"/>
      <c r="W360" s="300"/>
      <c r="X360" s="300"/>
      <c r="Y360" s="300"/>
      <c r="AC360" s="303"/>
      <c r="AD360" s="304"/>
      <c r="AE360" s="303"/>
      <c r="AF360" s="303"/>
      <c r="AG360" s="303"/>
    </row>
    <row r="361" spans="4:33" s="301" customFormat="1" x14ac:dyDescent="0.25">
      <c r="D361" s="324"/>
      <c r="K361" s="325"/>
      <c r="T361" s="300"/>
      <c r="U361" s="300"/>
      <c r="V361" s="300"/>
      <c r="W361" s="300"/>
      <c r="X361" s="300"/>
      <c r="Y361" s="300"/>
      <c r="AC361" s="303"/>
      <c r="AD361" s="304"/>
      <c r="AE361" s="303"/>
      <c r="AF361" s="303"/>
      <c r="AG361" s="303"/>
    </row>
    <row r="362" spans="4:33" s="301" customFormat="1" x14ac:dyDescent="0.25">
      <c r="D362" s="324"/>
      <c r="K362" s="325"/>
      <c r="T362" s="300"/>
      <c r="U362" s="300"/>
      <c r="V362" s="300"/>
      <c r="W362" s="300"/>
      <c r="X362" s="300"/>
      <c r="Y362" s="300"/>
      <c r="AC362" s="303"/>
      <c r="AD362" s="304"/>
      <c r="AE362" s="303"/>
      <c r="AF362" s="303"/>
      <c r="AG362" s="303"/>
    </row>
    <row r="363" spans="4:33" s="301" customFormat="1" x14ac:dyDescent="0.25">
      <c r="D363" s="324"/>
      <c r="K363" s="325"/>
      <c r="T363" s="300"/>
      <c r="U363" s="300"/>
      <c r="V363" s="300"/>
      <c r="W363" s="300"/>
      <c r="X363" s="300"/>
      <c r="Y363" s="300"/>
      <c r="AC363" s="303"/>
      <c r="AD363" s="304"/>
      <c r="AE363" s="303"/>
      <c r="AF363" s="303"/>
      <c r="AG363" s="303"/>
    </row>
    <row r="364" spans="4:33" s="301" customFormat="1" x14ac:dyDescent="0.25">
      <c r="D364" s="324"/>
      <c r="K364" s="325"/>
      <c r="T364" s="300"/>
      <c r="U364" s="300"/>
      <c r="V364" s="300"/>
      <c r="W364" s="300"/>
      <c r="X364" s="300"/>
      <c r="Y364" s="300"/>
      <c r="AC364" s="303"/>
      <c r="AD364" s="304"/>
      <c r="AE364" s="303"/>
      <c r="AF364" s="303"/>
      <c r="AG364" s="303"/>
    </row>
    <row r="365" spans="4:33" s="301" customFormat="1" x14ac:dyDescent="0.25">
      <c r="D365" s="324"/>
      <c r="K365" s="325"/>
      <c r="T365" s="300"/>
      <c r="U365" s="300"/>
      <c r="V365" s="300"/>
      <c r="W365" s="300"/>
      <c r="X365" s="300"/>
      <c r="Y365" s="300"/>
      <c r="AC365" s="303"/>
      <c r="AD365" s="304"/>
      <c r="AE365" s="303"/>
      <c r="AF365" s="303"/>
      <c r="AG365" s="303"/>
    </row>
    <row r="366" spans="4:33" s="301" customFormat="1" x14ac:dyDescent="0.25">
      <c r="D366" s="324"/>
      <c r="K366" s="325"/>
      <c r="T366" s="300"/>
      <c r="U366" s="300"/>
      <c r="V366" s="300"/>
      <c r="W366" s="300"/>
      <c r="X366" s="300"/>
      <c r="Y366" s="300"/>
      <c r="AC366" s="303"/>
      <c r="AD366" s="304"/>
      <c r="AE366" s="303"/>
      <c r="AF366" s="303"/>
      <c r="AG366" s="303"/>
    </row>
    <row r="367" spans="4:33" s="301" customFormat="1" x14ac:dyDescent="0.25">
      <c r="D367" s="324"/>
      <c r="K367" s="325"/>
      <c r="T367" s="300"/>
      <c r="U367" s="300"/>
      <c r="V367" s="300"/>
      <c r="W367" s="300"/>
      <c r="X367" s="300"/>
      <c r="Y367" s="300"/>
      <c r="AC367" s="303"/>
      <c r="AD367" s="304"/>
      <c r="AE367" s="303"/>
      <c r="AF367" s="303"/>
      <c r="AG367" s="303"/>
    </row>
    <row r="368" spans="4:33" s="301" customFormat="1" x14ac:dyDescent="0.25">
      <c r="D368" s="324"/>
      <c r="K368" s="325"/>
      <c r="T368" s="300"/>
      <c r="U368" s="300"/>
      <c r="V368" s="300"/>
      <c r="W368" s="300"/>
      <c r="X368" s="300"/>
      <c r="Y368" s="300"/>
      <c r="AC368" s="303"/>
      <c r="AD368" s="304"/>
      <c r="AE368" s="303"/>
      <c r="AF368" s="303"/>
      <c r="AG368" s="303"/>
    </row>
    <row r="369" spans="4:33" s="301" customFormat="1" x14ac:dyDescent="0.25">
      <c r="D369" s="324"/>
      <c r="K369" s="325"/>
      <c r="T369" s="300"/>
      <c r="U369" s="300"/>
      <c r="V369" s="300"/>
      <c r="W369" s="300"/>
      <c r="X369" s="300"/>
      <c r="Y369" s="300"/>
      <c r="AC369" s="303"/>
      <c r="AD369" s="304"/>
      <c r="AE369" s="303"/>
      <c r="AF369" s="303"/>
      <c r="AG369" s="303"/>
    </row>
    <row r="370" spans="4:33" s="301" customFormat="1" x14ac:dyDescent="0.25">
      <c r="D370" s="324"/>
      <c r="K370" s="325"/>
      <c r="T370" s="300"/>
      <c r="U370" s="300"/>
      <c r="V370" s="300"/>
      <c r="W370" s="300"/>
      <c r="X370" s="300"/>
      <c r="Y370" s="300"/>
      <c r="AC370" s="303"/>
      <c r="AD370" s="304"/>
      <c r="AE370" s="303"/>
      <c r="AF370" s="303"/>
      <c r="AG370" s="303"/>
    </row>
    <row r="371" spans="4:33" s="301" customFormat="1" x14ac:dyDescent="0.25">
      <c r="D371" s="324"/>
      <c r="K371" s="325"/>
      <c r="T371" s="300"/>
      <c r="U371" s="300"/>
      <c r="V371" s="300"/>
      <c r="W371" s="300"/>
      <c r="X371" s="300"/>
      <c r="Y371" s="300"/>
      <c r="AC371" s="303"/>
      <c r="AD371" s="304"/>
      <c r="AE371" s="303"/>
      <c r="AF371" s="303"/>
      <c r="AG371" s="303"/>
    </row>
    <row r="372" spans="4:33" s="301" customFormat="1" x14ac:dyDescent="0.25">
      <c r="D372" s="324"/>
      <c r="K372" s="325"/>
      <c r="T372" s="300"/>
      <c r="U372" s="300"/>
      <c r="V372" s="300"/>
      <c r="W372" s="300"/>
      <c r="X372" s="300"/>
      <c r="Y372" s="300"/>
      <c r="AC372" s="303"/>
      <c r="AD372" s="304"/>
      <c r="AE372" s="303"/>
      <c r="AF372" s="303"/>
      <c r="AG372" s="303"/>
    </row>
    <row r="373" spans="4:33" s="301" customFormat="1" x14ac:dyDescent="0.25">
      <c r="D373" s="324"/>
      <c r="K373" s="325"/>
      <c r="T373" s="300"/>
      <c r="U373" s="300"/>
      <c r="V373" s="300"/>
      <c r="W373" s="300"/>
      <c r="X373" s="300"/>
      <c r="Y373" s="300"/>
      <c r="AC373" s="303"/>
      <c r="AD373" s="304"/>
      <c r="AE373" s="303"/>
      <c r="AF373" s="303"/>
      <c r="AG373" s="303"/>
    </row>
    <row r="374" spans="4:33" s="301" customFormat="1" x14ac:dyDescent="0.25">
      <c r="D374" s="324"/>
      <c r="K374" s="325"/>
      <c r="T374" s="300"/>
      <c r="U374" s="300"/>
      <c r="V374" s="300"/>
      <c r="W374" s="300"/>
      <c r="X374" s="300"/>
      <c r="Y374" s="300"/>
      <c r="AC374" s="303"/>
      <c r="AD374" s="304"/>
      <c r="AE374" s="303"/>
      <c r="AF374" s="303"/>
      <c r="AG374" s="303"/>
    </row>
    <row r="375" spans="4:33" s="301" customFormat="1" x14ac:dyDescent="0.25">
      <c r="D375" s="324"/>
      <c r="K375" s="325"/>
      <c r="T375" s="300"/>
      <c r="U375" s="300"/>
      <c r="V375" s="300"/>
      <c r="W375" s="300"/>
      <c r="X375" s="300"/>
      <c r="Y375" s="300"/>
      <c r="AC375" s="303"/>
      <c r="AD375" s="304"/>
      <c r="AE375" s="303"/>
      <c r="AF375" s="303"/>
      <c r="AG375" s="303"/>
    </row>
    <row r="376" spans="4:33" s="301" customFormat="1" x14ac:dyDescent="0.25">
      <c r="D376" s="324"/>
      <c r="K376" s="325"/>
      <c r="T376" s="300"/>
      <c r="U376" s="300"/>
      <c r="V376" s="300"/>
      <c r="W376" s="300"/>
      <c r="X376" s="300"/>
      <c r="Y376" s="300"/>
      <c r="AC376" s="303"/>
      <c r="AD376" s="304"/>
      <c r="AE376" s="303"/>
      <c r="AF376" s="303"/>
      <c r="AG376" s="303"/>
    </row>
    <row r="377" spans="4:33" s="301" customFormat="1" x14ac:dyDescent="0.25">
      <c r="D377" s="324"/>
      <c r="K377" s="325"/>
      <c r="T377" s="300"/>
      <c r="U377" s="300"/>
      <c r="V377" s="300"/>
      <c r="W377" s="300"/>
      <c r="X377" s="300"/>
      <c r="Y377" s="300"/>
      <c r="AC377" s="303"/>
      <c r="AD377" s="304"/>
      <c r="AE377" s="303"/>
      <c r="AF377" s="303"/>
      <c r="AG377" s="303"/>
    </row>
    <row r="378" spans="4:33" s="301" customFormat="1" x14ac:dyDescent="0.25">
      <c r="D378" s="324"/>
      <c r="K378" s="325"/>
      <c r="T378" s="300"/>
      <c r="U378" s="300"/>
      <c r="V378" s="300"/>
      <c r="W378" s="300"/>
      <c r="X378" s="300"/>
      <c r="Y378" s="300"/>
      <c r="AC378" s="303"/>
      <c r="AD378" s="304"/>
      <c r="AE378" s="303"/>
      <c r="AF378" s="303"/>
      <c r="AG378" s="303"/>
    </row>
    <row r="379" spans="4:33" s="301" customFormat="1" x14ac:dyDescent="0.25">
      <c r="D379" s="324"/>
      <c r="K379" s="325"/>
      <c r="T379" s="300"/>
      <c r="U379" s="300"/>
      <c r="V379" s="300"/>
      <c r="W379" s="300"/>
      <c r="X379" s="300"/>
      <c r="Y379" s="300"/>
      <c r="AC379" s="303"/>
      <c r="AD379" s="304"/>
      <c r="AE379" s="303"/>
      <c r="AF379" s="303"/>
      <c r="AG379" s="303"/>
    </row>
    <row r="380" spans="4:33" s="301" customFormat="1" x14ac:dyDescent="0.25">
      <c r="D380" s="324"/>
      <c r="K380" s="325"/>
      <c r="T380" s="300"/>
      <c r="U380" s="300"/>
      <c r="V380" s="300"/>
      <c r="W380" s="300"/>
      <c r="X380" s="300"/>
      <c r="Y380" s="300"/>
      <c r="AC380" s="303"/>
      <c r="AD380" s="304"/>
      <c r="AE380" s="303"/>
      <c r="AF380" s="303"/>
      <c r="AG380" s="303"/>
    </row>
    <row r="381" spans="4:33" s="301" customFormat="1" x14ac:dyDescent="0.25">
      <c r="D381" s="324"/>
      <c r="K381" s="325"/>
      <c r="T381" s="300"/>
      <c r="U381" s="300"/>
      <c r="V381" s="300"/>
      <c r="W381" s="300"/>
      <c r="X381" s="300"/>
      <c r="Y381" s="300"/>
      <c r="AC381" s="303"/>
      <c r="AD381" s="304"/>
      <c r="AE381" s="303"/>
      <c r="AF381" s="303"/>
      <c r="AG381" s="303"/>
    </row>
    <row r="382" spans="4:33" s="301" customFormat="1" x14ac:dyDescent="0.25">
      <c r="D382" s="324"/>
      <c r="K382" s="325"/>
      <c r="T382" s="300"/>
      <c r="U382" s="300"/>
      <c r="V382" s="300"/>
      <c r="W382" s="300"/>
      <c r="X382" s="300"/>
      <c r="Y382" s="300"/>
      <c r="AC382" s="303"/>
      <c r="AD382" s="304"/>
      <c r="AE382" s="303"/>
      <c r="AF382" s="303"/>
      <c r="AG382" s="303"/>
    </row>
    <row r="383" spans="4:33" s="301" customFormat="1" x14ac:dyDescent="0.25">
      <c r="D383" s="324"/>
      <c r="K383" s="325"/>
      <c r="T383" s="300"/>
      <c r="U383" s="300"/>
      <c r="V383" s="300"/>
      <c r="W383" s="300"/>
      <c r="X383" s="300"/>
      <c r="Y383" s="300"/>
      <c r="AC383" s="303"/>
      <c r="AD383" s="304"/>
      <c r="AE383" s="303"/>
      <c r="AF383" s="303"/>
      <c r="AG383" s="303"/>
    </row>
    <row r="384" spans="4:33" s="301" customFormat="1" x14ac:dyDescent="0.25">
      <c r="D384" s="324"/>
      <c r="K384" s="325"/>
      <c r="T384" s="300"/>
      <c r="U384" s="300"/>
      <c r="V384" s="300"/>
      <c r="W384" s="300"/>
      <c r="X384" s="300"/>
      <c r="Y384" s="300"/>
      <c r="AC384" s="303"/>
      <c r="AD384" s="304"/>
      <c r="AE384" s="303"/>
      <c r="AF384" s="303"/>
      <c r="AG384" s="303"/>
    </row>
    <row r="385" spans="4:33" s="301" customFormat="1" x14ac:dyDescent="0.25">
      <c r="D385" s="324"/>
      <c r="K385" s="325"/>
      <c r="T385" s="300"/>
      <c r="U385" s="300"/>
      <c r="V385" s="300"/>
      <c r="W385" s="300"/>
      <c r="X385" s="300"/>
      <c r="Y385" s="300"/>
      <c r="AC385" s="303"/>
      <c r="AD385" s="304"/>
      <c r="AE385" s="303"/>
      <c r="AF385" s="303"/>
      <c r="AG385" s="303"/>
    </row>
    <row r="386" spans="4:33" s="301" customFormat="1" x14ac:dyDescent="0.25">
      <c r="D386" s="324"/>
      <c r="K386" s="325"/>
      <c r="T386" s="300"/>
      <c r="U386" s="300"/>
      <c r="V386" s="300"/>
      <c r="W386" s="300"/>
      <c r="X386" s="300"/>
      <c r="Y386" s="300"/>
      <c r="AC386" s="303"/>
      <c r="AD386" s="304"/>
      <c r="AE386" s="303"/>
      <c r="AF386" s="303"/>
      <c r="AG386" s="303"/>
    </row>
    <row r="387" spans="4:33" s="301" customFormat="1" x14ac:dyDescent="0.25">
      <c r="D387" s="324"/>
      <c r="K387" s="325"/>
      <c r="T387" s="300"/>
      <c r="U387" s="300"/>
      <c r="V387" s="300"/>
      <c r="W387" s="300"/>
      <c r="X387" s="300"/>
      <c r="Y387" s="300"/>
      <c r="AC387" s="303"/>
      <c r="AD387" s="304"/>
      <c r="AE387" s="303"/>
      <c r="AF387" s="303"/>
      <c r="AG387" s="303"/>
    </row>
    <row r="388" spans="4:33" s="301" customFormat="1" x14ac:dyDescent="0.25">
      <c r="D388" s="324"/>
      <c r="K388" s="325"/>
      <c r="T388" s="300"/>
      <c r="U388" s="300"/>
      <c r="V388" s="300"/>
      <c r="W388" s="300"/>
      <c r="X388" s="300"/>
      <c r="Y388" s="300"/>
      <c r="AC388" s="303"/>
      <c r="AD388" s="304"/>
      <c r="AE388" s="303"/>
      <c r="AF388" s="303"/>
      <c r="AG388" s="303"/>
    </row>
    <row r="389" spans="4:33" s="301" customFormat="1" x14ac:dyDescent="0.25">
      <c r="D389" s="324"/>
      <c r="K389" s="325"/>
      <c r="T389" s="300"/>
      <c r="U389" s="300"/>
      <c r="V389" s="300"/>
      <c r="W389" s="300"/>
      <c r="X389" s="300"/>
      <c r="Y389" s="300"/>
      <c r="AC389" s="303"/>
      <c r="AD389" s="304"/>
      <c r="AE389" s="303"/>
      <c r="AF389" s="303"/>
      <c r="AG389" s="303"/>
    </row>
    <row r="390" spans="4:33" s="301" customFormat="1" x14ac:dyDescent="0.25">
      <c r="D390" s="324"/>
      <c r="K390" s="325"/>
      <c r="T390" s="300"/>
      <c r="U390" s="300"/>
      <c r="V390" s="300"/>
      <c r="W390" s="300"/>
      <c r="X390" s="300"/>
      <c r="Y390" s="300"/>
      <c r="AC390" s="303"/>
      <c r="AD390" s="304"/>
      <c r="AE390" s="303"/>
      <c r="AF390" s="303"/>
      <c r="AG390" s="303"/>
    </row>
    <row r="391" spans="4:33" s="301" customFormat="1" x14ac:dyDescent="0.25">
      <c r="D391" s="324"/>
      <c r="K391" s="325"/>
      <c r="T391" s="300"/>
      <c r="U391" s="300"/>
      <c r="V391" s="300"/>
      <c r="W391" s="300"/>
      <c r="X391" s="300"/>
      <c r="Y391" s="300"/>
      <c r="AC391" s="303"/>
      <c r="AD391" s="304"/>
      <c r="AE391" s="303"/>
      <c r="AF391" s="303"/>
      <c r="AG391" s="303"/>
    </row>
    <row r="392" spans="4:33" s="301" customFormat="1" x14ac:dyDescent="0.25">
      <c r="D392" s="324"/>
      <c r="K392" s="325"/>
      <c r="T392" s="300"/>
      <c r="U392" s="300"/>
      <c r="V392" s="300"/>
      <c r="W392" s="300"/>
      <c r="X392" s="300"/>
      <c r="Y392" s="300"/>
      <c r="AC392" s="303"/>
      <c r="AD392" s="304"/>
      <c r="AE392" s="303"/>
      <c r="AF392" s="303"/>
      <c r="AG392" s="303"/>
    </row>
    <row r="393" spans="4:33" s="301" customFormat="1" x14ac:dyDescent="0.25">
      <c r="D393" s="324"/>
      <c r="K393" s="325"/>
      <c r="T393" s="300"/>
      <c r="U393" s="300"/>
      <c r="V393" s="300"/>
      <c r="W393" s="300"/>
      <c r="X393" s="300"/>
      <c r="Y393" s="300"/>
      <c r="AC393" s="303"/>
      <c r="AD393" s="304"/>
      <c r="AE393" s="303"/>
      <c r="AF393" s="303"/>
      <c r="AG393" s="303"/>
    </row>
    <row r="394" spans="4:33" s="301" customFormat="1" x14ac:dyDescent="0.25">
      <c r="D394" s="324"/>
      <c r="K394" s="325"/>
      <c r="T394" s="300"/>
      <c r="U394" s="300"/>
      <c r="V394" s="300"/>
      <c r="W394" s="300"/>
      <c r="X394" s="300"/>
      <c r="Y394" s="300"/>
      <c r="AC394" s="303"/>
      <c r="AD394" s="304"/>
      <c r="AE394" s="303"/>
      <c r="AF394" s="303"/>
      <c r="AG394" s="303"/>
    </row>
    <row r="395" spans="4:33" s="301" customFormat="1" x14ac:dyDescent="0.25">
      <c r="D395" s="324"/>
      <c r="K395" s="325"/>
      <c r="T395" s="300"/>
      <c r="U395" s="300"/>
      <c r="V395" s="300"/>
      <c r="W395" s="300"/>
      <c r="X395" s="300"/>
      <c r="Y395" s="300"/>
      <c r="AC395" s="303"/>
      <c r="AD395" s="304"/>
      <c r="AE395" s="303"/>
      <c r="AF395" s="303"/>
      <c r="AG395" s="303"/>
    </row>
    <row r="396" spans="4:33" s="301" customFormat="1" x14ac:dyDescent="0.25">
      <c r="D396" s="324"/>
      <c r="K396" s="325"/>
      <c r="T396" s="300"/>
      <c r="U396" s="300"/>
      <c r="V396" s="300"/>
      <c r="W396" s="300"/>
      <c r="X396" s="300"/>
      <c r="Y396" s="300"/>
      <c r="AC396" s="303"/>
      <c r="AD396" s="304"/>
      <c r="AE396" s="303"/>
      <c r="AF396" s="303"/>
      <c r="AG396" s="303"/>
    </row>
    <row r="397" spans="4:33" s="301" customFormat="1" x14ac:dyDescent="0.25">
      <c r="D397" s="324"/>
      <c r="K397" s="325"/>
      <c r="T397" s="300"/>
      <c r="U397" s="300"/>
      <c r="V397" s="300"/>
      <c r="W397" s="300"/>
      <c r="X397" s="300"/>
      <c r="Y397" s="300"/>
      <c r="AC397" s="303"/>
      <c r="AD397" s="304"/>
      <c r="AE397" s="303"/>
      <c r="AF397" s="303"/>
      <c r="AG397" s="303"/>
    </row>
    <row r="398" spans="4:33" s="301" customFormat="1" x14ac:dyDescent="0.25">
      <c r="D398" s="324"/>
      <c r="K398" s="325"/>
      <c r="T398" s="300"/>
      <c r="U398" s="300"/>
      <c r="V398" s="300"/>
      <c r="W398" s="300"/>
      <c r="X398" s="300"/>
      <c r="Y398" s="300"/>
      <c r="AC398" s="303"/>
      <c r="AD398" s="304"/>
      <c r="AE398" s="303"/>
      <c r="AF398" s="303"/>
      <c r="AG398" s="303"/>
    </row>
    <row r="399" spans="4:33" s="301" customFormat="1" x14ac:dyDescent="0.25">
      <c r="D399" s="324"/>
      <c r="K399" s="325"/>
      <c r="T399" s="300"/>
      <c r="U399" s="300"/>
      <c r="V399" s="300"/>
      <c r="W399" s="300"/>
      <c r="X399" s="300"/>
      <c r="Y399" s="300"/>
      <c r="AC399" s="303"/>
      <c r="AD399" s="304"/>
      <c r="AE399" s="303"/>
      <c r="AF399" s="303"/>
      <c r="AG399" s="303"/>
    </row>
    <row r="400" spans="4:33" s="301" customFormat="1" x14ac:dyDescent="0.25">
      <c r="D400" s="324"/>
      <c r="K400" s="325"/>
      <c r="T400" s="300"/>
      <c r="U400" s="300"/>
      <c r="V400" s="300"/>
      <c r="W400" s="300"/>
      <c r="X400" s="300"/>
      <c r="Y400" s="300"/>
      <c r="AC400" s="303"/>
      <c r="AD400" s="304"/>
      <c r="AE400" s="303"/>
      <c r="AF400" s="303"/>
      <c r="AG400" s="303"/>
    </row>
    <row r="401" spans="1:33" s="301" customFormat="1" x14ac:dyDescent="0.25">
      <c r="D401" s="324"/>
      <c r="K401" s="325"/>
      <c r="T401" s="300"/>
      <c r="U401" s="300"/>
      <c r="V401" s="300"/>
      <c r="W401" s="300"/>
      <c r="X401" s="300"/>
      <c r="Y401" s="300"/>
      <c r="AC401" s="303"/>
      <c r="AD401" s="304"/>
      <c r="AE401" s="303"/>
      <c r="AF401" s="303"/>
      <c r="AG401" s="303"/>
    </row>
    <row r="402" spans="1:33" s="301" customFormat="1" x14ac:dyDescent="0.25">
      <c r="D402" s="324"/>
      <c r="K402" s="325"/>
      <c r="T402" s="300"/>
      <c r="U402" s="300"/>
      <c r="V402" s="300"/>
      <c r="W402" s="300"/>
      <c r="X402" s="300"/>
      <c r="Y402" s="300"/>
      <c r="AC402" s="303"/>
      <c r="AD402" s="304"/>
      <c r="AE402" s="303"/>
      <c r="AF402" s="303"/>
      <c r="AG402" s="303"/>
    </row>
    <row r="403" spans="1:33" s="301" customFormat="1" x14ac:dyDescent="0.25">
      <c r="D403" s="324"/>
      <c r="K403" s="325"/>
      <c r="T403" s="300"/>
      <c r="U403" s="300"/>
      <c r="V403" s="300"/>
      <c r="W403" s="300"/>
      <c r="X403" s="300"/>
      <c r="Y403" s="300"/>
      <c r="AC403" s="303"/>
      <c r="AD403" s="304"/>
      <c r="AE403" s="303"/>
      <c r="AF403" s="303"/>
      <c r="AG403" s="303"/>
    </row>
    <row r="404" spans="1:33" s="301" customFormat="1" x14ac:dyDescent="0.25">
      <c r="D404" s="324"/>
      <c r="K404" s="325"/>
      <c r="T404" s="300"/>
      <c r="U404" s="300"/>
      <c r="V404" s="300"/>
      <c r="W404" s="300"/>
      <c r="X404" s="300"/>
      <c r="Y404" s="300"/>
      <c r="AC404" s="303"/>
      <c r="AD404" s="304"/>
      <c r="AE404" s="303"/>
      <c r="AF404" s="303"/>
      <c r="AG404" s="303"/>
    </row>
    <row r="405" spans="1:33" s="301" customFormat="1" x14ac:dyDescent="0.25">
      <c r="D405" s="324"/>
      <c r="K405" s="325"/>
      <c r="T405" s="300"/>
      <c r="U405" s="300"/>
      <c r="V405" s="300"/>
      <c r="W405" s="300"/>
      <c r="X405" s="300"/>
      <c r="Y405" s="300"/>
      <c r="AC405" s="303"/>
      <c r="AD405" s="304"/>
      <c r="AE405" s="303"/>
      <c r="AF405" s="303"/>
      <c r="AG405" s="303"/>
    </row>
    <row r="406" spans="1:33" s="301" customFormat="1" x14ac:dyDescent="0.25">
      <c r="D406" s="324"/>
      <c r="K406" s="325"/>
      <c r="T406" s="300"/>
      <c r="U406" s="300"/>
      <c r="V406" s="300"/>
      <c r="W406" s="300"/>
      <c r="X406" s="300"/>
      <c r="Y406" s="300"/>
      <c r="AC406" s="303"/>
      <c r="AD406" s="304"/>
      <c r="AE406" s="303"/>
      <c r="AF406" s="303"/>
      <c r="AG406" s="303"/>
    </row>
    <row r="407" spans="1:33" s="301" customFormat="1" x14ac:dyDescent="0.25">
      <c r="D407" s="324"/>
      <c r="K407" s="325"/>
      <c r="T407" s="300"/>
      <c r="U407" s="300"/>
      <c r="V407" s="300"/>
      <c r="W407" s="300"/>
      <c r="X407" s="300"/>
      <c r="Y407" s="300"/>
      <c r="AC407" s="303"/>
      <c r="AD407" s="304"/>
      <c r="AE407" s="303"/>
      <c r="AF407" s="303"/>
      <c r="AG407" s="303"/>
    </row>
    <row r="408" spans="1:33" s="301" customFormat="1" x14ac:dyDescent="0.25">
      <c r="D408" s="324"/>
      <c r="K408" s="325"/>
      <c r="T408" s="300"/>
      <c r="U408" s="300"/>
      <c r="V408" s="300"/>
      <c r="W408" s="300"/>
      <c r="X408" s="300"/>
      <c r="Y408" s="300"/>
      <c r="AC408" s="303"/>
      <c r="AD408" s="304"/>
      <c r="AE408" s="303"/>
      <c r="AF408" s="303"/>
      <c r="AG408" s="303"/>
    </row>
    <row r="409" spans="1:33" s="301" customFormat="1" x14ac:dyDescent="0.25">
      <c r="D409" s="324"/>
      <c r="K409" s="325"/>
      <c r="T409" s="300"/>
      <c r="U409" s="300"/>
      <c r="V409" s="300"/>
      <c r="W409" s="300"/>
      <c r="X409" s="300"/>
      <c r="Y409" s="300"/>
      <c r="AC409" s="303"/>
      <c r="AD409" s="304"/>
      <c r="AE409" s="303"/>
      <c r="AF409" s="303"/>
      <c r="AG409" s="303"/>
    </row>
    <row r="410" spans="1:33" s="301" customFormat="1" x14ac:dyDescent="0.25">
      <c r="D410" s="324"/>
      <c r="K410" s="325"/>
      <c r="T410" s="300"/>
      <c r="U410" s="300"/>
      <c r="V410" s="300"/>
      <c r="W410" s="300"/>
      <c r="X410" s="300"/>
      <c r="Y410" s="300"/>
      <c r="AC410" s="303"/>
      <c r="AD410" s="304"/>
      <c r="AE410" s="303"/>
      <c r="AF410" s="303"/>
      <c r="AG410" s="303"/>
    </row>
    <row r="411" spans="1:33" s="301" customFormat="1" x14ac:dyDescent="0.25">
      <c r="D411" s="324"/>
      <c r="K411" s="325"/>
      <c r="T411" s="300"/>
      <c r="U411" s="300"/>
      <c r="V411" s="300"/>
      <c r="W411" s="300"/>
      <c r="X411" s="300"/>
      <c r="Y411" s="300"/>
      <c r="AC411" s="303"/>
      <c r="AD411" s="304"/>
      <c r="AE411" s="303"/>
      <c r="AF411" s="303"/>
      <c r="AG411" s="303"/>
    </row>
    <row r="412" spans="1:33" s="301" customFormat="1" x14ac:dyDescent="0.25">
      <c r="D412" s="324"/>
      <c r="K412" s="325"/>
      <c r="T412" s="300"/>
      <c r="U412" s="300"/>
      <c r="V412" s="300"/>
      <c r="W412" s="300"/>
      <c r="X412" s="300"/>
      <c r="Y412" s="300"/>
      <c r="AC412" s="303"/>
      <c r="AD412" s="304"/>
      <c r="AE412" s="303"/>
      <c r="AF412" s="303"/>
      <c r="AG412" s="303"/>
    </row>
    <row r="413" spans="1:33" s="301" customFormat="1" x14ac:dyDescent="0.25">
      <c r="D413" s="324"/>
      <c r="K413" s="325"/>
      <c r="T413" s="300"/>
      <c r="U413" s="300"/>
      <c r="V413" s="300"/>
      <c r="W413" s="300"/>
      <c r="X413" s="300"/>
      <c r="Y413" s="300"/>
      <c r="AC413" s="303"/>
      <c r="AD413" s="304"/>
      <c r="AE413" s="303"/>
      <c r="AF413" s="303"/>
      <c r="AG413" s="303"/>
    </row>
    <row r="414" spans="1:33" s="301" customFormat="1" x14ac:dyDescent="0.25">
      <c r="D414" s="324"/>
      <c r="K414" s="325"/>
      <c r="T414" s="300"/>
      <c r="U414" s="300"/>
      <c r="V414" s="300"/>
      <c r="W414" s="300"/>
      <c r="X414" s="300"/>
      <c r="Y414" s="300"/>
      <c r="AC414" s="303"/>
      <c r="AD414" s="304"/>
      <c r="AE414" s="303"/>
      <c r="AF414" s="303"/>
      <c r="AG414" s="303"/>
    </row>
    <row r="415" spans="1:33" x14ac:dyDescent="0.25">
      <c r="A415" s="301"/>
      <c r="B415" s="300"/>
      <c r="C415" s="300"/>
      <c r="D415" s="326"/>
      <c r="E415" s="300"/>
      <c r="F415" s="300"/>
      <c r="G415" s="300"/>
      <c r="H415" s="300"/>
      <c r="I415" s="300"/>
      <c r="J415" s="300"/>
      <c r="K415" s="327"/>
      <c r="L415" s="300"/>
      <c r="M415" s="300"/>
      <c r="N415" s="300"/>
      <c r="O415" s="300"/>
      <c r="P415" s="300"/>
      <c r="Q415" s="300"/>
      <c r="R415" s="300"/>
      <c r="Z415" s="301"/>
      <c r="AA415" s="301"/>
      <c r="AB415" s="301"/>
    </row>
    <row r="416" spans="1:33" x14ac:dyDescent="0.25">
      <c r="B416" s="300"/>
      <c r="C416" s="300"/>
      <c r="D416" s="326"/>
      <c r="E416" s="300"/>
      <c r="F416" s="300"/>
      <c r="G416" s="300"/>
      <c r="H416" s="300"/>
      <c r="I416" s="300"/>
      <c r="J416" s="300"/>
      <c r="K416" s="327"/>
      <c r="L416" s="300"/>
      <c r="M416" s="300"/>
      <c r="N416" s="300"/>
      <c r="O416" s="300"/>
      <c r="P416" s="300"/>
      <c r="Q416" s="300"/>
      <c r="R416" s="300"/>
      <c r="Z416" s="300"/>
      <c r="AA416" s="300"/>
      <c r="AB416" s="300"/>
    </row>
    <row r="417" spans="26:28" x14ac:dyDescent="0.25">
      <c r="Z417" s="300"/>
      <c r="AA417" s="300"/>
      <c r="AB417" s="300"/>
    </row>
  </sheetData>
  <sheetProtection formatCells="0" formatColumns="0" formatRows="0"/>
  <mergeCells count="50">
    <mergeCell ref="F17:F24"/>
    <mergeCell ref="F27:F28"/>
    <mergeCell ref="Q29:T29"/>
    <mergeCell ref="K21:AJ21"/>
    <mergeCell ref="K23:AJ23"/>
    <mergeCell ref="K24:AJ24"/>
    <mergeCell ref="K22:AJ22"/>
    <mergeCell ref="K19:AJ19"/>
    <mergeCell ref="AB27:AB28"/>
    <mergeCell ref="X27:X28"/>
    <mergeCell ref="Y27:Y28"/>
    <mergeCell ref="H5:R5"/>
    <mergeCell ref="H30:I30"/>
    <mergeCell ref="H32:I32"/>
    <mergeCell ref="Q30:T30"/>
    <mergeCell ref="AL27:AL28"/>
    <mergeCell ref="A1:E3"/>
    <mergeCell ref="F1:L1"/>
    <mergeCell ref="N1:O1"/>
    <mergeCell ref="F2:L2"/>
    <mergeCell ref="N2:O2"/>
    <mergeCell ref="F3:L3"/>
    <mergeCell ref="M3:O3"/>
    <mergeCell ref="Q34:T34"/>
    <mergeCell ref="Q31:T31"/>
    <mergeCell ref="H34:I34"/>
    <mergeCell ref="H14:I15"/>
    <mergeCell ref="K14:K15"/>
    <mergeCell ref="K27:K28"/>
    <mergeCell ref="H27:I28"/>
    <mergeCell ref="M27:M28"/>
    <mergeCell ref="H17:I18"/>
    <mergeCell ref="H20:I21"/>
    <mergeCell ref="H23:I24"/>
    <mergeCell ref="H26:AJ26"/>
    <mergeCell ref="K20:AJ20"/>
    <mergeCell ref="V27:V28"/>
    <mergeCell ref="H31:I31"/>
    <mergeCell ref="H29:I29"/>
    <mergeCell ref="H33:I33"/>
    <mergeCell ref="Q33:T33"/>
    <mergeCell ref="AM27:AM28"/>
    <mergeCell ref="AN27:AN28"/>
    <mergeCell ref="K17:AJ17"/>
    <mergeCell ref="K18:AJ18"/>
    <mergeCell ref="AF27:AJ27"/>
    <mergeCell ref="O27:O28"/>
    <mergeCell ref="Q27:T28"/>
    <mergeCell ref="AD27:AD28"/>
    <mergeCell ref="Q32:T32"/>
  </mergeCells>
  <conditionalFormatting sqref="I11">
    <cfRule type="expression" dxfId="842" priority="10">
      <formula>+IF($K$9="Sede Direccion General",1,0)</formula>
    </cfRule>
    <cfRule type="expression" dxfId="841" priority="11">
      <formula>+IF($K$9="",1,0)</formula>
    </cfRule>
  </conditionalFormatting>
  <conditionalFormatting sqref="K11">
    <cfRule type="expression" dxfId="840" priority="1">
      <formula>OR(AND(K9="NACIONAL",K11&lt;&gt;"NO APLICA"),AND(K9="REGIONAL",K11="NO APLICA"))</formula>
    </cfRule>
    <cfRule type="expression" dxfId="839" priority="3">
      <formula>COUNTIF(INDIRECT($K$10),$K$11)&lt;1=TRUE</formula>
    </cfRule>
  </conditionalFormatting>
  <conditionalFormatting sqref="K10">
    <cfRule type="expression" dxfId="838" priority="2">
      <formula>OR(AND(K9="NACIONAL",K10&lt;&gt;"NO APLICA"),AND(K9="REGIONAL",K10="NO APLICA"))</formula>
    </cfRule>
  </conditionalFormatting>
  <dataValidations count="2">
    <dataValidation type="list" allowBlank="1" showInputMessage="1" showErrorMessage="1" sqref="K8 H29:I34">
      <formula1>PROCESO</formula1>
    </dataValidation>
    <dataValidation type="list" allowBlank="1" showInputMessage="1" showErrorMessage="1" sqref="G29:G34">
      <formula1>EJE</formula1>
    </dataValidation>
  </dataValidations>
  <pageMargins left="0.7" right="0.7" top="0.75" bottom="0.75" header="0.3" footer="0.3"/>
  <pageSetup scale="33" fitToHeight="0" orientation="landscape" horizontalDpi="300" verticalDpi="300" r:id="rId1"/>
  <drawing r:id="rId2"/>
  <legacyDrawing r:id="rId3"/>
  <controls>
    <mc:AlternateContent xmlns:mc="http://schemas.openxmlformats.org/markup-compatibility/2006">
      <mc:Choice Requires="x14">
        <control shapeId="1060" r:id="rId4" name="CmdVCorrupcion">
          <controlPr defaultSize="0" autoLine="0" r:id="rId5">
            <anchor moveWithCells="1">
              <from>
                <xdr:col>23</xdr:col>
                <xdr:colOff>0</xdr:colOff>
                <xdr:row>33</xdr:row>
                <xdr:rowOff>0</xdr:rowOff>
              </from>
              <to>
                <xdr:col>23</xdr:col>
                <xdr:colOff>419100</xdr:colOff>
                <xdr:row>33</xdr:row>
                <xdr:rowOff>333375</xdr:rowOff>
              </to>
            </anchor>
          </controlPr>
        </control>
      </mc:Choice>
      <mc:Fallback>
        <control shapeId="1060" r:id="rId4" name="CmdVCorrupcion"/>
      </mc:Fallback>
    </mc:AlternateContent>
    <mc:AlternateContent xmlns:mc="http://schemas.openxmlformats.org/markup-compatibility/2006">
      <mc:Choice Requires="x14">
        <control shapeId="1049" r:id="rId6" name="CmdCInterno">
          <controlPr defaultSize="0" print="0" autoLine="0" r:id="rId7">
            <anchor>
              <from>
                <xdr:col>10</xdr:col>
                <xdr:colOff>0</xdr:colOff>
                <xdr:row>19</xdr:row>
                <xdr:rowOff>0</xdr:rowOff>
              </from>
              <to>
                <xdr:col>10</xdr:col>
                <xdr:colOff>352425</xdr:colOff>
                <xdr:row>19</xdr:row>
                <xdr:rowOff>276225</xdr:rowOff>
              </to>
            </anchor>
          </controlPr>
        </control>
      </mc:Choice>
      <mc:Fallback>
        <control shapeId="1049" r:id="rId6" name="CmdCInterno"/>
      </mc:Fallback>
    </mc:AlternateContent>
    <mc:AlternateContent xmlns:mc="http://schemas.openxmlformats.org/markup-compatibility/2006">
      <mc:Choice Requires="x14">
        <control shapeId="1052" r:id="rId8" name="CmdCExterno">
          <controlPr defaultSize="0" print="0" autoLine="0" r:id="rId9">
            <anchor>
              <from>
                <xdr:col>10</xdr:col>
                <xdr:colOff>0</xdr:colOff>
                <xdr:row>16</xdr:row>
                <xdr:rowOff>0</xdr:rowOff>
              </from>
              <to>
                <xdr:col>10</xdr:col>
                <xdr:colOff>295275</xdr:colOff>
                <xdr:row>16</xdr:row>
                <xdr:rowOff>257175</xdr:rowOff>
              </to>
            </anchor>
          </controlPr>
        </control>
      </mc:Choice>
      <mc:Fallback>
        <control shapeId="1052" r:id="rId8" name="CmdCExterno"/>
      </mc:Fallback>
    </mc:AlternateContent>
    <mc:AlternateContent xmlns:mc="http://schemas.openxmlformats.org/markup-compatibility/2006">
      <mc:Choice Requires="x14">
        <control shapeId="1068" r:id="rId10" name="CmdCProceso">
          <controlPr defaultSize="0" print="0" autoLine="0" r:id="rId11">
            <anchor>
              <from>
                <xdr:col>10</xdr:col>
                <xdr:colOff>0</xdr:colOff>
                <xdr:row>22</xdr:row>
                <xdr:rowOff>0</xdr:rowOff>
              </from>
              <to>
                <xdr:col>10</xdr:col>
                <xdr:colOff>266700</xdr:colOff>
                <xdr:row>22</xdr:row>
                <xdr:rowOff>257175</xdr:rowOff>
              </to>
            </anchor>
          </controlPr>
        </control>
      </mc:Choice>
      <mc:Fallback>
        <control shapeId="1068" r:id="rId10" name="CmdCProceso"/>
      </mc:Fallback>
    </mc:AlternateContent>
  </controls>
  <extLst>
    <ext xmlns:x14="http://schemas.microsoft.com/office/spreadsheetml/2009/9/main" uri="{CCE6A557-97BC-4b89-ADB6-D9C93CAAB3DF}">
      <x14:dataValidations xmlns:xm="http://schemas.microsoft.com/office/excel/2006/main" count="6">
        <x14:dataValidation type="list" allowBlank="1" showInputMessage="1" showErrorMessage="1">
          <x14:formula1>
            <xm:f>IF(K9="Regional",REGIONAL,DATOS!$F$35)</xm:f>
          </x14:formula1>
          <xm:sqref>K10</xm:sqref>
        </x14:dataValidation>
        <x14:dataValidation type="list" allowBlank="1" showInputMessage="1" showErrorMessage="1">
          <x14:formula1>
            <xm:f>DATOS!$E$1:$F$1</xm:f>
          </x14:formula1>
          <xm:sqref>K9</xm:sqref>
        </x14:dataValidation>
        <x14:dataValidation type="list" allowBlank="1" showInputMessage="1" showErrorMessage="1">
          <x14:formula1>
            <xm:f>IF($K$9="NACIONAL",DATOS!$F$35,INDIRECT($K$10))</xm:f>
          </x14:formula1>
          <xm:sqref>K11</xm:sqref>
        </x14:dataValidation>
        <x14:dataValidation type="list" allowBlank="1" showDropDown="1" showInputMessage="1" showErrorMessage="1" error="Para agregar una observación, utilice la celda inferior.">
          <x14:formula1>
            <xm:f>DATOS!$A$53:$A$58</xm:f>
          </x14:formula1>
          <xm:sqref>K17</xm:sqref>
        </x14:dataValidation>
        <x14:dataValidation type="list" allowBlank="1" showDropDown="1" showInputMessage="1" showErrorMessage="1" error="Para agregar una observación, utilice la celda inferior.">
          <x14:formula1>
            <xm:f>DATOS!$A$61:$A$66</xm:f>
          </x14:formula1>
          <xm:sqref>K20</xm:sqref>
        </x14:dataValidation>
        <x14:dataValidation type="list" allowBlank="1" showInputMessage="1" showErrorMessage="1">
          <x14:formula1>
            <xm:f>DATOS!$A$69:$A$75</xm:f>
          </x14:formula1>
          <xm:sqref>V29:V34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theme="9" tint="-0.249977111117893"/>
  </sheetPr>
  <dimension ref="B1:C144"/>
  <sheetViews>
    <sheetView showGridLines="0" workbookViewId="0">
      <selection activeCell="B27" sqref="B27"/>
    </sheetView>
  </sheetViews>
  <sheetFormatPr baseColWidth="10" defaultRowHeight="15" x14ac:dyDescent="0.25"/>
  <cols>
    <col min="2" max="2" width="59.7109375" customWidth="1"/>
    <col min="3" max="3" width="29.28515625" customWidth="1"/>
  </cols>
  <sheetData>
    <row r="1" spans="2:3" ht="15.75" thickBot="1" x14ac:dyDescent="0.3"/>
    <row r="2" spans="2:3" ht="15.75" thickBot="1" x14ac:dyDescent="0.3">
      <c r="B2" s="187" t="s">
        <v>1506</v>
      </c>
      <c r="C2" s="188" t="s">
        <v>315</v>
      </c>
    </row>
    <row r="3" spans="2:3" ht="16.5" thickTop="1" thickBot="1" x14ac:dyDescent="0.3">
      <c r="B3" s="189" t="s">
        <v>1359</v>
      </c>
      <c r="C3" s="599" t="s">
        <v>1360</v>
      </c>
    </row>
    <row r="4" spans="2:3" ht="15.75" thickBot="1" x14ac:dyDescent="0.3">
      <c r="B4" s="189" t="s">
        <v>1361</v>
      </c>
      <c r="C4" s="600"/>
    </row>
    <row r="5" spans="2:3" ht="15.75" thickBot="1" x14ac:dyDescent="0.3">
      <c r="B5" s="189" t="s">
        <v>1362</v>
      </c>
      <c r="C5" s="600"/>
    </row>
    <row r="6" spans="2:3" ht="15.75" thickBot="1" x14ac:dyDescent="0.3">
      <c r="B6" s="189" t="s">
        <v>1363</v>
      </c>
      <c r="C6" s="600"/>
    </row>
    <row r="7" spans="2:3" ht="15.75" thickBot="1" x14ac:dyDescent="0.3">
      <c r="B7" s="189" t="s">
        <v>1364</v>
      </c>
      <c r="C7" s="600"/>
    </row>
    <row r="8" spans="2:3" ht="15.75" thickBot="1" x14ac:dyDescent="0.3">
      <c r="B8" s="189" t="s">
        <v>1365</v>
      </c>
      <c r="C8" s="600"/>
    </row>
    <row r="9" spans="2:3" ht="15.75" thickBot="1" x14ac:dyDescent="0.3">
      <c r="B9" s="189" t="s">
        <v>1366</v>
      </c>
      <c r="C9" s="600"/>
    </row>
    <row r="10" spans="2:3" ht="15.75" thickBot="1" x14ac:dyDescent="0.3">
      <c r="B10" s="189" t="s">
        <v>1367</v>
      </c>
      <c r="C10" s="600"/>
    </row>
    <row r="11" spans="2:3" ht="15.75" thickBot="1" x14ac:dyDescent="0.3">
      <c r="B11" s="189" t="s">
        <v>1368</v>
      </c>
      <c r="C11" s="600"/>
    </row>
    <row r="12" spans="2:3" ht="15.75" thickBot="1" x14ac:dyDescent="0.3">
      <c r="B12" s="189" t="s">
        <v>1369</v>
      </c>
      <c r="C12" s="600"/>
    </row>
    <row r="13" spans="2:3" ht="15.75" thickBot="1" x14ac:dyDescent="0.3">
      <c r="B13" s="189" t="s">
        <v>1370</v>
      </c>
      <c r="C13" s="600"/>
    </row>
    <row r="14" spans="2:3" ht="15.75" thickBot="1" x14ac:dyDescent="0.3">
      <c r="B14" s="189" t="s">
        <v>1371</v>
      </c>
      <c r="C14" s="600"/>
    </row>
    <row r="15" spans="2:3" ht="15.75" thickBot="1" x14ac:dyDescent="0.3">
      <c r="B15" s="189" t="s">
        <v>1372</v>
      </c>
      <c r="C15" s="600"/>
    </row>
    <row r="16" spans="2:3" ht="15.75" thickBot="1" x14ac:dyDescent="0.3">
      <c r="B16" s="189" t="s">
        <v>1373</v>
      </c>
      <c r="C16" s="600"/>
    </row>
    <row r="17" spans="2:3" ht="15.75" thickBot="1" x14ac:dyDescent="0.3">
      <c r="B17" s="189" t="s">
        <v>1374</v>
      </c>
      <c r="C17" s="600"/>
    </row>
    <row r="18" spans="2:3" ht="15.75" thickBot="1" x14ac:dyDescent="0.3">
      <c r="B18" s="189" t="s">
        <v>1375</v>
      </c>
      <c r="C18" s="600"/>
    </row>
    <row r="19" spans="2:3" ht="15.75" thickBot="1" x14ac:dyDescent="0.3">
      <c r="B19" s="189" t="s">
        <v>1376</v>
      </c>
      <c r="C19" s="600"/>
    </row>
    <row r="20" spans="2:3" ht="15.75" thickBot="1" x14ac:dyDescent="0.3">
      <c r="B20" s="189" t="s">
        <v>1377</v>
      </c>
      <c r="C20" s="600"/>
    </row>
    <row r="21" spans="2:3" ht="15.75" thickBot="1" x14ac:dyDescent="0.3">
      <c r="B21" s="189" t="s">
        <v>1378</v>
      </c>
      <c r="C21" s="600"/>
    </row>
    <row r="22" spans="2:3" ht="15.75" thickBot="1" x14ac:dyDescent="0.3">
      <c r="B22" s="189" t="s">
        <v>1379</v>
      </c>
      <c r="C22" s="600"/>
    </row>
    <row r="23" spans="2:3" ht="15.75" thickBot="1" x14ac:dyDescent="0.3">
      <c r="B23" s="189" t="s">
        <v>1380</v>
      </c>
      <c r="C23" s="600"/>
    </row>
    <row r="24" spans="2:3" ht="15.75" thickBot="1" x14ac:dyDescent="0.3">
      <c r="B24" s="189" t="s">
        <v>1381</v>
      </c>
      <c r="C24" s="600"/>
    </row>
    <row r="25" spans="2:3" ht="15.75" thickBot="1" x14ac:dyDescent="0.3">
      <c r="B25" s="189" t="s">
        <v>1382</v>
      </c>
      <c r="C25" s="600"/>
    </row>
    <row r="26" spans="2:3" ht="15.75" thickBot="1" x14ac:dyDescent="0.3">
      <c r="B26" s="189" t="s">
        <v>1383</v>
      </c>
      <c r="C26" s="600"/>
    </row>
    <row r="27" spans="2:3" ht="15.75" thickBot="1" x14ac:dyDescent="0.3">
      <c r="B27" s="189" t="s">
        <v>1384</v>
      </c>
      <c r="C27" s="600"/>
    </row>
    <row r="28" spans="2:3" ht="15.75" thickBot="1" x14ac:dyDescent="0.3">
      <c r="B28" s="189" t="s">
        <v>1385</v>
      </c>
      <c r="C28" s="600"/>
    </row>
    <row r="29" spans="2:3" ht="26.25" thickBot="1" x14ac:dyDescent="0.3">
      <c r="B29" s="189" t="s">
        <v>1386</v>
      </c>
      <c r="C29" s="600"/>
    </row>
    <row r="30" spans="2:3" ht="26.25" thickBot="1" x14ac:dyDescent="0.3">
      <c r="B30" s="189" t="s">
        <v>1387</v>
      </c>
      <c r="C30" s="600"/>
    </row>
    <row r="31" spans="2:3" ht="15.75" thickBot="1" x14ac:dyDescent="0.3">
      <c r="B31" s="189" t="s">
        <v>1388</v>
      </c>
      <c r="C31" s="600"/>
    </row>
    <row r="32" spans="2:3" ht="15.75" thickBot="1" x14ac:dyDescent="0.3">
      <c r="B32" s="189" t="s">
        <v>1389</v>
      </c>
      <c r="C32" s="600"/>
    </row>
    <row r="33" spans="2:3" ht="15.75" thickBot="1" x14ac:dyDescent="0.3">
      <c r="B33" s="189" t="s">
        <v>1390</v>
      </c>
      <c r="C33" s="600"/>
    </row>
    <row r="34" spans="2:3" ht="15.75" thickBot="1" x14ac:dyDescent="0.3">
      <c r="B34" s="189" t="s">
        <v>1391</v>
      </c>
      <c r="C34" s="600"/>
    </row>
    <row r="35" spans="2:3" ht="15.75" thickBot="1" x14ac:dyDescent="0.3">
      <c r="B35" s="189" t="s">
        <v>1392</v>
      </c>
      <c r="C35" s="600"/>
    </row>
    <row r="36" spans="2:3" ht="26.25" thickBot="1" x14ac:dyDescent="0.3">
      <c r="B36" s="189" t="s">
        <v>1393</v>
      </c>
      <c r="C36" s="600"/>
    </row>
    <row r="37" spans="2:3" ht="15.75" thickBot="1" x14ac:dyDescent="0.3">
      <c r="B37" s="189" t="s">
        <v>1394</v>
      </c>
      <c r="C37" s="600"/>
    </row>
    <row r="38" spans="2:3" ht="15.75" thickBot="1" x14ac:dyDescent="0.3">
      <c r="B38" s="189" t="s">
        <v>1395</v>
      </c>
      <c r="C38" s="601"/>
    </row>
    <row r="39" spans="2:3" ht="26.25" thickBot="1" x14ac:dyDescent="0.3">
      <c r="B39" s="189" t="s">
        <v>1396</v>
      </c>
      <c r="C39" s="602" t="s">
        <v>1606</v>
      </c>
    </row>
    <row r="40" spans="2:3" ht="15.75" thickBot="1" x14ac:dyDescent="0.3">
      <c r="B40" s="189" t="s">
        <v>1397</v>
      </c>
      <c r="C40" s="600"/>
    </row>
    <row r="41" spans="2:3" ht="15.75" thickBot="1" x14ac:dyDescent="0.3">
      <c r="B41" s="189" t="s">
        <v>1398</v>
      </c>
      <c r="C41" s="600"/>
    </row>
    <row r="42" spans="2:3" ht="26.25" thickBot="1" x14ac:dyDescent="0.3">
      <c r="B42" s="189" t="s">
        <v>1399</v>
      </c>
      <c r="C42" s="600"/>
    </row>
    <row r="43" spans="2:3" ht="26.25" thickBot="1" x14ac:dyDescent="0.3">
      <c r="B43" s="189" t="s">
        <v>1400</v>
      </c>
      <c r="C43" s="600"/>
    </row>
    <row r="44" spans="2:3" ht="15.75" thickBot="1" x14ac:dyDescent="0.3">
      <c r="B44" s="189" t="s">
        <v>1401</v>
      </c>
      <c r="C44" s="600"/>
    </row>
    <row r="45" spans="2:3" ht="26.25" thickBot="1" x14ac:dyDescent="0.3">
      <c r="B45" s="189" t="s">
        <v>1402</v>
      </c>
      <c r="C45" s="600"/>
    </row>
    <row r="46" spans="2:3" ht="20.25" customHeight="1" thickBot="1" x14ac:dyDescent="0.3">
      <c r="B46" s="189" t="s">
        <v>1403</v>
      </c>
      <c r="C46" s="600"/>
    </row>
    <row r="47" spans="2:3" ht="26.25" thickBot="1" x14ac:dyDescent="0.3">
      <c r="B47" s="189" t="s">
        <v>1404</v>
      </c>
      <c r="C47" s="600"/>
    </row>
    <row r="48" spans="2:3" ht="26.25" thickBot="1" x14ac:dyDescent="0.3">
      <c r="B48" s="189" t="s">
        <v>1405</v>
      </c>
      <c r="C48" s="600"/>
    </row>
    <row r="49" spans="2:3" ht="15.75" thickBot="1" x14ac:dyDescent="0.3">
      <c r="B49" s="189" t="s">
        <v>1406</v>
      </c>
      <c r="C49" s="600"/>
    </row>
    <row r="50" spans="2:3" ht="15.75" thickBot="1" x14ac:dyDescent="0.3">
      <c r="B50" s="189" t="s">
        <v>1407</v>
      </c>
      <c r="C50" s="600"/>
    </row>
    <row r="51" spans="2:3" ht="15.75" thickBot="1" x14ac:dyDescent="0.3">
      <c r="B51" s="189" t="s">
        <v>1408</v>
      </c>
      <c r="C51" s="600"/>
    </row>
    <row r="52" spans="2:3" ht="15.75" thickBot="1" x14ac:dyDescent="0.3">
      <c r="B52" s="189" t="s">
        <v>1409</v>
      </c>
      <c r="C52" s="600"/>
    </row>
    <row r="53" spans="2:3" ht="15.75" thickBot="1" x14ac:dyDescent="0.3">
      <c r="B53" s="189" t="s">
        <v>1410</v>
      </c>
      <c r="C53" s="600"/>
    </row>
    <row r="54" spans="2:3" ht="15.75" thickBot="1" x14ac:dyDescent="0.3">
      <c r="B54" s="189" t="s">
        <v>1411</v>
      </c>
      <c r="C54" s="600"/>
    </row>
    <row r="55" spans="2:3" ht="15.75" thickBot="1" x14ac:dyDescent="0.3">
      <c r="B55" s="189" t="s">
        <v>1412</v>
      </c>
      <c r="C55" s="600"/>
    </row>
    <row r="56" spans="2:3" ht="15.75" thickBot="1" x14ac:dyDescent="0.3">
      <c r="B56" s="189" t="s">
        <v>1413</v>
      </c>
      <c r="C56" s="600"/>
    </row>
    <row r="57" spans="2:3" ht="26.25" thickBot="1" x14ac:dyDescent="0.3">
      <c r="B57" s="189" t="s">
        <v>1414</v>
      </c>
      <c r="C57" s="600"/>
    </row>
    <row r="58" spans="2:3" ht="15.75" thickBot="1" x14ac:dyDescent="0.3">
      <c r="B58" s="189" t="s">
        <v>1415</v>
      </c>
      <c r="C58" s="600"/>
    </row>
    <row r="59" spans="2:3" ht="15.75" thickBot="1" x14ac:dyDescent="0.3">
      <c r="B59" s="189" t="s">
        <v>1416</v>
      </c>
      <c r="C59" s="600"/>
    </row>
    <row r="60" spans="2:3" ht="15.75" thickBot="1" x14ac:dyDescent="0.3">
      <c r="B60" s="189" t="s">
        <v>1417</v>
      </c>
      <c r="C60" s="600"/>
    </row>
    <row r="61" spans="2:3" ht="15.75" thickBot="1" x14ac:dyDescent="0.3">
      <c r="B61" s="189" t="s">
        <v>1418</v>
      </c>
      <c r="C61" s="600"/>
    </row>
    <row r="62" spans="2:3" ht="26.25" thickBot="1" x14ac:dyDescent="0.3">
      <c r="B62" s="189" t="s">
        <v>1419</v>
      </c>
      <c r="C62" s="600"/>
    </row>
    <row r="63" spans="2:3" ht="15.75" thickBot="1" x14ac:dyDescent="0.3">
      <c r="B63" s="189" t="s">
        <v>1420</v>
      </c>
      <c r="C63" s="600"/>
    </row>
    <row r="64" spans="2:3" ht="15.75" thickBot="1" x14ac:dyDescent="0.3">
      <c r="B64" s="189" t="s">
        <v>1421</v>
      </c>
      <c r="C64" s="600"/>
    </row>
    <row r="65" spans="2:3" ht="15.75" thickBot="1" x14ac:dyDescent="0.3">
      <c r="B65" s="189" t="s">
        <v>1422</v>
      </c>
      <c r="C65" s="601"/>
    </row>
    <row r="66" spans="2:3" ht="15.75" thickBot="1" x14ac:dyDescent="0.3">
      <c r="B66" s="190" t="s">
        <v>1430</v>
      </c>
      <c r="C66" s="606" t="s">
        <v>1431</v>
      </c>
    </row>
    <row r="67" spans="2:3" ht="15.75" thickBot="1" x14ac:dyDescent="0.3">
      <c r="B67" s="189" t="s">
        <v>1432</v>
      </c>
      <c r="C67" s="607"/>
    </row>
    <row r="68" spans="2:3" ht="15.75" thickBot="1" x14ac:dyDescent="0.3">
      <c r="B68" s="189" t="s">
        <v>1433</v>
      </c>
      <c r="C68" s="607"/>
    </row>
    <row r="69" spans="2:3" ht="15.75" thickBot="1" x14ac:dyDescent="0.3">
      <c r="B69" s="189" t="s">
        <v>1434</v>
      </c>
      <c r="C69" s="607"/>
    </row>
    <row r="70" spans="2:3" ht="15.75" thickBot="1" x14ac:dyDescent="0.3">
      <c r="B70" s="189" t="s">
        <v>1435</v>
      </c>
      <c r="C70" s="607"/>
    </row>
    <row r="71" spans="2:3" ht="15.75" thickBot="1" x14ac:dyDescent="0.3">
      <c r="B71" s="189" t="s">
        <v>1436</v>
      </c>
      <c r="C71" s="607"/>
    </row>
    <row r="72" spans="2:3" ht="15.75" thickBot="1" x14ac:dyDescent="0.3">
      <c r="B72" s="189" t="s">
        <v>1437</v>
      </c>
      <c r="C72" s="607"/>
    </row>
    <row r="73" spans="2:3" ht="15.75" thickBot="1" x14ac:dyDescent="0.3">
      <c r="B73" s="189" t="s">
        <v>1438</v>
      </c>
      <c r="C73" s="607"/>
    </row>
    <row r="74" spans="2:3" ht="15.75" thickBot="1" x14ac:dyDescent="0.3">
      <c r="B74" s="189" t="s">
        <v>1439</v>
      </c>
      <c r="C74" s="607"/>
    </row>
    <row r="75" spans="2:3" ht="15.75" thickBot="1" x14ac:dyDescent="0.3">
      <c r="B75" s="189" t="s">
        <v>1440</v>
      </c>
      <c r="C75" s="607"/>
    </row>
    <row r="76" spans="2:3" ht="15.75" thickBot="1" x14ac:dyDescent="0.3">
      <c r="B76" s="189" t="s">
        <v>1441</v>
      </c>
      <c r="C76" s="607"/>
    </row>
    <row r="77" spans="2:3" ht="15.75" thickBot="1" x14ac:dyDescent="0.3">
      <c r="B77" s="189" t="s">
        <v>1442</v>
      </c>
      <c r="C77" s="607"/>
    </row>
    <row r="78" spans="2:3" ht="15.75" thickBot="1" x14ac:dyDescent="0.3">
      <c r="B78" s="189" t="s">
        <v>1443</v>
      </c>
      <c r="C78" s="607"/>
    </row>
    <row r="79" spans="2:3" ht="15.75" thickBot="1" x14ac:dyDescent="0.3">
      <c r="B79" s="189" t="s">
        <v>1444</v>
      </c>
      <c r="C79" s="607"/>
    </row>
    <row r="80" spans="2:3" ht="15.75" thickBot="1" x14ac:dyDescent="0.3">
      <c r="B80" s="189" t="s">
        <v>1445</v>
      </c>
      <c r="C80" s="607"/>
    </row>
    <row r="81" spans="2:3" ht="15.75" thickBot="1" x14ac:dyDescent="0.3">
      <c r="B81" s="189" t="s">
        <v>1446</v>
      </c>
      <c r="C81" s="607"/>
    </row>
    <row r="82" spans="2:3" ht="15.75" thickBot="1" x14ac:dyDescent="0.3">
      <c r="B82" s="189" t="s">
        <v>1447</v>
      </c>
      <c r="C82" s="607"/>
    </row>
    <row r="83" spans="2:3" ht="15.75" thickBot="1" x14ac:dyDescent="0.3">
      <c r="B83" s="189" t="s">
        <v>1448</v>
      </c>
      <c r="C83" s="608"/>
    </row>
    <row r="84" spans="2:3" ht="15.75" thickBot="1" x14ac:dyDescent="0.3">
      <c r="B84" s="189" t="s">
        <v>1449</v>
      </c>
      <c r="C84" s="606" t="s">
        <v>1450</v>
      </c>
    </row>
    <row r="85" spans="2:3" ht="15.75" thickBot="1" x14ac:dyDescent="0.3">
      <c r="B85" s="189" t="s">
        <v>1451</v>
      </c>
      <c r="C85" s="607"/>
    </row>
    <row r="86" spans="2:3" ht="15.75" thickBot="1" x14ac:dyDescent="0.3">
      <c r="B86" s="189" t="s">
        <v>1452</v>
      </c>
      <c r="C86" s="607"/>
    </row>
    <row r="87" spans="2:3" ht="15.75" thickBot="1" x14ac:dyDescent="0.3">
      <c r="B87" s="189" t="s">
        <v>1453</v>
      </c>
      <c r="C87" s="607"/>
    </row>
    <row r="88" spans="2:3" ht="15.75" thickBot="1" x14ac:dyDescent="0.3">
      <c r="B88" s="189" t="s">
        <v>1454</v>
      </c>
      <c r="C88" s="607"/>
    </row>
    <row r="89" spans="2:3" ht="15.75" thickBot="1" x14ac:dyDescent="0.3">
      <c r="B89" s="189" t="s">
        <v>1455</v>
      </c>
      <c r="C89" s="607"/>
    </row>
    <row r="90" spans="2:3" ht="15.75" thickBot="1" x14ac:dyDescent="0.3">
      <c r="B90" s="189" t="s">
        <v>1456</v>
      </c>
      <c r="C90" s="608"/>
    </row>
    <row r="91" spans="2:3" ht="15.75" thickBot="1" x14ac:dyDescent="0.3">
      <c r="B91" s="189" t="s">
        <v>1423</v>
      </c>
      <c r="C91" s="606" t="s">
        <v>1424</v>
      </c>
    </row>
    <row r="92" spans="2:3" ht="15.75" thickBot="1" x14ac:dyDescent="0.3">
      <c r="B92" s="189" t="s">
        <v>1425</v>
      </c>
      <c r="C92" s="607"/>
    </row>
    <row r="93" spans="2:3" ht="15.75" thickBot="1" x14ac:dyDescent="0.3">
      <c r="B93" s="189" t="s">
        <v>1426</v>
      </c>
      <c r="C93" s="607"/>
    </row>
    <row r="94" spans="2:3" ht="15.75" thickBot="1" x14ac:dyDescent="0.3">
      <c r="B94" s="189" t="s">
        <v>1427</v>
      </c>
      <c r="C94" s="607"/>
    </row>
    <row r="95" spans="2:3" ht="15.75" thickBot="1" x14ac:dyDescent="0.3">
      <c r="B95" s="189" t="s">
        <v>1428</v>
      </c>
      <c r="C95" s="607"/>
    </row>
    <row r="96" spans="2:3" ht="26.25" thickBot="1" x14ac:dyDescent="0.3">
      <c r="B96" s="189" t="s">
        <v>1429</v>
      </c>
      <c r="C96" s="608"/>
    </row>
    <row r="97" spans="2:3" ht="16.5" customHeight="1" thickBot="1" x14ac:dyDescent="0.3">
      <c r="B97" s="190" t="s">
        <v>1457</v>
      </c>
      <c r="C97" s="606" t="s">
        <v>1458</v>
      </c>
    </row>
    <row r="98" spans="2:3" ht="15.75" thickBot="1" x14ac:dyDescent="0.3">
      <c r="B98" s="190" t="s">
        <v>1459</v>
      </c>
      <c r="C98" s="607"/>
    </row>
    <row r="99" spans="2:3" ht="15.75" thickBot="1" x14ac:dyDescent="0.3">
      <c r="B99" s="190" t="s">
        <v>1460</v>
      </c>
      <c r="C99" s="607"/>
    </row>
    <row r="100" spans="2:3" ht="15.75" thickBot="1" x14ac:dyDescent="0.3">
      <c r="B100" s="190" t="s">
        <v>1461</v>
      </c>
      <c r="C100" s="607"/>
    </row>
    <row r="101" spans="2:3" ht="15.75" thickBot="1" x14ac:dyDescent="0.3">
      <c r="B101" s="190" t="s">
        <v>1462</v>
      </c>
      <c r="C101" s="607"/>
    </row>
    <row r="102" spans="2:3" ht="15.75" thickBot="1" x14ac:dyDescent="0.3">
      <c r="B102" s="190" t="s">
        <v>1463</v>
      </c>
      <c r="C102" s="607"/>
    </row>
    <row r="103" spans="2:3" ht="15.75" thickBot="1" x14ac:dyDescent="0.3">
      <c r="B103" s="190" t="s">
        <v>1464</v>
      </c>
      <c r="C103" s="607"/>
    </row>
    <row r="104" spans="2:3" ht="15.75" thickBot="1" x14ac:dyDescent="0.3">
      <c r="B104" s="190" t="s">
        <v>1465</v>
      </c>
      <c r="C104" s="607"/>
    </row>
    <row r="105" spans="2:3" ht="15.75" thickBot="1" x14ac:dyDescent="0.3">
      <c r="B105" s="190" t="s">
        <v>1466</v>
      </c>
      <c r="C105" s="608"/>
    </row>
    <row r="106" spans="2:3" ht="15.75" thickBot="1" x14ac:dyDescent="0.3">
      <c r="B106" s="190" t="s">
        <v>1467</v>
      </c>
      <c r="C106" s="606" t="s">
        <v>1468</v>
      </c>
    </row>
    <row r="107" spans="2:3" ht="15.75" thickBot="1" x14ac:dyDescent="0.3">
      <c r="B107" s="190" t="s">
        <v>1469</v>
      </c>
      <c r="C107" s="607"/>
    </row>
    <row r="108" spans="2:3" ht="15.75" thickBot="1" x14ac:dyDescent="0.3">
      <c r="B108" s="190" t="s">
        <v>1470</v>
      </c>
      <c r="C108" s="607"/>
    </row>
    <row r="109" spans="2:3" ht="15.75" thickBot="1" x14ac:dyDescent="0.3">
      <c r="B109" s="190" t="s">
        <v>1471</v>
      </c>
      <c r="C109" s="607"/>
    </row>
    <row r="110" spans="2:3" ht="15.75" thickBot="1" x14ac:dyDescent="0.3">
      <c r="B110" s="190" t="s">
        <v>1472</v>
      </c>
      <c r="C110" s="607"/>
    </row>
    <row r="111" spans="2:3" ht="15.75" thickBot="1" x14ac:dyDescent="0.3">
      <c r="B111" s="190" t="s">
        <v>1473</v>
      </c>
      <c r="C111" s="607"/>
    </row>
    <row r="112" spans="2:3" ht="15.75" thickBot="1" x14ac:dyDescent="0.3">
      <c r="B112" s="190" t="s">
        <v>1474</v>
      </c>
      <c r="C112" s="607"/>
    </row>
    <row r="113" spans="2:3" ht="15.75" thickBot="1" x14ac:dyDescent="0.3">
      <c r="B113" s="190" t="s">
        <v>1473</v>
      </c>
      <c r="C113" s="608"/>
    </row>
    <row r="114" spans="2:3" ht="15.75" thickBot="1" x14ac:dyDescent="0.3">
      <c r="B114" s="190" t="s">
        <v>1475</v>
      </c>
      <c r="C114" s="606" t="s">
        <v>1476</v>
      </c>
    </row>
    <row r="115" spans="2:3" ht="15.75" thickBot="1" x14ac:dyDescent="0.3">
      <c r="B115" s="190" t="s">
        <v>1477</v>
      </c>
      <c r="C115" s="607"/>
    </row>
    <row r="116" spans="2:3" ht="15.75" thickBot="1" x14ac:dyDescent="0.3">
      <c r="B116" s="190" t="s">
        <v>1478</v>
      </c>
      <c r="C116" s="607"/>
    </row>
    <row r="117" spans="2:3" ht="15.75" thickBot="1" x14ac:dyDescent="0.3">
      <c r="B117" s="190" t="s">
        <v>1479</v>
      </c>
      <c r="C117" s="607"/>
    </row>
    <row r="118" spans="2:3" ht="15.75" thickBot="1" x14ac:dyDescent="0.3">
      <c r="B118" s="190" t="s">
        <v>1480</v>
      </c>
      <c r="C118" s="607"/>
    </row>
    <row r="119" spans="2:3" ht="15.75" thickBot="1" x14ac:dyDescent="0.3">
      <c r="B119" s="190" t="s">
        <v>1481</v>
      </c>
      <c r="C119" s="607"/>
    </row>
    <row r="120" spans="2:3" ht="15.75" thickBot="1" x14ac:dyDescent="0.3">
      <c r="B120" s="190" t="s">
        <v>1482</v>
      </c>
      <c r="C120" s="607"/>
    </row>
    <row r="121" spans="2:3" ht="15.75" thickBot="1" x14ac:dyDescent="0.3">
      <c r="B121" s="190" t="s">
        <v>1483</v>
      </c>
      <c r="C121" s="607"/>
    </row>
    <row r="122" spans="2:3" ht="15.75" thickBot="1" x14ac:dyDescent="0.3">
      <c r="B122" s="190" t="s">
        <v>1607</v>
      </c>
      <c r="C122" s="608"/>
    </row>
    <row r="123" spans="2:3" ht="15.75" thickBot="1" x14ac:dyDescent="0.3">
      <c r="B123" s="190" t="s">
        <v>1484</v>
      </c>
      <c r="C123" s="606" t="s">
        <v>1485</v>
      </c>
    </row>
    <row r="124" spans="2:3" ht="15.75" thickBot="1" x14ac:dyDescent="0.3">
      <c r="B124" s="190" t="s">
        <v>1486</v>
      </c>
      <c r="C124" s="607"/>
    </row>
    <row r="125" spans="2:3" ht="15.75" thickBot="1" x14ac:dyDescent="0.3">
      <c r="B125" s="190" t="s">
        <v>1487</v>
      </c>
      <c r="C125" s="607"/>
    </row>
    <row r="126" spans="2:3" ht="15.75" thickBot="1" x14ac:dyDescent="0.3">
      <c r="B126" s="190" t="s">
        <v>1488</v>
      </c>
      <c r="C126" s="607"/>
    </row>
    <row r="127" spans="2:3" ht="15.75" thickBot="1" x14ac:dyDescent="0.3">
      <c r="B127" s="190" t="s">
        <v>1489</v>
      </c>
      <c r="C127" s="607"/>
    </row>
    <row r="128" spans="2:3" ht="15.75" thickBot="1" x14ac:dyDescent="0.3">
      <c r="B128" s="190" t="s">
        <v>1490</v>
      </c>
      <c r="C128" s="607"/>
    </row>
    <row r="129" spans="2:3" ht="15.75" thickBot="1" x14ac:dyDescent="0.3">
      <c r="B129" s="190" t="s">
        <v>1491</v>
      </c>
      <c r="C129" s="607"/>
    </row>
    <row r="130" spans="2:3" ht="15.75" thickBot="1" x14ac:dyDescent="0.3">
      <c r="B130" s="190" t="s">
        <v>1492</v>
      </c>
      <c r="C130" s="607"/>
    </row>
    <row r="131" spans="2:3" ht="15.75" thickBot="1" x14ac:dyDescent="0.3">
      <c r="B131" s="190" t="s">
        <v>1493</v>
      </c>
      <c r="C131" s="607"/>
    </row>
    <row r="132" spans="2:3" ht="15.75" thickBot="1" x14ac:dyDescent="0.3">
      <c r="B132" s="190" t="s">
        <v>1494</v>
      </c>
      <c r="C132" s="607"/>
    </row>
    <row r="133" spans="2:3" ht="15.75" thickBot="1" x14ac:dyDescent="0.3">
      <c r="B133" s="190" t="s">
        <v>1495</v>
      </c>
      <c r="C133" s="607"/>
    </row>
    <row r="134" spans="2:3" ht="15.75" thickBot="1" x14ac:dyDescent="0.3">
      <c r="B134" s="190" t="s">
        <v>1496</v>
      </c>
      <c r="C134" s="607"/>
    </row>
    <row r="135" spans="2:3" ht="15.75" thickBot="1" x14ac:dyDescent="0.3">
      <c r="B135" s="190" t="s">
        <v>1497</v>
      </c>
      <c r="C135" s="607"/>
    </row>
    <row r="136" spans="2:3" ht="15.75" thickBot="1" x14ac:dyDescent="0.3">
      <c r="B136" s="190" t="s">
        <v>1498</v>
      </c>
      <c r="C136" s="608"/>
    </row>
    <row r="137" spans="2:3" ht="15.75" thickBot="1" x14ac:dyDescent="0.3">
      <c r="B137" s="190" t="s">
        <v>1499</v>
      </c>
      <c r="C137" s="603" t="s">
        <v>1500</v>
      </c>
    </row>
    <row r="138" spans="2:3" ht="15.75" thickBot="1" x14ac:dyDescent="0.3">
      <c r="B138" s="190" t="s">
        <v>1501</v>
      </c>
      <c r="C138" s="604"/>
    </row>
    <row r="139" spans="2:3" ht="15.75" thickBot="1" x14ac:dyDescent="0.3">
      <c r="B139" s="190" t="s">
        <v>1502</v>
      </c>
      <c r="C139" s="604"/>
    </row>
    <row r="140" spans="2:3" ht="15.75" thickBot="1" x14ac:dyDescent="0.3">
      <c r="B140" s="190" t="s">
        <v>1503</v>
      </c>
      <c r="C140" s="604"/>
    </row>
    <row r="141" spans="2:3" ht="15.75" thickBot="1" x14ac:dyDescent="0.3">
      <c r="B141" s="190" t="s">
        <v>1504</v>
      </c>
      <c r="C141" s="604"/>
    </row>
    <row r="142" spans="2:3" ht="15.75" thickBot="1" x14ac:dyDescent="0.3">
      <c r="B142" s="190" t="s">
        <v>1505</v>
      </c>
      <c r="C142" s="604"/>
    </row>
    <row r="143" spans="2:3" ht="15.75" thickBot="1" x14ac:dyDescent="0.3">
      <c r="B143" s="190" t="s">
        <v>1482</v>
      </c>
      <c r="C143" s="604"/>
    </row>
    <row r="144" spans="2:3" ht="15.75" thickBot="1" x14ac:dyDescent="0.3">
      <c r="B144" s="190" t="s">
        <v>1483</v>
      </c>
      <c r="C144" s="605"/>
    </row>
  </sheetData>
  <sheetProtection algorithmName="SHA-512" hashValue="l4TXc/77cB70Ef4fMN1bpjzbwgkf0OH5aFK0aa2ln26yLLkrQ2axx9D4wVloTjC2oViep8ZwVVNFlxtvwG3hyA==" saltValue="izmkYHrv6FHfOzFWy4YfHQ==" spinCount="100000" sheet="1" objects="1" scenarios="1" insertRows="0"/>
  <mergeCells count="10">
    <mergeCell ref="C3:C38"/>
    <mergeCell ref="C39:C65"/>
    <mergeCell ref="C137:C144"/>
    <mergeCell ref="C123:C136"/>
    <mergeCell ref="C114:C122"/>
    <mergeCell ref="C106:C113"/>
    <mergeCell ref="C97:C105"/>
    <mergeCell ref="C91:C96"/>
    <mergeCell ref="C84:C90"/>
    <mergeCell ref="C66:C83"/>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theme="9" tint="-0.249977111117893"/>
  </sheetPr>
  <dimension ref="B3:B40"/>
  <sheetViews>
    <sheetView showGridLines="0" zoomScaleNormal="100" workbookViewId="0"/>
  </sheetViews>
  <sheetFormatPr baseColWidth="10" defaultRowHeight="15" x14ac:dyDescent="0.25"/>
  <cols>
    <col min="2" max="2" width="58.7109375" customWidth="1"/>
  </cols>
  <sheetData>
    <row r="3" spans="2:2" ht="15.75" thickBot="1" x14ac:dyDescent="0.3"/>
    <row r="4" spans="2:2" ht="15.75" thickBot="1" x14ac:dyDescent="0.3">
      <c r="B4" s="115" t="s">
        <v>1358</v>
      </c>
    </row>
    <row r="5" spans="2:2" ht="16.5" thickTop="1" thickBot="1" x14ac:dyDescent="0.3">
      <c r="B5" s="116" t="s">
        <v>1304</v>
      </c>
    </row>
    <row r="6" spans="2:2" ht="15.75" thickBot="1" x14ac:dyDescent="0.3">
      <c r="B6" s="116" t="s">
        <v>1291</v>
      </c>
    </row>
    <row r="7" spans="2:2" ht="19.5" customHeight="1" thickBot="1" x14ac:dyDescent="0.3">
      <c r="B7" s="116" t="s">
        <v>1568</v>
      </c>
    </row>
    <row r="8" spans="2:2" ht="15.75" thickBot="1" x14ac:dyDescent="0.3">
      <c r="B8" s="116" t="s">
        <v>1569</v>
      </c>
    </row>
    <row r="9" spans="2:2" ht="15.75" thickBot="1" x14ac:dyDescent="0.3">
      <c r="B9" s="116" t="s">
        <v>1570</v>
      </c>
    </row>
    <row r="10" spans="2:2" ht="15.75" thickBot="1" x14ac:dyDescent="0.3">
      <c r="B10" s="116" t="s">
        <v>1299</v>
      </c>
    </row>
    <row r="11" spans="2:2" ht="15.75" thickBot="1" x14ac:dyDescent="0.3">
      <c r="B11" s="116" t="s">
        <v>1300</v>
      </c>
    </row>
    <row r="12" spans="2:2" ht="15.75" thickBot="1" x14ac:dyDescent="0.3">
      <c r="B12" s="116" t="s">
        <v>1571</v>
      </c>
    </row>
    <row r="13" spans="2:2" ht="15.75" thickBot="1" x14ac:dyDescent="0.3">
      <c r="B13" s="116" t="s">
        <v>1572</v>
      </c>
    </row>
    <row r="14" spans="2:2" ht="15.75" thickBot="1" x14ac:dyDescent="0.3">
      <c r="B14" s="116" t="s">
        <v>1302</v>
      </c>
    </row>
    <row r="15" spans="2:2" ht="15.75" thickBot="1" x14ac:dyDescent="0.3">
      <c r="B15" s="116" t="s">
        <v>1573</v>
      </c>
    </row>
    <row r="16" spans="2:2" ht="15.75" thickBot="1" x14ac:dyDescent="0.3">
      <c r="B16" s="116" t="s">
        <v>1574</v>
      </c>
    </row>
    <row r="17" spans="2:2" ht="15.75" thickBot="1" x14ac:dyDescent="0.3">
      <c r="B17" s="116" t="s">
        <v>1289</v>
      </c>
    </row>
    <row r="18" spans="2:2" ht="15.75" thickBot="1" x14ac:dyDescent="0.3">
      <c r="B18" s="116" t="s">
        <v>1575</v>
      </c>
    </row>
    <row r="19" spans="2:2" ht="15.75" thickBot="1" x14ac:dyDescent="0.3">
      <c r="B19" s="116" t="s">
        <v>1295</v>
      </c>
    </row>
    <row r="20" spans="2:2" ht="15.75" thickBot="1" x14ac:dyDescent="0.3">
      <c r="B20" s="116" t="s">
        <v>1303</v>
      </c>
    </row>
    <row r="21" spans="2:2" ht="15.75" thickBot="1" x14ac:dyDescent="0.3">
      <c r="B21" s="116" t="s">
        <v>1576</v>
      </c>
    </row>
    <row r="22" spans="2:2" ht="15.75" thickBot="1" x14ac:dyDescent="0.3">
      <c r="B22" s="116" t="s">
        <v>1301</v>
      </c>
    </row>
    <row r="23" spans="2:2" ht="15.75" thickBot="1" x14ac:dyDescent="0.3">
      <c r="B23" s="116" t="s">
        <v>1577</v>
      </c>
    </row>
    <row r="24" spans="2:2" ht="15.75" thickBot="1" x14ac:dyDescent="0.3">
      <c r="B24" s="116" t="s">
        <v>1293</v>
      </c>
    </row>
    <row r="25" spans="2:2" ht="15.75" thickBot="1" x14ac:dyDescent="0.3">
      <c r="B25" s="116" t="s">
        <v>1296</v>
      </c>
    </row>
    <row r="26" spans="2:2" ht="15.75" thickBot="1" x14ac:dyDescent="0.3">
      <c r="B26" s="116" t="s">
        <v>1578</v>
      </c>
    </row>
    <row r="27" spans="2:2" ht="15.75" thickBot="1" x14ac:dyDescent="0.3">
      <c r="B27" s="116" t="s">
        <v>1579</v>
      </c>
    </row>
    <row r="28" spans="2:2" ht="15.75" thickBot="1" x14ac:dyDescent="0.3">
      <c r="B28" s="116" t="s">
        <v>1294</v>
      </c>
    </row>
    <row r="29" spans="2:2" ht="15.75" thickBot="1" x14ac:dyDescent="0.3">
      <c r="B29" s="116" t="s">
        <v>1580</v>
      </c>
    </row>
    <row r="30" spans="2:2" ht="15.75" thickBot="1" x14ac:dyDescent="0.3">
      <c r="B30" s="116" t="s">
        <v>1581</v>
      </c>
    </row>
    <row r="31" spans="2:2" ht="15.75" thickBot="1" x14ac:dyDescent="0.3">
      <c r="B31" s="116" t="s">
        <v>1582</v>
      </c>
    </row>
    <row r="32" spans="2:2" ht="15.75" thickBot="1" x14ac:dyDescent="0.3">
      <c r="B32" s="116" t="s">
        <v>1583</v>
      </c>
    </row>
    <row r="33" spans="2:2" ht="15.75" thickBot="1" x14ac:dyDescent="0.3">
      <c r="B33" s="116" t="s">
        <v>331</v>
      </c>
    </row>
    <row r="34" spans="2:2" ht="15.75" thickBot="1" x14ac:dyDescent="0.3">
      <c r="B34" s="116" t="s">
        <v>1298</v>
      </c>
    </row>
    <row r="35" spans="2:2" ht="15.75" thickBot="1" x14ac:dyDescent="0.3">
      <c r="B35" s="116" t="s">
        <v>1297</v>
      </c>
    </row>
    <row r="36" spans="2:2" ht="15.75" thickBot="1" x14ac:dyDescent="0.3">
      <c r="B36" s="116" t="s">
        <v>1584</v>
      </c>
    </row>
    <row r="37" spans="2:2" ht="15.75" thickBot="1" x14ac:dyDescent="0.3">
      <c r="B37" s="116" t="s">
        <v>1585</v>
      </c>
    </row>
    <row r="38" spans="2:2" ht="15.75" thickBot="1" x14ac:dyDescent="0.3">
      <c r="B38" s="116" t="s">
        <v>1586</v>
      </c>
    </row>
    <row r="39" spans="2:2" ht="15.75" thickBot="1" x14ac:dyDescent="0.3">
      <c r="B39" s="116" t="s">
        <v>1290</v>
      </c>
    </row>
    <row r="40" spans="2:2" ht="15.75" thickBot="1" x14ac:dyDescent="0.3">
      <c r="B40" s="116" t="s">
        <v>1292</v>
      </c>
    </row>
  </sheetData>
  <sheetProtection algorithmName="SHA-512" hashValue="DIcVuHyo+lTMuC+nRAg6YmjBYZPvsokDxDaKb1KQuGEue3y9seHdZssO1hkBK5Zx35dRgYKQP9B3P6l1g1ezsw==" saltValue="bagvydB73++RwjvakMUbjw==" spinCount="100000" sheet="1" objects="1" scenarios="1" insertRows="0"/>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tabColor theme="8" tint="-0.249977111117893"/>
  </sheetPr>
  <dimension ref="A1:BV550"/>
  <sheetViews>
    <sheetView showGridLines="0" tabSelected="1" topLeftCell="AT23" zoomScaleNormal="100" zoomScalePageLayoutView="115" workbookViewId="0">
      <selection activeCell="BK23" sqref="BK23"/>
    </sheetView>
  </sheetViews>
  <sheetFormatPr baseColWidth="10" defaultColWidth="11.42578125" defaultRowHeight="12" x14ac:dyDescent="0.25"/>
  <cols>
    <col min="1" max="1" width="1.140625" style="300" customWidth="1"/>
    <col min="2" max="3" width="1" style="102" customWidth="1"/>
    <col min="4" max="4" width="15.28515625" style="328" customWidth="1"/>
    <col min="5" max="5" width="0.7109375" style="102" customWidth="1"/>
    <col min="6" max="6" width="26.7109375" style="102" customWidth="1"/>
    <col min="7" max="7" width="0.85546875" style="102" customWidth="1"/>
    <col min="8" max="8" width="32.42578125" style="102" customWidth="1"/>
    <col min="9" max="9" width="24.28515625" style="102" bestFit="1" customWidth="1"/>
    <col min="10" max="10" width="0.85546875" style="102" customWidth="1"/>
    <col min="11" max="11" width="9.5703125" style="102" hidden="1" customWidth="1"/>
    <col min="12" max="12" width="23.140625" style="359" bestFit="1" customWidth="1"/>
    <col min="13" max="13" width="0.85546875" style="102" customWidth="1"/>
    <col min="14" max="14" width="12.28515625" style="102" customWidth="1"/>
    <col min="15" max="15" width="0.85546875" style="102" customWidth="1"/>
    <col min="16" max="16" width="20.7109375" style="102" customWidth="1"/>
    <col min="17" max="17" width="0.85546875" style="102" customWidth="1"/>
    <col min="18" max="18" width="7.140625" style="102" hidden="1" customWidth="1"/>
    <col min="19" max="19" width="22.28515625" style="102" customWidth="1"/>
    <col min="20" max="25" width="22.28515625" style="102" hidden="1" customWidth="1"/>
    <col min="26" max="26" width="17.5703125" style="102" hidden="1" customWidth="1"/>
    <col min="27" max="27" width="0.85546875" style="102" customWidth="1"/>
    <col min="28" max="28" width="16.85546875" style="102" customWidth="1"/>
    <col min="29" max="29" width="0.85546875" style="102" customWidth="1"/>
    <col min="30" max="30" width="6.5703125" style="102" hidden="1" customWidth="1"/>
    <col min="31" max="31" width="19.28515625" style="102" customWidth="1"/>
    <col min="32" max="33" width="9.5703125" style="102" hidden="1" customWidth="1"/>
    <col min="34" max="34" width="0.7109375" style="102" customWidth="1"/>
    <col min="35" max="35" width="17.140625" style="102" customWidth="1"/>
    <col min="36" max="36" width="0.7109375" style="102" customWidth="1"/>
    <col min="37" max="37" width="19.28515625" style="102" customWidth="1"/>
    <col min="38" max="38" width="0.7109375" style="102" customWidth="1"/>
    <col min="39" max="39" width="17" style="360" customWidth="1"/>
    <col min="40" max="40" width="0.85546875" style="360" customWidth="1"/>
    <col min="41" max="41" width="20.5703125" style="360" customWidth="1"/>
    <col min="42" max="42" width="0.7109375" style="360" customWidth="1"/>
    <col min="43" max="43" width="17.42578125" style="102" customWidth="1"/>
    <col min="44" max="44" width="0.85546875" style="102" customWidth="1"/>
    <col min="45" max="45" width="17.42578125" style="102" customWidth="1"/>
    <col min="46" max="46" width="0.85546875" style="102" customWidth="1"/>
    <col min="47" max="47" width="10.85546875" style="361" hidden="1" customWidth="1"/>
    <col min="48" max="48" width="10.85546875" style="102" hidden="1" customWidth="1"/>
    <col min="49" max="49" width="18.7109375" style="102" customWidth="1"/>
    <col min="50" max="51" width="9.5703125" style="102" hidden="1" customWidth="1"/>
    <col min="52" max="52" width="0.85546875" style="102" customWidth="1"/>
    <col min="53" max="53" width="42.140625" style="300" customWidth="1"/>
    <col min="54" max="54" width="0.85546875" style="322" customWidth="1"/>
    <col min="55" max="55" width="43.85546875" style="300" customWidth="1"/>
    <col min="56" max="56" width="0.85546875" style="322" customWidth="1"/>
    <col min="57" max="57" width="14.140625" style="300" customWidth="1"/>
    <col min="58" max="58" width="0.85546875" style="322" customWidth="1"/>
    <col min="59" max="59" width="16.5703125" style="300" customWidth="1"/>
    <col min="60" max="60" width="0.85546875" style="322" customWidth="1"/>
    <col min="61" max="61" width="24.28515625" style="300" customWidth="1"/>
    <col min="62" max="62" width="0.85546875" style="300" customWidth="1"/>
    <col min="63" max="63" width="24.28515625" style="300" customWidth="1"/>
    <col min="64" max="64" width="0.85546875" style="300" customWidth="1"/>
    <col min="65" max="72" width="7.5703125" style="300" customWidth="1"/>
    <col min="73" max="73" width="0.85546875" style="300" customWidth="1"/>
    <col min="74" max="16384" width="11.42578125" style="300"/>
  </cols>
  <sheetData>
    <row r="1" spans="1:73" ht="30" customHeight="1" x14ac:dyDescent="0.25">
      <c r="A1" s="575"/>
      <c r="B1" s="575"/>
      <c r="C1" s="575"/>
      <c r="D1" s="575"/>
      <c r="E1" s="575"/>
      <c r="F1" s="576" t="s">
        <v>3</v>
      </c>
      <c r="G1" s="576"/>
      <c r="H1" s="576"/>
      <c r="I1" s="576"/>
      <c r="J1" s="576"/>
      <c r="K1" s="576"/>
      <c r="L1" s="576"/>
      <c r="M1" s="576"/>
      <c r="N1" s="576"/>
      <c r="O1" s="576"/>
      <c r="P1" s="578" t="s">
        <v>1808</v>
      </c>
      <c r="Q1" s="578"/>
      <c r="R1" s="414"/>
      <c r="S1" s="512">
        <v>43063</v>
      </c>
    </row>
    <row r="2" spans="1:73" ht="30" customHeight="1" x14ac:dyDescent="0.25">
      <c r="A2" s="575"/>
      <c r="B2" s="575"/>
      <c r="C2" s="575"/>
      <c r="D2" s="575"/>
      <c r="E2" s="575"/>
      <c r="F2" s="579" t="s">
        <v>1792</v>
      </c>
      <c r="G2" s="579"/>
      <c r="H2" s="579"/>
      <c r="I2" s="579"/>
      <c r="J2" s="579"/>
      <c r="K2" s="579"/>
      <c r="L2" s="579"/>
      <c r="M2" s="579"/>
      <c r="N2" s="579"/>
      <c r="O2" s="579"/>
      <c r="P2" s="578" t="s">
        <v>1819</v>
      </c>
      <c r="Q2" s="578"/>
      <c r="R2" s="414"/>
      <c r="S2" s="513" t="s">
        <v>1822</v>
      </c>
    </row>
    <row r="3" spans="1:73" ht="30" customHeight="1" x14ac:dyDescent="0.25">
      <c r="A3" s="575"/>
      <c r="B3" s="575"/>
      <c r="C3" s="575"/>
      <c r="D3" s="575"/>
      <c r="E3" s="575"/>
      <c r="F3" s="580" t="s">
        <v>1821</v>
      </c>
      <c r="G3" s="580"/>
      <c r="H3" s="580"/>
      <c r="I3" s="580"/>
      <c r="J3" s="580"/>
      <c r="K3" s="580"/>
      <c r="L3" s="580"/>
      <c r="M3" s="580"/>
      <c r="N3" s="580"/>
      <c r="O3" s="580"/>
      <c r="P3" s="609" t="s">
        <v>1793</v>
      </c>
      <c r="Q3" s="578"/>
      <c r="R3" s="578"/>
      <c r="S3" s="578"/>
    </row>
    <row r="4" spans="1:73" x14ac:dyDescent="0.25">
      <c r="B4" s="295"/>
      <c r="C4" s="295"/>
      <c r="D4" s="296"/>
      <c r="E4" s="295"/>
      <c r="F4" s="295"/>
      <c r="G4" s="295"/>
      <c r="H4" s="297"/>
      <c r="I4" s="297"/>
      <c r="J4" s="297"/>
      <c r="K4" s="297"/>
      <c r="L4" s="330"/>
      <c r="M4" s="295"/>
      <c r="N4" s="297"/>
      <c r="O4" s="295"/>
      <c r="P4" s="295"/>
      <c r="Q4" s="295"/>
      <c r="R4" s="295"/>
      <c r="S4" s="295"/>
      <c r="T4" s="295"/>
      <c r="U4" s="295"/>
      <c r="V4" s="295"/>
      <c r="W4" s="295"/>
      <c r="X4" s="295"/>
      <c r="Y4" s="295"/>
      <c r="Z4" s="295"/>
      <c r="AA4" s="295"/>
      <c r="AB4" s="295"/>
      <c r="AC4" s="295"/>
      <c r="AD4" s="295"/>
      <c r="AE4" s="295"/>
      <c r="AF4" s="295"/>
      <c r="AG4" s="295"/>
      <c r="AH4" s="295"/>
      <c r="AI4" s="295"/>
      <c r="AJ4" s="295"/>
      <c r="AK4" s="295"/>
      <c r="AL4" s="295"/>
      <c r="AM4" s="331"/>
      <c r="AN4" s="331"/>
      <c r="AO4" s="331"/>
      <c r="AP4" s="331"/>
      <c r="AQ4" s="295"/>
      <c r="AR4" s="295"/>
      <c r="AS4" s="295"/>
      <c r="AT4" s="295"/>
      <c r="AU4" s="332"/>
      <c r="AV4" s="295"/>
      <c r="AW4" s="295"/>
      <c r="AX4" s="295"/>
      <c r="AY4" s="295"/>
      <c r="AZ4" s="299"/>
      <c r="BA4" s="295"/>
      <c r="BB4" s="295"/>
      <c r="BC4" s="295"/>
      <c r="BD4" s="295"/>
      <c r="BE4" s="295"/>
      <c r="BF4" s="295"/>
      <c r="BG4" s="295"/>
      <c r="BH4" s="295"/>
      <c r="BI4" s="295"/>
      <c r="BJ4" s="295"/>
      <c r="BK4" s="295"/>
      <c r="BL4" s="295"/>
      <c r="BM4" s="295"/>
      <c r="BN4" s="295"/>
      <c r="BO4" s="295"/>
      <c r="BP4" s="295"/>
      <c r="BQ4" s="295"/>
      <c r="BR4" s="295"/>
      <c r="BS4" s="295"/>
      <c r="BT4" s="295"/>
      <c r="BU4" s="295"/>
    </row>
    <row r="5" spans="1:73" ht="15.75" hidden="1" customHeight="1" x14ac:dyDescent="0.25">
      <c r="B5" s="101"/>
      <c r="C5" s="101"/>
      <c r="D5" s="302"/>
      <c r="E5" s="101"/>
      <c r="F5" s="101"/>
      <c r="G5" s="101"/>
      <c r="H5" s="626" t="s">
        <v>1791</v>
      </c>
      <c r="I5" s="626"/>
      <c r="J5" s="626"/>
      <c r="K5" s="626"/>
      <c r="L5" s="626"/>
      <c r="M5" s="626"/>
      <c r="N5" s="626"/>
      <c r="O5" s="626"/>
      <c r="P5" s="626"/>
      <c r="Q5" s="626"/>
      <c r="R5" s="626"/>
      <c r="S5" s="626"/>
      <c r="T5" s="626"/>
      <c r="U5" s="626"/>
      <c r="V5" s="626"/>
      <c r="W5" s="626"/>
      <c r="X5" s="626"/>
      <c r="Y5" s="626"/>
      <c r="Z5" s="626"/>
      <c r="AA5" s="626"/>
      <c r="AB5" s="626"/>
      <c r="AC5" s="626"/>
      <c r="AD5" s="626"/>
      <c r="AE5" s="626"/>
      <c r="AF5" s="333"/>
      <c r="AG5" s="333"/>
      <c r="AH5" s="333"/>
      <c r="AI5" s="333"/>
      <c r="AJ5" s="333"/>
      <c r="AK5" s="333"/>
      <c r="AL5" s="333"/>
      <c r="AM5" s="333"/>
      <c r="AN5" s="333"/>
      <c r="AO5" s="333"/>
      <c r="AP5" s="333"/>
      <c r="AQ5" s="333"/>
      <c r="AR5" s="333"/>
      <c r="AS5" s="333"/>
      <c r="AT5" s="333"/>
      <c r="AU5" s="333"/>
      <c r="AV5" s="333"/>
      <c r="AW5" s="333"/>
      <c r="AX5" s="333"/>
      <c r="AY5" s="333"/>
      <c r="AZ5" s="334"/>
    </row>
    <row r="6" spans="1:73" hidden="1" x14ac:dyDescent="0.25">
      <c r="B6" s="295"/>
      <c r="C6" s="295"/>
      <c r="D6" s="296"/>
      <c r="E6" s="295"/>
      <c r="F6" s="295"/>
      <c r="G6" s="295"/>
      <c r="H6" s="297"/>
      <c r="I6" s="297"/>
      <c r="J6" s="297"/>
      <c r="K6" s="297"/>
      <c r="L6" s="330"/>
      <c r="M6" s="295"/>
      <c r="N6" s="297"/>
      <c r="O6" s="295"/>
      <c r="P6" s="295"/>
      <c r="Q6" s="295"/>
      <c r="R6" s="295"/>
      <c r="S6" s="295"/>
      <c r="T6" s="295"/>
      <c r="U6" s="295"/>
      <c r="V6" s="295"/>
      <c r="W6" s="295"/>
      <c r="X6" s="295"/>
      <c r="Y6" s="295"/>
      <c r="Z6" s="295"/>
      <c r="AA6" s="295"/>
      <c r="AB6" s="295"/>
      <c r="AC6" s="295"/>
      <c r="AD6" s="295"/>
      <c r="AE6" s="295"/>
      <c r="AF6" s="295"/>
      <c r="AG6" s="295"/>
      <c r="AH6" s="295"/>
      <c r="AI6" s="295"/>
      <c r="AJ6" s="295"/>
      <c r="AK6" s="295"/>
      <c r="AL6" s="295"/>
      <c r="AM6" s="331"/>
      <c r="AN6" s="331"/>
      <c r="AO6" s="331"/>
      <c r="AP6" s="331"/>
      <c r="AQ6" s="295"/>
      <c r="AR6" s="295"/>
      <c r="AS6" s="295"/>
      <c r="AT6" s="295"/>
      <c r="AU6" s="332"/>
      <c r="AV6" s="295"/>
      <c r="AW6" s="295"/>
      <c r="AX6" s="295"/>
      <c r="AY6" s="295"/>
      <c r="AZ6" s="299"/>
      <c r="BA6" s="295"/>
      <c r="BB6" s="295"/>
      <c r="BC6" s="295"/>
      <c r="BD6" s="295"/>
      <c r="BE6" s="295"/>
      <c r="BF6" s="295"/>
      <c r="BG6" s="295"/>
      <c r="BH6" s="295"/>
      <c r="BI6" s="295"/>
      <c r="BJ6" s="295"/>
      <c r="BK6" s="295"/>
      <c r="BL6" s="295"/>
      <c r="BM6" s="295"/>
      <c r="BN6" s="295"/>
      <c r="BO6" s="295"/>
      <c r="BP6" s="295"/>
      <c r="BQ6" s="295"/>
      <c r="BR6" s="295"/>
      <c r="BS6" s="295"/>
      <c r="BT6" s="295"/>
      <c r="BU6" s="295"/>
    </row>
    <row r="7" spans="1:73" s="309" customFormat="1" x14ac:dyDescent="0.25">
      <c r="B7" s="305"/>
      <c r="C7" s="305"/>
      <c r="D7" s="306"/>
      <c r="E7" s="305"/>
      <c r="F7" s="305"/>
      <c r="G7" s="305"/>
      <c r="H7" s="305"/>
      <c r="I7" s="305"/>
      <c r="J7" s="305"/>
      <c r="K7" s="305"/>
      <c r="L7" s="335"/>
      <c r="M7" s="305"/>
      <c r="N7" s="305"/>
      <c r="O7" s="308"/>
      <c r="P7" s="308"/>
      <c r="Q7" s="308"/>
      <c r="R7" s="308"/>
      <c r="S7" s="308"/>
      <c r="T7" s="308"/>
      <c r="U7" s="308"/>
      <c r="V7" s="308"/>
      <c r="W7" s="308"/>
      <c r="X7" s="308"/>
      <c r="Y7" s="308"/>
      <c r="Z7" s="308"/>
      <c r="AA7" s="308"/>
      <c r="AB7" s="308"/>
      <c r="AC7" s="308"/>
      <c r="AD7" s="308"/>
      <c r="AE7" s="308"/>
      <c r="AF7" s="308"/>
      <c r="AG7" s="308"/>
      <c r="AH7" s="308"/>
      <c r="AI7" s="308"/>
      <c r="AJ7" s="308"/>
      <c r="AK7" s="308"/>
      <c r="AL7" s="308"/>
      <c r="AM7" s="336"/>
      <c r="AN7" s="336"/>
      <c r="AO7" s="336"/>
      <c r="AP7" s="336"/>
      <c r="AQ7" s="308"/>
      <c r="AR7" s="308"/>
      <c r="AS7" s="308"/>
      <c r="AT7" s="308"/>
      <c r="AU7" s="337"/>
      <c r="AV7" s="308"/>
      <c r="AW7" s="308"/>
      <c r="AX7" s="308"/>
      <c r="AY7" s="308"/>
      <c r="AZ7" s="305"/>
      <c r="BA7" s="308"/>
      <c r="BB7" s="308"/>
      <c r="BC7" s="308"/>
      <c r="BD7" s="308"/>
      <c r="BE7" s="308"/>
      <c r="BF7" s="308"/>
      <c r="BG7" s="308"/>
      <c r="BH7" s="308"/>
      <c r="BI7" s="308"/>
      <c r="BJ7" s="308"/>
      <c r="BK7" s="308"/>
      <c r="BL7" s="308"/>
      <c r="BM7" s="308"/>
      <c r="BN7" s="308"/>
      <c r="BO7" s="308"/>
      <c r="BP7" s="308"/>
      <c r="BQ7" s="308"/>
      <c r="BR7" s="308"/>
      <c r="BS7" s="308"/>
      <c r="BT7" s="308"/>
      <c r="BU7" s="308"/>
    </row>
    <row r="8" spans="1:73" s="309" customFormat="1" x14ac:dyDescent="0.25">
      <c r="B8" s="305"/>
      <c r="C8" s="305"/>
      <c r="D8" s="306"/>
      <c r="E8" s="305"/>
      <c r="F8" s="305"/>
      <c r="G8" s="305"/>
      <c r="H8" s="370" t="s">
        <v>3</v>
      </c>
      <c r="I8" s="456" t="str">
        <f>IF('1. IDENTIFICACION DEL RIESGO'!K8="","",'1. IDENTIFICACION DEL RIESGO'!K8)</f>
        <v xml:space="preserve">Protección </v>
      </c>
      <c r="J8" s="338"/>
      <c r="K8" s="311"/>
      <c r="L8" s="335"/>
      <c r="M8" s="305"/>
      <c r="N8" s="338"/>
      <c r="O8" s="339"/>
      <c r="P8" s="339"/>
      <c r="Q8" s="339"/>
      <c r="R8" s="339"/>
      <c r="S8" s="339"/>
      <c r="T8" s="339"/>
      <c r="U8" s="339"/>
      <c r="V8" s="339"/>
      <c r="W8" s="339"/>
      <c r="X8" s="339"/>
      <c r="Y8" s="339"/>
      <c r="Z8" s="339"/>
      <c r="AA8" s="339"/>
      <c r="AB8" s="339"/>
      <c r="AC8" s="339"/>
      <c r="AD8" s="339"/>
      <c r="AE8" s="339"/>
      <c r="AF8" s="339"/>
      <c r="AG8" s="339"/>
      <c r="AH8" s="339"/>
      <c r="AI8" s="339"/>
      <c r="AJ8" s="339"/>
      <c r="AK8" s="339"/>
      <c r="AL8" s="339"/>
      <c r="AM8" s="336"/>
      <c r="AN8" s="336"/>
      <c r="AO8" s="336"/>
      <c r="AP8" s="336"/>
      <c r="AQ8" s="308"/>
      <c r="AR8" s="308"/>
      <c r="AS8" s="308"/>
      <c r="AT8" s="339"/>
      <c r="AU8" s="340"/>
      <c r="AV8" s="308"/>
      <c r="AW8" s="308"/>
      <c r="AX8" s="308"/>
      <c r="AY8" s="308"/>
      <c r="AZ8" s="305"/>
      <c r="BA8" s="308"/>
      <c r="BB8" s="308"/>
      <c r="BC8" s="308"/>
      <c r="BD8" s="308"/>
      <c r="BE8" s="308"/>
      <c r="BF8" s="308"/>
      <c r="BG8" s="308"/>
      <c r="BH8" s="308"/>
      <c r="BI8" s="308"/>
      <c r="BJ8" s="308"/>
      <c r="BK8" s="308"/>
      <c r="BL8" s="308"/>
      <c r="BM8" s="308"/>
      <c r="BN8" s="308"/>
      <c r="BO8" s="308"/>
      <c r="BP8" s="308"/>
      <c r="BQ8" s="308"/>
      <c r="BR8" s="308"/>
      <c r="BS8" s="308"/>
      <c r="BT8" s="308"/>
      <c r="BU8" s="308"/>
    </row>
    <row r="9" spans="1:73" s="309" customFormat="1" x14ac:dyDescent="0.25">
      <c r="B9" s="305"/>
      <c r="C9" s="305"/>
      <c r="D9" s="306"/>
      <c r="E9" s="305"/>
      <c r="F9" s="305"/>
      <c r="G9" s="305"/>
      <c r="H9" s="305"/>
      <c r="I9" s="338"/>
      <c r="J9" s="338"/>
      <c r="K9" s="338"/>
      <c r="L9" s="341"/>
      <c r="M9" s="305"/>
      <c r="N9" s="338"/>
      <c r="O9" s="339"/>
      <c r="P9" s="339"/>
      <c r="Q9" s="339"/>
      <c r="R9" s="339"/>
      <c r="S9" s="339"/>
      <c r="T9" s="339"/>
      <c r="U9" s="339"/>
      <c r="V9" s="339"/>
      <c r="W9" s="339"/>
      <c r="X9" s="339"/>
      <c r="Y9" s="339"/>
      <c r="Z9" s="339"/>
      <c r="AA9" s="339"/>
      <c r="AB9" s="339"/>
      <c r="AC9" s="339"/>
      <c r="AD9" s="339"/>
      <c r="AE9" s="339"/>
      <c r="AF9" s="339"/>
      <c r="AG9" s="339"/>
      <c r="AH9" s="339"/>
      <c r="AI9" s="339"/>
      <c r="AJ9" s="339"/>
      <c r="AK9" s="339"/>
      <c r="AL9" s="339"/>
      <c r="AM9" s="336"/>
      <c r="AN9" s="336"/>
      <c r="AO9" s="336"/>
      <c r="AP9" s="336"/>
      <c r="AQ9" s="308"/>
      <c r="AR9" s="308"/>
      <c r="AS9" s="308"/>
      <c r="AT9" s="339"/>
      <c r="AU9" s="340"/>
      <c r="AV9" s="308"/>
      <c r="AW9" s="308"/>
      <c r="AX9" s="308"/>
      <c r="AY9" s="308"/>
      <c r="AZ9" s="305"/>
      <c r="BA9" s="308"/>
      <c r="BB9" s="308"/>
      <c r="BC9" s="308"/>
      <c r="BD9" s="308"/>
      <c r="BE9" s="308"/>
      <c r="BF9" s="308"/>
      <c r="BG9" s="308"/>
      <c r="BH9" s="308"/>
      <c r="BI9" s="308"/>
      <c r="BJ9" s="308"/>
      <c r="BK9" s="308"/>
      <c r="BL9" s="308"/>
      <c r="BM9" s="308"/>
      <c r="BN9" s="308"/>
      <c r="BO9" s="308"/>
      <c r="BP9" s="308"/>
      <c r="BQ9" s="308"/>
      <c r="BR9" s="308"/>
      <c r="BS9" s="308"/>
      <c r="BT9" s="308"/>
      <c r="BU9" s="308"/>
    </row>
    <row r="10" spans="1:73" s="309" customFormat="1" x14ac:dyDescent="0.25">
      <c r="B10" s="305"/>
      <c r="C10" s="305"/>
      <c r="D10" s="306"/>
      <c r="E10" s="305"/>
      <c r="F10" s="305"/>
      <c r="G10" s="305"/>
      <c r="H10" s="370" t="s">
        <v>1285</v>
      </c>
      <c r="I10" s="423">
        <v>42734</v>
      </c>
      <c r="J10" s="338"/>
      <c r="K10" s="338"/>
      <c r="L10" s="341"/>
      <c r="M10" s="305"/>
      <c r="N10" s="338"/>
      <c r="O10" s="339"/>
      <c r="P10" s="339"/>
      <c r="Q10" s="339"/>
      <c r="R10" s="339"/>
      <c r="S10" s="339"/>
      <c r="T10" s="339"/>
      <c r="U10" s="339"/>
      <c r="V10" s="339"/>
      <c r="W10" s="339"/>
      <c r="X10" s="339"/>
      <c r="Y10" s="339"/>
      <c r="Z10" s="339"/>
      <c r="AA10" s="339"/>
      <c r="AB10" s="339"/>
      <c r="AC10" s="339"/>
      <c r="AD10" s="339"/>
      <c r="AE10" s="339"/>
      <c r="AF10" s="339"/>
      <c r="AG10" s="339"/>
      <c r="AH10" s="339"/>
      <c r="AI10" s="339"/>
      <c r="AJ10" s="339"/>
      <c r="AK10" s="339"/>
      <c r="AL10" s="339"/>
      <c r="AM10" s="336"/>
      <c r="AN10" s="336"/>
      <c r="AO10" s="336"/>
      <c r="AP10" s="336"/>
      <c r="AQ10" s="308"/>
      <c r="AR10" s="308"/>
      <c r="AS10" s="308"/>
      <c r="AT10" s="339"/>
      <c r="AU10" s="340"/>
      <c r="AV10" s="308"/>
      <c r="AW10" s="308"/>
      <c r="AX10" s="308"/>
      <c r="AY10" s="308"/>
      <c r="AZ10" s="305"/>
      <c r="BA10" s="308"/>
      <c r="BB10" s="308"/>
      <c r="BC10" s="308"/>
      <c r="BD10" s="308"/>
      <c r="BE10" s="308"/>
      <c r="BF10" s="308"/>
      <c r="BG10" s="308"/>
      <c r="BH10" s="308"/>
      <c r="BI10" s="308"/>
      <c r="BJ10" s="308"/>
      <c r="BK10" s="308"/>
      <c r="BL10" s="308"/>
      <c r="BM10" s="308"/>
      <c r="BN10" s="308"/>
      <c r="BO10" s="308"/>
      <c r="BP10" s="308"/>
      <c r="BQ10" s="308"/>
      <c r="BR10" s="308"/>
      <c r="BS10" s="308"/>
      <c r="BT10" s="308"/>
      <c r="BU10" s="308"/>
    </row>
    <row r="11" spans="1:73" s="309" customFormat="1" x14ac:dyDescent="0.25">
      <c r="B11" s="305"/>
      <c r="C11" s="305"/>
      <c r="D11" s="306"/>
      <c r="E11" s="305"/>
      <c r="F11" s="305"/>
      <c r="G11" s="305"/>
      <c r="H11" s="305"/>
      <c r="I11" s="424"/>
      <c r="J11" s="338"/>
      <c r="K11" s="338"/>
      <c r="L11" s="341"/>
      <c r="M11" s="305"/>
      <c r="N11" s="308"/>
      <c r="O11" s="308"/>
      <c r="P11" s="308"/>
      <c r="Q11" s="308"/>
      <c r="R11" s="308"/>
      <c r="S11" s="308"/>
      <c r="T11" s="308"/>
      <c r="U11" s="308"/>
      <c r="V11" s="308"/>
      <c r="W11" s="308"/>
      <c r="X11" s="308"/>
      <c r="Y11" s="308"/>
      <c r="Z11" s="308"/>
      <c r="AA11" s="308"/>
      <c r="AB11" s="308"/>
      <c r="AC11" s="308"/>
      <c r="AD11" s="308"/>
      <c r="AE11" s="308"/>
      <c r="AF11" s="308"/>
      <c r="AG11" s="308"/>
      <c r="AH11" s="308"/>
      <c r="AI11" s="308"/>
      <c r="AJ11" s="308"/>
      <c r="AK11" s="308"/>
      <c r="AL11" s="308"/>
      <c r="AM11" s="336"/>
      <c r="AN11" s="336"/>
      <c r="AO11" s="336"/>
      <c r="AP11" s="336"/>
      <c r="AQ11" s="308"/>
      <c r="AR11" s="308"/>
      <c r="AS11" s="308"/>
      <c r="AT11" s="308"/>
      <c r="AU11" s="337"/>
      <c r="AV11" s="308"/>
      <c r="AW11" s="308"/>
      <c r="AX11" s="308"/>
      <c r="AY11" s="308"/>
      <c r="AZ11" s="305"/>
      <c r="BA11" s="308"/>
      <c r="BB11" s="308"/>
      <c r="BC11" s="308"/>
      <c r="BD11" s="308"/>
      <c r="BE11" s="308"/>
      <c r="BF11" s="308"/>
      <c r="BG11" s="308"/>
      <c r="BH11" s="308"/>
      <c r="BI11" s="308"/>
      <c r="BJ11" s="308"/>
      <c r="BK11" s="308"/>
      <c r="BL11" s="308"/>
      <c r="BM11" s="308"/>
      <c r="BN11" s="308"/>
      <c r="BO11" s="308"/>
      <c r="BP11" s="308"/>
      <c r="BQ11" s="308"/>
      <c r="BR11" s="308"/>
      <c r="BS11" s="308"/>
      <c r="BT11" s="308"/>
      <c r="BU11" s="308"/>
    </row>
    <row r="12" spans="1:73" s="309" customFormat="1" x14ac:dyDescent="0.25">
      <c r="B12" s="305"/>
      <c r="C12" s="305"/>
      <c r="D12" s="306"/>
      <c r="E12" s="305"/>
      <c r="F12" s="305"/>
      <c r="G12" s="305"/>
      <c r="H12" s="369" t="s">
        <v>1286</v>
      </c>
      <c r="I12" s="423">
        <v>43061</v>
      </c>
      <c r="J12" s="338"/>
      <c r="K12" s="338"/>
      <c r="L12" s="341"/>
      <c r="M12" s="305"/>
      <c r="N12" s="308"/>
      <c r="O12" s="308"/>
      <c r="P12" s="308"/>
      <c r="Q12" s="308"/>
      <c r="R12" s="308"/>
      <c r="S12" s="308"/>
      <c r="T12" s="308"/>
      <c r="U12" s="308"/>
      <c r="V12" s="308"/>
      <c r="W12" s="308"/>
      <c r="X12" s="308"/>
      <c r="Y12" s="308"/>
      <c r="Z12" s="308"/>
      <c r="AA12" s="308"/>
      <c r="AB12" s="308"/>
      <c r="AC12" s="308"/>
      <c r="AD12" s="308"/>
      <c r="AE12" s="308"/>
      <c r="AF12" s="308"/>
      <c r="AG12" s="308"/>
      <c r="AH12" s="308"/>
      <c r="AI12" s="308"/>
      <c r="AJ12" s="308"/>
      <c r="AK12" s="308"/>
      <c r="AL12" s="308"/>
      <c r="AM12" s="342"/>
      <c r="AN12" s="342"/>
      <c r="AO12" s="342"/>
      <c r="AP12" s="342"/>
      <c r="AQ12" s="305"/>
      <c r="AR12" s="305"/>
      <c r="AS12" s="305"/>
      <c r="AT12" s="308"/>
      <c r="AU12" s="337"/>
      <c r="AV12" s="308"/>
      <c r="AW12" s="305"/>
      <c r="AX12" s="314"/>
      <c r="AY12" s="314"/>
      <c r="AZ12" s="305"/>
      <c r="BA12" s="308"/>
      <c r="BB12" s="308"/>
      <c r="BC12" s="308"/>
      <c r="BD12" s="308"/>
      <c r="BE12" s="308"/>
      <c r="BF12" s="308"/>
      <c r="BG12" s="308"/>
      <c r="BH12" s="308"/>
      <c r="BI12" s="308"/>
      <c r="BJ12" s="308"/>
      <c r="BK12" s="308"/>
      <c r="BL12" s="308"/>
      <c r="BM12" s="308"/>
      <c r="BN12" s="308"/>
      <c r="BO12" s="308"/>
      <c r="BP12" s="308"/>
      <c r="BQ12" s="308"/>
      <c r="BR12" s="308"/>
      <c r="BS12" s="308"/>
      <c r="BT12" s="308"/>
      <c r="BU12" s="308"/>
    </row>
    <row r="13" spans="1:73" s="309" customFormat="1" x14ac:dyDescent="0.25">
      <c r="B13" s="305"/>
      <c r="C13" s="305"/>
      <c r="D13" s="306"/>
      <c r="E13" s="308"/>
      <c r="F13" s="305"/>
      <c r="G13" s="305"/>
      <c r="H13" s="308"/>
      <c r="I13" s="308"/>
      <c r="J13" s="338"/>
      <c r="K13" s="338"/>
      <c r="L13" s="341"/>
      <c r="M13" s="305"/>
      <c r="N13" s="308"/>
      <c r="O13" s="308"/>
      <c r="P13" s="308"/>
      <c r="Q13" s="308"/>
      <c r="R13" s="308"/>
      <c r="S13" s="308"/>
      <c r="T13" s="308"/>
      <c r="U13" s="308"/>
      <c r="V13" s="308"/>
      <c r="W13" s="308"/>
      <c r="X13" s="308"/>
      <c r="Y13" s="308"/>
      <c r="Z13" s="308"/>
      <c r="AA13" s="308"/>
      <c r="AB13" s="308"/>
      <c r="AC13" s="308"/>
      <c r="AD13" s="308"/>
      <c r="AE13" s="308"/>
      <c r="AF13" s="308"/>
      <c r="AG13" s="308"/>
      <c r="AH13" s="308"/>
      <c r="AI13" s="308"/>
      <c r="AJ13" s="308"/>
      <c r="AK13" s="308"/>
      <c r="AL13" s="305"/>
      <c r="AM13" s="305"/>
      <c r="AN13" s="305"/>
      <c r="AO13" s="305"/>
      <c r="AP13" s="305"/>
      <c r="AQ13" s="305"/>
      <c r="AR13" s="305"/>
      <c r="AS13" s="305"/>
      <c r="AT13" s="305"/>
      <c r="AU13" s="305"/>
      <c r="AV13" s="305"/>
      <c r="AW13" s="305"/>
      <c r="AX13" s="305"/>
      <c r="AY13" s="305"/>
      <c r="AZ13" s="305"/>
      <c r="BA13" s="305"/>
      <c r="BB13" s="305"/>
      <c r="BC13" s="305"/>
      <c r="BD13" s="305"/>
      <c r="BE13" s="305"/>
      <c r="BF13" s="305"/>
      <c r="BG13" s="305"/>
      <c r="BH13" s="305"/>
      <c r="BI13" s="305"/>
      <c r="BJ13" s="305"/>
      <c r="BK13" s="305"/>
      <c r="BL13" s="305"/>
      <c r="BM13" s="305"/>
      <c r="BN13" s="305"/>
      <c r="BO13" s="305"/>
      <c r="BP13" s="305"/>
      <c r="BQ13" s="305"/>
      <c r="BR13" s="305"/>
      <c r="BS13" s="305"/>
      <c r="BT13" s="305"/>
      <c r="BU13" s="305"/>
    </row>
    <row r="14" spans="1:73" s="309" customFormat="1" x14ac:dyDescent="0.25">
      <c r="B14" s="305"/>
      <c r="C14" s="305"/>
      <c r="D14" s="306"/>
      <c r="E14" s="305"/>
      <c r="F14" s="305"/>
      <c r="G14" s="305"/>
      <c r="H14" s="305"/>
      <c r="I14" s="305"/>
      <c r="J14" s="305"/>
      <c r="K14" s="305"/>
      <c r="L14" s="335"/>
      <c r="M14" s="305"/>
      <c r="N14" s="305"/>
      <c r="O14" s="305"/>
      <c r="P14" s="305"/>
      <c r="Q14" s="305"/>
      <c r="R14" s="305"/>
      <c r="S14" s="305"/>
      <c r="T14" s="305"/>
      <c r="U14" s="305"/>
      <c r="V14" s="305"/>
      <c r="W14" s="305"/>
      <c r="X14" s="305"/>
      <c r="Y14" s="305"/>
      <c r="Z14" s="305"/>
      <c r="AA14" s="305"/>
      <c r="AB14" s="305"/>
      <c r="AC14" s="305"/>
      <c r="AD14" s="305"/>
      <c r="AE14" s="305"/>
      <c r="AF14" s="305"/>
      <c r="AG14" s="305"/>
      <c r="AH14" s="305"/>
      <c r="AI14" s="305"/>
      <c r="AJ14" s="305"/>
      <c r="AK14" s="343"/>
      <c r="AL14" s="343"/>
      <c r="AM14" s="343"/>
      <c r="AN14" s="343"/>
      <c r="AO14" s="343"/>
      <c r="AP14" s="343"/>
      <c r="AQ14" s="343"/>
      <c r="AR14" s="343"/>
      <c r="AS14" s="343"/>
      <c r="AT14" s="343"/>
      <c r="AU14" s="343"/>
      <c r="AV14" s="343"/>
      <c r="AW14" s="343"/>
      <c r="AX14" s="343"/>
      <c r="AY14" s="343"/>
      <c r="AZ14" s="343"/>
      <c r="BA14" s="343"/>
      <c r="BB14" s="343"/>
      <c r="BC14" s="343"/>
      <c r="BD14" s="343"/>
      <c r="BE14" s="343"/>
      <c r="BF14" s="343"/>
      <c r="BG14" s="343"/>
      <c r="BH14" s="343"/>
      <c r="BI14" s="343"/>
      <c r="BJ14" s="343"/>
      <c r="BK14" s="343"/>
      <c r="BL14" s="343"/>
      <c r="BM14" s="343"/>
      <c r="BN14" s="343"/>
      <c r="BO14" s="343"/>
      <c r="BP14" s="343"/>
      <c r="BQ14" s="343"/>
      <c r="BR14" s="343"/>
      <c r="BS14" s="343"/>
      <c r="BT14" s="343"/>
      <c r="BU14" s="343"/>
    </row>
    <row r="15" spans="1:73" s="309" customFormat="1" ht="15" x14ac:dyDescent="0.25">
      <c r="B15" s="305"/>
      <c r="C15" s="305"/>
      <c r="D15" s="306"/>
      <c r="E15" s="344"/>
      <c r="F15" s="316"/>
      <c r="G15" s="316"/>
      <c r="H15" s="629" t="s">
        <v>1695</v>
      </c>
      <c r="I15" s="629"/>
      <c r="J15" s="629"/>
      <c r="K15" s="629"/>
      <c r="L15" s="629"/>
      <c r="M15" s="629"/>
      <c r="N15" s="629"/>
      <c r="O15" s="629"/>
      <c r="P15" s="629"/>
      <c r="Q15" s="629"/>
      <c r="R15" s="629"/>
      <c r="S15" s="629"/>
      <c r="T15" s="629"/>
      <c r="U15" s="629"/>
      <c r="V15" s="629"/>
      <c r="W15" s="629"/>
      <c r="X15" s="629"/>
      <c r="Y15" s="629"/>
      <c r="Z15" s="629"/>
      <c r="AA15" s="629"/>
      <c r="AB15" s="629"/>
      <c r="AC15" s="629"/>
      <c r="AD15" s="629"/>
      <c r="AE15" s="629"/>
      <c r="AF15" s="316"/>
      <c r="AG15" s="316"/>
      <c r="AH15" s="316"/>
      <c r="AI15" s="628" t="s">
        <v>1696</v>
      </c>
      <c r="AJ15" s="628"/>
      <c r="AK15" s="628"/>
      <c r="AL15" s="628"/>
      <c r="AM15" s="628"/>
      <c r="AN15" s="628"/>
      <c r="AO15" s="628"/>
      <c r="AP15" s="628"/>
      <c r="AQ15" s="628"/>
      <c r="AR15" s="628"/>
      <c r="AS15" s="628"/>
      <c r="AT15" s="628"/>
      <c r="AU15" s="628"/>
      <c r="AV15" s="628"/>
      <c r="AW15" s="628"/>
      <c r="AX15" s="345"/>
      <c r="AY15" s="345"/>
      <c r="AZ15" s="345"/>
      <c r="BA15" s="611" t="s">
        <v>1697</v>
      </c>
      <c r="BB15" s="611"/>
      <c r="BC15" s="611"/>
      <c r="BD15" s="611"/>
      <c r="BE15" s="611"/>
      <c r="BF15" s="611"/>
      <c r="BG15" s="611"/>
      <c r="BH15" s="611"/>
      <c r="BI15" s="611"/>
      <c r="BJ15" s="611"/>
      <c r="BK15" s="611"/>
      <c r="BM15" s="631" t="s">
        <v>1698</v>
      </c>
      <c r="BN15" s="631"/>
      <c r="BO15" s="631"/>
      <c r="BP15" s="631"/>
      <c r="BQ15" s="631"/>
      <c r="BR15" s="631"/>
      <c r="BS15" s="631"/>
      <c r="BT15" s="631"/>
    </row>
    <row r="16" spans="1:73" s="309" customFormat="1" ht="30" customHeight="1" x14ac:dyDescent="0.25">
      <c r="B16" s="305"/>
      <c r="C16" s="305"/>
      <c r="D16" s="306"/>
      <c r="E16" s="315"/>
      <c r="F16" s="617" t="s">
        <v>1272</v>
      </c>
      <c r="G16" s="317"/>
      <c r="H16" s="624" t="s">
        <v>3</v>
      </c>
      <c r="I16" s="625"/>
      <c r="J16" s="346"/>
      <c r="K16" s="347"/>
      <c r="L16" s="630" t="s">
        <v>1275</v>
      </c>
      <c r="M16" s="346"/>
      <c r="N16" s="630" t="s">
        <v>1305</v>
      </c>
      <c r="O16" s="348"/>
      <c r="P16" s="612" t="s">
        <v>1279</v>
      </c>
      <c r="Q16" s="612"/>
      <c r="R16" s="612"/>
      <c r="S16" s="612"/>
      <c r="T16" s="612"/>
      <c r="U16" s="612"/>
      <c r="V16" s="612"/>
      <c r="W16" s="612"/>
      <c r="X16" s="612"/>
      <c r="Y16" s="612"/>
      <c r="Z16" s="612"/>
      <c r="AA16" s="612"/>
      <c r="AB16" s="612"/>
      <c r="AC16" s="612"/>
      <c r="AD16" s="612"/>
      <c r="AE16" s="612"/>
      <c r="AF16" s="612" t="s">
        <v>1305</v>
      </c>
      <c r="AG16" s="623" t="s">
        <v>1548</v>
      </c>
      <c r="AH16" s="349"/>
      <c r="AI16" s="627" t="s">
        <v>1280</v>
      </c>
      <c r="AJ16" s="350"/>
      <c r="AK16" s="620" t="s">
        <v>1543</v>
      </c>
      <c r="AL16" s="350"/>
      <c r="AM16" s="627" t="s">
        <v>1311</v>
      </c>
      <c r="AN16" s="350"/>
      <c r="AO16" s="620" t="s">
        <v>1563</v>
      </c>
      <c r="AP16" s="350"/>
      <c r="AQ16" s="620" t="s">
        <v>1313</v>
      </c>
      <c r="AR16" s="350"/>
      <c r="AS16" s="627" t="s">
        <v>1314</v>
      </c>
      <c r="AT16" s="349"/>
      <c r="AU16" s="621" t="s">
        <v>1547</v>
      </c>
      <c r="AV16" s="621" t="s">
        <v>1546</v>
      </c>
      <c r="AW16" s="627" t="s">
        <v>1315</v>
      </c>
      <c r="AX16" s="612" t="s">
        <v>1305</v>
      </c>
      <c r="AY16" s="623" t="s">
        <v>1548</v>
      </c>
      <c r="AZ16" s="316"/>
      <c r="BA16" s="612"/>
      <c r="BB16" s="612"/>
      <c r="BC16" s="612"/>
      <c r="BD16" s="612"/>
      <c r="BE16" s="612"/>
      <c r="BF16" s="612"/>
      <c r="BG16" s="612"/>
      <c r="BH16" s="612"/>
      <c r="BI16" s="612"/>
      <c r="BJ16" s="612"/>
      <c r="BK16" s="612"/>
      <c r="BM16" s="621"/>
      <c r="BN16" s="621"/>
      <c r="BO16" s="621"/>
      <c r="BP16" s="621"/>
      <c r="BQ16" s="621"/>
      <c r="BR16" s="621"/>
      <c r="BS16" s="621"/>
      <c r="BT16" s="621"/>
    </row>
    <row r="17" spans="2:74" s="309" customFormat="1" ht="30" customHeight="1" x14ac:dyDescent="0.25">
      <c r="B17" s="305"/>
      <c r="C17" s="305"/>
      <c r="D17" s="306"/>
      <c r="E17" s="315"/>
      <c r="F17" s="617"/>
      <c r="G17" s="317"/>
      <c r="H17" s="624"/>
      <c r="I17" s="625"/>
      <c r="J17" s="346"/>
      <c r="K17" s="347"/>
      <c r="L17" s="630"/>
      <c r="M17" s="346"/>
      <c r="N17" s="630"/>
      <c r="O17" s="348"/>
      <c r="P17" s="351" t="s">
        <v>5</v>
      </c>
      <c r="Q17" s="349"/>
      <c r="R17" s="351" t="s">
        <v>1104</v>
      </c>
      <c r="S17" s="352" t="s">
        <v>1599</v>
      </c>
      <c r="T17" s="353" t="s">
        <v>1687</v>
      </c>
      <c r="U17" s="353" t="s">
        <v>1688</v>
      </c>
      <c r="V17" s="353" t="s">
        <v>1689</v>
      </c>
      <c r="W17" s="353" t="s">
        <v>1691</v>
      </c>
      <c r="X17" s="353" t="s">
        <v>1690</v>
      </c>
      <c r="Y17" s="353"/>
      <c r="Z17" s="353" t="s">
        <v>1686</v>
      </c>
      <c r="AA17" s="349"/>
      <c r="AB17" s="351" t="s">
        <v>6</v>
      </c>
      <c r="AC17" s="349"/>
      <c r="AD17" s="354" t="s">
        <v>1105</v>
      </c>
      <c r="AE17" s="351" t="s">
        <v>1278</v>
      </c>
      <c r="AF17" s="612"/>
      <c r="AG17" s="623"/>
      <c r="AH17" s="349"/>
      <c r="AI17" s="627"/>
      <c r="AJ17" s="350"/>
      <c r="AK17" s="620"/>
      <c r="AL17" s="350"/>
      <c r="AM17" s="627"/>
      <c r="AN17" s="350"/>
      <c r="AO17" s="620"/>
      <c r="AP17" s="350"/>
      <c r="AQ17" s="620"/>
      <c r="AR17" s="350"/>
      <c r="AS17" s="627"/>
      <c r="AT17" s="349"/>
      <c r="AU17" s="622"/>
      <c r="AV17" s="622"/>
      <c r="AW17" s="627"/>
      <c r="AX17" s="612"/>
      <c r="AY17" s="623"/>
      <c r="AZ17" s="318"/>
      <c r="BA17" s="352" t="s">
        <v>1316</v>
      </c>
      <c r="BB17" s="322"/>
      <c r="BC17" s="352" t="s">
        <v>1282</v>
      </c>
      <c r="BD17" s="322"/>
      <c r="BE17" s="352" t="s">
        <v>1284</v>
      </c>
      <c r="BF17" s="322"/>
      <c r="BG17" s="352" t="s">
        <v>1283</v>
      </c>
      <c r="BH17" s="355"/>
      <c r="BI17" s="351" t="s">
        <v>12</v>
      </c>
      <c r="BK17" s="351" t="s">
        <v>1734</v>
      </c>
      <c r="BM17" s="622"/>
      <c r="BN17" s="622"/>
      <c r="BO17" s="622"/>
      <c r="BP17" s="622"/>
      <c r="BQ17" s="622"/>
      <c r="BR17" s="622"/>
      <c r="BS17" s="622"/>
      <c r="BT17" s="622"/>
    </row>
    <row r="18" spans="2:74" s="309" customFormat="1" ht="409.5" x14ac:dyDescent="0.25">
      <c r="B18" s="305"/>
      <c r="C18" s="305"/>
      <c r="D18" s="306"/>
      <c r="E18" s="315"/>
      <c r="F18" s="446" t="str">
        <f>+IF('1. IDENTIFICACION DEL RIESGO'!F29="","",'1. IDENTIFICACION DEL RIESGO'!F29)</f>
        <v>Eje de Calidad (Corrupción)</v>
      </c>
      <c r="G18" s="449"/>
      <c r="H18" s="618" t="str">
        <f>+IF('1. IDENTIFICACION DEL RIESGO'!H29="","",'1. IDENTIFICACION DEL RIESGO'!H29)</f>
        <v xml:space="preserve">Protección </v>
      </c>
      <c r="I18" s="619"/>
      <c r="J18" s="135"/>
      <c r="K18" s="447"/>
      <c r="L18" s="448" t="str">
        <f>+IF('1. IDENTIFICACION DEL RIESGO'!O29="","",'1. IDENTIFICACION DEL RIESGO'!O29)</f>
        <v xml:space="preserve">Decisiones no correspondientes al acervo probatorio
RESTABLECIMIENTO DE DERECHOS </v>
      </c>
      <c r="M18" s="135"/>
      <c r="N18" s="146" t="str">
        <f>+IF('1. IDENTIFICACION DEL RIESGO'!AB29="","",'1. IDENTIFICACION DEL RIESGO'!AB29)</f>
        <v>PR2+</v>
      </c>
      <c r="O18" s="347"/>
      <c r="P18" s="504" t="s">
        <v>1100</v>
      </c>
      <c r="Q18" s="143"/>
      <c r="R18" s="143">
        <f>IF(F18=DATOS!BL$3,VLOOKUP(P18,Tabla42C,2,0),VLOOKUP(P18,Tabla42[],2,0))</f>
        <v>2</v>
      </c>
      <c r="S18" s="505" t="s">
        <v>1770</v>
      </c>
      <c r="T18" s="506"/>
      <c r="U18" s="506"/>
      <c r="V18" s="506"/>
      <c r="W18" s="506"/>
      <c r="X18" s="506"/>
      <c r="Y18" s="511">
        <v>6</v>
      </c>
      <c r="Z18" s="506">
        <f>+IF(F18=DATOS!BL$3,'2. ANALISIS DEL RIESGO'!Y18,AVERAGE(AVERAGE('2. ANALISIS DEL RIESGO'!T18:X18),'2. ANALISIS DEL RIESGO'!Y18))</f>
        <v>6</v>
      </c>
      <c r="AA18" s="143"/>
      <c r="AB18" s="446" t="str">
        <f>IF(F18="","",IF(F18=DATOS!$BL$3,IF(Z18&gt;=12,DATOS!$AW$6,IF(Z18&gt;=6,DATOS!$AW$5,IF(Z18&gt;=1,DATOS!$AW$4,""))),IF(Z18&gt;4,DATOS!$AW$6,IF(Z18&gt;3,DATOS!$AW$5,IF(Z18&gt;2,DATOS!$AW$4,IF(Z18&gt;1,DATOS!$AW$3,IF(Z18&gt;0,DATOS!$AW$2,"")))))))</f>
        <v>MAYOR</v>
      </c>
      <c r="AC18" s="368"/>
      <c r="AD18" s="368">
        <f>IF(F18=DATOS!$BL$3,VLOOKUP(AB18,Tabla44C,2,0),VLOOKUP(AB18,Tabla44[],2,0))</f>
        <v>2</v>
      </c>
      <c r="AE18" s="450" t="str">
        <f>IF(OR(P18="",S18=""),"",IF(F18=DATOS!$BL$3,INDEX(MATRIZ_RIESGOS_CORRUPCION,'2. ANALISIS DEL RIESGO'!R18,'2. ANALISIS DEL RIESGO'!AD18),INDEX(MATRIZ_RIESGOS,'2. ANALISIS DEL RIESGO'!R18,'2. ANALISIS DEL RIESGO'!AD18)))</f>
        <v>ALTA 40</v>
      </c>
      <c r="AF18" s="136" t="str">
        <f>N18</f>
        <v>PR2+</v>
      </c>
      <c r="AG18" s="136">
        <f>IFERROR(IF(F18=DATOS!$BL$3,INDEX(DATOS!$BD$26:$BF$30,'2. ANALISIS DEL RIESGO'!R18,'2. ANALISIS DEL RIESGO'!AD18),INDEX(DATOS!$BD$12:$BH$16,'2. ANALISIS DEL RIESGO'!R18,'2. ANALISIS DEL RIESGO'!AD18)),"")</f>
        <v>32</v>
      </c>
      <c r="AH18" s="368"/>
      <c r="AI18" s="149" t="str">
        <f>concatenateif(Tabla46[ID RIESGO],N18,Tabla46[DESCRIPCION DEL CONTROL],CHAR(10))</f>
        <v xml:space="preserve">• 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
• Ruta de remisión de los niños y las niñas en situación de desnutrición
</v>
      </c>
      <c r="AJ18" s="143"/>
      <c r="AK18" s="206">
        <f>IFERROR(IF(AVERAGEIFS(Tabla46[CALIFICACION FINAL DE CADA CONTROL],Tabla46[ID RIESGO],N18)=0,"",AVERAGEIFS(Tabla46[CALIFICACION FINAL DE CADA CONTROL],Tabla46[ID RIESGO],N18)),"")</f>
        <v>3.5</v>
      </c>
      <c r="AL18" s="143"/>
      <c r="AM18" s="150" t="str">
        <f>IF(OR(AK18="",ISTEXT(AK18)),"",IF(AK18&gt;4,DATOS!$AR$81,IF(AK18&gt;=3.1,DATOS!$AR$82,DATOS!$AR$83)))</f>
        <v>MODERADO</v>
      </c>
      <c r="AN18" s="195"/>
      <c r="AO18" s="196" t="str">
        <f>IF(AM18="","",VLOOKUP(AM18,DATOS!$AR$81:$AS$83,2,0))</f>
        <v>El conjunto de controles mitiga parcialmente el riesgo asociado. Para su tratamiento se requiere tomar acciones adicionales, las cuales serán incluidas en el Plan de tratamiento de riesgos.</v>
      </c>
      <c r="AP18" s="507"/>
      <c r="AQ18" s="508" t="s">
        <v>1544</v>
      </c>
      <c r="AR18" s="509"/>
      <c r="AS18" s="508" t="s">
        <v>1545</v>
      </c>
      <c r="AT18" s="368"/>
      <c r="AU18" s="510">
        <f t="shared" ref="AU18:AU23" si="0">IFERROR(MIN(IF(AQ18="","",IF(AND(AQ18="SI",AM18="FUERTE"),MIN(R18+2,5),IF(AND(AQ18="SI",AM18="MODERADO"),MIN(R18+1,5),R18))),5),"")</f>
        <v>3</v>
      </c>
      <c r="AV18" s="449">
        <f t="shared" ref="AV18:AV23" si="1">IFERROR(MIN(IF(AS18="","",IF(AND(AS18="SI",AM18="FUERTE"),MAX(AD18-2,1),IF(AND(AS18="SI",AM18="MODERADO"),MAX(AD18-1,1),AD18))),5),"")</f>
        <v>2</v>
      </c>
      <c r="AW18" s="146" t="str">
        <f>IF(OR(AU18="",AV18=""),"",IF(F18=DATOS!$BL$3,INDEX(MATRIZ_RIESGOS_CORRUPCION,'2. ANALISIS DEL RIESGO'!AU18,'2. ANALISIS DEL RIESGO'!AV18),INDEX(MATRIZ_RIESGOS,'2. ANALISIS DEL RIESGO'!AU18,'2. ANALISIS DEL RIESGO'!AV18)))</f>
        <v>ALTA 30</v>
      </c>
      <c r="AX18" s="47" t="str">
        <f t="shared" ref="AX18:AX23" si="2">N18</f>
        <v>PR2+</v>
      </c>
      <c r="AY18" s="104">
        <f>IFERROR(IF(F18=DATOS!$BL$3,INDEX(DATOS!$BD$26:$BF$30,'2. ANALISIS DEL RIESGO'!AU18,'2. ANALISIS DEL RIESGO'!AV18),INDEX(DATOS!$BD$12:$BH$16,'2. ANALISIS DEL RIESGO'!AU18,'2. ANALISIS DEL RIESGO'!AV18)),"")</f>
        <v>33</v>
      </c>
      <c r="AZ18" s="15"/>
      <c r="BA18" s="204" t="s">
        <v>1852</v>
      </c>
      <c r="BB18" s="96"/>
      <c r="BC18" s="204" t="s">
        <v>1851</v>
      </c>
      <c r="BD18" s="96"/>
      <c r="BE18" s="378" t="s">
        <v>1844</v>
      </c>
      <c r="BF18" s="96"/>
      <c r="BG18" s="378" t="s">
        <v>1850</v>
      </c>
      <c r="BH18" s="96"/>
      <c r="BI18" s="204" t="s">
        <v>1845</v>
      </c>
      <c r="BJ18" s="101"/>
      <c r="BK18" s="204" t="s">
        <v>1846</v>
      </c>
      <c r="BL18" s="101"/>
      <c r="BM18" s="613"/>
      <c r="BN18" s="614"/>
      <c r="BO18" s="614"/>
      <c r="BP18" s="614"/>
      <c r="BQ18" s="614"/>
      <c r="BR18" s="614"/>
      <c r="BS18" s="614"/>
      <c r="BT18" s="615"/>
      <c r="BV18" s="412"/>
    </row>
    <row r="19" spans="2:74" s="309" customFormat="1" ht="409.5" x14ac:dyDescent="0.25">
      <c r="B19" s="305"/>
      <c r="C19" s="305"/>
      <c r="D19" s="306"/>
      <c r="E19" s="315"/>
      <c r="F19" s="446" t="str">
        <f>+IF('1. IDENTIFICACION DEL RIESGO'!F30="","",'1. IDENTIFICACION DEL RIESGO'!F30)</f>
        <v>Eje de Calidad</v>
      </c>
      <c r="G19" s="449"/>
      <c r="H19" s="618" t="str">
        <f>+IF('1. IDENTIFICACION DEL RIESGO'!H30="","",'1. IDENTIFICACION DEL RIESGO'!H30)</f>
        <v xml:space="preserve">Protección </v>
      </c>
      <c r="I19" s="619"/>
      <c r="J19" s="135"/>
      <c r="K19" s="447"/>
      <c r="L19" s="448" t="str">
        <f>+IF('1. IDENTIFICACION DEL RIESGO'!O30="","",'1. IDENTIFICACION DEL RIESGO'!O30)</f>
        <v xml:space="preserve">
Inadecuada prestación de los servicios y atención a los adolescentes y jóvenes del SRPA por parte de los operadores, a falta de conocimiento, interpretación e implementación de los lineamientos técnicos del SRPA.
RESPONSABILIDAD PENAL 
</v>
      </c>
      <c r="M19" s="135"/>
      <c r="N19" s="146" t="str">
        <f>+IF('1. IDENTIFICACION DEL RIESGO'!AB30="","",'1. IDENTIFICACION DEL RIESGO'!AB30)</f>
        <v>PR3</v>
      </c>
      <c r="O19" s="347"/>
      <c r="P19" s="504" t="s">
        <v>1100</v>
      </c>
      <c r="Q19" s="143"/>
      <c r="R19" s="143">
        <f>IF(F19=DATOS!BL$3,VLOOKUP(P19,Tabla42C,2,0),VLOOKUP(P19,Tabla42[],2,0))</f>
        <v>2</v>
      </c>
      <c r="S19" s="505" t="s">
        <v>1818</v>
      </c>
      <c r="T19" s="506">
        <v>4</v>
      </c>
      <c r="U19" s="506">
        <v>5</v>
      </c>
      <c r="V19" s="506"/>
      <c r="W19" s="506">
        <v>5</v>
      </c>
      <c r="X19" s="506"/>
      <c r="Y19" s="506">
        <v>3</v>
      </c>
      <c r="Z19" s="506">
        <f>+IF(F19=DATOS!BL$3,'2. ANALISIS DEL RIESGO'!Y19,AVERAGE(AVERAGE('2. ANALISIS DEL RIESGO'!T19:X19),'2. ANALISIS DEL RIESGO'!Y19))</f>
        <v>3.8333333333333335</v>
      </c>
      <c r="AA19" s="143"/>
      <c r="AB19" s="446" t="str">
        <f>IF(F19="","",IF(F19=DATOS!$BL$3,IF(Z19&gt;=12,DATOS!$AW$6,IF(Z19&gt;=6,DATOS!$AW$5,IF(Z19&gt;=1,DATOS!$AW$4,""))),IF(Z19&gt;4,DATOS!$AW$6,IF(Z19&gt;3,DATOS!$AW$5,IF(Z19&gt;2,DATOS!$AW$4,IF(Z19&gt;1,DATOS!$AW$3,IF(Z19&gt;0,DATOS!$AW$2,"")))))))</f>
        <v>MAYOR</v>
      </c>
      <c r="AC19" s="368">
        <v>1</v>
      </c>
      <c r="AD19" s="368">
        <f>IF(F19=DATOS!$BL$3,VLOOKUP(AB19,Tabla44C,2,0),VLOOKUP(AB19,Tabla44[],2,0))</f>
        <v>4</v>
      </c>
      <c r="AE19" s="450" t="str">
        <f>IF(OR(P19="",S19=""),"",IF(F19=DATOS!$BL$3,INDEX(MATRIZ_RIESGOS_CORRUPCION,'2. ANALISIS DEL RIESGO'!R19,'2. ANALISIS DEL RIESGO'!AD19),INDEX(MATRIZ_RIESGOS,'2. ANALISIS DEL RIESGO'!R19,'2. ANALISIS DEL RIESGO'!AD19)))</f>
        <v>EXTREMA-INACEPTABLE 16</v>
      </c>
      <c r="AF19" s="136" t="str">
        <f t="shared" ref="AF19" si="3">N19</f>
        <v>PR3</v>
      </c>
      <c r="AG19" s="136">
        <f>IFERROR(IF(F19=DATOS!$BL$3,INDEX(DATOS!$BD$26:$BF$30,'2. ANALISIS DEL RIESGO'!R19,'2. ANALISIS DEL RIESGO'!AD19),INDEX(DATOS!$BD$12:$BH$16,'2. ANALISIS DEL RIESGO'!R19,'2. ANALISIS DEL RIESGO'!AD19)),"")</f>
        <v>17</v>
      </c>
      <c r="AH19" s="368"/>
      <c r="AI19" s="149" t="str">
        <f>concatenateif(Tabla46[ID RIESGO],N19,Tabla46[DESCRIPCION DEL CONTROL],CHAR(10))</f>
        <v>Generar procesos de capacitación, acompañamiento y asesoría a las Regionales del ICBF hacia la cualificación de los servicios enmarcados en el contexto de los lineamientos técnicos aprobados en el 2016 para los servicios de protección y la normatividad vigente.</v>
      </c>
      <c r="AJ19" s="143"/>
      <c r="AK19" s="206">
        <f>IFERROR(IF(AVERAGEIFS(Tabla46[CALIFICACION FINAL DE CADA CONTROL],Tabla46[ID RIESGO],N19)=0,"",AVERAGEIFS(Tabla46[CALIFICACION FINAL DE CADA CONTROL],Tabla46[ID RIESGO],N19)),"")</f>
        <v>3.5</v>
      </c>
      <c r="AL19" s="143"/>
      <c r="AM19" s="150" t="str">
        <f>IF(OR(AK19="",ISTEXT(AK19)),"",IF(AK19&gt;4,DATOS!$AR$81,IF(AK19&gt;=3.1,DATOS!$AR$82,DATOS!$AR$83)))</f>
        <v>MODERADO</v>
      </c>
      <c r="AN19" s="195"/>
      <c r="AO19" s="196" t="str">
        <f>IF(AM19="","",VLOOKUP(AM19,DATOS!$AR$81:$AS$83,2,0))</f>
        <v>El conjunto de controles mitiga parcialmente el riesgo asociado. Para su tratamiento se requiere tomar acciones adicionales, las cuales serán incluidas en el Plan de tratamiento de riesgos.</v>
      </c>
      <c r="AP19" s="507"/>
      <c r="AQ19" s="508" t="s">
        <v>1544</v>
      </c>
      <c r="AR19" s="509"/>
      <c r="AS19" s="508" t="s">
        <v>1545</v>
      </c>
      <c r="AT19" s="368"/>
      <c r="AU19" s="510">
        <f t="shared" si="0"/>
        <v>3</v>
      </c>
      <c r="AV19" s="449">
        <f t="shared" si="1"/>
        <v>4</v>
      </c>
      <c r="AW19" s="146" t="str">
        <f>IF(OR(AU19="",AV19=""),"",IF(F19=DATOS!$BL$3,INDEX(MATRIZ_RIESGOS_CORRUPCION,'2. ANALISIS DEL RIESGO'!AU19,'2. ANALISIS DEL RIESGO'!AV19),INDEX(MATRIZ_RIESGOS,'2. ANALISIS DEL RIESGO'!AU19,'2. ANALISIS DEL RIESGO'!AV19)))</f>
        <v>EXTREMA-INACEPTABLE 12</v>
      </c>
      <c r="AX19" s="47" t="str">
        <f t="shared" si="2"/>
        <v>PR3</v>
      </c>
      <c r="AY19" s="104">
        <f>IFERROR(IF(F19=DATOS!$BL$3,INDEX(DATOS!$BD$26:$BF$30,'2. ANALISIS DEL RIESGO'!AU19,'2. ANALISIS DEL RIESGO'!AV19),INDEX(DATOS!$BD$12:$BH$16,'2. ANALISIS DEL RIESGO'!AU19,'2. ANALISIS DEL RIESGO'!AV19)),"")</f>
        <v>18</v>
      </c>
      <c r="AZ19" s="15"/>
      <c r="BA19" s="142" t="s">
        <v>1789</v>
      </c>
      <c r="BB19" s="96"/>
      <c r="BC19" s="204" t="s">
        <v>1837</v>
      </c>
      <c r="BD19" s="96"/>
      <c r="BE19" s="378" t="s">
        <v>1838</v>
      </c>
      <c r="BF19" s="96"/>
      <c r="BG19" s="378" t="s">
        <v>1839</v>
      </c>
      <c r="BH19" s="96"/>
      <c r="BI19" s="204" t="s">
        <v>1840</v>
      </c>
      <c r="BJ19" s="101"/>
      <c r="BK19" s="204" t="s">
        <v>1848</v>
      </c>
      <c r="BL19" s="101"/>
      <c r="BM19" s="613"/>
      <c r="BN19" s="614"/>
      <c r="BO19" s="614"/>
      <c r="BP19" s="614"/>
      <c r="BQ19" s="614"/>
      <c r="BR19" s="614"/>
      <c r="BS19" s="614"/>
      <c r="BT19" s="615"/>
    </row>
    <row r="20" spans="2:74" s="309" customFormat="1" ht="251.25" customHeight="1" x14ac:dyDescent="0.25">
      <c r="B20" s="305"/>
      <c r="C20" s="305"/>
      <c r="D20" s="306"/>
      <c r="E20" s="315"/>
      <c r="F20" s="446" t="str">
        <f>+IF('1. IDENTIFICACION DEL RIESGO'!F31="","",'1. IDENTIFICACION DEL RIESGO'!F31)</f>
        <v>Eje de Calidad</v>
      </c>
      <c r="G20" s="449"/>
      <c r="H20" s="618" t="str">
        <f>+IF('1. IDENTIFICACION DEL RIESGO'!H31="","",'1. IDENTIFICACION DEL RIESGO'!H31)</f>
        <v xml:space="preserve">Protección </v>
      </c>
      <c r="I20" s="619"/>
      <c r="J20" s="135"/>
      <c r="K20" s="447"/>
      <c r="L20" s="448" t="str">
        <f>+IF('1. IDENTIFICACION DEL RIESGO'!O31="","",'1. IDENTIFICACION DEL RIESGO'!O31)</f>
        <v xml:space="preserve">Encuentro e integración fallida 
ADOPCIONES
</v>
      </c>
      <c r="M20" s="135"/>
      <c r="N20" s="146" t="str">
        <f>+IF('1. IDENTIFICACION DEL RIESGO'!AB31="","",'1. IDENTIFICACION DEL RIESGO'!AB31)</f>
        <v>PR4</v>
      </c>
      <c r="O20" s="347"/>
      <c r="P20" s="504" t="s">
        <v>1096</v>
      </c>
      <c r="Q20" s="143"/>
      <c r="R20" s="143">
        <f>IF(F20=DATOS!BL$3,VLOOKUP(P20,Tabla42C,2,0),VLOOKUP(P20,Tabla42[],2,0))</f>
        <v>4</v>
      </c>
      <c r="S20" s="505" t="s">
        <v>1771</v>
      </c>
      <c r="T20" s="506">
        <v>5</v>
      </c>
      <c r="U20" s="506"/>
      <c r="V20" s="506"/>
      <c r="W20" s="506"/>
      <c r="X20" s="506"/>
      <c r="Y20" s="506">
        <v>1</v>
      </c>
      <c r="Z20" s="506">
        <f>+IF(F20=DATOS!BL$3,'2. ANALISIS DEL RIESGO'!Y20,AVERAGE(AVERAGE('2. ANALISIS DEL RIESGO'!T20:X20),'2. ANALISIS DEL RIESGO'!Y20))</f>
        <v>3</v>
      </c>
      <c r="AA20" s="143"/>
      <c r="AB20" s="446" t="str">
        <f>IF(F20="","",IF(F20=DATOS!$BL$3,IF(Z20&gt;=12,DATOS!$AW$6,IF(Z20&gt;=6,DATOS!$AW$5,IF(Z20&gt;=1,DATOS!$AW$4,""))),IF(Z20&gt;4,DATOS!$AW$6,IF(Z20&gt;3,DATOS!$AW$5,IF(Z20&gt;2,DATOS!$AW$4,IF(Z20&gt;1,DATOS!$AW$3,IF(Z20&gt;0,DATOS!$AW$2,"")))))))</f>
        <v xml:space="preserve">MODERADO </v>
      </c>
      <c r="AC20" s="368"/>
      <c r="AD20" s="368">
        <f>IF(F20=DATOS!$BL$3,VLOOKUP(AB20,Tabla44C,2,0),VLOOKUP(AB20,Tabla44[],2,0))</f>
        <v>3</v>
      </c>
      <c r="AE20" s="450" t="str">
        <f>IF(OR(P20="",S20=""),"",IF(F20=DATOS!$BL$3,INDEX(MATRIZ_RIESGOS_CORRUPCION,'2. ANALISIS DEL RIESGO'!R20,'2. ANALISIS DEL RIESGO'!AD20),INDEX(MATRIZ_RIESGOS,'2. ANALISIS DEL RIESGO'!R20,'2. ANALISIS DEL RIESGO'!AD20)))</f>
        <v>MODERADO 6</v>
      </c>
      <c r="AF20" s="136" t="str">
        <f t="shared" ref="AF20:AF23" si="4">N20</f>
        <v>PR4</v>
      </c>
      <c r="AG20" s="136">
        <f>IFERROR(IF(F20=DATOS!$BL$3,INDEX(DATOS!$BD$26:$BF$30,'2. ANALISIS DEL RIESGO'!R20,'2. ANALISIS DEL RIESGO'!AD20),INDEX(DATOS!$BD$12:$BH$16,'2. ANALISIS DEL RIESGO'!R20,'2. ANALISIS DEL RIESGO'!AD20)),"")</f>
        <v>14</v>
      </c>
      <c r="AH20" s="368"/>
      <c r="AI20" s="149" t="str">
        <f>concatenateif(Tabla46[ID RIESGO],N20,Tabla46[DESCRIPCION DEL CONTROL],CHAR(10))</f>
        <v>Fortalecer la aplicación y apropiación del  anexo 15 "Preparación del niño para el encuentro y la adopción" y el cumplimiento del paso 8,  numeral 4. Asignación de familia a niño , niña o adolescente del lineamiento técnico administrativo del programa de adopciones</v>
      </c>
      <c r="AJ20" s="143"/>
      <c r="AK20" s="206">
        <f>IFERROR(IF(AVERAGEIFS(Tabla46[CALIFICACION FINAL DE CADA CONTROL],Tabla46[ID RIESGO],N20)=0,"",AVERAGEIFS(Tabla46[CALIFICACION FINAL DE CADA CONTROL],Tabla46[ID RIESGO],N20)),"")</f>
        <v>3.5</v>
      </c>
      <c r="AL20" s="143"/>
      <c r="AM20" s="150" t="str">
        <f>IF(OR(AK20="",ISTEXT(AK20)),"",IF(AK20&gt;4,DATOS!$AR$81,IF(AK20&gt;=3.1,DATOS!$AR$82,DATOS!$AR$83)))</f>
        <v>MODERADO</v>
      </c>
      <c r="AN20" s="195"/>
      <c r="AO20" s="196" t="str">
        <f>IF(AM20="","",VLOOKUP(AM20,DATOS!$AR$81:$AS$83,2,0))</f>
        <v>El conjunto de controles mitiga parcialmente el riesgo asociado. Para su tratamiento se requiere tomar acciones adicionales, las cuales serán incluidas en el Plan de tratamiento de riesgos.</v>
      </c>
      <c r="AP20" s="507"/>
      <c r="AQ20" s="508" t="s">
        <v>1544</v>
      </c>
      <c r="AR20" s="509"/>
      <c r="AS20" s="508" t="s">
        <v>1545</v>
      </c>
      <c r="AT20" s="368"/>
      <c r="AU20" s="510">
        <f t="shared" si="0"/>
        <v>5</v>
      </c>
      <c r="AV20" s="449">
        <f t="shared" si="1"/>
        <v>3</v>
      </c>
      <c r="AW20" s="146" t="str">
        <f>IF(OR(AU20="",AV20=""),"",IF(F20=DATOS!$BL$3,INDEX(MATRIZ_RIESGOS_CORRUPCION,'2. ANALISIS DEL RIESGO'!AU20,'2. ANALISIS DEL RIESGO'!AV20),INDEX(MATRIZ_RIESGOS,'2. ANALISIS DEL RIESGO'!AU20,'2. ANALISIS DEL RIESGO'!AV20)))</f>
        <v>MODERADO 3</v>
      </c>
      <c r="AX20" s="47" t="str">
        <f t="shared" si="2"/>
        <v>PR4</v>
      </c>
      <c r="AY20" s="104">
        <f>IFERROR(IF(F20=DATOS!$BL$3,INDEX(DATOS!$BD$26:$BF$30,'2. ANALISIS DEL RIESGO'!AU20,'2. ANALISIS DEL RIESGO'!AV20),INDEX(DATOS!$BD$12:$BH$16,'2. ANALISIS DEL RIESGO'!AU20,'2. ANALISIS DEL RIESGO'!AV20)),"")</f>
        <v>15</v>
      </c>
      <c r="AZ20" s="15"/>
      <c r="BA20" s="142" t="s">
        <v>1787</v>
      </c>
      <c r="BB20" s="96"/>
      <c r="BC20" s="204" t="s">
        <v>1835</v>
      </c>
      <c r="BD20" s="96"/>
      <c r="BE20" s="378" t="s">
        <v>1833</v>
      </c>
      <c r="BF20" s="96"/>
      <c r="BG20" s="378" t="s">
        <v>1834</v>
      </c>
      <c r="BH20" s="96"/>
      <c r="BI20" s="204" t="s">
        <v>1790</v>
      </c>
      <c r="BJ20" s="101"/>
      <c r="BK20" s="204" t="s">
        <v>1836</v>
      </c>
      <c r="BL20" s="101"/>
      <c r="BM20" s="613"/>
      <c r="BN20" s="614"/>
      <c r="BO20" s="614"/>
      <c r="BP20" s="614"/>
      <c r="BQ20" s="614"/>
      <c r="BR20" s="614"/>
      <c r="BS20" s="614"/>
      <c r="BT20" s="615"/>
    </row>
    <row r="21" spans="2:74" s="309" customFormat="1" ht="267.75" x14ac:dyDescent="0.25">
      <c r="B21" s="305"/>
      <c r="C21" s="305"/>
      <c r="D21" s="306"/>
      <c r="E21" s="315"/>
      <c r="F21" s="446" t="str">
        <f>+IF('1. IDENTIFICACION DEL RIESGO'!F32="","",'1. IDENTIFICACION DEL RIESGO'!F32)</f>
        <v>Eje de Calidad (Corrupción)</v>
      </c>
      <c r="G21" s="449"/>
      <c r="H21" s="618" t="str">
        <f>+IF('1. IDENTIFICACION DEL RIESGO'!H32="","",'1. IDENTIFICACION DEL RIESGO'!H32)</f>
        <v xml:space="preserve">Protección </v>
      </c>
      <c r="I21" s="619"/>
      <c r="J21" s="135"/>
      <c r="K21" s="447"/>
      <c r="L21" s="448" t="str">
        <f>+IF('1. IDENTIFICACION DEL RIESGO'!O32="","",'1. IDENTIFICACION DEL RIESGO'!O32)</f>
        <v>Aprobación de solicitudes de adopción sin el cumplimiento de requisitos
ADOPCIONES</v>
      </c>
      <c r="M21" s="135"/>
      <c r="N21" s="146" t="str">
        <f>+IF('1. IDENTIFICACION DEL RIESGO'!AB32="","",'1. IDENTIFICACION DEL RIESGO'!AB32)</f>
        <v>PR5+</v>
      </c>
      <c r="O21" s="347"/>
      <c r="P21" s="504" t="s">
        <v>1666</v>
      </c>
      <c r="Q21" s="143"/>
      <c r="R21" s="143">
        <f>IF(F21=DATOS!BL$3,VLOOKUP(P21,Tabla42C,2,0),VLOOKUP(P21,Tabla42[],2,0))</f>
        <v>5</v>
      </c>
      <c r="S21" s="505" t="s">
        <v>1772</v>
      </c>
      <c r="T21" s="506"/>
      <c r="U21" s="506"/>
      <c r="V21" s="506"/>
      <c r="W21" s="506"/>
      <c r="X21" s="506"/>
      <c r="Y21" s="506">
        <v>11</v>
      </c>
      <c r="Z21" s="506">
        <f>+IF(F21=DATOS!BL$3,'2. ANALISIS DEL RIESGO'!Y21,AVERAGE(AVERAGE('2. ANALISIS DEL RIESGO'!T21:X21),'2. ANALISIS DEL RIESGO'!Y21))</f>
        <v>11</v>
      </c>
      <c r="AA21" s="143"/>
      <c r="AB21" s="446" t="str">
        <f>IF(F21="","",IF(F21=DATOS!$BL$3,IF(Z21&gt;=12,DATOS!$AW$6,IF(Z21&gt;=6,DATOS!$AW$5,IF(Z21&gt;=1,DATOS!$AW$4,""))),IF(Z21&gt;4,DATOS!$AW$6,IF(Z21&gt;3,DATOS!$AW$5,IF(Z21&gt;2,DATOS!$AW$4,IF(Z21&gt;1,DATOS!$AW$3,IF(Z21&gt;0,DATOS!$AW$2,"")))))))</f>
        <v>MAYOR</v>
      </c>
      <c r="AC21" s="368"/>
      <c r="AD21" s="368">
        <f>IF(F21=DATOS!$BL$3,VLOOKUP(AB21,Tabla44C,2,0),VLOOKUP(AB21,Tabla44[],2,0))</f>
        <v>2</v>
      </c>
      <c r="AE21" s="450" t="str">
        <f>IF(OR(P21="",S21=""),"",IF(F21=DATOS!$BL$3,INDEX(MATRIZ_RIESGOS_CORRUPCION,'2. ANALISIS DEL RIESGO'!R21,'2. ANALISIS DEL RIESGO'!AD21),INDEX(MATRIZ_RIESGOS,'2. ANALISIS DEL RIESGO'!R21,'2. ANALISIS DEL RIESGO'!AD21)))</f>
        <v>BAJA 10</v>
      </c>
      <c r="AF21" s="136" t="str">
        <f t="shared" si="4"/>
        <v>PR5+</v>
      </c>
      <c r="AG21" s="136">
        <f>IFERROR(IF(F21=DATOS!$BL$3,INDEX(DATOS!$BD$26:$BF$30,'2. ANALISIS DEL RIESGO'!R21,'2. ANALISIS DEL RIESGO'!AD21),INDEX(DATOS!$BD$12:$BH$16,'2. ANALISIS DEL RIESGO'!R21,'2. ANALISIS DEL RIESGO'!AD21)),"")</f>
        <v>35</v>
      </c>
      <c r="AH21" s="368"/>
      <c r="AI21" s="149" t="str">
        <f>concatenateif(Tabla46[ID RIESGO],N21,Tabla46[DESCRIPCION DEL CONTROL],CHAR(10))</f>
        <v xml:space="preserve">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
</v>
      </c>
      <c r="AJ21" s="143"/>
      <c r="AK21" s="206">
        <f>IFERROR(IF(AVERAGEIFS(Tabla46[CALIFICACION FINAL DE CADA CONTROL],Tabla46[ID RIESGO],N21)=0,"",AVERAGEIFS(Tabla46[CALIFICACION FINAL DE CADA CONTROL],Tabla46[ID RIESGO],N21)),"")</f>
        <v>4</v>
      </c>
      <c r="AL21" s="143"/>
      <c r="AM21" s="150" t="str">
        <f>IF(OR(AK21="",ISTEXT(AK21)),"",IF(AK21&gt;4,DATOS!$AR$81,IF(AK21&gt;=3.1,DATOS!$AR$82,DATOS!$AR$83)))</f>
        <v>MODERADO</v>
      </c>
      <c r="AN21" s="195"/>
      <c r="AO21" s="196" t="str">
        <f>IF(AM21="","",VLOOKUP(AM21,DATOS!$AR$81:$AS$83,2,0))</f>
        <v>El conjunto de controles mitiga parcialmente el riesgo asociado. Para su tratamiento se requiere tomar acciones adicionales, las cuales serán incluidas en el Plan de tratamiento de riesgos.</v>
      </c>
      <c r="AP21" s="507"/>
      <c r="AQ21" s="508" t="s">
        <v>1544</v>
      </c>
      <c r="AR21" s="509"/>
      <c r="AS21" s="508" t="s">
        <v>1545</v>
      </c>
      <c r="AT21" s="368"/>
      <c r="AU21" s="510">
        <f t="shared" si="0"/>
        <v>5</v>
      </c>
      <c r="AV21" s="449">
        <f t="shared" si="1"/>
        <v>2</v>
      </c>
      <c r="AW21" s="146" t="str">
        <f>IF(OR(AU21="",AV21=""),"",IF(F21=DATOS!$BL$3,INDEX(MATRIZ_RIESGOS_CORRUPCION,'2. ANALISIS DEL RIESGO'!AU21,'2. ANALISIS DEL RIESGO'!AV21),INDEX(MATRIZ_RIESGOS,'2. ANALISIS DEL RIESGO'!AU21,'2. ANALISIS DEL RIESGO'!AV21)))</f>
        <v>BAJA 10</v>
      </c>
      <c r="AX21" s="47" t="str">
        <f t="shared" si="2"/>
        <v>PR5+</v>
      </c>
      <c r="AY21" s="104">
        <f>IFERROR(IF(F21=DATOS!$BL$3,INDEX(DATOS!$BD$26:$BF$30,'2. ANALISIS DEL RIESGO'!AU21,'2. ANALISIS DEL RIESGO'!AV21),INDEX(DATOS!$BD$12:$BH$16,'2. ANALISIS DEL RIESGO'!AU21,'2. ANALISIS DEL RIESGO'!AV21)),"")</f>
        <v>35</v>
      </c>
      <c r="AZ21" s="15"/>
      <c r="BA21" s="142" t="s">
        <v>1804</v>
      </c>
      <c r="BB21" s="96"/>
      <c r="BC21" s="142" t="s">
        <v>1804</v>
      </c>
      <c r="BD21" s="96"/>
      <c r="BE21" s="377">
        <v>43101</v>
      </c>
      <c r="BF21" s="96"/>
      <c r="BG21" s="377">
        <v>43465</v>
      </c>
      <c r="BH21" s="96"/>
      <c r="BI21" s="204" t="s">
        <v>1805</v>
      </c>
      <c r="BJ21" s="101"/>
      <c r="BK21" s="142" t="s">
        <v>1806</v>
      </c>
      <c r="BL21" s="101"/>
      <c r="BM21" s="613"/>
      <c r="BN21" s="614"/>
      <c r="BO21" s="614"/>
      <c r="BP21" s="614"/>
      <c r="BQ21" s="614"/>
      <c r="BR21" s="614"/>
      <c r="BS21" s="614"/>
      <c r="BT21" s="615"/>
    </row>
    <row r="22" spans="2:74" s="309" customFormat="1" ht="229.5" x14ac:dyDescent="0.25">
      <c r="B22" s="305"/>
      <c r="C22" s="305"/>
      <c r="D22" s="306"/>
      <c r="E22" s="315"/>
      <c r="F22" s="446" t="str">
        <f>+IF('1. IDENTIFICACION DEL RIESGO'!F33="","",'1. IDENTIFICACION DEL RIESGO'!F33)</f>
        <v>Eje de Calidad (Corrupción)</v>
      </c>
      <c r="G22" s="449"/>
      <c r="H22" s="618" t="str">
        <f>+IF('1. IDENTIFICACION DEL RIESGO'!H33="","",'1. IDENTIFICACION DEL RIESGO'!H33)</f>
        <v xml:space="preserve">Protección </v>
      </c>
      <c r="I22" s="619"/>
      <c r="J22" s="135"/>
      <c r="K22" s="447"/>
      <c r="L22" s="448" t="str">
        <f>+IF('1. IDENTIFICACION DEL RIESGO'!O33="","",'1. IDENTIFICACION DEL RIESGO'!O33)</f>
        <v>Omisión de solicitudes de adopción aprobadas
ADOPCIONES</v>
      </c>
      <c r="M22" s="135"/>
      <c r="N22" s="146" t="str">
        <f>+IF('1. IDENTIFICACION DEL RIESGO'!AB33="","",'1. IDENTIFICACION DEL RIESGO'!AB33)</f>
        <v>PR6+</v>
      </c>
      <c r="O22" s="347"/>
      <c r="P22" s="504" t="s">
        <v>1666</v>
      </c>
      <c r="Q22" s="143"/>
      <c r="R22" s="143">
        <f>IF(F22=DATOS!BL$3,VLOOKUP(P22,Tabla42C,2,0),VLOOKUP(P22,Tabla42[],2,0))</f>
        <v>5</v>
      </c>
      <c r="S22" s="505" t="s">
        <v>1773</v>
      </c>
      <c r="T22" s="506"/>
      <c r="U22" s="506"/>
      <c r="V22" s="506"/>
      <c r="W22" s="506"/>
      <c r="X22" s="506"/>
      <c r="Y22" s="506">
        <v>11</v>
      </c>
      <c r="Z22" s="506">
        <f>+IF(F22=DATOS!BL$3,'2. ANALISIS DEL RIESGO'!Y22,AVERAGE(AVERAGE('2. ANALISIS DEL RIESGO'!T22:X22),'2. ANALISIS DEL RIESGO'!Y22))</f>
        <v>11</v>
      </c>
      <c r="AA22" s="143"/>
      <c r="AB22" s="446" t="str">
        <f>IF(F22="","",IF(F22=DATOS!$BL$3,IF(Z22&gt;=12,DATOS!$AW$6,IF(Z22&gt;=6,DATOS!$AW$5,IF(Z22&gt;=1,DATOS!$AW$4,""))),IF(Z22&gt;4,DATOS!$AW$6,IF(Z22&gt;3,DATOS!$AW$5,IF(Z22&gt;2,DATOS!$AW$4,IF(Z22&gt;1,DATOS!$AW$3,IF(Z22&gt;0,DATOS!$AW$2,"")))))))</f>
        <v>MAYOR</v>
      </c>
      <c r="AC22" s="368"/>
      <c r="AD22" s="368">
        <f>IF(F22=DATOS!$BL$3,VLOOKUP(AB22,Tabla44C,2,0),VLOOKUP(AB22,Tabla44[],2,0))</f>
        <v>2</v>
      </c>
      <c r="AE22" s="450" t="str">
        <f>IF(OR(P22="",S22=""),"",IF(F22=DATOS!$BL$3,INDEX(MATRIZ_RIESGOS_CORRUPCION,'2. ANALISIS DEL RIESGO'!R22,'2. ANALISIS DEL RIESGO'!AD22),INDEX(MATRIZ_RIESGOS,'2. ANALISIS DEL RIESGO'!R22,'2. ANALISIS DEL RIESGO'!AD22)))</f>
        <v>BAJA 10</v>
      </c>
      <c r="AF22" s="136" t="str">
        <f t="shared" si="4"/>
        <v>PR6+</v>
      </c>
      <c r="AG22" s="136">
        <f>IFERROR(IF(F22=DATOS!$BL$3,INDEX(DATOS!$BD$26:$BF$30,'2. ANALISIS DEL RIESGO'!R22,'2. ANALISIS DEL RIESGO'!AD22),INDEX(DATOS!$BD$12:$BH$16,'2. ANALISIS DEL RIESGO'!R22,'2. ANALISIS DEL RIESGO'!AD22)),"")</f>
        <v>35</v>
      </c>
      <c r="AH22" s="368"/>
      <c r="AI22" s="149" t="str">
        <f>concatenateif(Tabla46[ID RIESGO],N22,Tabla46[DESCRIPCION DEL CONTROL],CHAR(10))</f>
        <v xml:space="preserve">Implementación de reporte automático de cruces nacionales y seguimiento a las familias residentes en Colombia y en el exterior. 
Comité de Adopciones con la participación de manera virtual como invitada el Enlace Regional de LA Subdirección Adopciones
</v>
      </c>
      <c r="AJ22" s="143"/>
      <c r="AK22" s="206">
        <f>IFERROR(IF(AVERAGEIFS(Tabla46[CALIFICACION FINAL DE CADA CONTROL],Tabla46[ID RIESGO],N22)=0,"",AVERAGEIFS(Tabla46[CALIFICACION FINAL DE CADA CONTROL],Tabla46[ID RIESGO],N22)),"")</f>
        <v>3.5</v>
      </c>
      <c r="AL22" s="143"/>
      <c r="AM22" s="150" t="str">
        <f>IF(OR(AK22="",ISTEXT(AK22)),"",IF(AK22&gt;4,DATOS!$AR$81,IF(AK22&gt;=3.1,DATOS!$AR$82,DATOS!$AR$83)))</f>
        <v>MODERADO</v>
      </c>
      <c r="AN22" s="195"/>
      <c r="AO22" s="196" t="str">
        <f>IF(AM22="","",VLOOKUP(AM22,DATOS!$AR$81:$AS$83,2,0))</f>
        <v>El conjunto de controles mitiga parcialmente el riesgo asociado. Para su tratamiento se requiere tomar acciones adicionales, las cuales serán incluidas en el Plan de tratamiento de riesgos.</v>
      </c>
      <c r="AP22" s="507"/>
      <c r="AQ22" s="508" t="s">
        <v>1544</v>
      </c>
      <c r="AR22" s="509"/>
      <c r="AS22" s="508" t="s">
        <v>1545</v>
      </c>
      <c r="AT22" s="368"/>
      <c r="AU22" s="510">
        <f t="shared" si="0"/>
        <v>5</v>
      </c>
      <c r="AV22" s="449">
        <f t="shared" si="1"/>
        <v>2</v>
      </c>
      <c r="AW22" s="146" t="str">
        <f>IF(OR(AU22="",AV22=""),"",IF(F22=DATOS!$BL$3,INDEX(MATRIZ_RIESGOS_CORRUPCION,'2. ANALISIS DEL RIESGO'!AU22,'2. ANALISIS DEL RIESGO'!AV22),INDEX(MATRIZ_RIESGOS,'2. ANALISIS DEL RIESGO'!AU22,'2. ANALISIS DEL RIESGO'!AV22)))</f>
        <v>BAJA 10</v>
      </c>
      <c r="AX22" s="47" t="str">
        <f t="shared" si="2"/>
        <v>PR6+</v>
      </c>
      <c r="AY22" s="104">
        <f>IFERROR(IF(F22=DATOS!$BL$3,INDEX(DATOS!$BD$26:$BF$30,'2. ANALISIS DEL RIESGO'!AU22,'2. ANALISIS DEL RIESGO'!AV22),INDEX(DATOS!$BD$12:$BH$16,'2. ANALISIS DEL RIESGO'!AU22,'2. ANALISIS DEL RIESGO'!AV22)),"")</f>
        <v>35</v>
      </c>
      <c r="AZ22" s="15"/>
      <c r="BA22" s="142" t="s">
        <v>1804</v>
      </c>
      <c r="BB22" s="96"/>
      <c r="BC22" s="142" t="s">
        <v>1804</v>
      </c>
      <c r="BD22" s="96"/>
      <c r="BE22" s="377">
        <v>43101</v>
      </c>
      <c r="BF22" s="96"/>
      <c r="BG22" s="377">
        <v>43465</v>
      </c>
      <c r="BH22" s="96"/>
      <c r="BI22" s="204" t="s">
        <v>1807</v>
      </c>
      <c r="BJ22" s="101"/>
      <c r="BK22" s="142" t="s">
        <v>1806</v>
      </c>
      <c r="BL22" s="101"/>
      <c r="BM22" s="613"/>
      <c r="BN22" s="614"/>
      <c r="BO22" s="614"/>
      <c r="BP22" s="614"/>
      <c r="BQ22" s="614"/>
      <c r="BR22" s="614"/>
      <c r="BS22" s="614"/>
      <c r="BT22" s="615"/>
    </row>
    <row r="23" spans="2:74" s="309" customFormat="1" ht="369.75" x14ac:dyDescent="0.25">
      <c r="B23" s="305"/>
      <c r="C23" s="305"/>
      <c r="D23" s="306"/>
      <c r="E23" s="315"/>
      <c r="F23" s="145" t="str">
        <f>+IF('[1]1. IDENTIFICACION DEL RIESGO'!F34="","",'[1]1. IDENTIFICACION DEL RIESGO'!F34)</f>
        <v>Eje de Calidad</v>
      </c>
      <c r="G23" s="99"/>
      <c r="H23" s="530" t="str">
        <f>+IF('[1]1. IDENTIFICACION DEL RIESGO'!H34="","",'[1]1. IDENTIFICACION DEL RIESGO'!H34)</f>
        <v xml:space="preserve">Protección </v>
      </c>
      <c r="I23" s="531"/>
      <c r="J23" s="135"/>
      <c r="K23" s="100"/>
      <c r="L23" s="290" t="str">
        <f>+IF('[1]1. IDENTIFICACION DEL RIESGO'!O34="","",'[1]1. IDENTIFICACION DEL RIESGO'!O34)</f>
        <v xml:space="preserve">
Inadecuada prestación de los servicios y atención a los niños, niñas y adolescentes por parte de los operadores de las modalidades para restablecimiento de derechos
RESTABLECIMIENTO DE DERECHOS</v>
      </c>
      <c r="M23" s="135"/>
      <c r="N23" s="146" t="str">
        <f>+IF('[1]1. IDENTIFICACION DEL RIESGO'!AB34="","",'[1]1. IDENTIFICACION DEL RIESGO'!AB34)</f>
        <v>PR7</v>
      </c>
      <c r="O23" s="347"/>
      <c r="P23" s="147" t="s">
        <v>1100</v>
      </c>
      <c r="Q23" s="96"/>
      <c r="R23" s="96" t="e">
        <f>IF(F23=[1]DATOS!BL$3,VLOOKUP(P23,Tabla42C,2,0),VLOOKUP(P23,[1]!Tabla42[#Data],2,0))</f>
        <v>#REF!</v>
      </c>
      <c r="S23" s="204" t="s">
        <v>1818</v>
      </c>
      <c r="T23" s="205">
        <v>3</v>
      </c>
      <c r="U23" s="205">
        <v>5</v>
      </c>
      <c r="V23" s="205"/>
      <c r="W23" s="205">
        <v>5</v>
      </c>
      <c r="X23" s="205"/>
      <c r="Y23" s="205">
        <v>3</v>
      </c>
      <c r="Z23" s="205">
        <f>+IF(F23=[1]DATOS!BL$3,'[1]2. ANALISIS DEL RIESGO'!Y23,AVERAGE(AVERAGE('[1]2. ANALISIS DEL RIESGO'!T23:X23),'[1]2. ANALISIS DEL RIESGO'!Y23))</f>
        <v>3.6666666666666665</v>
      </c>
      <c r="AA23" s="96"/>
      <c r="AB23" s="145" t="str">
        <f>IF(F23="","",IF(F23=[1]DATOS!$BL$3,IF(Z23&gt;=12,[1]DATOS!$AW$6,IF(Z23&gt;=6,[1]DATOS!$AW$5,IF(Z23&gt;=1,[1]DATOS!$AW$4,""))),IF(Z23&gt;4,[1]DATOS!$AW$6,IF(Z23&gt;3,[1]DATOS!$AW$5,IF(Z23&gt;2,[1]DATOS!$AW$4,IF(Z23&gt;1,[1]DATOS!$AW$3,IF(Z23&gt;0,[1]DATOS!$AW$2,"")))))))</f>
        <v>MAYOR</v>
      </c>
      <c r="AC23" s="368"/>
      <c r="AD23" s="368" t="e">
        <f>IF(F23=[1]DATOS!$BL$3,VLOOKUP(AB23,Tabla44C,2,0),VLOOKUP(AB23,[1]!Tabla44[#Data],2,0))</f>
        <v>#REF!</v>
      </c>
      <c r="AE23" s="148" t="str">
        <f>IF(OR(P23="",S23=""),"",IF(F23=[1]DATOS!$BL$3,INDEX(MATRIZ_RIESGOS_CORRUPCION,'[1]2. ANALISIS DEL RIESGO'!R23,'[1]2. ANALISIS DEL RIESGO'!AD23),INDEX(MATRIZ_RIESGOS,'[1]2. ANALISIS DEL RIESGO'!R23,'[1]2. ANALISIS DEL RIESGO'!AD23)))</f>
        <v>EXTREMA-INACEPTABLE 16</v>
      </c>
      <c r="AF23" s="136" t="str">
        <f t="shared" si="4"/>
        <v>PR7</v>
      </c>
      <c r="AG23" s="136">
        <f>IFERROR(IF(F23=[1]DATOS!$BL$3,INDEX([1]DATOS!$BD$26:$BF$30,'[1]2. ANALISIS DEL RIESGO'!R23,'[1]2. ANALISIS DEL RIESGO'!AD23),INDEX([1]DATOS!$BD$12:$BH$16,'[1]2. ANALISIS DEL RIESGO'!R23,'[1]2. ANALISIS DEL RIESGO'!AD23)),"")</f>
        <v>17</v>
      </c>
      <c r="AH23" s="368"/>
      <c r="AI23" s="149" t="s">
        <v>1847</v>
      </c>
      <c r="AJ23" s="524"/>
      <c r="AK23" s="206" t="str">
        <f>IFERROR(IF(AVERAGEIFS([1]!Tabla46[CALIFICACION FINAL DE CADA CONTROL],[1]!Tabla46[ID RIESGO],N23)=0,"",AVERAGEIFS([1]!Tabla46[CALIFICACION FINAL DE CADA CONTROL],[1]!Tabla46[ID RIESGO],N23)),"")</f>
        <v/>
      </c>
      <c r="AL23" s="143"/>
      <c r="AM23" s="150" t="str">
        <f>IF(OR(AK23="",ISTEXT(AK23)),"",IF(AK23&gt;4,[1]DATOS!$AR$81,IF(AK23&gt;=3.1,[1]DATOS!$AR$82,[1]DATOS!$AR$83)))</f>
        <v/>
      </c>
      <c r="AN23" s="195"/>
      <c r="AO23" s="196" t="str">
        <f>IF(AM23="","",VLOOKUP(AM23,[1]DATOS!$AR$81:$AS$83,2,0))</f>
        <v/>
      </c>
      <c r="AP23" s="507"/>
      <c r="AQ23" s="508" t="s">
        <v>1544</v>
      </c>
      <c r="AR23" s="509"/>
      <c r="AS23" s="508" t="s">
        <v>1545</v>
      </c>
      <c r="AT23" s="525"/>
      <c r="AU23" s="526" t="str">
        <f t="shared" si="0"/>
        <v/>
      </c>
      <c r="AV23" s="527" t="str">
        <f t="shared" si="1"/>
        <v/>
      </c>
      <c r="AW23" s="528" t="str">
        <f>IF(OR(AU23="",AV23=""),"",IF(F23=[1]DATOS!$BL$3,INDEX(MATRIZ_RIESGOS_CORRUPCION,'[1]2. ANALISIS DEL RIESGO'!AU23,'[1]2. ANALISIS DEL RIESGO'!AV23),INDEX(MATRIZ_RIESGOS,'[1]2. ANALISIS DEL RIESGO'!AU23,'[1]2. ANALISIS DEL RIESGO'!AV23)))</f>
        <v/>
      </c>
      <c r="AX23" s="47" t="str">
        <f t="shared" si="2"/>
        <v>PR7</v>
      </c>
      <c r="AY23" s="104">
        <f>IFERROR(IF(F23=[1]DATOS!$BL$3,INDEX([1]DATOS!$BD$26:$BF$30,'[1]2. ANALISIS DEL RIESGO'!AU23,'[1]2. ANALISIS DEL RIESGO'!AV23),INDEX([1]DATOS!$BD$12:$BH$16,'[1]2. ANALISIS DEL RIESGO'!AU23,'[1]2. ANALISIS DEL RIESGO'!AV23)),"")</f>
        <v>17</v>
      </c>
      <c r="AZ23" s="15"/>
      <c r="BA23" s="204" t="s">
        <v>1853</v>
      </c>
      <c r="BB23" s="96"/>
      <c r="BC23" s="204" t="s">
        <v>1854</v>
      </c>
      <c r="BD23" s="96"/>
      <c r="BE23" s="378" t="s">
        <v>1855</v>
      </c>
      <c r="BF23" s="96"/>
      <c r="BG23" s="378" t="s">
        <v>1856</v>
      </c>
      <c r="BH23" s="96"/>
      <c r="BI23" s="204" t="s">
        <v>1857</v>
      </c>
      <c r="BJ23" s="101"/>
      <c r="BK23" s="204" t="s">
        <v>1858</v>
      </c>
      <c r="BL23" s="101"/>
      <c r="BM23" s="616"/>
      <c r="BN23" s="614"/>
      <c r="BO23" s="614"/>
      <c r="BP23" s="614"/>
      <c r="BQ23" s="614"/>
      <c r="BR23" s="614"/>
      <c r="BS23" s="614"/>
      <c r="BT23" s="615"/>
    </row>
    <row r="24" spans="2:74" x14ac:dyDescent="0.25">
      <c r="B24" s="300"/>
      <c r="C24" s="300"/>
      <c r="D24" s="326"/>
      <c r="E24" s="300"/>
      <c r="F24" s="300"/>
      <c r="G24" s="300"/>
      <c r="H24" s="300"/>
      <c r="I24" s="300"/>
      <c r="J24" s="300"/>
      <c r="K24" s="300"/>
      <c r="L24" s="356"/>
      <c r="M24" s="300"/>
      <c r="N24" s="300"/>
      <c r="O24" s="322"/>
      <c r="P24" s="300"/>
      <c r="Q24" s="322"/>
      <c r="R24" s="300"/>
      <c r="S24" s="300"/>
      <c r="T24" s="300"/>
      <c r="U24" s="300"/>
      <c r="V24" s="300"/>
      <c r="W24" s="300"/>
      <c r="X24" s="300"/>
      <c r="Y24" s="300"/>
      <c r="Z24" s="300"/>
      <c r="AA24" s="300"/>
      <c r="AB24" s="300"/>
      <c r="AC24" s="300"/>
      <c r="AD24" s="300"/>
      <c r="AE24" s="300"/>
      <c r="AF24" s="300"/>
      <c r="AG24" s="300"/>
      <c r="AH24" s="300"/>
      <c r="AI24" s="300"/>
      <c r="AJ24" s="300"/>
      <c r="AK24" s="300"/>
      <c r="AL24" s="300"/>
      <c r="AM24" s="357"/>
      <c r="AN24" s="357"/>
      <c r="AO24" s="357"/>
      <c r="AP24" s="357"/>
      <c r="AQ24" s="300"/>
      <c r="AR24" s="300"/>
      <c r="AS24" s="300"/>
      <c r="AT24" s="300"/>
      <c r="AU24" s="358"/>
      <c r="AV24" s="300"/>
      <c r="AW24" s="300"/>
      <c r="AX24" s="300"/>
      <c r="AY24" s="300"/>
      <c r="AZ24" s="300"/>
    </row>
    <row r="25" spans="2:74" s="301" customFormat="1" ht="34.5" customHeight="1" x14ac:dyDescent="0.25">
      <c r="B25" s="610" t="s">
        <v>1794</v>
      </c>
      <c r="C25" s="610"/>
      <c r="D25" s="610"/>
      <c r="E25" s="610"/>
      <c r="F25" s="610"/>
      <c r="G25" s="610"/>
      <c r="H25" s="610"/>
      <c r="I25" s="610"/>
      <c r="J25" s="610"/>
      <c r="K25" s="610"/>
      <c r="L25" s="610"/>
      <c r="M25" s="610"/>
      <c r="N25" s="610"/>
      <c r="O25" s="610"/>
      <c r="P25" s="610"/>
      <c r="Q25" s="610"/>
      <c r="R25" s="610"/>
      <c r="S25" s="610"/>
      <c r="T25" s="610"/>
      <c r="U25" s="610"/>
      <c r="V25" s="610"/>
      <c r="W25" s="610"/>
      <c r="X25" s="610"/>
      <c r="Y25" s="610"/>
      <c r="Z25" s="610"/>
      <c r="AA25" s="610"/>
      <c r="AB25" s="322"/>
      <c r="AC25" s="303"/>
      <c r="AD25" s="304"/>
      <c r="AE25" s="303"/>
      <c r="AF25" s="303"/>
      <c r="AG25" s="303"/>
    </row>
    <row r="26" spans="2:74" x14ac:dyDescent="0.25">
      <c r="B26" s="300"/>
      <c r="C26" s="300"/>
      <c r="D26" s="326"/>
      <c r="E26" s="300"/>
      <c r="F26" s="300"/>
      <c r="G26" s="300"/>
      <c r="H26" s="300"/>
      <c r="I26" s="300"/>
      <c r="J26" s="300"/>
      <c r="K26" s="300"/>
      <c r="L26" s="356"/>
      <c r="M26" s="300"/>
      <c r="N26" s="300"/>
      <c r="O26" s="300"/>
      <c r="P26" s="300"/>
      <c r="Q26" s="322"/>
      <c r="R26" s="300"/>
      <c r="S26" s="300"/>
      <c r="T26" s="300"/>
      <c r="U26" s="300"/>
      <c r="V26" s="300"/>
      <c r="W26" s="300"/>
      <c r="X26" s="300"/>
      <c r="Y26" s="300"/>
      <c r="Z26" s="300"/>
      <c r="AA26" s="300"/>
      <c r="AB26" s="300"/>
      <c r="AC26" s="300"/>
      <c r="AD26" s="300"/>
      <c r="AE26" s="300"/>
      <c r="AF26" s="300"/>
      <c r="AG26" s="300"/>
      <c r="AH26" s="300"/>
      <c r="AI26" s="300"/>
      <c r="AJ26" s="300"/>
      <c r="AK26" s="300"/>
      <c r="AL26" s="300"/>
      <c r="AM26" s="357"/>
      <c r="AN26" s="357"/>
      <c r="AO26" s="357"/>
      <c r="AP26" s="357"/>
      <c r="AQ26" s="300"/>
      <c r="AR26" s="300"/>
      <c r="AS26" s="300"/>
      <c r="AT26" s="300"/>
      <c r="AU26" s="358"/>
      <c r="AV26" s="300"/>
      <c r="AW26" s="300"/>
      <c r="AX26" s="300"/>
      <c r="AY26" s="300"/>
      <c r="AZ26" s="300"/>
    </row>
    <row r="27" spans="2:74" x14ac:dyDescent="0.25">
      <c r="B27" s="300"/>
      <c r="C27" s="300"/>
      <c r="D27" s="326"/>
      <c r="E27" s="300"/>
      <c r="F27" s="300"/>
      <c r="G27" s="300"/>
      <c r="H27" s="300"/>
      <c r="I27" s="300"/>
      <c r="J27" s="300"/>
      <c r="K27" s="300"/>
      <c r="L27" s="356"/>
      <c r="M27" s="300"/>
      <c r="N27" s="300"/>
      <c r="O27" s="300"/>
      <c r="P27" s="300"/>
      <c r="Q27" s="322"/>
      <c r="R27" s="300"/>
      <c r="S27" s="300"/>
      <c r="T27" s="300"/>
      <c r="U27" s="300"/>
      <c r="V27" s="300"/>
      <c r="W27" s="300"/>
      <c r="X27" s="300"/>
      <c r="Y27" s="300"/>
      <c r="Z27" s="300"/>
      <c r="AA27" s="300"/>
      <c r="AB27" s="300"/>
      <c r="AC27" s="300"/>
      <c r="AD27" s="300"/>
      <c r="AE27" s="300"/>
      <c r="AF27" s="300"/>
      <c r="AG27" s="300"/>
      <c r="AH27" s="300"/>
      <c r="AI27" s="300"/>
      <c r="AJ27" s="300"/>
      <c r="AK27" s="300"/>
      <c r="AL27" s="300"/>
      <c r="AM27" s="357"/>
      <c r="AN27" s="357"/>
      <c r="AO27" s="357"/>
      <c r="AP27" s="357"/>
      <c r="AQ27" s="300"/>
      <c r="AR27" s="300"/>
      <c r="AS27" s="300"/>
      <c r="AT27" s="300"/>
      <c r="AU27" s="358"/>
      <c r="AV27" s="300"/>
      <c r="AW27" s="300"/>
      <c r="AX27" s="300"/>
      <c r="AY27" s="300"/>
      <c r="AZ27" s="300"/>
    </row>
    <row r="28" spans="2:74" x14ac:dyDescent="0.25">
      <c r="B28" s="300"/>
      <c r="C28" s="300"/>
      <c r="D28" s="326"/>
      <c r="E28" s="300"/>
      <c r="F28" s="300"/>
      <c r="G28" s="300"/>
      <c r="H28" s="300"/>
      <c r="I28" s="300"/>
      <c r="J28" s="300"/>
      <c r="K28" s="300"/>
      <c r="L28" s="356"/>
      <c r="M28" s="300"/>
      <c r="N28" s="300"/>
      <c r="O28" s="300"/>
      <c r="P28" s="300"/>
      <c r="Q28" s="300"/>
      <c r="R28" s="300"/>
      <c r="S28" s="300"/>
      <c r="T28" s="300"/>
      <c r="U28" s="300"/>
      <c r="V28" s="300"/>
      <c r="W28" s="300"/>
      <c r="X28" s="300"/>
      <c r="Y28" s="300"/>
      <c r="Z28" s="300"/>
      <c r="AA28" s="300"/>
      <c r="AB28" s="300"/>
      <c r="AC28" s="300"/>
      <c r="AD28" s="300"/>
      <c r="AE28" s="300"/>
      <c r="AF28" s="300"/>
      <c r="AG28" s="300"/>
      <c r="AH28" s="300"/>
      <c r="AI28" s="300"/>
      <c r="AJ28" s="300"/>
      <c r="AK28" s="300"/>
      <c r="AL28" s="300"/>
      <c r="AM28" s="357"/>
      <c r="AN28" s="357"/>
      <c r="AO28" s="357"/>
      <c r="AP28" s="357"/>
      <c r="AQ28" s="300"/>
      <c r="AR28" s="300"/>
      <c r="AS28" s="300"/>
      <c r="AT28" s="300"/>
      <c r="AU28" s="358"/>
      <c r="AV28" s="300"/>
      <c r="AW28" s="300"/>
      <c r="AX28" s="300"/>
      <c r="AY28" s="300"/>
      <c r="AZ28" s="300"/>
    </row>
    <row r="29" spans="2:74" x14ac:dyDescent="0.25">
      <c r="B29" s="300"/>
      <c r="C29" s="300"/>
      <c r="D29" s="326"/>
      <c r="E29" s="300"/>
      <c r="F29" s="300"/>
      <c r="G29" s="300"/>
      <c r="H29" s="300"/>
      <c r="I29" s="300"/>
      <c r="J29" s="300"/>
      <c r="K29" s="300"/>
      <c r="L29" s="356"/>
      <c r="M29" s="300"/>
      <c r="N29" s="300"/>
      <c r="O29" s="300"/>
      <c r="P29" s="300"/>
      <c r="Q29" s="300"/>
      <c r="R29" s="300"/>
      <c r="S29" s="300"/>
      <c r="T29" s="300"/>
      <c r="U29" s="300"/>
      <c r="V29" s="300"/>
      <c r="W29" s="300"/>
      <c r="X29" s="300"/>
      <c r="Y29" s="300"/>
      <c r="Z29" s="300"/>
      <c r="AA29" s="300"/>
      <c r="AB29" s="300"/>
      <c r="AC29" s="300"/>
      <c r="AD29" s="300"/>
      <c r="AE29" s="300"/>
      <c r="AF29" s="300"/>
      <c r="AG29" s="300"/>
      <c r="AH29" s="300"/>
      <c r="AI29" s="300"/>
      <c r="AJ29" s="300"/>
      <c r="AK29" s="300"/>
      <c r="AL29" s="300"/>
      <c r="AM29" s="357"/>
      <c r="AN29" s="357"/>
      <c r="AO29" s="357"/>
      <c r="AP29" s="357"/>
      <c r="AQ29" s="300"/>
      <c r="AR29" s="300"/>
      <c r="AS29" s="300"/>
      <c r="AT29" s="300"/>
      <c r="AU29" s="358"/>
      <c r="AV29" s="300"/>
      <c r="AW29" s="300"/>
      <c r="AX29" s="300"/>
      <c r="AY29" s="300"/>
      <c r="AZ29" s="300"/>
    </row>
    <row r="30" spans="2:74" x14ac:dyDescent="0.25">
      <c r="B30" s="300"/>
      <c r="C30" s="300"/>
      <c r="D30" s="326"/>
      <c r="E30" s="300"/>
      <c r="F30" s="300"/>
      <c r="G30" s="300"/>
      <c r="H30" s="300"/>
      <c r="I30" s="300"/>
      <c r="J30" s="300"/>
      <c r="K30" s="300"/>
      <c r="L30" s="356"/>
      <c r="M30" s="300"/>
      <c r="N30" s="300"/>
      <c r="O30" s="300"/>
      <c r="P30" s="300"/>
      <c r="Q30" s="300"/>
      <c r="R30" s="300"/>
      <c r="S30" s="300"/>
      <c r="T30" s="300"/>
      <c r="U30" s="300"/>
      <c r="V30" s="300"/>
      <c r="W30" s="300"/>
      <c r="X30" s="300"/>
      <c r="Y30" s="300"/>
      <c r="Z30" s="300"/>
      <c r="AA30" s="300"/>
      <c r="AB30" s="300"/>
      <c r="AC30" s="300"/>
      <c r="AD30" s="300"/>
      <c r="AE30" s="300"/>
      <c r="AF30" s="300"/>
      <c r="AG30" s="300"/>
      <c r="AH30" s="300"/>
      <c r="AI30" s="300"/>
      <c r="AJ30" s="300"/>
      <c r="AK30" s="300"/>
      <c r="AL30" s="300"/>
      <c r="AM30" s="357"/>
      <c r="AN30" s="357"/>
      <c r="AO30" s="357"/>
      <c r="AP30" s="357"/>
      <c r="AQ30" s="300"/>
      <c r="AR30" s="300"/>
      <c r="AS30" s="300"/>
      <c r="AT30" s="300"/>
      <c r="AU30" s="358"/>
      <c r="AV30" s="300"/>
      <c r="AW30" s="300"/>
      <c r="AX30" s="300"/>
      <c r="AY30" s="300"/>
      <c r="AZ30" s="300"/>
    </row>
    <row r="31" spans="2:74" x14ac:dyDescent="0.25">
      <c r="B31" s="300"/>
      <c r="C31" s="300"/>
      <c r="D31" s="326"/>
      <c r="E31" s="300"/>
      <c r="F31" s="300"/>
      <c r="G31" s="300"/>
      <c r="H31" s="300"/>
      <c r="I31" s="300"/>
      <c r="J31" s="300"/>
      <c r="K31" s="300"/>
      <c r="L31" s="356"/>
      <c r="M31" s="300"/>
      <c r="N31" s="300"/>
      <c r="O31" s="300"/>
      <c r="P31" s="300"/>
      <c r="Q31" s="300"/>
      <c r="R31" s="300"/>
      <c r="S31" s="300"/>
      <c r="T31" s="300"/>
      <c r="U31" s="300"/>
      <c r="V31" s="300"/>
      <c r="W31" s="300"/>
      <c r="X31" s="300"/>
      <c r="Y31" s="300"/>
      <c r="Z31" s="300"/>
      <c r="AA31" s="300"/>
      <c r="AB31" s="300"/>
      <c r="AC31" s="300"/>
      <c r="AD31" s="300"/>
      <c r="AE31" s="300"/>
      <c r="AF31" s="300"/>
      <c r="AG31" s="300"/>
      <c r="AH31" s="300"/>
      <c r="AI31" s="300"/>
      <c r="AJ31" s="300"/>
      <c r="AK31" s="300"/>
      <c r="AL31" s="300"/>
      <c r="AM31" s="357"/>
      <c r="AN31" s="357"/>
      <c r="AO31" s="357"/>
      <c r="AP31" s="357"/>
      <c r="AQ31" s="300"/>
      <c r="AR31" s="300"/>
      <c r="AS31" s="300"/>
      <c r="AT31" s="300"/>
      <c r="AU31" s="358"/>
      <c r="AV31" s="300"/>
      <c r="AW31" s="300"/>
      <c r="AX31" s="300"/>
      <c r="AY31" s="300"/>
      <c r="AZ31" s="300"/>
    </row>
    <row r="32" spans="2:74" x14ac:dyDescent="0.25">
      <c r="B32" s="300"/>
      <c r="C32" s="300"/>
      <c r="D32" s="326"/>
      <c r="E32" s="300"/>
      <c r="F32" s="300"/>
      <c r="G32" s="300"/>
      <c r="H32" s="300"/>
      <c r="I32" s="300"/>
      <c r="J32" s="300"/>
      <c r="K32" s="300"/>
      <c r="L32" s="356"/>
      <c r="M32" s="300"/>
      <c r="N32" s="300"/>
      <c r="O32" s="300"/>
      <c r="P32" s="300"/>
      <c r="Q32" s="300"/>
      <c r="R32" s="300"/>
      <c r="S32" s="300"/>
      <c r="T32" s="300"/>
      <c r="U32" s="300"/>
      <c r="V32" s="300"/>
      <c r="W32" s="300"/>
      <c r="X32" s="300"/>
      <c r="Y32" s="300"/>
      <c r="Z32" s="300"/>
      <c r="AA32" s="300"/>
      <c r="AB32" s="300"/>
      <c r="AC32" s="300"/>
      <c r="AD32" s="300"/>
      <c r="AE32" s="300"/>
      <c r="AF32" s="300"/>
      <c r="AG32" s="300"/>
      <c r="AH32" s="300"/>
      <c r="AI32" s="300"/>
      <c r="AJ32" s="300"/>
      <c r="AK32" s="300"/>
      <c r="AL32" s="300"/>
      <c r="AM32" s="357"/>
      <c r="AN32" s="357"/>
      <c r="AO32" s="357"/>
      <c r="AP32" s="357"/>
      <c r="AQ32" s="300"/>
      <c r="AR32" s="300"/>
      <c r="AS32" s="300"/>
      <c r="AT32" s="300"/>
      <c r="AU32" s="358"/>
      <c r="AV32" s="300"/>
      <c r="AW32" s="300"/>
      <c r="AX32" s="300"/>
      <c r="AY32" s="300"/>
      <c r="AZ32" s="300"/>
    </row>
    <row r="33" spans="2:52" x14ac:dyDescent="0.25">
      <c r="B33" s="300"/>
      <c r="C33" s="300"/>
      <c r="D33" s="326"/>
      <c r="E33" s="300"/>
      <c r="F33" s="300"/>
      <c r="G33" s="300"/>
      <c r="H33" s="300"/>
      <c r="I33" s="300"/>
      <c r="J33" s="300"/>
      <c r="K33" s="300"/>
      <c r="L33" s="356"/>
      <c r="M33" s="300"/>
      <c r="N33" s="300"/>
      <c r="O33" s="300"/>
      <c r="P33" s="300"/>
      <c r="Q33" s="300"/>
      <c r="R33" s="300"/>
      <c r="S33" s="300"/>
      <c r="T33" s="300"/>
      <c r="U33" s="300"/>
      <c r="V33" s="300"/>
      <c r="W33" s="300"/>
      <c r="X33" s="300"/>
      <c r="Y33" s="300"/>
      <c r="Z33" s="300"/>
      <c r="AA33" s="300"/>
      <c r="AB33" s="300"/>
      <c r="AC33" s="300"/>
      <c r="AD33" s="300"/>
      <c r="AE33" s="300"/>
      <c r="AF33" s="300"/>
      <c r="AG33" s="300"/>
      <c r="AH33" s="300"/>
      <c r="AI33" s="300"/>
      <c r="AJ33" s="300"/>
      <c r="AK33" s="300"/>
      <c r="AL33" s="300"/>
      <c r="AM33" s="357"/>
      <c r="AN33" s="357"/>
      <c r="AO33" s="357"/>
      <c r="AP33" s="357"/>
      <c r="AQ33" s="300"/>
      <c r="AR33" s="300"/>
      <c r="AS33" s="300"/>
      <c r="AT33" s="300"/>
      <c r="AU33" s="358"/>
      <c r="AV33" s="300"/>
      <c r="AW33" s="300"/>
      <c r="AX33" s="300"/>
      <c r="AY33" s="300"/>
      <c r="AZ33" s="300"/>
    </row>
    <row r="34" spans="2:52" x14ac:dyDescent="0.25">
      <c r="B34" s="300"/>
      <c r="C34" s="300"/>
      <c r="D34" s="326"/>
      <c r="E34" s="300"/>
      <c r="F34" s="300"/>
      <c r="G34" s="300"/>
      <c r="H34" s="300"/>
      <c r="I34" s="300"/>
      <c r="J34" s="300"/>
      <c r="K34" s="300"/>
      <c r="L34" s="356"/>
      <c r="M34" s="300"/>
      <c r="N34" s="300"/>
      <c r="O34" s="300"/>
      <c r="P34" s="300"/>
      <c r="Q34" s="300"/>
      <c r="R34" s="300"/>
      <c r="S34" s="300"/>
      <c r="T34" s="300"/>
      <c r="U34" s="300"/>
      <c r="V34" s="300"/>
      <c r="W34" s="300"/>
      <c r="X34" s="300"/>
      <c r="Y34" s="300"/>
      <c r="Z34" s="300"/>
      <c r="AA34" s="300"/>
      <c r="AB34" s="300"/>
      <c r="AC34" s="300"/>
      <c r="AD34" s="300"/>
      <c r="AE34" s="300"/>
      <c r="AF34" s="300"/>
      <c r="AG34" s="300"/>
      <c r="AH34" s="300"/>
      <c r="AI34" s="300"/>
      <c r="AJ34" s="300"/>
      <c r="AK34" s="300"/>
      <c r="AL34" s="300"/>
      <c r="AM34" s="357"/>
      <c r="AN34" s="357"/>
      <c r="AO34" s="357"/>
      <c r="AP34" s="357"/>
      <c r="AQ34" s="300"/>
      <c r="AR34" s="300"/>
      <c r="AS34" s="300"/>
      <c r="AT34" s="300"/>
      <c r="AU34" s="358"/>
      <c r="AV34" s="300"/>
      <c r="AW34" s="300"/>
      <c r="AX34" s="300"/>
      <c r="AY34" s="300"/>
      <c r="AZ34" s="300"/>
    </row>
    <row r="35" spans="2:52" x14ac:dyDescent="0.25">
      <c r="B35" s="300"/>
      <c r="C35" s="300"/>
      <c r="D35" s="326"/>
      <c r="E35" s="300"/>
      <c r="F35" s="300"/>
      <c r="G35" s="300"/>
      <c r="H35" s="300"/>
      <c r="I35" s="300"/>
      <c r="J35" s="300"/>
      <c r="K35" s="300"/>
      <c r="L35" s="356"/>
      <c r="M35" s="300"/>
      <c r="N35" s="300"/>
      <c r="O35" s="300"/>
      <c r="P35" s="300"/>
      <c r="Q35" s="300"/>
      <c r="R35" s="300"/>
      <c r="S35" s="300"/>
      <c r="T35" s="300"/>
      <c r="U35" s="300"/>
      <c r="V35" s="300"/>
      <c r="W35" s="300"/>
      <c r="X35" s="300"/>
      <c r="Y35" s="300"/>
      <c r="Z35" s="300"/>
      <c r="AA35" s="300"/>
      <c r="AB35" s="300"/>
      <c r="AC35" s="300"/>
      <c r="AD35" s="300"/>
      <c r="AE35" s="300"/>
      <c r="AF35" s="300"/>
      <c r="AG35" s="300"/>
      <c r="AH35" s="300"/>
      <c r="AI35" s="300"/>
      <c r="AJ35" s="300"/>
      <c r="AK35" s="300"/>
      <c r="AL35" s="300"/>
      <c r="AM35" s="357"/>
      <c r="AN35" s="357"/>
      <c r="AO35" s="357"/>
      <c r="AP35" s="357"/>
      <c r="AQ35" s="300"/>
      <c r="AR35" s="300"/>
      <c r="AS35" s="300"/>
      <c r="AT35" s="300"/>
      <c r="AU35" s="358"/>
      <c r="AV35" s="300"/>
      <c r="AW35" s="300"/>
      <c r="AX35" s="300"/>
      <c r="AY35" s="300"/>
      <c r="AZ35" s="300"/>
    </row>
    <row r="36" spans="2:52" x14ac:dyDescent="0.25">
      <c r="B36" s="300"/>
      <c r="C36" s="300"/>
      <c r="D36" s="326"/>
      <c r="E36" s="300"/>
      <c r="F36" s="300"/>
      <c r="G36" s="300"/>
      <c r="H36" s="300"/>
      <c r="I36" s="300"/>
      <c r="J36" s="300"/>
      <c r="K36" s="300"/>
      <c r="L36" s="356"/>
      <c r="M36" s="300"/>
      <c r="N36" s="300"/>
      <c r="O36" s="300"/>
      <c r="P36" s="300"/>
      <c r="Q36" s="300"/>
      <c r="R36" s="300"/>
      <c r="S36" s="300"/>
      <c r="T36" s="300"/>
      <c r="U36" s="300"/>
      <c r="V36" s="300"/>
      <c r="W36" s="300"/>
      <c r="X36" s="300"/>
      <c r="Y36" s="300"/>
      <c r="Z36" s="300"/>
      <c r="AA36" s="300"/>
      <c r="AB36" s="300"/>
      <c r="AC36" s="300"/>
      <c r="AD36" s="300"/>
      <c r="AE36" s="300"/>
      <c r="AF36" s="300"/>
      <c r="AG36" s="300"/>
      <c r="AH36" s="300"/>
      <c r="AI36" s="300"/>
      <c r="AJ36" s="300"/>
      <c r="AK36" s="300"/>
      <c r="AL36" s="300"/>
      <c r="AM36" s="357"/>
      <c r="AN36" s="357"/>
      <c r="AO36" s="357"/>
      <c r="AP36" s="357"/>
      <c r="AQ36" s="300"/>
      <c r="AR36" s="300"/>
      <c r="AS36" s="300"/>
      <c r="AT36" s="300"/>
      <c r="AU36" s="358"/>
      <c r="AV36" s="300"/>
      <c r="AW36" s="300"/>
      <c r="AX36" s="300"/>
      <c r="AY36" s="300"/>
      <c r="AZ36" s="300"/>
    </row>
    <row r="37" spans="2:52" x14ac:dyDescent="0.25">
      <c r="B37" s="300"/>
      <c r="C37" s="300"/>
      <c r="D37" s="326"/>
      <c r="E37" s="300"/>
      <c r="F37" s="300"/>
      <c r="G37" s="300"/>
      <c r="H37" s="300"/>
      <c r="I37" s="300"/>
      <c r="J37" s="300"/>
      <c r="K37" s="300"/>
      <c r="L37" s="356"/>
      <c r="M37" s="300"/>
      <c r="N37" s="300"/>
      <c r="O37" s="300"/>
      <c r="P37" s="300"/>
      <c r="Q37" s="300"/>
      <c r="R37" s="300"/>
      <c r="S37" s="300"/>
      <c r="T37" s="300"/>
      <c r="U37" s="300"/>
      <c r="V37" s="300"/>
      <c r="W37" s="300"/>
      <c r="X37" s="300"/>
      <c r="Y37" s="300"/>
      <c r="Z37" s="300"/>
      <c r="AA37" s="300"/>
      <c r="AB37" s="300"/>
      <c r="AC37" s="300"/>
      <c r="AD37" s="300"/>
      <c r="AE37" s="300"/>
      <c r="AF37" s="300"/>
      <c r="AG37" s="300"/>
      <c r="AH37" s="300"/>
      <c r="AI37" s="300"/>
      <c r="AJ37" s="300"/>
      <c r="AK37" s="300"/>
      <c r="AL37" s="300"/>
      <c r="AM37" s="357"/>
      <c r="AN37" s="357"/>
      <c r="AO37" s="357"/>
      <c r="AP37" s="357"/>
      <c r="AQ37" s="300"/>
      <c r="AR37" s="300"/>
      <c r="AS37" s="300"/>
      <c r="AT37" s="300"/>
      <c r="AU37" s="358"/>
      <c r="AV37" s="300"/>
      <c r="AW37" s="300"/>
      <c r="AX37" s="300"/>
      <c r="AY37" s="300"/>
      <c r="AZ37" s="300"/>
    </row>
    <row r="38" spans="2:52" x14ac:dyDescent="0.25">
      <c r="B38" s="300"/>
      <c r="C38" s="300"/>
      <c r="D38" s="326"/>
      <c r="E38" s="300"/>
      <c r="F38" s="300"/>
      <c r="G38" s="300"/>
      <c r="H38" s="300"/>
      <c r="I38" s="300"/>
      <c r="J38" s="300"/>
      <c r="K38" s="300"/>
      <c r="L38" s="356"/>
      <c r="M38" s="300"/>
      <c r="N38" s="300"/>
      <c r="O38" s="300"/>
      <c r="P38" s="300"/>
      <c r="Q38" s="300"/>
      <c r="R38" s="300"/>
      <c r="S38" s="300"/>
      <c r="T38" s="300"/>
      <c r="U38" s="300"/>
      <c r="V38" s="300"/>
      <c r="W38" s="300"/>
      <c r="X38" s="300"/>
      <c r="Y38" s="300"/>
      <c r="Z38" s="300"/>
      <c r="AA38" s="300"/>
      <c r="AB38" s="300"/>
      <c r="AC38" s="300"/>
      <c r="AD38" s="300"/>
      <c r="AE38" s="300"/>
      <c r="AF38" s="300"/>
      <c r="AG38" s="300"/>
      <c r="AH38" s="300"/>
      <c r="AI38" s="300"/>
      <c r="AJ38" s="300"/>
      <c r="AK38" s="300"/>
      <c r="AL38" s="300"/>
      <c r="AM38" s="357"/>
      <c r="AN38" s="357"/>
      <c r="AO38" s="357"/>
      <c r="AP38" s="357"/>
      <c r="AQ38" s="300"/>
      <c r="AR38" s="300"/>
      <c r="AS38" s="300"/>
      <c r="AT38" s="300"/>
      <c r="AU38" s="358"/>
      <c r="AV38" s="300"/>
      <c r="AW38" s="300"/>
      <c r="AX38" s="300"/>
      <c r="AY38" s="300"/>
      <c r="AZ38" s="300"/>
    </row>
    <row r="39" spans="2:52" x14ac:dyDescent="0.25">
      <c r="B39" s="300"/>
      <c r="C39" s="300"/>
      <c r="D39" s="326"/>
      <c r="E39" s="300"/>
      <c r="F39" s="300"/>
      <c r="G39" s="300"/>
      <c r="H39" s="300"/>
      <c r="I39" s="300"/>
      <c r="J39" s="300"/>
      <c r="K39" s="300"/>
      <c r="L39" s="356"/>
      <c r="M39" s="300"/>
      <c r="N39" s="300"/>
      <c r="O39" s="300"/>
      <c r="P39" s="300"/>
      <c r="Q39" s="300"/>
      <c r="R39" s="300"/>
      <c r="S39" s="300"/>
      <c r="T39" s="300"/>
      <c r="U39" s="300"/>
      <c r="V39" s="300"/>
      <c r="W39" s="300"/>
      <c r="X39" s="300"/>
      <c r="Y39" s="300"/>
      <c r="Z39" s="300"/>
      <c r="AA39" s="300"/>
      <c r="AB39" s="300"/>
      <c r="AC39" s="300"/>
      <c r="AD39" s="300"/>
      <c r="AE39" s="300"/>
      <c r="AF39" s="300"/>
      <c r="AG39" s="300"/>
      <c r="AH39" s="300"/>
      <c r="AI39" s="300"/>
      <c r="AJ39" s="300"/>
      <c r="AK39" s="300"/>
      <c r="AL39" s="300"/>
      <c r="AM39" s="357"/>
      <c r="AN39" s="357"/>
      <c r="AO39" s="357"/>
      <c r="AP39" s="357"/>
      <c r="AQ39" s="300"/>
      <c r="AR39" s="300"/>
      <c r="AS39" s="300"/>
      <c r="AT39" s="300"/>
      <c r="AU39" s="358"/>
      <c r="AV39" s="300"/>
      <c r="AW39" s="300"/>
      <c r="AX39" s="300"/>
      <c r="AY39" s="300"/>
      <c r="AZ39" s="300"/>
    </row>
    <row r="40" spans="2:52" x14ac:dyDescent="0.25">
      <c r="B40" s="300"/>
      <c r="C40" s="300"/>
      <c r="D40" s="326"/>
      <c r="E40" s="300"/>
      <c r="F40" s="300"/>
      <c r="G40" s="300"/>
      <c r="H40" s="300"/>
      <c r="I40" s="300"/>
      <c r="J40" s="300"/>
      <c r="K40" s="300"/>
      <c r="L40" s="356"/>
      <c r="M40" s="300"/>
      <c r="N40" s="300"/>
      <c r="O40" s="300"/>
      <c r="P40" s="300"/>
      <c r="Q40" s="300"/>
      <c r="R40" s="300"/>
      <c r="S40" s="300"/>
      <c r="T40" s="300"/>
      <c r="U40" s="300"/>
      <c r="V40" s="300"/>
      <c r="W40" s="300"/>
      <c r="X40" s="300"/>
      <c r="Y40" s="300"/>
      <c r="Z40" s="300"/>
      <c r="AA40" s="300"/>
      <c r="AB40" s="300"/>
      <c r="AC40" s="300"/>
      <c r="AD40" s="300"/>
      <c r="AE40" s="300"/>
      <c r="AF40" s="300"/>
      <c r="AG40" s="300"/>
      <c r="AH40" s="300"/>
      <c r="AI40" s="300"/>
      <c r="AJ40" s="300"/>
      <c r="AK40" s="300"/>
      <c r="AL40" s="300"/>
      <c r="AM40" s="357"/>
      <c r="AN40" s="357"/>
      <c r="AO40" s="357"/>
      <c r="AP40" s="357"/>
      <c r="AQ40" s="300"/>
      <c r="AR40" s="300"/>
      <c r="AS40" s="300"/>
      <c r="AT40" s="300"/>
      <c r="AU40" s="358"/>
      <c r="AV40" s="300"/>
      <c r="AW40" s="300"/>
      <c r="AX40" s="300"/>
      <c r="AY40" s="300"/>
      <c r="AZ40" s="300"/>
    </row>
    <row r="41" spans="2:52" x14ac:dyDescent="0.25">
      <c r="B41" s="300"/>
      <c r="C41" s="300"/>
      <c r="D41" s="326"/>
      <c r="E41" s="300"/>
      <c r="F41" s="300"/>
      <c r="G41" s="300"/>
      <c r="H41" s="300"/>
      <c r="I41" s="300"/>
      <c r="J41" s="300"/>
      <c r="K41" s="300"/>
      <c r="L41" s="356"/>
      <c r="M41" s="300"/>
      <c r="N41" s="300"/>
      <c r="O41" s="300"/>
      <c r="P41" s="300"/>
      <c r="Q41" s="300"/>
      <c r="R41" s="300"/>
      <c r="S41" s="300"/>
      <c r="T41" s="300"/>
      <c r="U41" s="300"/>
      <c r="V41" s="300"/>
      <c r="W41" s="300"/>
      <c r="X41" s="300"/>
      <c r="Y41" s="300"/>
      <c r="Z41" s="300"/>
      <c r="AA41" s="300"/>
      <c r="AB41" s="300"/>
      <c r="AC41" s="300"/>
      <c r="AD41" s="300"/>
      <c r="AE41" s="300"/>
      <c r="AF41" s="300"/>
      <c r="AG41" s="300"/>
      <c r="AH41" s="300"/>
      <c r="AI41" s="300"/>
      <c r="AJ41" s="300"/>
      <c r="AK41" s="300"/>
      <c r="AL41" s="300"/>
      <c r="AM41" s="357"/>
      <c r="AN41" s="357"/>
      <c r="AO41" s="357"/>
      <c r="AP41" s="357"/>
      <c r="AQ41" s="300"/>
      <c r="AR41" s="300"/>
      <c r="AS41" s="300"/>
      <c r="AT41" s="300"/>
      <c r="AU41" s="358"/>
      <c r="AV41" s="300"/>
      <c r="AW41" s="300"/>
      <c r="AX41" s="300"/>
      <c r="AY41" s="300"/>
      <c r="AZ41" s="300"/>
    </row>
    <row r="42" spans="2:52" x14ac:dyDescent="0.25">
      <c r="B42" s="300"/>
      <c r="C42" s="300"/>
      <c r="D42" s="326"/>
      <c r="E42" s="300"/>
      <c r="F42" s="300"/>
      <c r="G42" s="300"/>
      <c r="H42" s="300"/>
      <c r="I42" s="300"/>
      <c r="J42" s="300"/>
      <c r="K42" s="300"/>
      <c r="L42" s="356"/>
      <c r="M42" s="300"/>
      <c r="N42" s="300"/>
      <c r="O42" s="300"/>
      <c r="P42" s="300"/>
      <c r="Q42" s="300"/>
      <c r="R42" s="300"/>
      <c r="S42" s="300"/>
      <c r="T42" s="300"/>
      <c r="U42" s="300"/>
      <c r="V42" s="300"/>
      <c r="W42" s="300"/>
      <c r="X42" s="300"/>
      <c r="Y42" s="300"/>
      <c r="Z42" s="300"/>
      <c r="AA42" s="300"/>
      <c r="AB42" s="300"/>
      <c r="AC42" s="300"/>
      <c r="AD42" s="300"/>
      <c r="AE42" s="300"/>
      <c r="AF42" s="300"/>
      <c r="AG42" s="300"/>
      <c r="AH42" s="300"/>
      <c r="AI42" s="300"/>
      <c r="AJ42" s="300"/>
      <c r="AK42" s="300"/>
      <c r="AL42" s="300"/>
      <c r="AM42" s="357"/>
      <c r="AN42" s="357"/>
      <c r="AO42" s="357"/>
      <c r="AP42" s="357"/>
      <c r="AQ42" s="300"/>
      <c r="AR42" s="300"/>
      <c r="AS42" s="300"/>
      <c r="AT42" s="300"/>
      <c r="AU42" s="358"/>
      <c r="AV42" s="300"/>
      <c r="AW42" s="300"/>
      <c r="AX42" s="300"/>
      <c r="AY42" s="300"/>
      <c r="AZ42" s="300"/>
    </row>
    <row r="43" spans="2:52" x14ac:dyDescent="0.25">
      <c r="B43" s="300"/>
      <c r="C43" s="300"/>
      <c r="D43" s="326"/>
      <c r="E43" s="300"/>
      <c r="F43" s="300"/>
      <c r="G43" s="300"/>
      <c r="H43" s="300"/>
      <c r="I43" s="300"/>
      <c r="J43" s="300"/>
      <c r="K43" s="300"/>
      <c r="L43" s="356"/>
      <c r="M43" s="300"/>
      <c r="N43" s="300"/>
      <c r="O43" s="300"/>
      <c r="P43" s="300"/>
      <c r="Q43" s="300"/>
      <c r="R43" s="300"/>
      <c r="S43" s="300"/>
      <c r="T43" s="300"/>
      <c r="U43" s="300"/>
      <c r="V43" s="300"/>
      <c r="W43" s="300"/>
      <c r="X43" s="300"/>
      <c r="Y43" s="300"/>
      <c r="Z43" s="300"/>
      <c r="AA43" s="300"/>
      <c r="AB43" s="300"/>
      <c r="AC43" s="300"/>
      <c r="AD43" s="300"/>
      <c r="AE43" s="300"/>
      <c r="AF43" s="300"/>
      <c r="AG43" s="300"/>
      <c r="AH43" s="300"/>
      <c r="AI43" s="300"/>
      <c r="AJ43" s="300"/>
      <c r="AK43" s="300"/>
      <c r="AL43" s="300"/>
      <c r="AM43" s="357"/>
      <c r="AN43" s="357"/>
      <c r="AO43" s="357"/>
      <c r="AP43" s="357"/>
      <c r="AQ43" s="300"/>
      <c r="AR43" s="300"/>
      <c r="AS43" s="300"/>
      <c r="AT43" s="300"/>
      <c r="AU43" s="358"/>
      <c r="AV43" s="300"/>
      <c r="AW43" s="300"/>
      <c r="AX43" s="300"/>
      <c r="AY43" s="300"/>
      <c r="AZ43" s="300"/>
    </row>
    <row r="44" spans="2:52" x14ac:dyDescent="0.25">
      <c r="B44" s="300"/>
      <c r="C44" s="300"/>
      <c r="D44" s="326"/>
      <c r="E44" s="300"/>
      <c r="F44" s="300"/>
      <c r="G44" s="300"/>
      <c r="H44" s="300"/>
      <c r="I44" s="300"/>
      <c r="J44" s="300"/>
      <c r="K44" s="300"/>
      <c r="L44" s="356"/>
      <c r="M44" s="300"/>
      <c r="N44" s="300"/>
      <c r="O44" s="300"/>
      <c r="P44" s="300"/>
      <c r="Q44" s="300"/>
      <c r="R44" s="300"/>
      <c r="S44" s="300"/>
      <c r="T44" s="300"/>
      <c r="U44" s="300"/>
      <c r="V44" s="300"/>
      <c r="W44" s="300"/>
      <c r="X44" s="300"/>
      <c r="Y44" s="300"/>
      <c r="Z44" s="300"/>
      <c r="AA44" s="300"/>
      <c r="AB44" s="300"/>
      <c r="AC44" s="300"/>
      <c r="AD44" s="300"/>
      <c r="AE44" s="300"/>
      <c r="AF44" s="300"/>
      <c r="AG44" s="300"/>
      <c r="AH44" s="300"/>
      <c r="AI44" s="300"/>
      <c r="AJ44" s="300"/>
      <c r="AK44" s="300"/>
      <c r="AL44" s="300"/>
      <c r="AM44" s="357"/>
      <c r="AN44" s="357"/>
      <c r="AO44" s="357"/>
      <c r="AP44" s="357"/>
      <c r="AQ44" s="300"/>
      <c r="AR44" s="300"/>
      <c r="AS44" s="300"/>
      <c r="AT44" s="300"/>
      <c r="AU44" s="358"/>
      <c r="AV44" s="300"/>
      <c r="AW44" s="300"/>
      <c r="AX44" s="300"/>
      <c r="AY44" s="300"/>
      <c r="AZ44" s="300"/>
    </row>
    <row r="45" spans="2:52" x14ac:dyDescent="0.25">
      <c r="B45" s="300"/>
      <c r="C45" s="300"/>
      <c r="D45" s="326"/>
      <c r="E45" s="300"/>
      <c r="F45" s="300"/>
      <c r="G45" s="300"/>
      <c r="H45" s="300"/>
      <c r="I45" s="300"/>
      <c r="J45" s="300"/>
      <c r="K45" s="300"/>
      <c r="L45" s="356"/>
      <c r="M45" s="300"/>
      <c r="N45" s="300"/>
      <c r="O45" s="300"/>
      <c r="P45" s="300"/>
      <c r="Q45" s="300"/>
      <c r="R45" s="300"/>
      <c r="S45" s="300"/>
      <c r="T45" s="300"/>
      <c r="U45" s="300"/>
      <c r="V45" s="300"/>
      <c r="W45" s="300"/>
      <c r="X45" s="300"/>
      <c r="Y45" s="300"/>
      <c r="Z45" s="300"/>
      <c r="AA45" s="300"/>
      <c r="AB45" s="300"/>
      <c r="AC45" s="300"/>
      <c r="AD45" s="300"/>
      <c r="AE45" s="300"/>
      <c r="AF45" s="300"/>
      <c r="AG45" s="300"/>
      <c r="AH45" s="300"/>
      <c r="AI45" s="300"/>
      <c r="AJ45" s="300"/>
      <c r="AK45" s="300"/>
      <c r="AL45" s="300"/>
      <c r="AM45" s="357"/>
      <c r="AN45" s="357"/>
      <c r="AO45" s="357"/>
      <c r="AP45" s="357"/>
      <c r="AQ45" s="300"/>
      <c r="AR45" s="300"/>
      <c r="AS45" s="300"/>
      <c r="AT45" s="300"/>
      <c r="AU45" s="358"/>
      <c r="AV45" s="300"/>
      <c r="AW45" s="300"/>
      <c r="AX45" s="300"/>
      <c r="AY45" s="300"/>
      <c r="AZ45" s="300"/>
    </row>
    <row r="46" spans="2:52" x14ac:dyDescent="0.25">
      <c r="B46" s="300"/>
      <c r="C46" s="300"/>
      <c r="D46" s="326"/>
      <c r="E46" s="300"/>
      <c r="F46" s="300"/>
      <c r="G46" s="300"/>
      <c r="H46" s="300"/>
      <c r="I46" s="300"/>
      <c r="J46" s="300"/>
      <c r="K46" s="300"/>
      <c r="L46" s="356"/>
      <c r="M46" s="300"/>
      <c r="N46" s="300"/>
      <c r="O46" s="300"/>
      <c r="P46" s="300"/>
      <c r="Q46" s="300"/>
      <c r="R46" s="300"/>
      <c r="S46" s="300"/>
      <c r="T46" s="300"/>
      <c r="U46" s="300"/>
      <c r="V46" s="300"/>
      <c r="W46" s="300"/>
      <c r="X46" s="300"/>
      <c r="Y46" s="300"/>
      <c r="Z46" s="300"/>
      <c r="AA46" s="300"/>
      <c r="AB46" s="300"/>
      <c r="AC46" s="300"/>
      <c r="AD46" s="300"/>
      <c r="AE46" s="300"/>
      <c r="AF46" s="300"/>
      <c r="AG46" s="300"/>
      <c r="AH46" s="300"/>
      <c r="AI46" s="300"/>
      <c r="AJ46" s="300"/>
      <c r="AK46" s="300"/>
      <c r="AL46" s="300"/>
      <c r="AM46" s="357"/>
      <c r="AN46" s="357"/>
      <c r="AO46" s="357"/>
      <c r="AP46" s="357"/>
      <c r="AQ46" s="300"/>
      <c r="AR46" s="300"/>
      <c r="AS46" s="300"/>
      <c r="AT46" s="300"/>
      <c r="AU46" s="358"/>
      <c r="AV46" s="300"/>
      <c r="AW46" s="300"/>
      <c r="AX46" s="300"/>
      <c r="AY46" s="300"/>
      <c r="AZ46" s="300"/>
    </row>
    <row r="47" spans="2:52" x14ac:dyDescent="0.25">
      <c r="B47" s="300"/>
      <c r="C47" s="300"/>
      <c r="D47" s="326"/>
      <c r="E47" s="300"/>
      <c r="F47" s="300"/>
      <c r="G47" s="300"/>
      <c r="H47" s="300"/>
      <c r="I47" s="300"/>
      <c r="J47" s="300"/>
      <c r="K47" s="300"/>
      <c r="L47" s="356"/>
      <c r="M47" s="300"/>
      <c r="N47" s="300"/>
      <c r="O47" s="300"/>
      <c r="P47" s="300"/>
      <c r="Q47" s="300"/>
      <c r="R47" s="300"/>
      <c r="S47" s="300"/>
      <c r="T47" s="300"/>
      <c r="U47" s="300"/>
      <c r="V47" s="300"/>
      <c r="W47" s="300"/>
      <c r="X47" s="300"/>
      <c r="Y47" s="300"/>
      <c r="Z47" s="300"/>
      <c r="AA47" s="300"/>
      <c r="AB47" s="300"/>
      <c r="AC47" s="300"/>
      <c r="AD47" s="300"/>
      <c r="AE47" s="300"/>
      <c r="AF47" s="300"/>
      <c r="AG47" s="300"/>
      <c r="AH47" s="300"/>
      <c r="AI47" s="300"/>
      <c r="AJ47" s="300"/>
      <c r="AK47" s="300"/>
      <c r="AL47" s="300"/>
      <c r="AM47" s="357"/>
      <c r="AN47" s="357"/>
      <c r="AO47" s="357"/>
      <c r="AP47" s="357"/>
      <c r="AQ47" s="300"/>
      <c r="AR47" s="300"/>
      <c r="AS47" s="300"/>
      <c r="AT47" s="300"/>
      <c r="AU47" s="358"/>
      <c r="AV47" s="300"/>
      <c r="AW47" s="300"/>
      <c r="AX47" s="300"/>
      <c r="AY47" s="300"/>
      <c r="AZ47" s="300"/>
    </row>
    <row r="48" spans="2:52" x14ac:dyDescent="0.25">
      <c r="B48" s="300"/>
      <c r="C48" s="300"/>
      <c r="D48" s="326"/>
      <c r="E48" s="300"/>
      <c r="F48" s="300"/>
      <c r="G48" s="300"/>
      <c r="H48" s="300"/>
      <c r="I48" s="300"/>
      <c r="J48" s="300"/>
      <c r="K48" s="300"/>
      <c r="L48" s="356"/>
      <c r="M48" s="300"/>
      <c r="N48" s="300"/>
      <c r="O48" s="300"/>
      <c r="P48" s="300"/>
      <c r="Q48" s="300"/>
      <c r="R48" s="300"/>
      <c r="S48" s="300"/>
      <c r="T48" s="300"/>
      <c r="U48" s="300"/>
      <c r="V48" s="300"/>
      <c r="W48" s="300"/>
      <c r="X48" s="300"/>
      <c r="Y48" s="300"/>
      <c r="Z48" s="300"/>
      <c r="AA48" s="300"/>
      <c r="AB48" s="300"/>
      <c r="AC48" s="300"/>
      <c r="AD48" s="300"/>
      <c r="AE48" s="300"/>
      <c r="AF48" s="300"/>
      <c r="AG48" s="300"/>
      <c r="AH48" s="300"/>
      <c r="AI48" s="300"/>
      <c r="AJ48" s="300"/>
      <c r="AK48" s="300"/>
      <c r="AL48" s="300"/>
      <c r="AM48" s="357"/>
      <c r="AN48" s="357"/>
      <c r="AO48" s="357"/>
      <c r="AP48" s="357"/>
      <c r="AQ48" s="300"/>
      <c r="AR48" s="300"/>
      <c r="AS48" s="300"/>
      <c r="AT48" s="300"/>
      <c r="AU48" s="358"/>
      <c r="AV48" s="300"/>
      <c r="AW48" s="300"/>
      <c r="AX48" s="300"/>
      <c r="AY48" s="300"/>
      <c r="AZ48" s="300"/>
    </row>
    <row r="49" spans="1:60" x14ac:dyDescent="0.25">
      <c r="B49" s="300"/>
      <c r="C49" s="300"/>
      <c r="D49" s="326"/>
      <c r="E49" s="300"/>
      <c r="F49" s="300"/>
      <c r="G49" s="300"/>
      <c r="H49" s="300"/>
      <c r="I49" s="300"/>
      <c r="J49" s="300"/>
      <c r="K49" s="300"/>
      <c r="L49" s="356"/>
      <c r="M49" s="300"/>
      <c r="N49" s="300"/>
      <c r="O49" s="300"/>
      <c r="P49" s="300"/>
      <c r="Q49" s="300"/>
      <c r="R49" s="300"/>
      <c r="S49" s="300"/>
      <c r="T49" s="300"/>
      <c r="U49" s="300"/>
      <c r="V49" s="300"/>
      <c r="W49" s="300"/>
      <c r="X49" s="300"/>
      <c r="Y49" s="300"/>
      <c r="Z49" s="300"/>
      <c r="AA49" s="300"/>
      <c r="AB49" s="300"/>
      <c r="AC49" s="300"/>
      <c r="AD49" s="300"/>
      <c r="AE49" s="300"/>
      <c r="AF49" s="300"/>
      <c r="AG49" s="300"/>
      <c r="AH49" s="300"/>
      <c r="AI49" s="300"/>
      <c r="AJ49" s="300"/>
      <c r="AK49" s="300"/>
      <c r="AL49" s="300"/>
      <c r="AM49" s="357"/>
      <c r="AN49" s="357"/>
      <c r="AO49" s="357"/>
      <c r="AP49" s="357"/>
      <c r="AQ49" s="300"/>
      <c r="AR49" s="300"/>
      <c r="AS49" s="300"/>
      <c r="AT49" s="300"/>
      <c r="AU49" s="358"/>
      <c r="AV49" s="300"/>
      <c r="AW49" s="300"/>
      <c r="AX49" s="300"/>
      <c r="AY49" s="300"/>
      <c r="AZ49" s="300"/>
    </row>
    <row r="50" spans="1:60" x14ac:dyDescent="0.25">
      <c r="B50" s="300"/>
      <c r="C50" s="300"/>
      <c r="D50" s="326"/>
      <c r="E50" s="300"/>
      <c r="F50" s="300"/>
      <c r="G50" s="300"/>
      <c r="H50" s="300"/>
      <c r="I50" s="300"/>
      <c r="J50" s="300"/>
      <c r="K50" s="300"/>
      <c r="L50" s="356"/>
      <c r="M50" s="300"/>
      <c r="N50" s="300"/>
      <c r="O50" s="300"/>
      <c r="P50" s="300"/>
      <c r="Q50" s="300"/>
      <c r="R50" s="300"/>
      <c r="S50" s="300"/>
      <c r="T50" s="300"/>
      <c r="U50" s="300"/>
      <c r="V50" s="300"/>
      <c r="W50" s="300"/>
      <c r="X50" s="300"/>
      <c r="Y50" s="300"/>
      <c r="Z50" s="300"/>
      <c r="AA50" s="300"/>
      <c r="AB50" s="300"/>
      <c r="AC50" s="300"/>
      <c r="AD50" s="300"/>
      <c r="AE50" s="300"/>
      <c r="AF50" s="300"/>
      <c r="AG50" s="300"/>
      <c r="AH50" s="300"/>
      <c r="AI50" s="300"/>
      <c r="AJ50" s="300"/>
      <c r="AK50" s="300"/>
      <c r="AL50" s="300"/>
      <c r="AM50" s="357"/>
      <c r="AN50" s="357"/>
      <c r="AO50" s="357"/>
      <c r="AP50" s="357"/>
      <c r="AQ50" s="300"/>
      <c r="AR50" s="300"/>
      <c r="AS50" s="300"/>
      <c r="AT50" s="300"/>
      <c r="AU50" s="358"/>
      <c r="AV50" s="300"/>
      <c r="AW50" s="300"/>
      <c r="AX50" s="300"/>
      <c r="AY50" s="300"/>
      <c r="AZ50" s="300"/>
    </row>
    <row r="51" spans="1:60" x14ac:dyDescent="0.25">
      <c r="B51" s="300"/>
      <c r="C51" s="300"/>
      <c r="D51" s="326"/>
      <c r="E51" s="300"/>
      <c r="F51" s="300"/>
      <c r="G51" s="300"/>
      <c r="H51" s="300"/>
      <c r="I51" s="300"/>
      <c r="J51" s="300"/>
      <c r="K51" s="300"/>
      <c r="L51" s="356"/>
      <c r="M51" s="300"/>
      <c r="N51" s="300"/>
      <c r="O51" s="300"/>
      <c r="P51" s="300"/>
      <c r="Q51" s="300"/>
      <c r="R51" s="300"/>
      <c r="S51" s="300"/>
      <c r="T51" s="300"/>
      <c r="U51" s="300"/>
      <c r="V51" s="300"/>
      <c r="W51" s="300"/>
      <c r="X51" s="300"/>
      <c r="Y51" s="300"/>
      <c r="Z51" s="300"/>
      <c r="AA51" s="300"/>
      <c r="AB51" s="300"/>
      <c r="AC51" s="300"/>
      <c r="AD51" s="300"/>
      <c r="AE51" s="300"/>
      <c r="AF51" s="300"/>
      <c r="AG51" s="300"/>
      <c r="AH51" s="300"/>
      <c r="AI51" s="300"/>
      <c r="AJ51" s="300"/>
      <c r="AK51" s="300"/>
      <c r="AL51" s="300"/>
      <c r="AM51" s="357"/>
      <c r="AN51" s="357"/>
      <c r="AO51" s="357"/>
      <c r="AP51" s="357"/>
      <c r="AQ51" s="300"/>
      <c r="AR51" s="300"/>
      <c r="AS51" s="300"/>
      <c r="AT51" s="300"/>
      <c r="AU51" s="358"/>
      <c r="AV51" s="300"/>
      <c r="AW51" s="300"/>
      <c r="AX51" s="300"/>
      <c r="AY51" s="300"/>
      <c r="AZ51" s="300"/>
    </row>
    <row r="57" spans="1:60" ht="12" customHeight="1" x14ac:dyDescent="0.25"/>
    <row r="58" spans="1:60" ht="12" customHeight="1" x14ac:dyDescent="0.25"/>
    <row r="59" spans="1:60" ht="12" customHeight="1" x14ac:dyDescent="0.25"/>
    <row r="60" spans="1:60" s="301" customFormat="1" x14ac:dyDescent="0.25">
      <c r="A60" s="300"/>
      <c r="B60" s="319"/>
      <c r="C60" s="319"/>
      <c r="D60" s="320"/>
      <c r="E60" s="319"/>
      <c r="F60" s="319"/>
      <c r="G60" s="319"/>
      <c r="H60" s="319"/>
      <c r="I60" s="319"/>
      <c r="J60" s="319"/>
      <c r="K60" s="319"/>
      <c r="L60" s="362"/>
      <c r="M60" s="319"/>
      <c r="N60" s="319"/>
      <c r="O60" s="319"/>
      <c r="P60" s="319"/>
      <c r="Q60" s="319"/>
      <c r="R60" s="319"/>
      <c r="S60" s="319"/>
      <c r="T60" s="319"/>
      <c r="U60" s="319"/>
      <c r="V60" s="319"/>
      <c r="W60" s="319"/>
      <c r="X60" s="319"/>
      <c r="Y60" s="319"/>
      <c r="Z60" s="319"/>
      <c r="AA60" s="319"/>
      <c r="AB60" s="319"/>
      <c r="AC60" s="319"/>
      <c r="AD60" s="319"/>
      <c r="AE60" s="319"/>
      <c r="AF60" s="319"/>
      <c r="AG60" s="319"/>
      <c r="AH60" s="319"/>
      <c r="AI60" s="319"/>
      <c r="AJ60" s="319"/>
      <c r="AK60" s="319"/>
      <c r="AL60" s="319"/>
      <c r="AM60" s="363"/>
      <c r="AN60" s="363"/>
      <c r="AO60" s="363"/>
      <c r="AP60" s="363"/>
      <c r="AQ60" s="319"/>
      <c r="AR60" s="319"/>
      <c r="AS60" s="319"/>
      <c r="AT60" s="319"/>
      <c r="AU60" s="364"/>
      <c r="AV60" s="319"/>
      <c r="AW60" s="319"/>
      <c r="AX60" s="319"/>
      <c r="AY60" s="319"/>
      <c r="AZ60" s="319"/>
      <c r="BB60" s="323"/>
      <c r="BD60" s="323"/>
      <c r="BF60" s="323"/>
      <c r="BH60" s="323"/>
    </row>
    <row r="61" spans="1:60" s="301" customFormat="1" x14ac:dyDescent="0.25">
      <c r="B61" s="319"/>
      <c r="C61" s="319"/>
      <c r="D61" s="320"/>
      <c r="E61" s="319"/>
      <c r="F61" s="319"/>
      <c r="G61" s="319"/>
      <c r="H61" s="319"/>
      <c r="I61" s="319"/>
      <c r="J61" s="319"/>
      <c r="K61" s="319"/>
      <c r="L61" s="362"/>
      <c r="M61" s="319"/>
      <c r="N61" s="319"/>
      <c r="O61" s="319"/>
      <c r="P61" s="319"/>
      <c r="Q61" s="319"/>
      <c r="R61" s="319"/>
      <c r="S61" s="319"/>
      <c r="T61" s="319"/>
      <c r="U61" s="319"/>
      <c r="V61" s="319"/>
      <c r="W61" s="319"/>
      <c r="X61" s="319"/>
      <c r="Y61" s="319"/>
      <c r="Z61" s="319"/>
      <c r="AA61" s="319"/>
      <c r="AB61" s="319"/>
      <c r="AC61" s="319"/>
      <c r="AD61" s="319"/>
      <c r="AE61" s="319"/>
      <c r="AF61" s="319"/>
      <c r="AG61" s="319"/>
      <c r="AH61" s="319"/>
      <c r="AI61" s="319"/>
      <c r="AJ61" s="319"/>
      <c r="AK61" s="319"/>
      <c r="AL61" s="319"/>
      <c r="AM61" s="363"/>
      <c r="AN61" s="363"/>
      <c r="AO61" s="363"/>
      <c r="AP61" s="363"/>
      <c r="AQ61" s="319"/>
      <c r="AR61" s="319"/>
      <c r="AS61" s="319"/>
      <c r="AT61" s="319"/>
      <c r="AU61" s="364"/>
      <c r="AV61" s="319"/>
      <c r="AW61" s="319"/>
      <c r="AX61" s="319"/>
      <c r="AY61" s="319"/>
      <c r="AZ61" s="319"/>
      <c r="BB61" s="323"/>
      <c r="BD61" s="323"/>
      <c r="BF61" s="323"/>
      <c r="BH61" s="323"/>
    </row>
    <row r="62" spans="1:60" s="301" customFormat="1" x14ac:dyDescent="0.25">
      <c r="B62" s="319"/>
      <c r="C62" s="319"/>
      <c r="D62" s="320"/>
      <c r="E62" s="319"/>
      <c r="F62" s="319"/>
      <c r="G62" s="319"/>
      <c r="H62" s="319"/>
      <c r="I62" s="319"/>
      <c r="J62" s="319"/>
      <c r="K62" s="319"/>
      <c r="L62" s="362"/>
      <c r="M62" s="319"/>
      <c r="N62" s="319"/>
      <c r="O62" s="319"/>
      <c r="P62" s="319"/>
      <c r="Q62" s="319"/>
      <c r="R62" s="319"/>
      <c r="S62" s="319"/>
      <c r="T62" s="319"/>
      <c r="U62" s="319"/>
      <c r="V62" s="319"/>
      <c r="W62" s="319"/>
      <c r="X62" s="319"/>
      <c r="Y62" s="319"/>
      <c r="Z62" s="319"/>
      <c r="AA62" s="319"/>
      <c r="AB62" s="319"/>
      <c r="AC62" s="319"/>
      <c r="AD62" s="319"/>
      <c r="AE62" s="319"/>
      <c r="AF62" s="319"/>
      <c r="AG62" s="319"/>
      <c r="AH62" s="319"/>
      <c r="AI62" s="319"/>
      <c r="AJ62" s="319"/>
      <c r="AK62" s="319"/>
      <c r="AL62" s="319"/>
      <c r="AM62" s="363"/>
      <c r="AN62" s="363"/>
      <c r="AO62" s="363"/>
      <c r="AP62" s="363"/>
      <c r="AQ62" s="319"/>
      <c r="AR62" s="319"/>
      <c r="AS62" s="319"/>
      <c r="AT62" s="319"/>
      <c r="AU62" s="364"/>
      <c r="AV62" s="319"/>
      <c r="AW62" s="319"/>
      <c r="AX62" s="319"/>
      <c r="AY62" s="319"/>
      <c r="AZ62" s="319"/>
      <c r="BB62" s="323"/>
      <c r="BD62" s="323"/>
      <c r="BF62" s="323"/>
      <c r="BH62" s="323"/>
    </row>
    <row r="63" spans="1:60" s="301" customFormat="1" x14ac:dyDescent="0.25">
      <c r="B63" s="319"/>
      <c r="C63" s="319"/>
      <c r="D63" s="320"/>
      <c r="E63" s="319"/>
      <c r="F63" s="319"/>
      <c r="G63" s="319"/>
      <c r="H63" s="319"/>
      <c r="I63" s="319"/>
      <c r="J63" s="319"/>
      <c r="K63" s="319"/>
      <c r="L63" s="362"/>
      <c r="M63" s="319"/>
      <c r="N63" s="319"/>
      <c r="O63" s="319"/>
      <c r="P63" s="319"/>
      <c r="Q63" s="319"/>
      <c r="R63" s="319"/>
      <c r="S63" s="319"/>
      <c r="T63" s="319"/>
      <c r="U63" s="319"/>
      <c r="V63" s="319"/>
      <c r="W63" s="319"/>
      <c r="X63" s="319"/>
      <c r="Y63" s="319"/>
      <c r="Z63" s="319"/>
      <c r="AA63" s="319"/>
      <c r="AB63" s="319"/>
      <c r="AC63" s="319"/>
      <c r="AD63" s="319"/>
      <c r="AE63" s="319"/>
      <c r="AF63" s="319"/>
      <c r="AG63" s="319"/>
      <c r="AH63" s="319"/>
      <c r="AI63" s="319"/>
      <c r="AJ63" s="319"/>
      <c r="AK63" s="319"/>
      <c r="AL63" s="319"/>
      <c r="AM63" s="363"/>
      <c r="AN63" s="363"/>
      <c r="AO63" s="363"/>
      <c r="AP63" s="363"/>
      <c r="AQ63" s="319"/>
      <c r="AR63" s="319"/>
      <c r="AS63" s="319"/>
      <c r="AT63" s="319"/>
      <c r="AU63" s="364"/>
      <c r="AV63" s="319"/>
      <c r="AW63" s="319"/>
      <c r="AX63" s="319"/>
      <c r="AY63" s="319"/>
      <c r="AZ63" s="319"/>
      <c r="BB63" s="323"/>
      <c r="BD63" s="323"/>
      <c r="BF63" s="323"/>
      <c r="BH63" s="323"/>
    </row>
    <row r="64" spans="1:60" s="301" customFormat="1" x14ac:dyDescent="0.25">
      <c r="B64" s="319"/>
      <c r="C64" s="319"/>
      <c r="D64" s="320"/>
      <c r="E64" s="319"/>
      <c r="F64" s="319"/>
      <c r="G64" s="319"/>
      <c r="H64" s="319"/>
      <c r="I64" s="319"/>
      <c r="J64" s="319"/>
      <c r="K64" s="319"/>
      <c r="L64" s="362"/>
      <c r="M64" s="319"/>
      <c r="N64" s="319"/>
      <c r="O64" s="319"/>
      <c r="P64" s="319"/>
      <c r="Q64" s="319"/>
      <c r="R64" s="319"/>
      <c r="S64" s="319"/>
      <c r="T64" s="319"/>
      <c r="U64" s="319"/>
      <c r="V64" s="319"/>
      <c r="W64" s="319"/>
      <c r="X64" s="319"/>
      <c r="Y64" s="319"/>
      <c r="Z64" s="319"/>
      <c r="AA64" s="319"/>
      <c r="AB64" s="319"/>
      <c r="AC64" s="319"/>
      <c r="AD64" s="319"/>
      <c r="AE64" s="319"/>
      <c r="AF64" s="319"/>
      <c r="AG64" s="319"/>
      <c r="AH64" s="319"/>
      <c r="AI64" s="319"/>
      <c r="AJ64" s="319"/>
      <c r="AK64" s="319"/>
      <c r="AL64" s="319"/>
      <c r="AM64" s="363"/>
      <c r="AN64" s="363"/>
      <c r="AO64" s="363"/>
      <c r="AP64" s="363"/>
      <c r="AQ64" s="319"/>
      <c r="AR64" s="319"/>
      <c r="AS64" s="319"/>
      <c r="AT64" s="319"/>
      <c r="AU64" s="364"/>
      <c r="AV64" s="319"/>
      <c r="AW64" s="319"/>
      <c r="AX64" s="319"/>
      <c r="AY64" s="319"/>
      <c r="AZ64" s="319"/>
      <c r="BB64" s="323"/>
      <c r="BD64" s="323"/>
      <c r="BF64" s="323"/>
      <c r="BH64" s="323"/>
    </row>
    <row r="65" spans="2:60" s="301" customFormat="1" x14ac:dyDescent="0.25">
      <c r="B65" s="319"/>
      <c r="C65" s="319"/>
      <c r="D65" s="320"/>
      <c r="E65" s="319"/>
      <c r="F65" s="319"/>
      <c r="G65" s="319"/>
      <c r="H65" s="319"/>
      <c r="I65" s="319"/>
      <c r="J65" s="319"/>
      <c r="K65" s="319"/>
      <c r="L65" s="362"/>
      <c r="M65" s="319"/>
      <c r="N65" s="319"/>
      <c r="O65" s="319"/>
      <c r="P65" s="319"/>
      <c r="Q65" s="319"/>
      <c r="R65" s="319"/>
      <c r="S65" s="319"/>
      <c r="T65" s="319"/>
      <c r="U65" s="319"/>
      <c r="V65" s="319"/>
      <c r="W65" s="319"/>
      <c r="X65" s="319"/>
      <c r="Y65" s="319"/>
      <c r="Z65" s="319"/>
      <c r="AA65" s="319"/>
      <c r="AB65" s="319"/>
      <c r="AC65" s="319"/>
      <c r="AD65" s="319"/>
      <c r="AE65" s="319"/>
      <c r="AF65" s="319"/>
      <c r="AG65" s="319"/>
      <c r="AH65" s="319"/>
      <c r="AI65" s="319"/>
      <c r="AJ65" s="319"/>
      <c r="AK65" s="319"/>
      <c r="AL65" s="319"/>
      <c r="AM65" s="363"/>
      <c r="AN65" s="363"/>
      <c r="AO65" s="363"/>
      <c r="AP65" s="363"/>
      <c r="AQ65" s="319"/>
      <c r="AR65" s="319"/>
      <c r="AS65" s="319"/>
      <c r="AT65" s="319"/>
      <c r="AU65" s="364"/>
      <c r="AV65" s="319"/>
      <c r="AW65" s="319"/>
      <c r="AX65" s="319"/>
      <c r="AY65" s="319"/>
      <c r="AZ65" s="319"/>
      <c r="BB65" s="323"/>
      <c r="BD65" s="323"/>
      <c r="BF65" s="323"/>
      <c r="BH65" s="323"/>
    </row>
    <row r="66" spans="2:60" s="301" customFormat="1" x14ac:dyDescent="0.25">
      <c r="B66" s="319"/>
      <c r="C66" s="319"/>
      <c r="D66" s="320"/>
      <c r="E66" s="319"/>
      <c r="F66" s="319"/>
      <c r="G66" s="319"/>
      <c r="H66" s="319"/>
      <c r="I66" s="319"/>
      <c r="J66" s="319"/>
      <c r="K66" s="319"/>
      <c r="L66" s="362"/>
      <c r="M66" s="319"/>
      <c r="N66" s="319"/>
      <c r="O66" s="319"/>
      <c r="P66" s="319"/>
      <c r="Q66" s="319"/>
      <c r="R66" s="319"/>
      <c r="S66" s="319"/>
      <c r="T66" s="319"/>
      <c r="U66" s="319"/>
      <c r="V66" s="319"/>
      <c r="W66" s="319"/>
      <c r="X66" s="319"/>
      <c r="Y66" s="319"/>
      <c r="Z66" s="319"/>
      <c r="AA66" s="319"/>
      <c r="AB66" s="319"/>
      <c r="AC66" s="319"/>
      <c r="AD66" s="319"/>
      <c r="AE66" s="319"/>
      <c r="AF66" s="319"/>
      <c r="AG66" s="319"/>
      <c r="AH66" s="319"/>
      <c r="AI66" s="319"/>
      <c r="AJ66" s="319"/>
      <c r="AK66" s="319"/>
      <c r="AL66" s="319"/>
      <c r="AM66" s="363"/>
      <c r="AN66" s="363"/>
      <c r="AO66" s="363"/>
      <c r="AP66" s="363"/>
      <c r="AQ66" s="319"/>
      <c r="AR66" s="319"/>
      <c r="AS66" s="319"/>
      <c r="AT66" s="319"/>
      <c r="AU66" s="364"/>
      <c r="AV66" s="319"/>
      <c r="AW66" s="319"/>
      <c r="AX66" s="319"/>
      <c r="AY66" s="319"/>
      <c r="AZ66" s="319"/>
      <c r="BB66" s="323"/>
      <c r="BD66" s="323"/>
      <c r="BF66" s="323"/>
      <c r="BH66" s="323"/>
    </row>
    <row r="67" spans="2:60" s="301" customFormat="1" x14ac:dyDescent="0.25">
      <c r="B67" s="319"/>
      <c r="C67" s="319"/>
      <c r="D67" s="320"/>
      <c r="E67" s="319"/>
      <c r="F67" s="319"/>
      <c r="G67" s="319"/>
      <c r="H67" s="319"/>
      <c r="I67" s="319"/>
      <c r="J67" s="319"/>
      <c r="K67" s="319"/>
      <c r="L67" s="362"/>
      <c r="M67" s="319"/>
      <c r="N67" s="319"/>
      <c r="O67" s="319"/>
      <c r="P67" s="319"/>
      <c r="Q67" s="319"/>
      <c r="R67" s="319"/>
      <c r="S67" s="319"/>
      <c r="T67" s="319"/>
      <c r="U67" s="319"/>
      <c r="V67" s="319"/>
      <c r="W67" s="319"/>
      <c r="X67" s="319"/>
      <c r="Y67" s="319"/>
      <c r="Z67" s="319"/>
      <c r="AA67" s="319"/>
      <c r="AB67" s="319"/>
      <c r="AC67" s="319"/>
      <c r="AD67" s="319"/>
      <c r="AE67" s="319"/>
      <c r="AF67" s="319"/>
      <c r="AG67" s="319"/>
      <c r="AH67" s="319"/>
      <c r="AI67" s="319"/>
      <c r="AJ67" s="319"/>
      <c r="AK67" s="319"/>
      <c r="AL67" s="319"/>
      <c r="AM67" s="363"/>
      <c r="AN67" s="363"/>
      <c r="AO67" s="363"/>
      <c r="AP67" s="363"/>
      <c r="AQ67" s="319"/>
      <c r="AR67" s="319"/>
      <c r="AS67" s="319"/>
      <c r="AT67" s="319"/>
      <c r="AU67" s="364"/>
      <c r="AV67" s="319"/>
      <c r="AW67" s="319"/>
      <c r="AX67" s="319"/>
      <c r="AY67" s="319"/>
      <c r="AZ67" s="319"/>
      <c r="BB67" s="323"/>
      <c r="BD67" s="323"/>
      <c r="BF67" s="323"/>
      <c r="BH67" s="323"/>
    </row>
    <row r="68" spans="2:60" s="301" customFormat="1" x14ac:dyDescent="0.25">
      <c r="B68" s="319"/>
      <c r="C68" s="319"/>
      <c r="D68" s="320"/>
      <c r="E68" s="319"/>
      <c r="F68" s="319"/>
      <c r="G68" s="319"/>
      <c r="H68" s="319"/>
      <c r="I68" s="319"/>
      <c r="J68" s="319"/>
      <c r="K68" s="319"/>
      <c r="L68" s="362"/>
      <c r="M68" s="319"/>
      <c r="N68" s="319"/>
      <c r="O68" s="319"/>
      <c r="P68" s="319"/>
      <c r="Q68" s="319"/>
      <c r="R68" s="319"/>
      <c r="S68" s="319"/>
      <c r="T68" s="319"/>
      <c r="U68" s="319"/>
      <c r="V68" s="319"/>
      <c r="W68" s="319"/>
      <c r="X68" s="319"/>
      <c r="Y68" s="319"/>
      <c r="Z68" s="319"/>
      <c r="AA68" s="319"/>
      <c r="AB68" s="319"/>
      <c r="AC68" s="319"/>
      <c r="AD68" s="319"/>
      <c r="AE68" s="319"/>
      <c r="AF68" s="319"/>
      <c r="AG68" s="319"/>
      <c r="AH68" s="319"/>
      <c r="AI68" s="319"/>
      <c r="AJ68" s="319"/>
      <c r="AK68" s="319"/>
      <c r="AL68" s="319"/>
      <c r="AM68" s="363"/>
      <c r="AN68" s="363"/>
      <c r="AO68" s="363"/>
      <c r="AP68" s="363"/>
      <c r="AQ68" s="319"/>
      <c r="AR68" s="319"/>
      <c r="AS68" s="319"/>
      <c r="AT68" s="319"/>
      <c r="AU68" s="364"/>
      <c r="AV68" s="319"/>
      <c r="AW68" s="319"/>
      <c r="AX68" s="319"/>
      <c r="AY68" s="319"/>
      <c r="AZ68" s="319"/>
      <c r="BB68" s="323"/>
      <c r="BD68" s="323"/>
      <c r="BF68" s="323"/>
      <c r="BH68" s="323"/>
    </row>
    <row r="69" spans="2:60" s="301" customFormat="1" x14ac:dyDescent="0.25">
      <c r="B69" s="319"/>
      <c r="C69" s="319"/>
      <c r="D69" s="320"/>
      <c r="E69" s="319"/>
      <c r="F69" s="319"/>
      <c r="G69" s="319"/>
      <c r="H69" s="319"/>
      <c r="I69" s="319"/>
      <c r="J69" s="319"/>
      <c r="K69" s="319"/>
      <c r="L69" s="362"/>
      <c r="M69" s="319"/>
      <c r="N69" s="319"/>
      <c r="O69" s="319"/>
      <c r="P69" s="319"/>
      <c r="Q69" s="319"/>
      <c r="R69" s="319"/>
      <c r="S69" s="319"/>
      <c r="T69" s="319"/>
      <c r="U69" s="319"/>
      <c r="V69" s="319"/>
      <c r="W69" s="319"/>
      <c r="X69" s="319"/>
      <c r="Y69" s="319"/>
      <c r="Z69" s="319"/>
      <c r="AA69" s="319"/>
      <c r="AB69" s="319"/>
      <c r="AC69" s="319"/>
      <c r="AD69" s="319"/>
      <c r="AE69" s="319"/>
      <c r="AF69" s="319"/>
      <c r="AG69" s="319"/>
      <c r="AH69" s="319"/>
      <c r="AI69" s="319"/>
      <c r="AJ69" s="319"/>
      <c r="AK69" s="319"/>
      <c r="AL69" s="319"/>
      <c r="AM69" s="363"/>
      <c r="AN69" s="363"/>
      <c r="AO69" s="363"/>
      <c r="AP69" s="363"/>
      <c r="AQ69" s="319"/>
      <c r="AR69" s="319"/>
      <c r="AS69" s="319"/>
      <c r="AT69" s="319"/>
      <c r="AU69" s="364"/>
      <c r="AV69" s="319"/>
      <c r="AW69" s="319"/>
      <c r="AX69" s="319"/>
      <c r="AY69" s="319"/>
      <c r="AZ69" s="319"/>
      <c r="BB69" s="323"/>
      <c r="BD69" s="323"/>
      <c r="BF69" s="323"/>
      <c r="BH69" s="323"/>
    </row>
    <row r="70" spans="2:60" s="301" customFormat="1" x14ac:dyDescent="0.25">
      <c r="B70" s="319"/>
      <c r="C70" s="319"/>
      <c r="D70" s="320"/>
      <c r="E70" s="319"/>
      <c r="F70" s="319"/>
      <c r="G70" s="319"/>
      <c r="H70" s="319"/>
      <c r="I70" s="319"/>
      <c r="J70" s="319"/>
      <c r="K70" s="319"/>
      <c r="L70" s="362"/>
      <c r="M70" s="319"/>
      <c r="N70" s="319"/>
      <c r="O70" s="319"/>
      <c r="P70" s="319"/>
      <c r="Q70" s="319"/>
      <c r="R70" s="319"/>
      <c r="S70" s="319"/>
      <c r="T70" s="319"/>
      <c r="U70" s="319"/>
      <c r="V70" s="319"/>
      <c r="W70" s="319"/>
      <c r="X70" s="319"/>
      <c r="Y70" s="319"/>
      <c r="Z70" s="319"/>
      <c r="AA70" s="319"/>
      <c r="AB70" s="319"/>
      <c r="AC70" s="319"/>
      <c r="AD70" s="319"/>
      <c r="AE70" s="319"/>
      <c r="AF70" s="319"/>
      <c r="AG70" s="319"/>
      <c r="AH70" s="319"/>
      <c r="AI70" s="319"/>
      <c r="AJ70" s="319"/>
      <c r="AK70" s="319"/>
      <c r="AL70" s="319"/>
      <c r="AM70" s="363"/>
      <c r="AN70" s="363"/>
      <c r="AO70" s="363"/>
      <c r="AP70" s="363"/>
      <c r="AQ70" s="319"/>
      <c r="AR70" s="319"/>
      <c r="AS70" s="319"/>
      <c r="AT70" s="319"/>
      <c r="AU70" s="364"/>
      <c r="AV70" s="319"/>
      <c r="AW70" s="319"/>
      <c r="AX70" s="319"/>
      <c r="AY70" s="319"/>
      <c r="AZ70" s="319"/>
      <c r="BB70" s="323"/>
      <c r="BD70" s="323"/>
      <c r="BF70" s="323"/>
      <c r="BH70" s="323"/>
    </row>
    <row r="71" spans="2:60" s="301" customFormat="1" x14ac:dyDescent="0.25">
      <c r="B71" s="319"/>
      <c r="C71" s="319"/>
      <c r="D71" s="320"/>
      <c r="E71" s="319"/>
      <c r="F71" s="319"/>
      <c r="G71" s="319"/>
      <c r="H71" s="319"/>
      <c r="I71" s="319"/>
      <c r="J71" s="319"/>
      <c r="K71" s="319"/>
      <c r="L71" s="362"/>
      <c r="M71" s="319"/>
      <c r="N71" s="319"/>
      <c r="O71" s="319"/>
      <c r="P71" s="319"/>
      <c r="Q71" s="319"/>
      <c r="R71" s="319"/>
      <c r="S71" s="319"/>
      <c r="T71" s="319"/>
      <c r="U71" s="319"/>
      <c r="V71" s="319"/>
      <c r="W71" s="319"/>
      <c r="X71" s="319"/>
      <c r="Y71" s="319"/>
      <c r="Z71" s="319"/>
      <c r="AA71" s="319"/>
      <c r="AB71" s="319"/>
      <c r="AC71" s="319"/>
      <c r="AD71" s="319"/>
      <c r="AE71" s="319"/>
      <c r="AF71" s="319"/>
      <c r="AG71" s="319"/>
      <c r="AH71" s="319"/>
      <c r="AI71" s="319"/>
      <c r="AJ71" s="319"/>
      <c r="AK71" s="319"/>
      <c r="AL71" s="319"/>
      <c r="AM71" s="363"/>
      <c r="AN71" s="363"/>
      <c r="AO71" s="363"/>
      <c r="AP71" s="363"/>
      <c r="AQ71" s="319"/>
      <c r="AR71" s="319"/>
      <c r="AS71" s="319"/>
      <c r="AT71" s="319"/>
      <c r="AU71" s="364"/>
      <c r="AV71" s="319"/>
      <c r="AW71" s="319"/>
      <c r="AX71" s="319"/>
      <c r="AY71" s="319"/>
      <c r="AZ71" s="319"/>
      <c r="BB71" s="323"/>
      <c r="BD71" s="323"/>
      <c r="BF71" s="323"/>
      <c r="BH71" s="323"/>
    </row>
    <row r="72" spans="2:60" s="301" customFormat="1" x14ac:dyDescent="0.25">
      <c r="B72" s="319"/>
      <c r="C72" s="319"/>
      <c r="D72" s="320"/>
      <c r="E72" s="319"/>
      <c r="F72" s="319"/>
      <c r="G72" s="319"/>
      <c r="H72" s="319"/>
      <c r="I72" s="319"/>
      <c r="J72" s="319"/>
      <c r="K72" s="319"/>
      <c r="L72" s="362"/>
      <c r="M72" s="319"/>
      <c r="N72" s="319"/>
      <c r="O72" s="319"/>
      <c r="P72" s="319"/>
      <c r="Q72" s="319"/>
      <c r="R72" s="319"/>
      <c r="S72" s="319"/>
      <c r="T72" s="319"/>
      <c r="U72" s="319"/>
      <c r="V72" s="319"/>
      <c r="W72" s="319"/>
      <c r="X72" s="319"/>
      <c r="Y72" s="319"/>
      <c r="Z72" s="319"/>
      <c r="AA72" s="319"/>
      <c r="AB72" s="319"/>
      <c r="AC72" s="319"/>
      <c r="AD72" s="319"/>
      <c r="AE72" s="319"/>
      <c r="AF72" s="319"/>
      <c r="AG72" s="319"/>
      <c r="AH72" s="319"/>
      <c r="AI72" s="319"/>
      <c r="AJ72" s="319"/>
      <c r="AK72" s="319"/>
      <c r="AL72" s="319"/>
      <c r="AM72" s="363"/>
      <c r="AN72" s="363"/>
      <c r="AO72" s="363"/>
      <c r="AP72" s="363"/>
      <c r="AQ72" s="319"/>
      <c r="AR72" s="319"/>
      <c r="AS72" s="319"/>
      <c r="AT72" s="319"/>
      <c r="AU72" s="364"/>
      <c r="AV72" s="319"/>
      <c r="AW72" s="319"/>
      <c r="AX72" s="319"/>
      <c r="AY72" s="319"/>
      <c r="AZ72" s="319"/>
      <c r="BB72" s="323"/>
      <c r="BD72" s="323"/>
      <c r="BF72" s="323"/>
      <c r="BH72" s="323"/>
    </row>
    <row r="73" spans="2:60" s="301" customFormat="1" x14ac:dyDescent="0.25">
      <c r="B73" s="319"/>
      <c r="C73" s="319"/>
      <c r="D73" s="320"/>
      <c r="E73" s="319"/>
      <c r="F73" s="319"/>
      <c r="G73" s="319"/>
      <c r="H73" s="319"/>
      <c r="I73" s="319"/>
      <c r="J73" s="319"/>
      <c r="K73" s="319"/>
      <c r="L73" s="362"/>
      <c r="M73" s="319"/>
      <c r="N73" s="319"/>
      <c r="O73" s="319"/>
      <c r="P73" s="319"/>
      <c r="Q73" s="319"/>
      <c r="R73" s="319"/>
      <c r="S73" s="319"/>
      <c r="T73" s="319"/>
      <c r="U73" s="319"/>
      <c r="V73" s="319"/>
      <c r="W73" s="319"/>
      <c r="X73" s="319"/>
      <c r="Y73" s="319"/>
      <c r="Z73" s="319"/>
      <c r="AA73" s="319"/>
      <c r="AB73" s="319"/>
      <c r="AC73" s="319"/>
      <c r="AD73" s="319"/>
      <c r="AE73" s="319"/>
      <c r="AF73" s="319"/>
      <c r="AG73" s="319"/>
      <c r="AH73" s="319"/>
      <c r="AI73" s="319"/>
      <c r="AJ73" s="319"/>
      <c r="AK73" s="319"/>
      <c r="AL73" s="319"/>
      <c r="AM73" s="363"/>
      <c r="AN73" s="363"/>
      <c r="AO73" s="363"/>
      <c r="AP73" s="363"/>
      <c r="AQ73" s="319"/>
      <c r="AR73" s="319"/>
      <c r="AS73" s="319"/>
      <c r="AT73" s="319"/>
      <c r="AU73" s="364"/>
      <c r="AV73" s="319"/>
      <c r="AW73" s="319"/>
      <c r="AX73" s="319"/>
      <c r="AY73" s="319"/>
      <c r="AZ73" s="319"/>
      <c r="BB73" s="323"/>
      <c r="BD73" s="323"/>
      <c r="BF73" s="323"/>
      <c r="BH73" s="323"/>
    </row>
    <row r="74" spans="2:60" s="301" customFormat="1" x14ac:dyDescent="0.25">
      <c r="B74" s="319"/>
      <c r="C74" s="319"/>
      <c r="D74" s="320"/>
      <c r="E74" s="319"/>
      <c r="F74" s="319"/>
      <c r="G74" s="319"/>
      <c r="H74" s="319"/>
      <c r="I74" s="319"/>
      <c r="J74" s="319"/>
      <c r="K74" s="319"/>
      <c r="L74" s="362"/>
      <c r="M74" s="319"/>
      <c r="N74" s="319"/>
      <c r="O74" s="319"/>
      <c r="P74" s="319"/>
      <c r="Q74" s="319"/>
      <c r="R74" s="319"/>
      <c r="S74" s="319"/>
      <c r="T74" s="319"/>
      <c r="U74" s="319"/>
      <c r="V74" s="319"/>
      <c r="W74" s="319"/>
      <c r="X74" s="319"/>
      <c r="Y74" s="319"/>
      <c r="Z74" s="319"/>
      <c r="AA74" s="319"/>
      <c r="AB74" s="319"/>
      <c r="AC74" s="319"/>
      <c r="AD74" s="319"/>
      <c r="AE74" s="319"/>
      <c r="AF74" s="319"/>
      <c r="AG74" s="319"/>
      <c r="AH74" s="319"/>
      <c r="AI74" s="319"/>
      <c r="AJ74" s="319"/>
      <c r="AK74" s="319"/>
      <c r="AL74" s="319"/>
      <c r="AM74" s="363"/>
      <c r="AN74" s="363"/>
      <c r="AO74" s="363"/>
      <c r="AP74" s="363"/>
      <c r="AQ74" s="319"/>
      <c r="AR74" s="319"/>
      <c r="AS74" s="319"/>
      <c r="AT74" s="319"/>
      <c r="AU74" s="364"/>
      <c r="AV74" s="319"/>
      <c r="AW74" s="319"/>
      <c r="AX74" s="319"/>
      <c r="AY74" s="319"/>
      <c r="AZ74" s="319"/>
      <c r="BB74" s="323"/>
      <c r="BD74" s="323"/>
      <c r="BF74" s="323"/>
      <c r="BH74" s="323"/>
    </row>
    <row r="75" spans="2:60" s="301" customFormat="1" x14ac:dyDescent="0.25">
      <c r="B75" s="319"/>
      <c r="C75" s="319"/>
      <c r="D75" s="320"/>
      <c r="E75" s="319"/>
      <c r="F75" s="319"/>
      <c r="G75" s="319"/>
      <c r="H75" s="319"/>
      <c r="I75" s="319"/>
      <c r="J75" s="319"/>
      <c r="K75" s="319"/>
      <c r="L75" s="362"/>
      <c r="M75" s="319"/>
      <c r="N75" s="319"/>
      <c r="O75" s="319"/>
      <c r="P75" s="319"/>
      <c r="Q75" s="319"/>
      <c r="R75" s="319"/>
      <c r="S75" s="319"/>
      <c r="T75" s="319"/>
      <c r="U75" s="319"/>
      <c r="V75" s="319"/>
      <c r="W75" s="319"/>
      <c r="X75" s="319"/>
      <c r="Y75" s="319"/>
      <c r="Z75" s="319"/>
      <c r="AA75" s="319"/>
      <c r="AB75" s="319"/>
      <c r="AC75" s="319"/>
      <c r="AD75" s="319"/>
      <c r="AE75" s="319"/>
      <c r="AF75" s="319"/>
      <c r="AG75" s="319"/>
      <c r="AH75" s="319"/>
      <c r="AI75" s="319"/>
      <c r="AJ75" s="319"/>
      <c r="AK75" s="319"/>
      <c r="AL75" s="319"/>
      <c r="AM75" s="363"/>
      <c r="AN75" s="363"/>
      <c r="AO75" s="363"/>
      <c r="AP75" s="363"/>
      <c r="AQ75" s="319"/>
      <c r="AR75" s="319"/>
      <c r="AS75" s="319"/>
      <c r="AT75" s="319"/>
      <c r="AU75" s="364"/>
      <c r="AV75" s="319"/>
      <c r="AW75" s="319"/>
      <c r="AX75" s="319"/>
      <c r="AY75" s="319"/>
      <c r="AZ75" s="319"/>
      <c r="BB75" s="323"/>
      <c r="BD75" s="323"/>
      <c r="BF75" s="323"/>
      <c r="BH75" s="323"/>
    </row>
    <row r="76" spans="2:60" s="301" customFormat="1" x14ac:dyDescent="0.25">
      <c r="B76" s="319"/>
      <c r="C76" s="319"/>
      <c r="D76" s="320"/>
      <c r="E76" s="319"/>
      <c r="F76" s="319"/>
      <c r="G76" s="319"/>
      <c r="H76" s="319"/>
      <c r="I76" s="319"/>
      <c r="J76" s="319"/>
      <c r="K76" s="319"/>
      <c r="L76" s="362"/>
      <c r="M76" s="319"/>
      <c r="N76" s="319"/>
      <c r="O76" s="319"/>
      <c r="P76" s="319"/>
      <c r="Q76" s="319"/>
      <c r="R76" s="319"/>
      <c r="S76" s="319"/>
      <c r="T76" s="319"/>
      <c r="U76" s="319"/>
      <c r="V76" s="319"/>
      <c r="W76" s="319"/>
      <c r="X76" s="319"/>
      <c r="Y76" s="319"/>
      <c r="Z76" s="319"/>
      <c r="AA76" s="319"/>
      <c r="AB76" s="319"/>
      <c r="AC76" s="319"/>
      <c r="AD76" s="319"/>
      <c r="AE76" s="319"/>
      <c r="AF76" s="319"/>
      <c r="AG76" s="319"/>
      <c r="AH76" s="319"/>
      <c r="AI76" s="319"/>
      <c r="AJ76" s="319"/>
      <c r="AK76" s="319"/>
      <c r="AL76" s="319"/>
      <c r="AM76" s="363"/>
      <c r="AN76" s="363"/>
      <c r="AO76" s="363"/>
      <c r="AP76" s="363"/>
      <c r="AQ76" s="319"/>
      <c r="AR76" s="319"/>
      <c r="AS76" s="319"/>
      <c r="AT76" s="319"/>
      <c r="AU76" s="364"/>
      <c r="AV76" s="319"/>
      <c r="AW76" s="319"/>
      <c r="AX76" s="319"/>
      <c r="AY76" s="319"/>
      <c r="AZ76" s="319"/>
      <c r="BB76" s="323"/>
      <c r="BD76" s="323"/>
      <c r="BF76" s="323"/>
      <c r="BH76" s="323"/>
    </row>
    <row r="77" spans="2:60" s="301" customFormat="1" x14ac:dyDescent="0.25">
      <c r="B77" s="319"/>
      <c r="C77" s="319"/>
      <c r="D77" s="320"/>
      <c r="E77" s="319"/>
      <c r="F77" s="319"/>
      <c r="G77" s="319"/>
      <c r="H77" s="319"/>
      <c r="I77" s="319"/>
      <c r="J77" s="319"/>
      <c r="K77" s="319"/>
      <c r="L77" s="362"/>
      <c r="M77" s="319"/>
      <c r="N77" s="319"/>
      <c r="O77" s="319"/>
      <c r="P77" s="319"/>
      <c r="Q77" s="319"/>
      <c r="R77" s="319"/>
      <c r="S77" s="319"/>
      <c r="T77" s="319"/>
      <c r="U77" s="319"/>
      <c r="V77" s="319"/>
      <c r="W77" s="319"/>
      <c r="X77" s="319"/>
      <c r="Y77" s="319"/>
      <c r="Z77" s="319"/>
      <c r="AA77" s="319"/>
      <c r="AB77" s="319"/>
      <c r="AC77" s="319"/>
      <c r="AD77" s="319"/>
      <c r="AE77" s="319"/>
      <c r="AF77" s="319"/>
      <c r="AG77" s="319"/>
      <c r="AH77" s="319"/>
      <c r="AI77" s="319"/>
      <c r="AJ77" s="319"/>
      <c r="AK77" s="319"/>
      <c r="AL77" s="319"/>
      <c r="AM77" s="363"/>
      <c r="AN77" s="363"/>
      <c r="AO77" s="363"/>
      <c r="AP77" s="363"/>
      <c r="AQ77" s="319"/>
      <c r="AR77" s="319"/>
      <c r="AS77" s="319"/>
      <c r="AT77" s="319"/>
      <c r="AU77" s="364"/>
      <c r="AV77" s="319"/>
      <c r="AW77" s="319"/>
      <c r="AX77" s="319"/>
      <c r="AY77" s="319"/>
      <c r="AZ77" s="319"/>
      <c r="BB77" s="323"/>
      <c r="BD77" s="323"/>
      <c r="BF77" s="323"/>
      <c r="BH77" s="323"/>
    </row>
    <row r="78" spans="2:60" s="301" customFormat="1" x14ac:dyDescent="0.25">
      <c r="B78" s="319"/>
      <c r="C78" s="319"/>
      <c r="D78" s="320"/>
      <c r="E78" s="319"/>
      <c r="F78" s="319"/>
      <c r="G78" s="319"/>
      <c r="H78" s="319"/>
      <c r="I78" s="319"/>
      <c r="J78" s="319"/>
      <c r="K78" s="319"/>
      <c r="L78" s="362"/>
      <c r="M78" s="319"/>
      <c r="N78" s="319"/>
      <c r="O78" s="319"/>
      <c r="P78" s="319"/>
      <c r="Q78" s="319"/>
      <c r="R78" s="319"/>
      <c r="S78" s="319"/>
      <c r="T78" s="319"/>
      <c r="U78" s="319"/>
      <c r="V78" s="319"/>
      <c r="W78" s="319"/>
      <c r="X78" s="319"/>
      <c r="Y78" s="319"/>
      <c r="Z78" s="319"/>
      <c r="AA78" s="319"/>
      <c r="AB78" s="319"/>
      <c r="AC78" s="319"/>
      <c r="AD78" s="319"/>
      <c r="AE78" s="319"/>
      <c r="AF78" s="319"/>
      <c r="AG78" s="319"/>
      <c r="AH78" s="319"/>
      <c r="AI78" s="319"/>
      <c r="AJ78" s="319"/>
      <c r="AK78" s="319"/>
      <c r="AL78" s="319"/>
      <c r="AM78" s="363"/>
      <c r="AN78" s="363"/>
      <c r="AO78" s="363"/>
      <c r="AP78" s="363"/>
      <c r="AQ78" s="319"/>
      <c r="AR78" s="319"/>
      <c r="AS78" s="319"/>
      <c r="AT78" s="319"/>
      <c r="AU78" s="364"/>
      <c r="AV78" s="319"/>
      <c r="AW78" s="319"/>
      <c r="AX78" s="319"/>
      <c r="AY78" s="319"/>
      <c r="AZ78" s="319"/>
      <c r="BB78" s="323"/>
      <c r="BD78" s="323"/>
      <c r="BF78" s="323"/>
      <c r="BH78" s="323"/>
    </row>
    <row r="79" spans="2:60" s="301" customFormat="1" x14ac:dyDescent="0.25">
      <c r="B79" s="319"/>
      <c r="C79" s="319"/>
      <c r="D79" s="320"/>
      <c r="E79" s="319"/>
      <c r="F79" s="319"/>
      <c r="G79" s="319"/>
      <c r="H79" s="319"/>
      <c r="I79" s="319"/>
      <c r="J79" s="319"/>
      <c r="K79" s="319"/>
      <c r="L79" s="362"/>
      <c r="M79" s="319"/>
      <c r="N79" s="319"/>
      <c r="O79" s="319"/>
      <c r="P79" s="319"/>
      <c r="Q79" s="319"/>
      <c r="R79" s="319"/>
      <c r="S79" s="319"/>
      <c r="T79" s="319"/>
      <c r="U79" s="319"/>
      <c r="V79" s="319"/>
      <c r="W79" s="319"/>
      <c r="X79" s="319"/>
      <c r="Y79" s="319"/>
      <c r="Z79" s="319"/>
      <c r="AA79" s="319"/>
      <c r="AB79" s="319"/>
      <c r="AC79" s="319"/>
      <c r="AD79" s="319"/>
      <c r="AE79" s="319"/>
      <c r="AF79" s="319"/>
      <c r="AG79" s="319"/>
      <c r="AH79" s="319"/>
      <c r="AI79" s="319"/>
      <c r="AJ79" s="319"/>
      <c r="AK79" s="319"/>
      <c r="AL79" s="319"/>
      <c r="AM79" s="363"/>
      <c r="AN79" s="363"/>
      <c r="AO79" s="363"/>
      <c r="AP79" s="363"/>
      <c r="AQ79" s="319"/>
      <c r="AR79" s="319"/>
      <c r="AS79" s="319"/>
      <c r="AT79" s="319"/>
      <c r="AU79" s="364"/>
      <c r="AV79" s="319"/>
      <c r="AW79" s="319"/>
      <c r="AX79" s="319"/>
      <c r="AY79" s="319"/>
      <c r="AZ79" s="319"/>
      <c r="BB79" s="323"/>
      <c r="BD79" s="323"/>
      <c r="BF79" s="323"/>
      <c r="BH79" s="323"/>
    </row>
    <row r="80" spans="2:60" s="301" customFormat="1" x14ac:dyDescent="0.25">
      <c r="B80" s="319"/>
      <c r="C80" s="319"/>
      <c r="D80" s="320"/>
      <c r="E80" s="319"/>
      <c r="F80" s="319"/>
      <c r="G80" s="319"/>
      <c r="H80" s="319"/>
      <c r="I80" s="319"/>
      <c r="J80" s="319"/>
      <c r="K80" s="319"/>
      <c r="L80" s="362"/>
      <c r="M80" s="319"/>
      <c r="N80" s="319"/>
      <c r="O80" s="319"/>
      <c r="P80" s="319"/>
      <c r="Q80" s="319"/>
      <c r="R80" s="319"/>
      <c r="S80" s="319"/>
      <c r="T80" s="319"/>
      <c r="U80" s="319"/>
      <c r="V80" s="319"/>
      <c r="W80" s="319"/>
      <c r="X80" s="319"/>
      <c r="Y80" s="319"/>
      <c r="Z80" s="319"/>
      <c r="AA80" s="319"/>
      <c r="AB80" s="319"/>
      <c r="AC80" s="319"/>
      <c r="AD80" s="319"/>
      <c r="AE80" s="319"/>
      <c r="AF80" s="319"/>
      <c r="AG80" s="319"/>
      <c r="AH80" s="319"/>
      <c r="AI80" s="319"/>
      <c r="AJ80" s="319"/>
      <c r="AK80" s="319"/>
      <c r="AL80" s="319"/>
      <c r="AM80" s="363"/>
      <c r="AN80" s="363"/>
      <c r="AO80" s="363"/>
      <c r="AP80" s="363"/>
      <c r="AQ80" s="319"/>
      <c r="AR80" s="319"/>
      <c r="AS80" s="319"/>
      <c r="AT80" s="319"/>
      <c r="AU80" s="364"/>
      <c r="AV80" s="319"/>
      <c r="AW80" s="319"/>
      <c r="AX80" s="319"/>
      <c r="AY80" s="319"/>
      <c r="AZ80" s="319"/>
      <c r="BB80" s="323"/>
      <c r="BD80" s="323"/>
      <c r="BF80" s="323"/>
      <c r="BH80" s="323"/>
    </row>
    <row r="81" spans="2:60" s="301" customFormat="1" x14ac:dyDescent="0.25">
      <c r="B81" s="319"/>
      <c r="C81" s="319"/>
      <c r="D81" s="320"/>
      <c r="E81" s="319"/>
      <c r="F81" s="319"/>
      <c r="G81" s="319"/>
      <c r="H81" s="319"/>
      <c r="I81" s="319"/>
      <c r="J81" s="319"/>
      <c r="K81" s="319"/>
      <c r="L81" s="362"/>
      <c r="M81" s="319"/>
      <c r="N81" s="319"/>
      <c r="O81" s="319"/>
      <c r="P81" s="319"/>
      <c r="Q81" s="319"/>
      <c r="R81" s="319"/>
      <c r="S81" s="319"/>
      <c r="T81" s="319"/>
      <c r="U81" s="319"/>
      <c r="V81" s="319"/>
      <c r="W81" s="319"/>
      <c r="X81" s="319"/>
      <c r="Y81" s="319"/>
      <c r="Z81" s="319"/>
      <c r="AA81" s="319"/>
      <c r="AB81" s="319"/>
      <c r="AC81" s="319"/>
      <c r="AD81" s="319"/>
      <c r="AE81" s="319"/>
      <c r="AF81" s="319"/>
      <c r="AG81" s="319"/>
      <c r="AH81" s="319"/>
      <c r="AI81" s="319"/>
      <c r="AJ81" s="319"/>
      <c r="AK81" s="319"/>
      <c r="AL81" s="319"/>
      <c r="AM81" s="363"/>
      <c r="AN81" s="363"/>
      <c r="AO81" s="363"/>
      <c r="AP81" s="363"/>
      <c r="AQ81" s="319"/>
      <c r="AR81" s="319"/>
      <c r="AS81" s="319"/>
      <c r="AT81" s="319"/>
      <c r="AU81" s="364"/>
      <c r="AV81" s="319"/>
      <c r="AW81" s="319"/>
      <c r="AX81" s="319"/>
      <c r="AY81" s="319"/>
      <c r="AZ81" s="319"/>
      <c r="BB81" s="323"/>
      <c r="BD81" s="323"/>
      <c r="BF81" s="323"/>
      <c r="BH81" s="323"/>
    </row>
    <row r="82" spans="2:60" s="301" customFormat="1" x14ac:dyDescent="0.25">
      <c r="B82" s="319"/>
      <c r="C82" s="319"/>
      <c r="D82" s="320"/>
      <c r="E82" s="319"/>
      <c r="F82" s="319"/>
      <c r="G82" s="319"/>
      <c r="H82" s="319"/>
      <c r="I82" s="319"/>
      <c r="J82" s="319"/>
      <c r="K82" s="319"/>
      <c r="L82" s="362"/>
      <c r="M82" s="319"/>
      <c r="N82" s="319"/>
      <c r="O82" s="319"/>
      <c r="P82" s="319"/>
      <c r="Q82" s="319"/>
      <c r="R82" s="319"/>
      <c r="S82" s="319"/>
      <c r="T82" s="319"/>
      <c r="U82" s="319"/>
      <c r="V82" s="319"/>
      <c r="W82" s="319"/>
      <c r="X82" s="319"/>
      <c r="Y82" s="319"/>
      <c r="Z82" s="319"/>
      <c r="AA82" s="319"/>
      <c r="AB82" s="319"/>
      <c r="AC82" s="319"/>
      <c r="AD82" s="319"/>
      <c r="AE82" s="319"/>
      <c r="AF82" s="319"/>
      <c r="AG82" s="319"/>
      <c r="AH82" s="319"/>
      <c r="AI82" s="319"/>
      <c r="AJ82" s="319"/>
      <c r="AK82" s="319"/>
      <c r="AL82" s="319"/>
      <c r="AM82" s="363"/>
      <c r="AN82" s="363"/>
      <c r="AO82" s="363"/>
      <c r="AP82" s="363"/>
      <c r="AQ82" s="319"/>
      <c r="AR82" s="319"/>
      <c r="AS82" s="319"/>
      <c r="AT82" s="319"/>
      <c r="AU82" s="364"/>
      <c r="AV82" s="319"/>
      <c r="AW82" s="319"/>
      <c r="AX82" s="319"/>
      <c r="AY82" s="319"/>
      <c r="AZ82" s="319"/>
      <c r="BB82" s="323"/>
      <c r="BD82" s="323"/>
      <c r="BF82" s="323"/>
      <c r="BH82" s="323"/>
    </row>
    <row r="83" spans="2:60" s="301" customFormat="1" x14ac:dyDescent="0.25">
      <c r="B83" s="319"/>
      <c r="C83" s="319"/>
      <c r="D83" s="320"/>
      <c r="E83" s="319"/>
      <c r="F83" s="319"/>
      <c r="G83" s="319"/>
      <c r="H83" s="319"/>
      <c r="I83" s="319"/>
      <c r="J83" s="319"/>
      <c r="K83" s="319"/>
      <c r="L83" s="362"/>
      <c r="M83" s="319"/>
      <c r="N83" s="319"/>
      <c r="O83" s="319"/>
      <c r="P83" s="319"/>
      <c r="Q83" s="319"/>
      <c r="R83" s="319"/>
      <c r="S83" s="319"/>
      <c r="T83" s="319"/>
      <c r="U83" s="319"/>
      <c r="V83" s="319"/>
      <c r="W83" s="319"/>
      <c r="X83" s="319"/>
      <c r="Y83" s="319"/>
      <c r="Z83" s="319"/>
      <c r="AA83" s="319"/>
      <c r="AB83" s="319"/>
      <c r="AC83" s="319"/>
      <c r="AD83" s="319"/>
      <c r="AE83" s="319"/>
      <c r="AF83" s="319"/>
      <c r="AG83" s="319"/>
      <c r="AH83" s="319"/>
      <c r="AI83" s="319"/>
      <c r="AJ83" s="319"/>
      <c r="AK83" s="319"/>
      <c r="AL83" s="319"/>
      <c r="AM83" s="363"/>
      <c r="AN83" s="363"/>
      <c r="AO83" s="363"/>
      <c r="AP83" s="363"/>
      <c r="AQ83" s="319"/>
      <c r="AR83" s="319"/>
      <c r="AS83" s="319"/>
      <c r="AT83" s="319"/>
      <c r="AU83" s="364"/>
      <c r="AV83" s="319"/>
      <c r="AW83" s="319"/>
      <c r="AX83" s="319"/>
      <c r="AY83" s="319"/>
      <c r="AZ83" s="319"/>
      <c r="BB83" s="323"/>
      <c r="BD83" s="323"/>
      <c r="BF83" s="323"/>
      <c r="BH83" s="323"/>
    </row>
    <row r="84" spans="2:60" s="301" customFormat="1" x14ac:dyDescent="0.25">
      <c r="B84" s="319"/>
      <c r="C84" s="319"/>
      <c r="D84" s="320"/>
      <c r="E84" s="319"/>
      <c r="F84" s="319"/>
      <c r="G84" s="319"/>
      <c r="H84" s="319"/>
      <c r="I84" s="319"/>
      <c r="J84" s="319"/>
      <c r="K84" s="319"/>
      <c r="L84" s="362"/>
      <c r="M84" s="319"/>
      <c r="N84" s="319"/>
      <c r="O84" s="319"/>
      <c r="P84" s="319"/>
      <c r="Q84" s="319"/>
      <c r="R84" s="319"/>
      <c r="S84" s="319"/>
      <c r="T84" s="319"/>
      <c r="U84" s="319"/>
      <c r="V84" s="319"/>
      <c r="W84" s="319"/>
      <c r="X84" s="319"/>
      <c r="Y84" s="319"/>
      <c r="Z84" s="319"/>
      <c r="AA84" s="319"/>
      <c r="AB84" s="319"/>
      <c r="AC84" s="319"/>
      <c r="AD84" s="319"/>
      <c r="AE84" s="319"/>
      <c r="AF84" s="319"/>
      <c r="AG84" s="319"/>
      <c r="AH84" s="319"/>
      <c r="AI84" s="319"/>
      <c r="AJ84" s="319"/>
      <c r="AK84" s="319"/>
      <c r="AL84" s="319"/>
      <c r="AM84" s="363"/>
      <c r="AN84" s="363"/>
      <c r="AO84" s="363"/>
      <c r="AP84" s="363"/>
      <c r="AQ84" s="319"/>
      <c r="AR84" s="319"/>
      <c r="AS84" s="319"/>
      <c r="AT84" s="319"/>
      <c r="AU84" s="364"/>
      <c r="AV84" s="319"/>
      <c r="AW84" s="319"/>
      <c r="AX84" s="319"/>
      <c r="AY84" s="319"/>
      <c r="AZ84" s="319"/>
      <c r="BB84" s="323"/>
      <c r="BD84" s="323"/>
      <c r="BF84" s="323"/>
      <c r="BH84" s="323"/>
    </row>
    <row r="85" spans="2:60" s="301" customFormat="1" x14ac:dyDescent="0.25">
      <c r="B85" s="319"/>
      <c r="C85" s="319"/>
      <c r="D85" s="320"/>
      <c r="E85" s="319"/>
      <c r="F85" s="319"/>
      <c r="G85" s="319"/>
      <c r="H85" s="319"/>
      <c r="I85" s="319"/>
      <c r="J85" s="319"/>
      <c r="K85" s="319"/>
      <c r="L85" s="362"/>
      <c r="M85" s="319"/>
      <c r="N85" s="319"/>
      <c r="O85" s="319"/>
      <c r="P85" s="319"/>
      <c r="Q85" s="319"/>
      <c r="R85" s="319"/>
      <c r="S85" s="319"/>
      <c r="T85" s="319"/>
      <c r="U85" s="319"/>
      <c r="V85" s="319"/>
      <c r="W85" s="319"/>
      <c r="X85" s="319"/>
      <c r="Y85" s="319"/>
      <c r="Z85" s="319"/>
      <c r="AA85" s="319"/>
      <c r="AB85" s="319"/>
      <c r="AC85" s="319"/>
      <c r="AD85" s="319"/>
      <c r="AE85" s="319"/>
      <c r="AF85" s="319"/>
      <c r="AG85" s="319"/>
      <c r="AH85" s="319"/>
      <c r="AI85" s="319"/>
      <c r="AJ85" s="319"/>
      <c r="AK85" s="319"/>
      <c r="AL85" s="319"/>
      <c r="AM85" s="363"/>
      <c r="AN85" s="363"/>
      <c r="AO85" s="363"/>
      <c r="AP85" s="363"/>
      <c r="AQ85" s="319"/>
      <c r="AR85" s="319"/>
      <c r="AS85" s="319"/>
      <c r="AT85" s="319"/>
      <c r="AU85" s="364"/>
      <c r="AV85" s="319"/>
      <c r="AW85" s="319"/>
      <c r="AX85" s="319"/>
      <c r="AY85" s="319"/>
      <c r="AZ85" s="319"/>
      <c r="BB85" s="323"/>
      <c r="BD85" s="323"/>
      <c r="BF85" s="323"/>
      <c r="BH85" s="323"/>
    </row>
    <row r="86" spans="2:60" s="301" customFormat="1" x14ac:dyDescent="0.25">
      <c r="B86" s="319"/>
      <c r="C86" s="319"/>
      <c r="D86" s="320"/>
      <c r="E86" s="319"/>
      <c r="F86" s="319"/>
      <c r="G86" s="319"/>
      <c r="H86" s="319"/>
      <c r="I86" s="319"/>
      <c r="J86" s="319"/>
      <c r="K86" s="319"/>
      <c r="L86" s="362"/>
      <c r="M86" s="319"/>
      <c r="N86" s="319"/>
      <c r="O86" s="319"/>
      <c r="P86" s="319"/>
      <c r="Q86" s="319"/>
      <c r="R86" s="319"/>
      <c r="S86" s="319"/>
      <c r="T86" s="319"/>
      <c r="U86" s="319"/>
      <c r="V86" s="319"/>
      <c r="W86" s="319"/>
      <c r="X86" s="319"/>
      <c r="Y86" s="319"/>
      <c r="Z86" s="319"/>
      <c r="AA86" s="319"/>
      <c r="AB86" s="319"/>
      <c r="AC86" s="319"/>
      <c r="AD86" s="319"/>
      <c r="AE86" s="319"/>
      <c r="AF86" s="319"/>
      <c r="AG86" s="319"/>
      <c r="AH86" s="319"/>
      <c r="AI86" s="319"/>
      <c r="AJ86" s="319"/>
      <c r="AK86" s="319"/>
      <c r="AL86" s="319"/>
      <c r="AM86" s="363"/>
      <c r="AN86" s="363"/>
      <c r="AO86" s="363"/>
      <c r="AP86" s="363"/>
      <c r="AQ86" s="319"/>
      <c r="AR86" s="319"/>
      <c r="AS86" s="319"/>
      <c r="AT86" s="319"/>
      <c r="AU86" s="364"/>
      <c r="AV86" s="319"/>
      <c r="AW86" s="319"/>
      <c r="AX86" s="319"/>
      <c r="AY86" s="319"/>
      <c r="AZ86" s="319"/>
      <c r="BB86" s="323"/>
      <c r="BD86" s="323"/>
      <c r="BF86" s="323"/>
      <c r="BH86" s="323"/>
    </row>
    <row r="87" spans="2:60" s="301" customFormat="1" x14ac:dyDescent="0.25">
      <c r="B87" s="319"/>
      <c r="C87" s="319"/>
      <c r="D87" s="320"/>
      <c r="E87" s="319"/>
      <c r="F87" s="319"/>
      <c r="G87" s="319"/>
      <c r="H87" s="319"/>
      <c r="I87" s="319"/>
      <c r="J87" s="319"/>
      <c r="K87" s="319"/>
      <c r="L87" s="362"/>
      <c r="M87" s="319"/>
      <c r="N87" s="319"/>
      <c r="O87" s="319"/>
      <c r="P87" s="319"/>
      <c r="Q87" s="319"/>
      <c r="R87" s="319"/>
      <c r="S87" s="319"/>
      <c r="T87" s="319"/>
      <c r="U87" s="319"/>
      <c r="V87" s="319"/>
      <c r="W87" s="319"/>
      <c r="X87" s="319"/>
      <c r="Y87" s="319"/>
      <c r="Z87" s="319"/>
      <c r="AA87" s="319"/>
      <c r="AB87" s="319"/>
      <c r="AC87" s="319"/>
      <c r="AD87" s="319"/>
      <c r="AE87" s="319"/>
      <c r="AF87" s="319"/>
      <c r="AG87" s="319"/>
      <c r="AH87" s="319"/>
      <c r="AI87" s="319"/>
      <c r="AJ87" s="319"/>
      <c r="AK87" s="319"/>
      <c r="AL87" s="319"/>
      <c r="AM87" s="363"/>
      <c r="AN87" s="363"/>
      <c r="AO87" s="363"/>
      <c r="AP87" s="363"/>
      <c r="AQ87" s="319"/>
      <c r="AR87" s="319"/>
      <c r="AS87" s="319"/>
      <c r="AT87" s="319"/>
      <c r="AU87" s="364"/>
      <c r="AV87" s="319"/>
      <c r="AW87" s="319"/>
      <c r="AX87" s="319"/>
      <c r="AY87" s="319"/>
      <c r="AZ87" s="319"/>
      <c r="BB87" s="323"/>
      <c r="BD87" s="323"/>
      <c r="BF87" s="323"/>
      <c r="BH87" s="323"/>
    </row>
    <row r="88" spans="2:60" s="301" customFormat="1" x14ac:dyDescent="0.25">
      <c r="B88" s="319"/>
      <c r="C88" s="319"/>
      <c r="D88" s="320"/>
      <c r="E88" s="319"/>
      <c r="F88" s="319"/>
      <c r="G88" s="319"/>
      <c r="H88" s="319"/>
      <c r="I88" s="319"/>
      <c r="J88" s="319"/>
      <c r="K88" s="319"/>
      <c r="L88" s="362"/>
      <c r="M88" s="319"/>
      <c r="N88" s="319"/>
      <c r="O88" s="319"/>
      <c r="P88" s="319"/>
      <c r="Q88" s="319"/>
      <c r="R88" s="319"/>
      <c r="S88" s="319"/>
      <c r="T88" s="319"/>
      <c r="U88" s="319"/>
      <c r="V88" s="319"/>
      <c r="W88" s="319"/>
      <c r="X88" s="319"/>
      <c r="Y88" s="319"/>
      <c r="Z88" s="319"/>
      <c r="AA88" s="319"/>
      <c r="AB88" s="319"/>
      <c r="AC88" s="319"/>
      <c r="AD88" s="319"/>
      <c r="AE88" s="319"/>
      <c r="AF88" s="319"/>
      <c r="AG88" s="319"/>
      <c r="AH88" s="319"/>
      <c r="AI88" s="319"/>
      <c r="AJ88" s="319"/>
      <c r="AK88" s="319"/>
      <c r="AL88" s="319"/>
      <c r="AM88" s="363"/>
      <c r="AN88" s="363"/>
      <c r="AO88" s="363"/>
      <c r="AP88" s="363"/>
      <c r="AQ88" s="319"/>
      <c r="AR88" s="319"/>
      <c r="AS88" s="319"/>
      <c r="AT88" s="319"/>
      <c r="AU88" s="364"/>
      <c r="AV88" s="319"/>
      <c r="AW88" s="319"/>
      <c r="AX88" s="319"/>
      <c r="AY88" s="319"/>
      <c r="AZ88" s="319"/>
      <c r="BB88" s="323"/>
      <c r="BD88" s="323"/>
      <c r="BF88" s="323"/>
      <c r="BH88" s="323"/>
    </row>
    <row r="89" spans="2:60" s="301" customFormat="1" x14ac:dyDescent="0.25">
      <c r="B89" s="319"/>
      <c r="C89" s="319"/>
      <c r="D89" s="320"/>
      <c r="E89" s="319"/>
      <c r="F89" s="319"/>
      <c r="G89" s="319"/>
      <c r="H89" s="319"/>
      <c r="I89" s="319"/>
      <c r="J89" s="319"/>
      <c r="K89" s="319"/>
      <c r="L89" s="362"/>
      <c r="M89" s="319"/>
      <c r="N89" s="319"/>
      <c r="O89" s="319"/>
      <c r="P89" s="319"/>
      <c r="Q89" s="319"/>
      <c r="R89" s="319"/>
      <c r="S89" s="319"/>
      <c r="T89" s="319"/>
      <c r="U89" s="319"/>
      <c r="V89" s="319"/>
      <c r="W89" s="319"/>
      <c r="X89" s="319"/>
      <c r="Y89" s="319"/>
      <c r="Z89" s="319"/>
      <c r="AA89" s="319"/>
      <c r="AB89" s="319"/>
      <c r="AC89" s="319"/>
      <c r="AD89" s="319"/>
      <c r="AE89" s="319"/>
      <c r="AF89" s="319"/>
      <c r="AG89" s="319"/>
      <c r="AH89" s="319"/>
      <c r="AI89" s="319"/>
      <c r="AJ89" s="319"/>
      <c r="AK89" s="319"/>
      <c r="AL89" s="319"/>
      <c r="AM89" s="363"/>
      <c r="AN89" s="363"/>
      <c r="AO89" s="363"/>
      <c r="AP89" s="363"/>
      <c r="AQ89" s="319"/>
      <c r="AR89" s="319"/>
      <c r="AS89" s="319"/>
      <c r="AT89" s="319"/>
      <c r="AU89" s="364"/>
      <c r="AV89" s="319"/>
      <c r="AW89" s="319"/>
      <c r="AX89" s="319"/>
      <c r="AY89" s="319"/>
      <c r="AZ89" s="319"/>
      <c r="BB89" s="323"/>
      <c r="BD89" s="323"/>
      <c r="BF89" s="323"/>
      <c r="BH89" s="323"/>
    </row>
    <row r="90" spans="2:60" s="301" customFormat="1" x14ac:dyDescent="0.25">
      <c r="B90" s="319"/>
      <c r="C90" s="319"/>
      <c r="D90" s="320"/>
      <c r="E90" s="319"/>
      <c r="F90" s="319"/>
      <c r="G90" s="319"/>
      <c r="H90" s="319"/>
      <c r="I90" s="319"/>
      <c r="J90" s="319"/>
      <c r="K90" s="319"/>
      <c r="L90" s="362"/>
      <c r="M90" s="319"/>
      <c r="N90" s="319"/>
      <c r="O90" s="319"/>
      <c r="P90" s="319"/>
      <c r="Q90" s="319"/>
      <c r="R90" s="319"/>
      <c r="S90" s="319"/>
      <c r="T90" s="319"/>
      <c r="U90" s="319"/>
      <c r="V90" s="319"/>
      <c r="W90" s="319"/>
      <c r="X90" s="319"/>
      <c r="Y90" s="319"/>
      <c r="Z90" s="319"/>
      <c r="AA90" s="319"/>
      <c r="AB90" s="319"/>
      <c r="AC90" s="319"/>
      <c r="AD90" s="319"/>
      <c r="AE90" s="319"/>
      <c r="AF90" s="319"/>
      <c r="AG90" s="319"/>
      <c r="AH90" s="319"/>
      <c r="AI90" s="319"/>
      <c r="AJ90" s="319"/>
      <c r="AK90" s="319"/>
      <c r="AL90" s="319"/>
      <c r="AM90" s="363"/>
      <c r="AN90" s="363"/>
      <c r="AO90" s="363"/>
      <c r="AP90" s="363"/>
      <c r="AQ90" s="319"/>
      <c r="AR90" s="319"/>
      <c r="AS90" s="319"/>
      <c r="AT90" s="319"/>
      <c r="AU90" s="364"/>
      <c r="AV90" s="319"/>
      <c r="AW90" s="319"/>
      <c r="AX90" s="319"/>
      <c r="AY90" s="319"/>
      <c r="AZ90" s="319"/>
      <c r="BB90" s="323"/>
      <c r="BD90" s="323"/>
      <c r="BF90" s="323"/>
      <c r="BH90" s="323"/>
    </row>
    <row r="91" spans="2:60" s="301" customFormat="1" x14ac:dyDescent="0.25">
      <c r="B91" s="319"/>
      <c r="C91" s="319"/>
      <c r="D91" s="320"/>
      <c r="E91" s="319"/>
      <c r="F91" s="319"/>
      <c r="G91" s="319"/>
      <c r="H91" s="319"/>
      <c r="I91" s="319"/>
      <c r="J91" s="319"/>
      <c r="K91" s="319"/>
      <c r="L91" s="362"/>
      <c r="M91" s="319"/>
      <c r="N91" s="319"/>
      <c r="O91" s="319"/>
      <c r="P91" s="319"/>
      <c r="Q91" s="319"/>
      <c r="R91" s="319"/>
      <c r="S91" s="319"/>
      <c r="T91" s="319"/>
      <c r="U91" s="319"/>
      <c r="V91" s="319"/>
      <c r="W91" s="319"/>
      <c r="X91" s="319"/>
      <c r="Y91" s="319"/>
      <c r="Z91" s="319"/>
      <c r="AA91" s="319"/>
      <c r="AB91" s="319"/>
      <c r="AC91" s="319"/>
      <c r="AD91" s="319"/>
      <c r="AE91" s="319"/>
      <c r="AF91" s="319"/>
      <c r="AG91" s="319"/>
      <c r="AH91" s="319"/>
      <c r="AI91" s="319"/>
      <c r="AJ91" s="319"/>
      <c r="AK91" s="319"/>
      <c r="AL91" s="319"/>
      <c r="AM91" s="363"/>
      <c r="AN91" s="363"/>
      <c r="AO91" s="363"/>
      <c r="AP91" s="363"/>
      <c r="AQ91" s="319"/>
      <c r="AR91" s="319"/>
      <c r="AS91" s="319"/>
      <c r="AT91" s="319"/>
      <c r="AU91" s="364"/>
      <c r="AV91" s="319"/>
      <c r="AW91" s="319"/>
      <c r="AX91" s="319"/>
      <c r="AY91" s="319"/>
      <c r="AZ91" s="319"/>
      <c r="BB91" s="323"/>
      <c r="BD91" s="323"/>
      <c r="BF91" s="323"/>
      <c r="BH91" s="323"/>
    </row>
    <row r="92" spans="2:60" s="301" customFormat="1" x14ac:dyDescent="0.25">
      <c r="B92" s="319"/>
      <c r="C92" s="319"/>
      <c r="D92" s="320"/>
      <c r="E92" s="319"/>
      <c r="F92" s="319"/>
      <c r="G92" s="319"/>
      <c r="H92" s="319"/>
      <c r="I92" s="319"/>
      <c r="J92" s="319"/>
      <c r="K92" s="319"/>
      <c r="L92" s="362"/>
      <c r="M92" s="319"/>
      <c r="N92" s="319"/>
      <c r="O92" s="319"/>
      <c r="P92" s="319"/>
      <c r="Q92" s="319"/>
      <c r="R92" s="319"/>
      <c r="S92" s="319"/>
      <c r="T92" s="319"/>
      <c r="U92" s="319"/>
      <c r="V92" s="319"/>
      <c r="W92" s="319"/>
      <c r="X92" s="319"/>
      <c r="Y92" s="319"/>
      <c r="Z92" s="319"/>
      <c r="AA92" s="319"/>
      <c r="AB92" s="319"/>
      <c r="AC92" s="319"/>
      <c r="AD92" s="319"/>
      <c r="AE92" s="319"/>
      <c r="AF92" s="319"/>
      <c r="AG92" s="319"/>
      <c r="AH92" s="319"/>
      <c r="AI92" s="319"/>
      <c r="AJ92" s="319"/>
      <c r="AK92" s="319"/>
      <c r="AL92" s="319"/>
      <c r="AM92" s="363"/>
      <c r="AN92" s="363"/>
      <c r="AO92" s="363"/>
      <c r="AP92" s="363"/>
      <c r="AQ92" s="319"/>
      <c r="AR92" s="319"/>
      <c r="AS92" s="319"/>
      <c r="AT92" s="319"/>
      <c r="AU92" s="364"/>
      <c r="AV92" s="319"/>
      <c r="AW92" s="319"/>
      <c r="AX92" s="319"/>
      <c r="AY92" s="319"/>
      <c r="AZ92" s="319"/>
      <c r="BB92" s="323"/>
      <c r="BD92" s="323"/>
      <c r="BF92" s="323"/>
      <c r="BH92" s="323"/>
    </row>
    <row r="93" spans="2:60" s="301" customFormat="1" x14ac:dyDescent="0.25">
      <c r="B93" s="319"/>
      <c r="C93" s="319"/>
      <c r="D93" s="320"/>
      <c r="E93" s="319"/>
      <c r="F93" s="319"/>
      <c r="G93" s="319"/>
      <c r="H93" s="319"/>
      <c r="I93" s="319"/>
      <c r="J93" s="319"/>
      <c r="K93" s="319"/>
      <c r="L93" s="362"/>
      <c r="M93" s="319"/>
      <c r="N93" s="319"/>
      <c r="O93" s="319"/>
      <c r="P93" s="319"/>
      <c r="Q93" s="319"/>
      <c r="R93" s="319"/>
      <c r="S93" s="319"/>
      <c r="T93" s="319"/>
      <c r="U93" s="319"/>
      <c r="V93" s="319"/>
      <c r="W93" s="319"/>
      <c r="X93" s="319"/>
      <c r="Y93" s="319"/>
      <c r="Z93" s="319"/>
      <c r="AA93" s="319"/>
      <c r="AB93" s="319"/>
      <c r="AC93" s="319"/>
      <c r="AD93" s="319"/>
      <c r="AE93" s="319"/>
      <c r="AF93" s="319"/>
      <c r="AG93" s="319"/>
      <c r="AH93" s="319"/>
      <c r="AI93" s="319"/>
      <c r="AJ93" s="319"/>
      <c r="AK93" s="319"/>
      <c r="AL93" s="319"/>
      <c r="AM93" s="363"/>
      <c r="AN93" s="363"/>
      <c r="AO93" s="363"/>
      <c r="AP93" s="363"/>
      <c r="AQ93" s="319"/>
      <c r="AR93" s="319"/>
      <c r="AS93" s="319"/>
      <c r="AT93" s="319"/>
      <c r="AU93" s="364"/>
      <c r="AV93" s="319"/>
      <c r="AW93" s="319"/>
      <c r="AX93" s="319"/>
      <c r="AY93" s="319"/>
      <c r="AZ93" s="319"/>
      <c r="BB93" s="323"/>
      <c r="BD93" s="323"/>
      <c r="BF93" s="323"/>
      <c r="BH93" s="323"/>
    </row>
    <row r="94" spans="2:60" s="301" customFormat="1" x14ac:dyDescent="0.25">
      <c r="B94" s="319"/>
      <c r="C94" s="319"/>
      <c r="D94" s="320"/>
      <c r="E94" s="319"/>
      <c r="F94" s="319"/>
      <c r="G94" s="319"/>
      <c r="H94" s="319"/>
      <c r="I94" s="319"/>
      <c r="J94" s="319"/>
      <c r="K94" s="319"/>
      <c r="L94" s="362"/>
      <c r="M94" s="319"/>
      <c r="N94" s="319"/>
      <c r="O94" s="319"/>
      <c r="P94" s="319"/>
      <c r="Q94" s="319"/>
      <c r="R94" s="319"/>
      <c r="S94" s="319"/>
      <c r="T94" s="319"/>
      <c r="U94" s="319"/>
      <c r="V94" s="319"/>
      <c r="W94" s="319"/>
      <c r="X94" s="319"/>
      <c r="Y94" s="319"/>
      <c r="Z94" s="319"/>
      <c r="AA94" s="319"/>
      <c r="AB94" s="319"/>
      <c r="AC94" s="319"/>
      <c r="AD94" s="319"/>
      <c r="AE94" s="319"/>
      <c r="AF94" s="319"/>
      <c r="AG94" s="319"/>
      <c r="AH94" s="319"/>
      <c r="AI94" s="319"/>
      <c r="AJ94" s="319"/>
      <c r="AK94" s="319"/>
      <c r="AL94" s="319"/>
      <c r="AM94" s="363"/>
      <c r="AN94" s="363"/>
      <c r="AO94" s="363"/>
      <c r="AP94" s="363"/>
      <c r="AQ94" s="319"/>
      <c r="AR94" s="319"/>
      <c r="AS94" s="319"/>
      <c r="AT94" s="319"/>
      <c r="AU94" s="364"/>
      <c r="AV94" s="319"/>
      <c r="AW94" s="319"/>
      <c r="AX94" s="319"/>
      <c r="AY94" s="319"/>
      <c r="AZ94" s="319"/>
      <c r="BB94" s="323"/>
      <c r="BD94" s="323"/>
      <c r="BF94" s="323"/>
      <c r="BH94" s="323"/>
    </row>
    <row r="95" spans="2:60" s="301" customFormat="1" x14ac:dyDescent="0.25">
      <c r="B95" s="319"/>
      <c r="C95" s="319"/>
      <c r="D95" s="320"/>
      <c r="E95" s="319"/>
      <c r="F95" s="319"/>
      <c r="G95" s="319"/>
      <c r="H95" s="319"/>
      <c r="I95" s="319"/>
      <c r="J95" s="319"/>
      <c r="K95" s="319"/>
      <c r="L95" s="362"/>
      <c r="M95" s="319"/>
      <c r="N95" s="319"/>
      <c r="O95" s="319"/>
      <c r="P95" s="319"/>
      <c r="Q95" s="319"/>
      <c r="R95" s="319"/>
      <c r="S95" s="319"/>
      <c r="T95" s="319"/>
      <c r="U95" s="319"/>
      <c r="V95" s="319"/>
      <c r="W95" s="319"/>
      <c r="X95" s="319"/>
      <c r="Y95" s="319"/>
      <c r="Z95" s="319"/>
      <c r="AA95" s="319"/>
      <c r="AB95" s="319"/>
      <c r="AC95" s="319"/>
      <c r="AD95" s="319"/>
      <c r="AE95" s="319"/>
      <c r="AF95" s="319"/>
      <c r="AG95" s="319"/>
      <c r="AH95" s="319"/>
      <c r="AI95" s="319"/>
      <c r="AJ95" s="319"/>
      <c r="AK95" s="319"/>
      <c r="AL95" s="319"/>
      <c r="AM95" s="363"/>
      <c r="AN95" s="363"/>
      <c r="AO95" s="363"/>
      <c r="AP95" s="363"/>
      <c r="AQ95" s="319"/>
      <c r="AR95" s="319"/>
      <c r="AS95" s="319"/>
      <c r="AT95" s="319"/>
      <c r="AU95" s="364"/>
      <c r="AV95" s="319"/>
      <c r="AW95" s="319"/>
      <c r="AX95" s="319"/>
      <c r="AY95" s="319"/>
      <c r="AZ95" s="319"/>
      <c r="BB95" s="323"/>
      <c r="BD95" s="323"/>
      <c r="BF95" s="323"/>
      <c r="BH95" s="323"/>
    </row>
    <row r="96" spans="2:60" s="301" customFormat="1" x14ac:dyDescent="0.25">
      <c r="B96" s="319"/>
      <c r="C96" s="319"/>
      <c r="D96" s="320"/>
      <c r="E96" s="319"/>
      <c r="F96" s="319"/>
      <c r="G96" s="319"/>
      <c r="H96" s="319"/>
      <c r="I96" s="319"/>
      <c r="J96" s="319"/>
      <c r="K96" s="319"/>
      <c r="L96" s="362"/>
      <c r="M96" s="319"/>
      <c r="N96" s="319"/>
      <c r="O96" s="319"/>
      <c r="P96" s="319"/>
      <c r="Q96" s="319"/>
      <c r="R96" s="319"/>
      <c r="S96" s="319"/>
      <c r="T96" s="319"/>
      <c r="U96" s="319"/>
      <c r="V96" s="319"/>
      <c r="W96" s="319"/>
      <c r="X96" s="319"/>
      <c r="Y96" s="319"/>
      <c r="Z96" s="319"/>
      <c r="AA96" s="319"/>
      <c r="AB96" s="319"/>
      <c r="AC96" s="319"/>
      <c r="AD96" s="319"/>
      <c r="AE96" s="319"/>
      <c r="AF96" s="319"/>
      <c r="AG96" s="319"/>
      <c r="AH96" s="319"/>
      <c r="AI96" s="319"/>
      <c r="AJ96" s="319"/>
      <c r="AK96" s="319"/>
      <c r="AL96" s="319"/>
      <c r="AM96" s="363"/>
      <c r="AN96" s="363"/>
      <c r="AO96" s="363"/>
      <c r="AP96" s="363"/>
      <c r="AQ96" s="319"/>
      <c r="AR96" s="319"/>
      <c r="AS96" s="319"/>
      <c r="AT96" s="319"/>
      <c r="AU96" s="364"/>
      <c r="AV96" s="319"/>
      <c r="AW96" s="319"/>
      <c r="AX96" s="319"/>
      <c r="AY96" s="319"/>
      <c r="AZ96" s="319"/>
      <c r="BB96" s="323"/>
      <c r="BD96" s="323"/>
      <c r="BF96" s="323"/>
      <c r="BH96" s="323"/>
    </row>
    <row r="97" spans="2:60" s="301" customFormat="1" x14ac:dyDescent="0.25">
      <c r="B97" s="319"/>
      <c r="C97" s="319"/>
      <c r="D97" s="320"/>
      <c r="E97" s="319"/>
      <c r="F97" s="319"/>
      <c r="G97" s="319"/>
      <c r="H97" s="319"/>
      <c r="I97" s="319"/>
      <c r="J97" s="319"/>
      <c r="K97" s="319"/>
      <c r="L97" s="362"/>
      <c r="M97" s="319"/>
      <c r="N97" s="319"/>
      <c r="O97" s="319"/>
      <c r="P97" s="319"/>
      <c r="Q97" s="319"/>
      <c r="R97" s="319"/>
      <c r="S97" s="319"/>
      <c r="T97" s="319"/>
      <c r="U97" s="319"/>
      <c r="V97" s="319"/>
      <c r="W97" s="319"/>
      <c r="X97" s="319"/>
      <c r="Y97" s="319"/>
      <c r="Z97" s="319"/>
      <c r="AA97" s="319"/>
      <c r="AB97" s="319"/>
      <c r="AC97" s="319"/>
      <c r="AD97" s="319"/>
      <c r="AE97" s="319"/>
      <c r="AF97" s="319"/>
      <c r="AG97" s="319"/>
      <c r="AH97" s="319"/>
      <c r="AI97" s="319"/>
      <c r="AJ97" s="319"/>
      <c r="AK97" s="319"/>
      <c r="AL97" s="319"/>
      <c r="AM97" s="363"/>
      <c r="AN97" s="363"/>
      <c r="AO97" s="363"/>
      <c r="AP97" s="363"/>
      <c r="AQ97" s="319"/>
      <c r="AR97" s="319"/>
      <c r="AS97" s="319"/>
      <c r="AT97" s="319"/>
      <c r="AU97" s="364"/>
      <c r="AV97" s="319"/>
      <c r="AW97" s="319"/>
      <c r="AX97" s="319"/>
      <c r="AY97" s="319"/>
      <c r="AZ97" s="319"/>
      <c r="BB97" s="323"/>
      <c r="BD97" s="323"/>
      <c r="BF97" s="323"/>
      <c r="BH97" s="323"/>
    </row>
    <row r="98" spans="2:60" s="301" customFormat="1" x14ac:dyDescent="0.25">
      <c r="B98" s="319"/>
      <c r="C98" s="319"/>
      <c r="D98" s="320"/>
      <c r="E98" s="319"/>
      <c r="F98" s="319"/>
      <c r="G98" s="319"/>
      <c r="H98" s="319"/>
      <c r="I98" s="319"/>
      <c r="J98" s="319"/>
      <c r="K98" s="319"/>
      <c r="L98" s="362"/>
      <c r="M98" s="319"/>
      <c r="N98" s="319"/>
      <c r="O98" s="319"/>
      <c r="P98" s="319"/>
      <c r="Q98" s="319"/>
      <c r="R98" s="319"/>
      <c r="S98" s="319"/>
      <c r="T98" s="319"/>
      <c r="U98" s="319"/>
      <c r="V98" s="319"/>
      <c r="W98" s="319"/>
      <c r="X98" s="319"/>
      <c r="Y98" s="319"/>
      <c r="Z98" s="319"/>
      <c r="AA98" s="319"/>
      <c r="AB98" s="319"/>
      <c r="AC98" s="319"/>
      <c r="AD98" s="319"/>
      <c r="AE98" s="319"/>
      <c r="AF98" s="319"/>
      <c r="AG98" s="319"/>
      <c r="AH98" s="319"/>
      <c r="AI98" s="319"/>
      <c r="AJ98" s="319"/>
      <c r="AK98" s="319"/>
      <c r="AL98" s="319"/>
      <c r="AM98" s="363"/>
      <c r="AN98" s="363"/>
      <c r="AO98" s="363"/>
      <c r="AP98" s="363"/>
      <c r="AQ98" s="319"/>
      <c r="AR98" s="319"/>
      <c r="AS98" s="319"/>
      <c r="AT98" s="319"/>
      <c r="AU98" s="364"/>
      <c r="AV98" s="319"/>
      <c r="AW98" s="319"/>
      <c r="AX98" s="319"/>
      <c r="AY98" s="319"/>
      <c r="AZ98" s="319"/>
      <c r="BB98" s="323"/>
      <c r="BD98" s="323"/>
      <c r="BF98" s="323"/>
      <c r="BH98" s="323"/>
    </row>
    <row r="99" spans="2:60" s="301" customFormat="1" x14ac:dyDescent="0.25">
      <c r="B99" s="319"/>
      <c r="C99" s="319"/>
      <c r="D99" s="320"/>
      <c r="E99" s="319"/>
      <c r="F99" s="319"/>
      <c r="G99" s="319"/>
      <c r="H99" s="319"/>
      <c r="I99" s="319"/>
      <c r="J99" s="319"/>
      <c r="K99" s="319"/>
      <c r="L99" s="362"/>
      <c r="M99" s="319"/>
      <c r="N99" s="319"/>
      <c r="O99" s="319"/>
      <c r="P99" s="319"/>
      <c r="Q99" s="319"/>
      <c r="R99" s="319"/>
      <c r="S99" s="319"/>
      <c r="T99" s="319"/>
      <c r="U99" s="319"/>
      <c r="V99" s="319"/>
      <c r="W99" s="319"/>
      <c r="X99" s="319"/>
      <c r="Y99" s="319"/>
      <c r="Z99" s="319"/>
      <c r="AA99" s="319"/>
      <c r="AB99" s="319"/>
      <c r="AC99" s="319"/>
      <c r="AD99" s="319"/>
      <c r="AE99" s="319"/>
      <c r="AF99" s="319"/>
      <c r="AG99" s="319"/>
      <c r="AH99" s="319"/>
      <c r="AI99" s="319"/>
      <c r="AJ99" s="319"/>
      <c r="AK99" s="319"/>
      <c r="AL99" s="319"/>
      <c r="AM99" s="363"/>
      <c r="AN99" s="363"/>
      <c r="AO99" s="363"/>
      <c r="AP99" s="363"/>
      <c r="AQ99" s="319"/>
      <c r="AR99" s="319"/>
      <c r="AS99" s="319"/>
      <c r="AT99" s="319"/>
      <c r="AU99" s="364"/>
      <c r="AV99" s="319"/>
      <c r="AW99" s="319"/>
      <c r="AX99" s="319"/>
      <c r="AY99" s="319"/>
      <c r="AZ99" s="319"/>
      <c r="BB99" s="323"/>
      <c r="BD99" s="323"/>
      <c r="BF99" s="323"/>
      <c r="BH99" s="323"/>
    </row>
    <row r="100" spans="2:60" s="301" customFormat="1" x14ac:dyDescent="0.25">
      <c r="B100" s="319"/>
      <c r="C100" s="319"/>
      <c r="D100" s="320"/>
      <c r="E100" s="319"/>
      <c r="F100" s="319"/>
      <c r="G100" s="319"/>
      <c r="H100" s="319"/>
      <c r="I100" s="319"/>
      <c r="J100" s="319"/>
      <c r="K100" s="319"/>
      <c r="L100" s="362"/>
      <c r="M100" s="319"/>
      <c r="N100" s="319"/>
      <c r="O100" s="319"/>
      <c r="P100" s="319"/>
      <c r="Q100" s="319"/>
      <c r="R100" s="319"/>
      <c r="S100" s="319"/>
      <c r="T100" s="319"/>
      <c r="U100" s="319"/>
      <c r="V100" s="319"/>
      <c r="W100" s="319"/>
      <c r="X100" s="319"/>
      <c r="Y100" s="319"/>
      <c r="Z100" s="319"/>
      <c r="AA100" s="319"/>
      <c r="AB100" s="319"/>
      <c r="AC100" s="319"/>
      <c r="AD100" s="319"/>
      <c r="AE100" s="319"/>
      <c r="AF100" s="319"/>
      <c r="AG100" s="319"/>
      <c r="AH100" s="319"/>
      <c r="AI100" s="319"/>
      <c r="AJ100" s="319"/>
      <c r="AK100" s="319"/>
      <c r="AL100" s="319"/>
      <c r="AM100" s="363"/>
      <c r="AN100" s="363"/>
      <c r="AO100" s="363"/>
      <c r="AP100" s="363"/>
      <c r="AQ100" s="319"/>
      <c r="AR100" s="319"/>
      <c r="AS100" s="319"/>
      <c r="AT100" s="319"/>
      <c r="AU100" s="364"/>
      <c r="AV100" s="319"/>
      <c r="AW100" s="319"/>
      <c r="AX100" s="319"/>
      <c r="AY100" s="319"/>
      <c r="AZ100" s="319"/>
      <c r="BB100" s="323"/>
      <c r="BD100" s="323"/>
      <c r="BF100" s="323"/>
      <c r="BH100" s="323"/>
    </row>
    <row r="101" spans="2:60" s="301" customFormat="1" x14ac:dyDescent="0.25">
      <c r="B101" s="319"/>
      <c r="C101" s="319"/>
      <c r="D101" s="320"/>
      <c r="E101" s="319"/>
      <c r="F101" s="319"/>
      <c r="G101" s="319"/>
      <c r="H101" s="319"/>
      <c r="I101" s="319"/>
      <c r="J101" s="319"/>
      <c r="K101" s="319"/>
      <c r="L101" s="362"/>
      <c r="M101" s="319"/>
      <c r="N101" s="319"/>
      <c r="O101" s="319"/>
      <c r="P101" s="319"/>
      <c r="Q101" s="319"/>
      <c r="R101" s="319"/>
      <c r="S101" s="319"/>
      <c r="T101" s="319"/>
      <c r="U101" s="319"/>
      <c r="V101" s="319"/>
      <c r="W101" s="319"/>
      <c r="X101" s="319"/>
      <c r="Y101" s="319"/>
      <c r="Z101" s="319"/>
      <c r="AA101" s="319"/>
      <c r="AB101" s="319"/>
      <c r="AC101" s="319"/>
      <c r="AD101" s="319"/>
      <c r="AE101" s="319"/>
      <c r="AF101" s="319"/>
      <c r="AG101" s="319"/>
      <c r="AH101" s="319"/>
      <c r="AI101" s="319"/>
      <c r="AJ101" s="319"/>
      <c r="AK101" s="319"/>
      <c r="AL101" s="319"/>
      <c r="AM101" s="363"/>
      <c r="AN101" s="363"/>
      <c r="AO101" s="363"/>
      <c r="AP101" s="363"/>
      <c r="AQ101" s="319"/>
      <c r="AR101" s="319"/>
      <c r="AS101" s="319"/>
      <c r="AT101" s="319"/>
      <c r="AU101" s="364"/>
      <c r="AV101" s="319"/>
      <c r="AW101" s="319"/>
      <c r="AX101" s="319"/>
      <c r="AY101" s="319"/>
      <c r="AZ101" s="319"/>
      <c r="BB101" s="323"/>
      <c r="BD101" s="323"/>
      <c r="BF101" s="323"/>
      <c r="BH101" s="323"/>
    </row>
    <row r="102" spans="2:60" s="301" customFormat="1" x14ac:dyDescent="0.25">
      <c r="B102" s="319"/>
      <c r="C102" s="319"/>
      <c r="D102" s="320"/>
      <c r="E102" s="319"/>
      <c r="F102" s="319"/>
      <c r="G102" s="319"/>
      <c r="H102" s="319"/>
      <c r="I102" s="319"/>
      <c r="J102" s="319"/>
      <c r="K102" s="319"/>
      <c r="L102" s="362"/>
      <c r="M102" s="319"/>
      <c r="N102" s="319"/>
      <c r="O102" s="319"/>
      <c r="P102" s="319"/>
      <c r="Q102" s="319"/>
      <c r="R102" s="319"/>
      <c r="S102" s="319"/>
      <c r="T102" s="319"/>
      <c r="U102" s="319"/>
      <c r="V102" s="319"/>
      <c r="W102" s="319"/>
      <c r="X102" s="319"/>
      <c r="Y102" s="319"/>
      <c r="Z102" s="319"/>
      <c r="AA102" s="319"/>
      <c r="AB102" s="319"/>
      <c r="AC102" s="319"/>
      <c r="AD102" s="319"/>
      <c r="AE102" s="319"/>
      <c r="AF102" s="319"/>
      <c r="AG102" s="319"/>
      <c r="AH102" s="319"/>
      <c r="AI102" s="319"/>
      <c r="AJ102" s="319"/>
      <c r="AK102" s="319"/>
      <c r="AL102" s="319"/>
      <c r="AM102" s="363"/>
      <c r="AN102" s="363"/>
      <c r="AO102" s="363"/>
      <c r="AP102" s="363"/>
      <c r="AQ102" s="319"/>
      <c r="AR102" s="319"/>
      <c r="AS102" s="319"/>
      <c r="AT102" s="319"/>
      <c r="AU102" s="364"/>
      <c r="AV102" s="319"/>
      <c r="AW102" s="319"/>
      <c r="AX102" s="319"/>
      <c r="AY102" s="319"/>
      <c r="AZ102" s="319"/>
      <c r="BB102" s="323"/>
      <c r="BD102" s="323"/>
      <c r="BF102" s="323"/>
      <c r="BH102" s="323"/>
    </row>
    <row r="103" spans="2:60" s="301" customFormat="1" x14ac:dyDescent="0.25">
      <c r="B103" s="319"/>
      <c r="C103" s="319"/>
      <c r="D103" s="320"/>
      <c r="E103" s="319"/>
      <c r="F103" s="319"/>
      <c r="G103" s="319"/>
      <c r="H103" s="319"/>
      <c r="I103" s="319"/>
      <c r="J103" s="319"/>
      <c r="K103" s="319"/>
      <c r="L103" s="362"/>
      <c r="M103" s="319"/>
      <c r="N103" s="319"/>
      <c r="O103" s="319"/>
      <c r="P103" s="319"/>
      <c r="Q103" s="319"/>
      <c r="R103" s="319"/>
      <c r="S103" s="319"/>
      <c r="T103" s="319"/>
      <c r="U103" s="319"/>
      <c r="V103" s="319"/>
      <c r="W103" s="319"/>
      <c r="X103" s="319"/>
      <c r="Y103" s="319"/>
      <c r="Z103" s="319"/>
      <c r="AA103" s="319"/>
      <c r="AB103" s="319"/>
      <c r="AC103" s="319"/>
      <c r="AD103" s="319"/>
      <c r="AE103" s="319"/>
      <c r="AF103" s="319"/>
      <c r="AG103" s="319"/>
      <c r="AH103" s="319"/>
      <c r="AI103" s="319"/>
      <c r="AJ103" s="319"/>
      <c r="AK103" s="319"/>
      <c r="AL103" s="319"/>
      <c r="AM103" s="363"/>
      <c r="AN103" s="363"/>
      <c r="AO103" s="363"/>
      <c r="AP103" s="363"/>
      <c r="AQ103" s="319"/>
      <c r="AR103" s="319"/>
      <c r="AS103" s="319"/>
      <c r="AT103" s="319"/>
      <c r="AU103" s="364"/>
      <c r="AV103" s="319"/>
      <c r="AW103" s="319"/>
      <c r="AX103" s="319"/>
      <c r="AY103" s="319"/>
      <c r="AZ103" s="319"/>
      <c r="BB103" s="323"/>
      <c r="BD103" s="323"/>
      <c r="BF103" s="323"/>
      <c r="BH103" s="323"/>
    </row>
    <row r="104" spans="2:60" s="301" customFormat="1" x14ac:dyDescent="0.25">
      <c r="B104" s="319"/>
      <c r="C104" s="319"/>
      <c r="D104" s="320"/>
      <c r="E104" s="319"/>
      <c r="F104" s="319"/>
      <c r="G104" s="319"/>
      <c r="H104" s="319"/>
      <c r="I104" s="319"/>
      <c r="J104" s="319"/>
      <c r="K104" s="319"/>
      <c r="L104" s="362"/>
      <c r="M104" s="319"/>
      <c r="N104" s="319"/>
      <c r="O104" s="319"/>
      <c r="P104" s="319"/>
      <c r="Q104" s="319"/>
      <c r="R104" s="319"/>
      <c r="S104" s="319"/>
      <c r="T104" s="319"/>
      <c r="U104" s="319"/>
      <c r="V104" s="319"/>
      <c r="W104" s="319"/>
      <c r="X104" s="319"/>
      <c r="Y104" s="319"/>
      <c r="Z104" s="319"/>
      <c r="AA104" s="319"/>
      <c r="AB104" s="319"/>
      <c r="AC104" s="319"/>
      <c r="AD104" s="319"/>
      <c r="AE104" s="319"/>
      <c r="AF104" s="319"/>
      <c r="AG104" s="319"/>
      <c r="AH104" s="319"/>
      <c r="AI104" s="319"/>
      <c r="AJ104" s="319"/>
      <c r="AK104" s="319"/>
      <c r="AL104" s="319"/>
      <c r="AM104" s="363"/>
      <c r="AN104" s="363"/>
      <c r="AO104" s="363"/>
      <c r="AP104" s="363"/>
      <c r="AQ104" s="319"/>
      <c r="AR104" s="319"/>
      <c r="AS104" s="319"/>
      <c r="AT104" s="319"/>
      <c r="AU104" s="364"/>
      <c r="AV104" s="319"/>
      <c r="AW104" s="319"/>
      <c r="AX104" s="319"/>
      <c r="AY104" s="319"/>
      <c r="AZ104" s="319"/>
      <c r="BB104" s="323"/>
      <c r="BD104" s="323"/>
      <c r="BF104" s="323"/>
      <c r="BH104" s="323"/>
    </row>
    <row r="105" spans="2:60" s="301" customFormat="1" x14ac:dyDescent="0.25">
      <c r="B105" s="319"/>
      <c r="C105" s="319"/>
      <c r="D105" s="320"/>
      <c r="E105" s="319"/>
      <c r="F105" s="319"/>
      <c r="G105" s="319"/>
      <c r="H105" s="319"/>
      <c r="I105" s="319"/>
      <c r="J105" s="319"/>
      <c r="K105" s="319"/>
      <c r="L105" s="362"/>
      <c r="M105" s="319"/>
      <c r="N105" s="319"/>
      <c r="O105" s="319"/>
      <c r="P105" s="319"/>
      <c r="Q105" s="319"/>
      <c r="R105" s="319"/>
      <c r="S105" s="319"/>
      <c r="T105" s="319"/>
      <c r="U105" s="319"/>
      <c r="V105" s="319"/>
      <c r="W105" s="319"/>
      <c r="X105" s="319"/>
      <c r="Y105" s="319"/>
      <c r="Z105" s="319"/>
      <c r="AA105" s="319"/>
      <c r="AB105" s="319"/>
      <c r="AC105" s="319"/>
      <c r="AD105" s="319"/>
      <c r="AE105" s="319"/>
      <c r="AF105" s="319"/>
      <c r="AG105" s="319"/>
      <c r="AH105" s="319"/>
      <c r="AI105" s="319"/>
      <c r="AJ105" s="319"/>
      <c r="AK105" s="319"/>
      <c r="AL105" s="319"/>
      <c r="AM105" s="363"/>
      <c r="AN105" s="363"/>
      <c r="AO105" s="363"/>
      <c r="AP105" s="363"/>
      <c r="AQ105" s="319"/>
      <c r="AR105" s="319"/>
      <c r="AS105" s="319"/>
      <c r="AT105" s="319"/>
      <c r="AU105" s="364"/>
      <c r="AV105" s="319"/>
      <c r="AW105" s="319"/>
      <c r="AX105" s="319"/>
      <c r="AY105" s="319"/>
      <c r="AZ105" s="319"/>
      <c r="BB105" s="323"/>
      <c r="BD105" s="323"/>
      <c r="BF105" s="323"/>
      <c r="BH105" s="323"/>
    </row>
    <row r="106" spans="2:60" s="301" customFormat="1" x14ac:dyDescent="0.25">
      <c r="B106" s="319"/>
      <c r="C106" s="319"/>
      <c r="D106" s="320"/>
      <c r="E106" s="319"/>
      <c r="F106" s="319"/>
      <c r="G106" s="319"/>
      <c r="H106" s="319"/>
      <c r="I106" s="319"/>
      <c r="J106" s="319"/>
      <c r="K106" s="319"/>
      <c r="L106" s="362"/>
      <c r="M106" s="319"/>
      <c r="N106" s="319"/>
      <c r="O106" s="319"/>
      <c r="P106" s="319"/>
      <c r="Q106" s="319"/>
      <c r="R106" s="319"/>
      <c r="S106" s="319"/>
      <c r="T106" s="319"/>
      <c r="U106" s="319"/>
      <c r="V106" s="319"/>
      <c r="W106" s="319"/>
      <c r="X106" s="319"/>
      <c r="Y106" s="319"/>
      <c r="Z106" s="319"/>
      <c r="AA106" s="319"/>
      <c r="AB106" s="319"/>
      <c r="AC106" s="319"/>
      <c r="AD106" s="319"/>
      <c r="AE106" s="319"/>
      <c r="AF106" s="319"/>
      <c r="AG106" s="319"/>
      <c r="AH106" s="319"/>
      <c r="AI106" s="319"/>
      <c r="AJ106" s="319"/>
      <c r="AK106" s="319"/>
      <c r="AL106" s="319"/>
      <c r="AM106" s="363"/>
      <c r="AN106" s="363"/>
      <c r="AO106" s="363"/>
      <c r="AP106" s="363"/>
      <c r="AQ106" s="319"/>
      <c r="AR106" s="319"/>
      <c r="AS106" s="319"/>
      <c r="AT106" s="319"/>
      <c r="AU106" s="364"/>
      <c r="AV106" s="319"/>
      <c r="AW106" s="319"/>
      <c r="AX106" s="319"/>
      <c r="AY106" s="319"/>
      <c r="AZ106" s="319"/>
      <c r="BB106" s="323"/>
      <c r="BD106" s="323"/>
      <c r="BF106" s="323"/>
      <c r="BH106" s="323"/>
    </row>
    <row r="107" spans="2:60" s="301" customFormat="1" x14ac:dyDescent="0.25">
      <c r="B107" s="319"/>
      <c r="C107" s="319"/>
      <c r="D107" s="320"/>
      <c r="E107" s="319"/>
      <c r="F107" s="319"/>
      <c r="G107" s="319"/>
      <c r="H107" s="319"/>
      <c r="I107" s="319"/>
      <c r="J107" s="319"/>
      <c r="K107" s="319"/>
      <c r="L107" s="362"/>
      <c r="M107" s="319"/>
      <c r="N107" s="319"/>
      <c r="O107" s="319"/>
      <c r="P107" s="319"/>
      <c r="Q107" s="319"/>
      <c r="R107" s="319"/>
      <c r="S107" s="319"/>
      <c r="T107" s="319"/>
      <c r="U107" s="319"/>
      <c r="V107" s="319"/>
      <c r="W107" s="319"/>
      <c r="X107" s="319"/>
      <c r="Y107" s="319"/>
      <c r="Z107" s="319"/>
      <c r="AA107" s="319"/>
      <c r="AB107" s="319"/>
      <c r="AC107" s="319"/>
      <c r="AD107" s="319"/>
      <c r="AE107" s="319"/>
      <c r="AF107" s="319"/>
      <c r="AG107" s="319"/>
      <c r="AH107" s="319"/>
      <c r="AI107" s="319"/>
      <c r="AJ107" s="319"/>
      <c r="AK107" s="319"/>
      <c r="AL107" s="319"/>
      <c r="AM107" s="363"/>
      <c r="AN107" s="363"/>
      <c r="AO107" s="363"/>
      <c r="AP107" s="363"/>
      <c r="AQ107" s="319"/>
      <c r="AR107" s="319"/>
      <c r="AS107" s="319"/>
      <c r="AT107" s="319"/>
      <c r="AU107" s="364"/>
      <c r="AV107" s="319"/>
      <c r="AW107" s="319"/>
      <c r="AX107" s="319"/>
      <c r="AY107" s="319"/>
      <c r="AZ107" s="319"/>
      <c r="BB107" s="323"/>
      <c r="BD107" s="323"/>
      <c r="BF107" s="323"/>
      <c r="BH107" s="323"/>
    </row>
    <row r="108" spans="2:60" s="301" customFormat="1" x14ac:dyDescent="0.25">
      <c r="B108" s="319"/>
      <c r="C108" s="319"/>
      <c r="D108" s="320"/>
      <c r="E108" s="319"/>
      <c r="F108" s="319"/>
      <c r="G108" s="319"/>
      <c r="H108" s="319"/>
      <c r="I108" s="319"/>
      <c r="J108" s="319"/>
      <c r="K108" s="319"/>
      <c r="L108" s="362"/>
      <c r="M108" s="319"/>
      <c r="N108" s="319"/>
      <c r="O108" s="319"/>
      <c r="P108" s="319"/>
      <c r="Q108" s="319"/>
      <c r="R108" s="319"/>
      <c r="S108" s="319"/>
      <c r="T108" s="319"/>
      <c r="U108" s="319"/>
      <c r="V108" s="319"/>
      <c r="W108" s="319"/>
      <c r="X108" s="319"/>
      <c r="Y108" s="319"/>
      <c r="Z108" s="319"/>
      <c r="AA108" s="319"/>
      <c r="AB108" s="319"/>
      <c r="AC108" s="319"/>
      <c r="AD108" s="319"/>
      <c r="AE108" s="319"/>
      <c r="AF108" s="319"/>
      <c r="AG108" s="319"/>
      <c r="AH108" s="319"/>
      <c r="AI108" s="319"/>
      <c r="AJ108" s="319"/>
      <c r="AK108" s="319"/>
      <c r="AL108" s="319"/>
      <c r="AM108" s="363"/>
      <c r="AN108" s="363"/>
      <c r="AO108" s="363"/>
      <c r="AP108" s="363"/>
      <c r="AQ108" s="319"/>
      <c r="AR108" s="319"/>
      <c r="AS108" s="319"/>
      <c r="AT108" s="319"/>
      <c r="AU108" s="364"/>
      <c r="AV108" s="319"/>
      <c r="AW108" s="319"/>
      <c r="AX108" s="319"/>
      <c r="AY108" s="319"/>
      <c r="AZ108" s="319"/>
      <c r="BB108" s="323"/>
      <c r="BD108" s="323"/>
      <c r="BF108" s="323"/>
      <c r="BH108" s="323"/>
    </row>
    <row r="109" spans="2:60" s="301" customFormat="1" x14ac:dyDescent="0.25">
      <c r="B109" s="319"/>
      <c r="C109" s="319"/>
      <c r="D109" s="320"/>
      <c r="E109" s="319"/>
      <c r="F109" s="319"/>
      <c r="G109" s="319"/>
      <c r="H109" s="319"/>
      <c r="I109" s="319"/>
      <c r="J109" s="319"/>
      <c r="K109" s="319"/>
      <c r="L109" s="362"/>
      <c r="M109" s="319"/>
      <c r="N109" s="319"/>
      <c r="O109" s="319"/>
      <c r="P109" s="319"/>
      <c r="Q109" s="319"/>
      <c r="R109" s="319"/>
      <c r="S109" s="319"/>
      <c r="T109" s="319"/>
      <c r="U109" s="319"/>
      <c r="V109" s="319"/>
      <c r="W109" s="319"/>
      <c r="X109" s="319"/>
      <c r="Y109" s="319"/>
      <c r="Z109" s="319"/>
      <c r="AA109" s="319"/>
      <c r="AB109" s="319"/>
      <c r="AC109" s="319"/>
      <c r="AD109" s="319"/>
      <c r="AE109" s="319"/>
      <c r="AF109" s="319"/>
      <c r="AG109" s="319"/>
      <c r="AH109" s="319"/>
      <c r="AI109" s="319"/>
      <c r="AJ109" s="319"/>
      <c r="AK109" s="319"/>
      <c r="AL109" s="319"/>
      <c r="AM109" s="363"/>
      <c r="AN109" s="363"/>
      <c r="AO109" s="363"/>
      <c r="AP109" s="363"/>
      <c r="AQ109" s="319"/>
      <c r="AR109" s="319"/>
      <c r="AS109" s="319"/>
      <c r="AT109" s="319"/>
      <c r="AU109" s="364"/>
      <c r="AV109" s="319"/>
      <c r="AW109" s="319"/>
      <c r="AX109" s="319"/>
      <c r="AY109" s="319"/>
      <c r="AZ109" s="319"/>
      <c r="BB109" s="323"/>
      <c r="BD109" s="323"/>
      <c r="BF109" s="323"/>
      <c r="BH109" s="323"/>
    </row>
    <row r="110" spans="2:60" s="301" customFormat="1" x14ac:dyDescent="0.25">
      <c r="B110" s="319"/>
      <c r="C110" s="319"/>
      <c r="D110" s="320"/>
      <c r="E110" s="319"/>
      <c r="F110" s="319"/>
      <c r="G110" s="319"/>
      <c r="H110" s="319"/>
      <c r="I110" s="319"/>
      <c r="J110" s="319"/>
      <c r="K110" s="319"/>
      <c r="L110" s="362"/>
      <c r="M110" s="319"/>
      <c r="N110" s="319"/>
      <c r="O110" s="319"/>
      <c r="P110" s="319"/>
      <c r="Q110" s="319"/>
      <c r="R110" s="319"/>
      <c r="S110" s="319"/>
      <c r="T110" s="319"/>
      <c r="U110" s="319"/>
      <c r="V110" s="319"/>
      <c r="W110" s="319"/>
      <c r="X110" s="319"/>
      <c r="Y110" s="319"/>
      <c r="Z110" s="319"/>
      <c r="AA110" s="319"/>
      <c r="AB110" s="319"/>
      <c r="AC110" s="319"/>
      <c r="AD110" s="319"/>
      <c r="AE110" s="319"/>
      <c r="AF110" s="319"/>
      <c r="AG110" s="319"/>
      <c r="AH110" s="319"/>
      <c r="AI110" s="319"/>
      <c r="AJ110" s="319"/>
      <c r="AK110" s="319"/>
      <c r="AL110" s="319"/>
      <c r="AM110" s="363"/>
      <c r="AN110" s="363"/>
      <c r="AO110" s="363"/>
      <c r="AP110" s="363"/>
      <c r="AQ110" s="319"/>
      <c r="AR110" s="319"/>
      <c r="AS110" s="319"/>
      <c r="AT110" s="319"/>
      <c r="AU110" s="364"/>
      <c r="AV110" s="319"/>
      <c r="AW110" s="319"/>
      <c r="AX110" s="319"/>
      <c r="AY110" s="319"/>
      <c r="AZ110" s="319"/>
      <c r="BB110" s="323"/>
      <c r="BD110" s="323"/>
      <c r="BF110" s="323"/>
      <c r="BH110" s="323"/>
    </row>
    <row r="111" spans="2:60" s="301" customFormat="1" x14ac:dyDescent="0.25">
      <c r="B111" s="319"/>
      <c r="C111" s="319"/>
      <c r="D111" s="320"/>
      <c r="E111" s="319"/>
      <c r="F111" s="319"/>
      <c r="G111" s="319"/>
      <c r="H111" s="319"/>
      <c r="I111" s="319"/>
      <c r="J111" s="319"/>
      <c r="K111" s="319"/>
      <c r="L111" s="362"/>
      <c r="M111" s="319"/>
      <c r="N111" s="319"/>
      <c r="O111" s="319"/>
      <c r="P111" s="319"/>
      <c r="Q111" s="319"/>
      <c r="R111" s="319"/>
      <c r="S111" s="319"/>
      <c r="T111" s="319"/>
      <c r="U111" s="319"/>
      <c r="V111" s="319"/>
      <c r="W111" s="319"/>
      <c r="X111" s="319"/>
      <c r="Y111" s="319"/>
      <c r="Z111" s="319"/>
      <c r="AA111" s="319"/>
      <c r="AB111" s="319"/>
      <c r="AC111" s="319"/>
      <c r="AD111" s="319"/>
      <c r="AE111" s="319"/>
      <c r="AF111" s="319"/>
      <c r="AG111" s="319"/>
      <c r="AH111" s="319"/>
      <c r="AI111" s="319"/>
      <c r="AJ111" s="319"/>
      <c r="AK111" s="319"/>
      <c r="AL111" s="319"/>
      <c r="AM111" s="363"/>
      <c r="AN111" s="363"/>
      <c r="AO111" s="363"/>
      <c r="AP111" s="363"/>
      <c r="AQ111" s="319"/>
      <c r="AR111" s="319"/>
      <c r="AS111" s="319"/>
      <c r="AT111" s="319"/>
      <c r="AU111" s="364"/>
      <c r="AV111" s="319"/>
      <c r="AW111" s="319"/>
      <c r="AX111" s="319"/>
      <c r="AY111" s="319"/>
      <c r="AZ111" s="319"/>
      <c r="BB111" s="323"/>
      <c r="BD111" s="323"/>
      <c r="BF111" s="323"/>
      <c r="BH111" s="323"/>
    </row>
    <row r="112" spans="2:60" s="301" customFormat="1" x14ac:dyDescent="0.25">
      <c r="B112" s="319"/>
      <c r="C112" s="319"/>
      <c r="D112" s="320"/>
      <c r="E112" s="319"/>
      <c r="F112" s="319"/>
      <c r="G112" s="319"/>
      <c r="H112" s="319"/>
      <c r="I112" s="319"/>
      <c r="J112" s="319"/>
      <c r="K112" s="319"/>
      <c r="L112" s="362"/>
      <c r="M112" s="319"/>
      <c r="N112" s="319"/>
      <c r="O112" s="319"/>
      <c r="P112" s="319"/>
      <c r="Q112" s="319"/>
      <c r="R112" s="319"/>
      <c r="S112" s="319"/>
      <c r="T112" s="319"/>
      <c r="U112" s="319"/>
      <c r="V112" s="319"/>
      <c r="W112" s="319"/>
      <c r="X112" s="319"/>
      <c r="Y112" s="319"/>
      <c r="Z112" s="319"/>
      <c r="AA112" s="319"/>
      <c r="AB112" s="319"/>
      <c r="AC112" s="319"/>
      <c r="AD112" s="319"/>
      <c r="AE112" s="319"/>
      <c r="AF112" s="319"/>
      <c r="AG112" s="319"/>
      <c r="AH112" s="319"/>
      <c r="AI112" s="319"/>
      <c r="AJ112" s="319"/>
      <c r="AK112" s="319"/>
      <c r="AL112" s="319"/>
      <c r="AM112" s="363"/>
      <c r="AN112" s="363"/>
      <c r="AO112" s="363"/>
      <c r="AP112" s="363"/>
      <c r="AQ112" s="319"/>
      <c r="AR112" s="319"/>
      <c r="AS112" s="319"/>
      <c r="AT112" s="319"/>
      <c r="AU112" s="364"/>
      <c r="AV112" s="319"/>
      <c r="AW112" s="319"/>
      <c r="AX112" s="319"/>
      <c r="AY112" s="319"/>
      <c r="AZ112" s="319"/>
      <c r="BB112" s="323"/>
      <c r="BD112" s="323"/>
      <c r="BF112" s="323"/>
      <c r="BH112" s="323"/>
    </row>
    <row r="113" spans="2:60" s="301" customFormat="1" x14ac:dyDescent="0.25">
      <c r="B113" s="319"/>
      <c r="C113" s="319"/>
      <c r="D113" s="320"/>
      <c r="E113" s="319"/>
      <c r="F113" s="319"/>
      <c r="G113" s="319"/>
      <c r="H113" s="319"/>
      <c r="I113" s="319"/>
      <c r="J113" s="319"/>
      <c r="K113" s="319"/>
      <c r="L113" s="362"/>
      <c r="M113" s="319"/>
      <c r="N113" s="319"/>
      <c r="O113" s="319"/>
      <c r="P113" s="319"/>
      <c r="Q113" s="319"/>
      <c r="R113" s="319"/>
      <c r="S113" s="319"/>
      <c r="T113" s="319"/>
      <c r="U113" s="319"/>
      <c r="V113" s="319"/>
      <c r="W113" s="319"/>
      <c r="X113" s="319"/>
      <c r="Y113" s="319"/>
      <c r="Z113" s="319"/>
      <c r="AA113" s="319"/>
      <c r="AB113" s="319"/>
      <c r="AC113" s="319"/>
      <c r="AD113" s="319"/>
      <c r="AE113" s="319"/>
      <c r="AF113" s="319"/>
      <c r="AG113" s="319"/>
      <c r="AH113" s="319"/>
      <c r="AI113" s="319"/>
      <c r="AJ113" s="319"/>
      <c r="AK113" s="319"/>
      <c r="AL113" s="319"/>
      <c r="AM113" s="363"/>
      <c r="AN113" s="363"/>
      <c r="AO113" s="363"/>
      <c r="AP113" s="363"/>
      <c r="AQ113" s="319"/>
      <c r="AR113" s="319"/>
      <c r="AS113" s="319"/>
      <c r="AT113" s="319"/>
      <c r="AU113" s="364"/>
      <c r="AV113" s="319"/>
      <c r="AW113" s="319"/>
      <c r="AX113" s="319"/>
      <c r="AY113" s="319"/>
      <c r="AZ113" s="319"/>
      <c r="BB113" s="323"/>
      <c r="BD113" s="323"/>
      <c r="BF113" s="323"/>
      <c r="BH113" s="323"/>
    </row>
    <row r="114" spans="2:60" s="301" customFormat="1" x14ac:dyDescent="0.25">
      <c r="B114" s="319"/>
      <c r="C114" s="319"/>
      <c r="D114" s="320"/>
      <c r="E114" s="319"/>
      <c r="F114" s="319"/>
      <c r="G114" s="319"/>
      <c r="H114" s="319"/>
      <c r="I114" s="319"/>
      <c r="J114" s="319"/>
      <c r="K114" s="319"/>
      <c r="L114" s="362"/>
      <c r="M114" s="319"/>
      <c r="N114" s="319"/>
      <c r="O114" s="319"/>
      <c r="P114" s="319"/>
      <c r="Q114" s="319"/>
      <c r="R114" s="319"/>
      <c r="S114" s="319"/>
      <c r="T114" s="319"/>
      <c r="U114" s="319"/>
      <c r="V114" s="319"/>
      <c r="W114" s="319"/>
      <c r="X114" s="319"/>
      <c r="Y114" s="319"/>
      <c r="Z114" s="319"/>
      <c r="AA114" s="319"/>
      <c r="AB114" s="319"/>
      <c r="AC114" s="319"/>
      <c r="AD114" s="319"/>
      <c r="AE114" s="319"/>
      <c r="AF114" s="319"/>
      <c r="AG114" s="319"/>
      <c r="AH114" s="319"/>
      <c r="AI114" s="319"/>
      <c r="AJ114" s="319"/>
      <c r="AK114" s="319"/>
      <c r="AL114" s="319"/>
      <c r="AM114" s="363"/>
      <c r="AN114" s="363"/>
      <c r="AO114" s="363"/>
      <c r="AP114" s="363"/>
      <c r="AQ114" s="319"/>
      <c r="AR114" s="319"/>
      <c r="AS114" s="319"/>
      <c r="AT114" s="319"/>
      <c r="AU114" s="364"/>
      <c r="AV114" s="319"/>
      <c r="AW114" s="319"/>
      <c r="AX114" s="319"/>
      <c r="AY114" s="319"/>
      <c r="AZ114" s="319"/>
      <c r="BB114" s="323"/>
      <c r="BD114" s="323"/>
      <c r="BF114" s="323"/>
      <c r="BH114" s="323"/>
    </row>
    <row r="115" spans="2:60" s="301" customFormat="1" x14ac:dyDescent="0.25">
      <c r="B115" s="319"/>
      <c r="C115" s="319"/>
      <c r="D115" s="320"/>
      <c r="E115" s="319"/>
      <c r="F115" s="319"/>
      <c r="G115" s="319"/>
      <c r="H115" s="319"/>
      <c r="I115" s="319"/>
      <c r="J115" s="319"/>
      <c r="K115" s="319"/>
      <c r="L115" s="362"/>
      <c r="M115" s="319"/>
      <c r="N115" s="319"/>
      <c r="O115" s="319"/>
      <c r="P115" s="319"/>
      <c r="Q115" s="319"/>
      <c r="R115" s="319"/>
      <c r="S115" s="319"/>
      <c r="T115" s="319"/>
      <c r="U115" s="319"/>
      <c r="V115" s="319"/>
      <c r="W115" s="319"/>
      <c r="X115" s="319"/>
      <c r="Y115" s="319"/>
      <c r="Z115" s="319"/>
      <c r="AA115" s="319"/>
      <c r="AB115" s="319"/>
      <c r="AC115" s="319"/>
      <c r="AD115" s="319"/>
      <c r="AE115" s="319"/>
      <c r="AF115" s="319"/>
      <c r="AG115" s="319"/>
      <c r="AH115" s="319"/>
      <c r="AI115" s="319"/>
      <c r="AJ115" s="319"/>
      <c r="AK115" s="319"/>
      <c r="AL115" s="319"/>
      <c r="AM115" s="363"/>
      <c r="AN115" s="363"/>
      <c r="AO115" s="363"/>
      <c r="AP115" s="363"/>
      <c r="AQ115" s="319"/>
      <c r="AR115" s="319"/>
      <c r="AS115" s="319"/>
      <c r="AT115" s="319"/>
      <c r="AU115" s="364"/>
      <c r="AV115" s="319"/>
      <c r="AW115" s="319"/>
      <c r="AX115" s="319"/>
      <c r="AY115" s="319"/>
      <c r="AZ115" s="319"/>
      <c r="BB115" s="323"/>
      <c r="BD115" s="323"/>
      <c r="BF115" s="323"/>
      <c r="BH115" s="323"/>
    </row>
    <row r="116" spans="2:60" s="301" customFormat="1" x14ac:dyDescent="0.25">
      <c r="B116" s="319"/>
      <c r="C116" s="319"/>
      <c r="D116" s="320"/>
      <c r="E116" s="319"/>
      <c r="F116" s="319"/>
      <c r="G116" s="319"/>
      <c r="H116" s="319"/>
      <c r="I116" s="319"/>
      <c r="J116" s="319"/>
      <c r="K116" s="319"/>
      <c r="L116" s="362"/>
      <c r="M116" s="319"/>
      <c r="N116" s="319"/>
      <c r="O116" s="319"/>
      <c r="P116" s="319"/>
      <c r="Q116" s="319"/>
      <c r="R116" s="319"/>
      <c r="S116" s="319"/>
      <c r="T116" s="319"/>
      <c r="U116" s="319"/>
      <c r="V116" s="319"/>
      <c r="W116" s="319"/>
      <c r="X116" s="319"/>
      <c r="Y116" s="319"/>
      <c r="Z116" s="319"/>
      <c r="AA116" s="319"/>
      <c r="AB116" s="319"/>
      <c r="AC116" s="319"/>
      <c r="AD116" s="319"/>
      <c r="AE116" s="319"/>
      <c r="AF116" s="319"/>
      <c r="AG116" s="319"/>
      <c r="AH116" s="319"/>
      <c r="AI116" s="319"/>
      <c r="AJ116" s="319"/>
      <c r="AK116" s="319"/>
      <c r="AL116" s="319"/>
      <c r="AM116" s="363"/>
      <c r="AN116" s="363"/>
      <c r="AO116" s="363"/>
      <c r="AP116" s="363"/>
      <c r="AQ116" s="319"/>
      <c r="AR116" s="319"/>
      <c r="AS116" s="319"/>
      <c r="AT116" s="319"/>
      <c r="AU116" s="364"/>
      <c r="AV116" s="319"/>
      <c r="AW116" s="319"/>
      <c r="AX116" s="319"/>
      <c r="AY116" s="319"/>
      <c r="AZ116" s="319"/>
      <c r="BB116" s="323"/>
      <c r="BD116" s="323"/>
      <c r="BF116" s="323"/>
      <c r="BH116" s="323"/>
    </row>
    <row r="117" spans="2:60" s="301" customFormat="1" x14ac:dyDescent="0.25">
      <c r="B117" s="319"/>
      <c r="C117" s="319"/>
      <c r="D117" s="320"/>
      <c r="E117" s="319"/>
      <c r="F117" s="319"/>
      <c r="G117" s="319"/>
      <c r="H117" s="319"/>
      <c r="I117" s="319"/>
      <c r="J117" s="319"/>
      <c r="K117" s="319"/>
      <c r="L117" s="362"/>
      <c r="M117" s="319"/>
      <c r="N117" s="319"/>
      <c r="O117" s="319"/>
      <c r="P117" s="319"/>
      <c r="Q117" s="319"/>
      <c r="R117" s="319"/>
      <c r="S117" s="319"/>
      <c r="T117" s="319"/>
      <c r="U117" s="319"/>
      <c r="V117" s="319"/>
      <c r="W117" s="319"/>
      <c r="X117" s="319"/>
      <c r="Y117" s="319"/>
      <c r="Z117" s="319"/>
      <c r="AA117" s="319"/>
      <c r="AB117" s="319"/>
      <c r="AC117" s="319"/>
      <c r="AD117" s="319"/>
      <c r="AE117" s="319"/>
      <c r="AF117" s="319"/>
      <c r="AG117" s="319"/>
      <c r="AH117" s="319"/>
      <c r="AI117" s="319"/>
      <c r="AJ117" s="319"/>
      <c r="AK117" s="319"/>
      <c r="AL117" s="319"/>
      <c r="AM117" s="363"/>
      <c r="AN117" s="363"/>
      <c r="AO117" s="363"/>
      <c r="AP117" s="363"/>
      <c r="AQ117" s="319"/>
      <c r="AR117" s="319"/>
      <c r="AS117" s="319"/>
      <c r="AT117" s="319"/>
      <c r="AU117" s="364"/>
      <c r="AV117" s="319"/>
      <c r="AW117" s="319"/>
      <c r="AX117" s="319"/>
      <c r="AY117" s="319"/>
      <c r="AZ117" s="319"/>
      <c r="BB117" s="323"/>
      <c r="BD117" s="323"/>
      <c r="BF117" s="323"/>
      <c r="BH117" s="323"/>
    </row>
    <row r="118" spans="2:60" s="301" customFormat="1" x14ac:dyDescent="0.25">
      <c r="B118" s="319"/>
      <c r="C118" s="319"/>
      <c r="D118" s="320"/>
      <c r="E118" s="319"/>
      <c r="F118" s="319"/>
      <c r="G118" s="319"/>
      <c r="H118" s="319"/>
      <c r="I118" s="319"/>
      <c r="J118" s="319"/>
      <c r="K118" s="319"/>
      <c r="L118" s="362"/>
      <c r="M118" s="319"/>
      <c r="N118" s="319"/>
      <c r="O118" s="319"/>
      <c r="P118" s="319"/>
      <c r="Q118" s="319"/>
      <c r="R118" s="319"/>
      <c r="S118" s="319"/>
      <c r="T118" s="319"/>
      <c r="U118" s="319"/>
      <c r="V118" s="319"/>
      <c r="W118" s="319"/>
      <c r="X118" s="319"/>
      <c r="Y118" s="319"/>
      <c r="Z118" s="319"/>
      <c r="AA118" s="319"/>
      <c r="AB118" s="319"/>
      <c r="AC118" s="319"/>
      <c r="AD118" s="319"/>
      <c r="AE118" s="319"/>
      <c r="AF118" s="319"/>
      <c r="AG118" s="319"/>
      <c r="AH118" s="319"/>
      <c r="AI118" s="319"/>
      <c r="AJ118" s="319"/>
      <c r="AK118" s="319"/>
      <c r="AL118" s="319"/>
      <c r="AM118" s="363"/>
      <c r="AN118" s="363"/>
      <c r="AO118" s="363"/>
      <c r="AP118" s="363"/>
      <c r="AQ118" s="319"/>
      <c r="AR118" s="319"/>
      <c r="AS118" s="319"/>
      <c r="AT118" s="319"/>
      <c r="AU118" s="364"/>
      <c r="AV118" s="319"/>
      <c r="AW118" s="319"/>
      <c r="AX118" s="319"/>
      <c r="AY118" s="319"/>
      <c r="AZ118" s="319"/>
      <c r="BB118" s="323"/>
      <c r="BD118" s="323"/>
      <c r="BF118" s="323"/>
      <c r="BH118" s="323"/>
    </row>
    <row r="119" spans="2:60" s="301" customFormat="1" x14ac:dyDescent="0.25">
      <c r="B119" s="319"/>
      <c r="C119" s="319"/>
      <c r="D119" s="320"/>
      <c r="E119" s="319"/>
      <c r="F119" s="319"/>
      <c r="G119" s="319"/>
      <c r="H119" s="319"/>
      <c r="I119" s="319"/>
      <c r="J119" s="319"/>
      <c r="K119" s="319"/>
      <c r="L119" s="362"/>
      <c r="M119" s="319"/>
      <c r="N119" s="319"/>
      <c r="O119" s="319"/>
      <c r="P119" s="319"/>
      <c r="Q119" s="319"/>
      <c r="R119" s="319"/>
      <c r="S119" s="319"/>
      <c r="T119" s="319"/>
      <c r="U119" s="319"/>
      <c r="V119" s="319"/>
      <c r="W119" s="319"/>
      <c r="X119" s="319"/>
      <c r="Y119" s="319"/>
      <c r="Z119" s="319"/>
      <c r="AA119" s="319"/>
      <c r="AB119" s="319"/>
      <c r="AC119" s="319"/>
      <c r="AD119" s="319"/>
      <c r="AE119" s="319"/>
      <c r="AF119" s="319"/>
      <c r="AG119" s="319"/>
      <c r="AH119" s="319"/>
      <c r="AI119" s="319"/>
      <c r="AJ119" s="319"/>
      <c r="AK119" s="319"/>
      <c r="AL119" s="319"/>
      <c r="AM119" s="363"/>
      <c r="AN119" s="363"/>
      <c r="AO119" s="363"/>
      <c r="AP119" s="363"/>
      <c r="AQ119" s="319"/>
      <c r="AR119" s="319"/>
      <c r="AS119" s="319"/>
      <c r="AT119" s="319"/>
      <c r="AU119" s="364"/>
      <c r="AV119" s="319"/>
      <c r="AW119" s="319"/>
      <c r="AX119" s="319"/>
      <c r="AY119" s="319"/>
      <c r="AZ119" s="319"/>
      <c r="BB119" s="323"/>
      <c r="BD119" s="323"/>
      <c r="BF119" s="323"/>
      <c r="BH119" s="323"/>
    </row>
    <row r="120" spans="2:60" s="301" customFormat="1" x14ac:dyDescent="0.25">
      <c r="B120" s="319"/>
      <c r="C120" s="319"/>
      <c r="D120" s="320"/>
      <c r="E120" s="319"/>
      <c r="F120" s="319"/>
      <c r="G120" s="319"/>
      <c r="H120" s="319"/>
      <c r="I120" s="319"/>
      <c r="J120" s="319"/>
      <c r="K120" s="319"/>
      <c r="L120" s="362"/>
      <c r="M120" s="319"/>
      <c r="N120" s="319"/>
      <c r="O120" s="319"/>
      <c r="P120" s="319"/>
      <c r="Q120" s="319"/>
      <c r="R120" s="319"/>
      <c r="S120" s="319"/>
      <c r="T120" s="319"/>
      <c r="U120" s="319"/>
      <c r="V120" s="319"/>
      <c r="W120" s="319"/>
      <c r="X120" s="319"/>
      <c r="Y120" s="319"/>
      <c r="Z120" s="319"/>
      <c r="AA120" s="319"/>
      <c r="AB120" s="319"/>
      <c r="AC120" s="319"/>
      <c r="AD120" s="319"/>
      <c r="AE120" s="319"/>
      <c r="AF120" s="319"/>
      <c r="AG120" s="319"/>
      <c r="AH120" s="319"/>
      <c r="AI120" s="319"/>
      <c r="AJ120" s="319"/>
      <c r="AK120" s="319"/>
      <c r="AL120" s="319"/>
      <c r="AM120" s="363"/>
      <c r="AN120" s="363"/>
      <c r="AO120" s="363"/>
      <c r="AP120" s="363"/>
      <c r="AQ120" s="319"/>
      <c r="AR120" s="319"/>
      <c r="AS120" s="319"/>
      <c r="AT120" s="319"/>
      <c r="AU120" s="364"/>
      <c r="AV120" s="319"/>
      <c r="AW120" s="319"/>
      <c r="AX120" s="319"/>
      <c r="AY120" s="319"/>
      <c r="AZ120" s="319"/>
      <c r="BB120" s="323"/>
      <c r="BD120" s="323"/>
      <c r="BF120" s="323"/>
      <c r="BH120" s="323"/>
    </row>
    <row r="121" spans="2:60" s="301" customFormat="1" x14ac:dyDescent="0.25">
      <c r="B121" s="319"/>
      <c r="C121" s="319"/>
      <c r="D121" s="320"/>
      <c r="E121" s="319"/>
      <c r="F121" s="319"/>
      <c r="G121" s="319"/>
      <c r="H121" s="319"/>
      <c r="I121" s="319"/>
      <c r="J121" s="319"/>
      <c r="K121" s="319"/>
      <c r="L121" s="362"/>
      <c r="M121" s="319"/>
      <c r="N121" s="319"/>
      <c r="O121" s="319"/>
      <c r="P121" s="319"/>
      <c r="Q121" s="319"/>
      <c r="R121" s="319"/>
      <c r="S121" s="319"/>
      <c r="T121" s="319"/>
      <c r="U121" s="319"/>
      <c r="V121" s="319"/>
      <c r="W121" s="319"/>
      <c r="X121" s="319"/>
      <c r="Y121" s="319"/>
      <c r="Z121" s="319"/>
      <c r="AA121" s="319"/>
      <c r="AB121" s="319"/>
      <c r="AC121" s="319"/>
      <c r="AD121" s="319"/>
      <c r="AE121" s="319"/>
      <c r="AF121" s="319"/>
      <c r="AG121" s="319"/>
      <c r="AH121" s="319"/>
      <c r="AI121" s="319"/>
      <c r="AJ121" s="319"/>
      <c r="AK121" s="319"/>
      <c r="AL121" s="319"/>
      <c r="AM121" s="363"/>
      <c r="AN121" s="363"/>
      <c r="AO121" s="363"/>
      <c r="AP121" s="363"/>
      <c r="AQ121" s="319"/>
      <c r="AR121" s="319"/>
      <c r="AS121" s="319"/>
      <c r="AT121" s="319"/>
      <c r="AU121" s="364"/>
      <c r="AV121" s="319"/>
      <c r="AW121" s="319"/>
      <c r="AX121" s="319"/>
      <c r="AY121" s="319"/>
      <c r="AZ121" s="319"/>
      <c r="BB121" s="323"/>
      <c r="BD121" s="323"/>
      <c r="BF121" s="323"/>
      <c r="BH121" s="323"/>
    </row>
    <row r="122" spans="2:60" s="301" customFormat="1" x14ac:dyDescent="0.25">
      <c r="B122" s="319"/>
      <c r="C122" s="319"/>
      <c r="D122" s="320"/>
      <c r="E122" s="319"/>
      <c r="F122" s="319"/>
      <c r="G122" s="319"/>
      <c r="H122" s="319"/>
      <c r="I122" s="319"/>
      <c r="J122" s="319"/>
      <c r="K122" s="319"/>
      <c r="L122" s="362"/>
      <c r="M122" s="319"/>
      <c r="N122" s="319"/>
      <c r="O122" s="319"/>
      <c r="P122" s="319"/>
      <c r="Q122" s="319"/>
      <c r="R122" s="319"/>
      <c r="S122" s="319"/>
      <c r="T122" s="319"/>
      <c r="U122" s="319"/>
      <c r="V122" s="319"/>
      <c r="W122" s="319"/>
      <c r="X122" s="319"/>
      <c r="Y122" s="319"/>
      <c r="Z122" s="319"/>
      <c r="AA122" s="319"/>
      <c r="AB122" s="319"/>
      <c r="AC122" s="319"/>
      <c r="AD122" s="319"/>
      <c r="AE122" s="319"/>
      <c r="AF122" s="319"/>
      <c r="AG122" s="319"/>
      <c r="AH122" s="319"/>
      <c r="AI122" s="319"/>
      <c r="AJ122" s="319"/>
      <c r="AK122" s="319"/>
      <c r="AL122" s="319"/>
      <c r="AM122" s="363"/>
      <c r="AN122" s="363"/>
      <c r="AO122" s="363"/>
      <c r="AP122" s="363"/>
      <c r="AQ122" s="319"/>
      <c r="AR122" s="319"/>
      <c r="AS122" s="319"/>
      <c r="AT122" s="319"/>
      <c r="AU122" s="364"/>
      <c r="AV122" s="319"/>
      <c r="AW122" s="319"/>
      <c r="AX122" s="319"/>
      <c r="AY122" s="319"/>
      <c r="AZ122" s="319"/>
      <c r="BB122" s="323"/>
      <c r="BD122" s="323"/>
      <c r="BF122" s="323"/>
      <c r="BH122" s="323"/>
    </row>
    <row r="123" spans="2:60" s="301" customFormat="1" x14ac:dyDescent="0.25">
      <c r="B123" s="319"/>
      <c r="C123" s="319"/>
      <c r="D123" s="320"/>
      <c r="E123" s="319"/>
      <c r="F123" s="319"/>
      <c r="G123" s="319"/>
      <c r="H123" s="319"/>
      <c r="I123" s="319"/>
      <c r="J123" s="319"/>
      <c r="K123" s="319"/>
      <c r="L123" s="362"/>
      <c r="M123" s="319"/>
      <c r="N123" s="319"/>
      <c r="O123" s="319"/>
      <c r="P123" s="319"/>
      <c r="Q123" s="319"/>
      <c r="R123" s="319"/>
      <c r="S123" s="319"/>
      <c r="T123" s="319"/>
      <c r="U123" s="319"/>
      <c r="V123" s="319"/>
      <c r="W123" s="319"/>
      <c r="X123" s="319"/>
      <c r="Y123" s="319"/>
      <c r="Z123" s="319"/>
      <c r="AA123" s="319"/>
      <c r="AB123" s="319"/>
      <c r="AC123" s="319"/>
      <c r="AD123" s="319"/>
      <c r="AE123" s="319"/>
      <c r="AF123" s="319"/>
      <c r="AG123" s="319"/>
      <c r="AH123" s="319"/>
      <c r="AI123" s="319"/>
      <c r="AJ123" s="319"/>
      <c r="AK123" s="319"/>
      <c r="AL123" s="319"/>
      <c r="AM123" s="363"/>
      <c r="AN123" s="363"/>
      <c r="AO123" s="363"/>
      <c r="AP123" s="363"/>
      <c r="AQ123" s="319"/>
      <c r="AR123" s="319"/>
      <c r="AS123" s="319"/>
      <c r="AT123" s="319"/>
      <c r="AU123" s="364"/>
      <c r="AV123" s="319"/>
      <c r="AW123" s="319"/>
      <c r="AX123" s="319"/>
      <c r="AY123" s="319"/>
      <c r="AZ123" s="319"/>
      <c r="BB123" s="323"/>
      <c r="BD123" s="323"/>
      <c r="BF123" s="323"/>
      <c r="BH123" s="323"/>
    </row>
    <row r="124" spans="2:60" s="301" customFormat="1" x14ac:dyDescent="0.25">
      <c r="B124" s="319"/>
      <c r="C124" s="319"/>
      <c r="D124" s="320"/>
      <c r="E124" s="319"/>
      <c r="F124" s="319"/>
      <c r="G124" s="319"/>
      <c r="H124" s="319"/>
      <c r="I124" s="319"/>
      <c r="J124" s="319"/>
      <c r="K124" s="319"/>
      <c r="L124" s="362"/>
      <c r="M124" s="319"/>
      <c r="N124" s="319"/>
      <c r="O124" s="319"/>
      <c r="P124" s="319"/>
      <c r="Q124" s="319"/>
      <c r="R124" s="319"/>
      <c r="S124" s="319"/>
      <c r="T124" s="319"/>
      <c r="U124" s="319"/>
      <c r="V124" s="319"/>
      <c r="W124" s="319"/>
      <c r="X124" s="319"/>
      <c r="Y124" s="319"/>
      <c r="Z124" s="319"/>
      <c r="AA124" s="319"/>
      <c r="AB124" s="319"/>
      <c r="AC124" s="319"/>
      <c r="AD124" s="319"/>
      <c r="AE124" s="319"/>
      <c r="AF124" s="319"/>
      <c r="AG124" s="319"/>
      <c r="AH124" s="319"/>
      <c r="AI124" s="319"/>
      <c r="AJ124" s="319"/>
      <c r="AK124" s="319"/>
      <c r="AL124" s="319"/>
      <c r="AM124" s="363"/>
      <c r="AN124" s="363"/>
      <c r="AO124" s="363"/>
      <c r="AP124" s="363"/>
      <c r="AQ124" s="319"/>
      <c r="AR124" s="319"/>
      <c r="AS124" s="319"/>
      <c r="AT124" s="319"/>
      <c r="AU124" s="364"/>
      <c r="AV124" s="319"/>
      <c r="AW124" s="319"/>
      <c r="AX124" s="319"/>
      <c r="AY124" s="319"/>
      <c r="AZ124" s="319"/>
      <c r="BB124" s="323"/>
      <c r="BD124" s="323"/>
      <c r="BF124" s="323"/>
      <c r="BH124" s="323"/>
    </row>
    <row r="125" spans="2:60" s="301" customFormat="1" x14ac:dyDescent="0.25">
      <c r="B125" s="319"/>
      <c r="C125" s="319"/>
      <c r="D125" s="320"/>
      <c r="E125" s="319"/>
      <c r="F125" s="319"/>
      <c r="G125" s="319"/>
      <c r="H125" s="319"/>
      <c r="I125" s="319"/>
      <c r="J125" s="319"/>
      <c r="K125" s="319"/>
      <c r="L125" s="362"/>
      <c r="M125" s="319"/>
      <c r="N125" s="319"/>
      <c r="O125" s="319"/>
      <c r="P125" s="319"/>
      <c r="Q125" s="319"/>
      <c r="R125" s="319"/>
      <c r="S125" s="319"/>
      <c r="T125" s="319"/>
      <c r="U125" s="319"/>
      <c r="V125" s="319"/>
      <c r="W125" s="319"/>
      <c r="X125" s="319"/>
      <c r="Y125" s="319"/>
      <c r="Z125" s="319"/>
      <c r="AA125" s="319"/>
      <c r="AB125" s="319"/>
      <c r="AC125" s="319"/>
      <c r="AD125" s="319"/>
      <c r="AE125" s="319"/>
      <c r="AF125" s="319"/>
      <c r="AG125" s="319"/>
      <c r="AH125" s="319"/>
      <c r="AI125" s="319"/>
      <c r="AJ125" s="319"/>
      <c r="AK125" s="319"/>
      <c r="AL125" s="319"/>
      <c r="AM125" s="363"/>
      <c r="AN125" s="363"/>
      <c r="AO125" s="363"/>
      <c r="AP125" s="363"/>
      <c r="AQ125" s="319"/>
      <c r="AR125" s="319"/>
      <c r="AS125" s="319"/>
      <c r="AT125" s="319"/>
      <c r="AU125" s="364"/>
      <c r="AV125" s="319"/>
      <c r="AW125" s="319"/>
      <c r="AX125" s="319"/>
      <c r="AY125" s="319"/>
      <c r="AZ125" s="319"/>
      <c r="BB125" s="323"/>
      <c r="BD125" s="323"/>
      <c r="BF125" s="323"/>
      <c r="BH125" s="323"/>
    </row>
    <row r="126" spans="2:60" s="301" customFormat="1" x14ac:dyDescent="0.25">
      <c r="B126" s="319"/>
      <c r="C126" s="319"/>
      <c r="D126" s="320"/>
      <c r="E126" s="319"/>
      <c r="F126" s="319"/>
      <c r="G126" s="319"/>
      <c r="H126" s="319"/>
      <c r="I126" s="319"/>
      <c r="J126" s="319"/>
      <c r="K126" s="319"/>
      <c r="L126" s="362"/>
      <c r="M126" s="319"/>
      <c r="N126" s="319"/>
      <c r="O126" s="319"/>
      <c r="P126" s="319"/>
      <c r="Q126" s="319"/>
      <c r="R126" s="319"/>
      <c r="S126" s="319"/>
      <c r="T126" s="319"/>
      <c r="U126" s="319"/>
      <c r="V126" s="319"/>
      <c r="W126" s="319"/>
      <c r="X126" s="319"/>
      <c r="Y126" s="319"/>
      <c r="Z126" s="319"/>
      <c r="AA126" s="319"/>
      <c r="AB126" s="319"/>
      <c r="AC126" s="319"/>
      <c r="AD126" s="319"/>
      <c r="AE126" s="319"/>
      <c r="AF126" s="319"/>
      <c r="AG126" s="319"/>
      <c r="AH126" s="319"/>
      <c r="AI126" s="319"/>
      <c r="AJ126" s="319"/>
      <c r="AK126" s="319"/>
      <c r="AL126" s="319"/>
      <c r="AM126" s="363"/>
      <c r="AN126" s="363"/>
      <c r="AO126" s="363"/>
      <c r="AP126" s="363"/>
      <c r="AQ126" s="319"/>
      <c r="AR126" s="319"/>
      <c r="AS126" s="319"/>
      <c r="AT126" s="319"/>
      <c r="AU126" s="364"/>
      <c r="AV126" s="319"/>
      <c r="AW126" s="319"/>
      <c r="AX126" s="319"/>
      <c r="AY126" s="319"/>
      <c r="AZ126" s="319"/>
      <c r="BB126" s="323"/>
      <c r="BD126" s="323"/>
      <c r="BF126" s="323"/>
      <c r="BH126" s="323"/>
    </row>
    <row r="127" spans="2:60" s="301" customFormat="1" x14ac:dyDescent="0.25">
      <c r="B127" s="319"/>
      <c r="C127" s="319"/>
      <c r="D127" s="320"/>
      <c r="E127" s="319"/>
      <c r="F127" s="319"/>
      <c r="G127" s="319"/>
      <c r="H127" s="319"/>
      <c r="I127" s="319"/>
      <c r="J127" s="319"/>
      <c r="K127" s="319"/>
      <c r="L127" s="362"/>
      <c r="M127" s="319"/>
      <c r="N127" s="319"/>
      <c r="O127" s="319"/>
      <c r="P127" s="319"/>
      <c r="Q127" s="319"/>
      <c r="R127" s="319"/>
      <c r="S127" s="319"/>
      <c r="T127" s="319"/>
      <c r="U127" s="319"/>
      <c r="V127" s="319"/>
      <c r="W127" s="319"/>
      <c r="X127" s="319"/>
      <c r="Y127" s="319"/>
      <c r="Z127" s="319"/>
      <c r="AA127" s="319"/>
      <c r="AB127" s="319"/>
      <c r="AC127" s="319"/>
      <c r="AD127" s="319"/>
      <c r="AE127" s="319"/>
      <c r="AF127" s="319"/>
      <c r="AG127" s="319"/>
      <c r="AH127" s="319"/>
      <c r="AI127" s="319"/>
      <c r="AJ127" s="319"/>
      <c r="AK127" s="319"/>
      <c r="AL127" s="319"/>
      <c r="AM127" s="363"/>
      <c r="AN127" s="363"/>
      <c r="AO127" s="363"/>
      <c r="AP127" s="363"/>
      <c r="AQ127" s="319"/>
      <c r="AR127" s="319"/>
      <c r="AS127" s="319"/>
      <c r="AT127" s="319"/>
      <c r="AU127" s="364"/>
      <c r="AV127" s="319"/>
      <c r="AW127" s="319"/>
      <c r="AX127" s="319"/>
      <c r="AY127" s="319"/>
      <c r="AZ127" s="319"/>
      <c r="BB127" s="323"/>
      <c r="BD127" s="323"/>
      <c r="BF127" s="323"/>
      <c r="BH127" s="323"/>
    </row>
    <row r="128" spans="2:60" s="301" customFormat="1" x14ac:dyDescent="0.25">
      <c r="B128" s="319"/>
      <c r="C128" s="319"/>
      <c r="D128" s="320"/>
      <c r="E128" s="319"/>
      <c r="F128" s="319"/>
      <c r="G128" s="319"/>
      <c r="H128" s="319"/>
      <c r="I128" s="319"/>
      <c r="J128" s="319"/>
      <c r="K128" s="319"/>
      <c r="L128" s="362"/>
      <c r="M128" s="319"/>
      <c r="N128" s="319"/>
      <c r="O128" s="319"/>
      <c r="P128" s="319"/>
      <c r="Q128" s="319"/>
      <c r="R128" s="319"/>
      <c r="S128" s="319"/>
      <c r="T128" s="319"/>
      <c r="U128" s="319"/>
      <c r="V128" s="319"/>
      <c r="W128" s="319"/>
      <c r="X128" s="319"/>
      <c r="Y128" s="319"/>
      <c r="Z128" s="319"/>
      <c r="AA128" s="319"/>
      <c r="AB128" s="319"/>
      <c r="AC128" s="319"/>
      <c r="AD128" s="319"/>
      <c r="AE128" s="319"/>
      <c r="AF128" s="319"/>
      <c r="AG128" s="319"/>
      <c r="AH128" s="319"/>
      <c r="AI128" s="319"/>
      <c r="AJ128" s="319"/>
      <c r="AK128" s="319"/>
      <c r="AL128" s="319"/>
      <c r="AM128" s="363"/>
      <c r="AN128" s="363"/>
      <c r="AO128" s="363"/>
      <c r="AP128" s="363"/>
      <c r="AQ128" s="319"/>
      <c r="AR128" s="319"/>
      <c r="AS128" s="319"/>
      <c r="AT128" s="319"/>
      <c r="AU128" s="364"/>
      <c r="AV128" s="319"/>
      <c r="AW128" s="319"/>
      <c r="AX128" s="319"/>
      <c r="AY128" s="319"/>
      <c r="AZ128" s="319"/>
      <c r="BB128" s="323"/>
      <c r="BD128" s="323"/>
      <c r="BF128" s="323"/>
      <c r="BH128" s="323"/>
    </row>
    <row r="129" spans="2:60" s="301" customFormat="1" x14ac:dyDescent="0.25">
      <c r="B129" s="319"/>
      <c r="C129" s="319"/>
      <c r="D129" s="320"/>
      <c r="E129" s="319"/>
      <c r="F129" s="319"/>
      <c r="G129" s="319"/>
      <c r="H129" s="319"/>
      <c r="I129" s="319"/>
      <c r="J129" s="319"/>
      <c r="K129" s="319"/>
      <c r="L129" s="362"/>
      <c r="M129" s="319"/>
      <c r="N129" s="319"/>
      <c r="O129" s="319"/>
      <c r="P129" s="319"/>
      <c r="Q129" s="319"/>
      <c r="R129" s="319"/>
      <c r="S129" s="319"/>
      <c r="T129" s="319"/>
      <c r="U129" s="319"/>
      <c r="V129" s="319"/>
      <c r="W129" s="319"/>
      <c r="X129" s="319"/>
      <c r="Y129" s="319"/>
      <c r="Z129" s="319"/>
      <c r="AA129" s="319"/>
      <c r="AB129" s="319"/>
      <c r="AC129" s="319"/>
      <c r="AD129" s="319"/>
      <c r="AE129" s="319"/>
      <c r="AF129" s="319"/>
      <c r="AG129" s="319"/>
      <c r="AH129" s="319"/>
      <c r="AI129" s="319"/>
      <c r="AJ129" s="319"/>
      <c r="AK129" s="319"/>
      <c r="AL129" s="319"/>
      <c r="AM129" s="363"/>
      <c r="AN129" s="363"/>
      <c r="AO129" s="363"/>
      <c r="AP129" s="363"/>
      <c r="AQ129" s="319"/>
      <c r="AR129" s="319"/>
      <c r="AS129" s="319"/>
      <c r="AT129" s="319"/>
      <c r="AU129" s="364"/>
      <c r="AV129" s="319"/>
      <c r="AW129" s="319"/>
      <c r="AX129" s="319"/>
      <c r="AY129" s="319"/>
      <c r="AZ129" s="319"/>
      <c r="BB129" s="323"/>
      <c r="BD129" s="323"/>
      <c r="BF129" s="323"/>
      <c r="BH129" s="323"/>
    </row>
    <row r="130" spans="2:60" s="301" customFormat="1" x14ac:dyDescent="0.25">
      <c r="B130" s="319"/>
      <c r="C130" s="319"/>
      <c r="D130" s="320"/>
      <c r="E130" s="319"/>
      <c r="F130" s="319"/>
      <c r="G130" s="319"/>
      <c r="H130" s="319"/>
      <c r="I130" s="319"/>
      <c r="J130" s="319"/>
      <c r="K130" s="319"/>
      <c r="L130" s="362"/>
      <c r="M130" s="319"/>
      <c r="N130" s="319"/>
      <c r="O130" s="319"/>
      <c r="P130" s="319"/>
      <c r="Q130" s="319"/>
      <c r="R130" s="319"/>
      <c r="S130" s="319"/>
      <c r="T130" s="319"/>
      <c r="U130" s="319"/>
      <c r="V130" s="319"/>
      <c r="W130" s="319"/>
      <c r="X130" s="319"/>
      <c r="Y130" s="319"/>
      <c r="Z130" s="319"/>
      <c r="AA130" s="319"/>
      <c r="AB130" s="319"/>
      <c r="AC130" s="319"/>
      <c r="AD130" s="319"/>
      <c r="AE130" s="319"/>
      <c r="AF130" s="319"/>
      <c r="AG130" s="319"/>
      <c r="AH130" s="319"/>
      <c r="AI130" s="319"/>
      <c r="AJ130" s="319"/>
      <c r="AK130" s="319"/>
      <c r="AL130" s="319"/>
      <c r="AM130" s="363"/>
      <c r="AN130" s="363"/>
      <c r="AO130" s="363"/>
      <c r="AP130" s="363"/>
      <c r="AQ130" s="319"/>
      <c r="AR130" s="319"/>
      <c r="AS130" s="319"/>
      <c r="AT130" s="319"/>
      <c r="AU130" s="364"/>
      <c r="AV130" s="319"/>
      <c r="AW130" s="319"/>
      <c r="AX130" s="319"/>
      <c r="AY130" s="319"/>
      <c r="AZ130" s="319"/>
      <c r="BB130" s="323"/>
      <c r="BD130" s="323"/>
      <c r="BF130" s="323"/>
      <c r="BH130" s="323"/>
    </row>
    <row r="131" spans="2:60" s="301" customFormat="1" x14ac:dyDescent="0.25">
      <c r="B131" s="319"/>
      <c r="C131" s="319"/>
      <c r="D131" s="320"/>
      <c r="E131" s="319"/>
      <c r="F131" s="319"/>
      <c r="G131" s="319"/>
      <c r="H131" s="319"/>
      <c r="I131" s="319"/>
      <c r="J131" s="319"/>
      <c r="K131" s="319"/>
      <c r="L131" s="362"/>
      <c r="M131" s="319"/>
      <c r="N131" s="319"/>
      <c r="O131" s="319"/>
      <c r="P131" s="319"/>
      <c r="Q131" s="319"/>
      <c r="R131" s="319"/>
      <c r="S131" s="319"/>
      <c r="T131" s="319"/>
      <c r="U131" s="319"/>
      <c r="V131" s="319"/>
      <c r="W131" s="319"/>
      <c r="X131" s="319"/>
      <c r="Y131" s="319"/>
      <c r="Z131" s="319"/>
      <c r="AA131" s="319"/>
      <c r="AB131" s="319"/>
      <c r="AC131" s="319"/>
      <c r="AD131" s="319"/>
      <c r="AE131" s="319"/>
      <c r="AF131" s="319"/>
      <c r="AG131" s="319"/>
      <c r="AH131" s="319"/>
      <c r="AI131" s="319"/>
      <c r="AJ131" s="319"/>
      <c r="AK131" s="319"/>
      <c r="AL131" s="319"/>
      <c r="AM131" s="363"/>
      <c r="AN131" s="363"/>
      <c r="AO131" s="363"/>
      <c r="AP131" s="363"/>
      <c r="AQ131" s="319"/>
      <c r="AR131" s="319"/>
      <c r="AS131" s="319"/>
      <c r="AT131" s="319"/>
      <c r="AU131" s="364"/>
      <c r="AV131" s="319"/>
      <c r="AW131" s="319"/>
      <c r="AX131" s="319"/>
      <c r="AY131" s="319"/>
      <c r="AZ131" s="319"/>
      <c r="BB131" s="323"/>
      <c r="BD131" s="323"/>
      <c r="BF131" s="323"/>
      <c r="BH131" s="323"/>
    </row>
    <row r="132" spans="2:60" s="301" customFormat="1" x14ac:dyDescent="0.25">
      <c r="B132" s="319"/>
      <c r="C132" s="319"/>
      <c r="D132" s="320"/>
      <c r="E132" s="319"/>
      <c r="F132" s="319"/>
      <c r="G132" s="319"/>
      <c r="H132" s="319"/>
      <c r="I132" s="319"/>
      <c r="J132" s="319"/>
      <c r="K132" s="319"/>
      <c r="L132" s="362"/>
      <c r="M132" s="319"/>
      <c r="N132" s="319"/>
      <c r="O132" s="319"/>
      <c r="P132" s="319"/>
      <c r="Q132" s="319"/>
      <c r="R132" s="319"/>
      <c r="S132" s="319"/>
      <c r="T132" s="319"/>
      <c r="U132" s="319"/>
      <c r="V132" s="319"/>
      <c r="W132" s="319"/>
      <c r="X132" s="319"/>
      <c r="Y132" s="319"/>
      <c r="Z132" s="319"/>
      <c r="AA132" s="319"/>
      <c r="AB132" s="319"/>
      <c r="AC132" s="319"/>
      <c r="AD132" s="319"/>
      <c r="AE132" s="319"/>
      <c r="AF132" s="319"/>
      <c r="AG132" s="319"/>
      <c r="AH132" s="319"/>
      <c r="AI132" s="319"/>
      <c r="AJ132" s="319"/>
      <c r="AK132" s="319"/>
      <c r="AL132" s="319"/>
      <c r="AM132" s="363"/>
      <c r="AN132" s="363"/>
      <c r="AO132" s="363"/>
      <c r="AP132" s="363"/>
      <c r="AQ132" s="319"/>
      <c r="AR132" s="319"/>
      <c r="AS132" s="319"/>
      <c r="AT132" s="319"/>
      <c r="AU132" s="364"/>
      <c r="AV132" s="319"/>
      <c r="AW132" s="319"/>
      <c r="AX132" s="319"/>
      <c r="AY132" s="319"/>
      <c r="AZ132" s="319"/>
      <c r="BB132" s="323"/>
      <c r="BD132" s="323"/>
      <c r="BF132" s="323"/>
      <c r="BH132" s="323"/>
    </row>
    <row r="133" spans="2:60" s="301" customFormat="1" x14ac:dyDescent="0.25">
      <c r="B133" s="319"/>
      <c r="C133" s="319"/>
      <c r="D133" s="320"/>
      <c r="E133" s="319"/>
      <c r="F133" s="319"/>
      <c r="G133" s="319"/>
      <c r="H133" s="319"/>
      <c r="I133" s="319"/>
      <c r="J133" s="319"/>
      <c r="K133" s="319"/>
      <c r="L133" s="362"/>
      <c r="M133" s="319"/>
      <c r="N133" s="319"/>
      <c r="O133" s="319"/>
      <c r="P133" s="319"/>
      <c r="Q133" s="319"/>
      <c r="R133" s="319"/>
      <c r="S133" s="319"/>
      <c r="T133" s="319"/>
      <c r="U133" s="319"/>
      <c r="V133" s="319"/>
      <c r="W133" s="319"/>
      <c r="X133" s="319"/>
      <c r="Y133" s="319"/>
      <c r="Z133" s="319"/>
      <c r="AA133" s="319"/>
      <c r="AB133" s="319"/>
      <c r="AC133" s="319"/>
      <c r="AD133" s="319"/>
      <c r="AE133" s="319"/>
      <c r="AF133" s="319"/>
      <c r="AG133" s="319"/>
      <c r="AH133" s="319"/>
      <c r="AI133" s="319"/>
      <c r="AJ133" s="319"/>
      <c r="AK133" s="319"/>
      <c r="AL133" s="319"/>
      <c r="AM133" s="363"/>
      <c r="AN133" s="363"/>
      <c r="AO133" s="363"/>
      <c r="AP133" s="363"/>
      <c r="AQ133" s="319"/>
      <c r="AR133" s="319"/>
      <c r="AS133" s="319"/>
      <c r="AT133" s="319"/>
      <c r="AU133" s="364"/>
      <c r="AV133" s="319"/>
      <c r="AW133" s="319"/>
      <c r="AX133" s="319"/>
      <c r="AY133" s="319"/>
      <c r="AZ133" s="319"/>
      <c r="BB133" s="323"/>
      <c r="BD133" s="323"/>
      <c r="BF133" s="323"/>
      <c r="BH133" s="323"/>
    </row>
    <row r="134" spans="2:60" s="301" customFormat="1" x14ac:dyDescent="0.25">
      <c r="B134" s="319"/>
      <c r="C134" s="319"/>
      <c r="D134" s="320"/>
      <c r="E134" s="319"/>
      <c r="F134" s="319"/>
      <c r="G134" s="319"/>
      <c r="H134" s="319"/>
      <c r="I134" s="319"/>
      <c r="J134" s="319"/>
      <c r="K134" s="319"/>
      <c r="L134" s="362"/>
      <c r="M134" s="319"/>
      <c r="N134" s="319"/>
      <c r="O134" s="319"/>
      <c r="P134" s="319"/>
      <c r="Q134" s="319"/>
      <c r="R134" s="319"/>
      <c r="S134" s="319"/>
      <c r="T134" s="319"/>
      <c r="U134" s="319"/>
      <c r="V134" s="319"/>
      <c r="W134" s="319"/>
      <c r="X134" s="319"/>
      <c r="Y134" s="319"/>
      <c r="Z134" s="319"/>
      <c r="AA134" s="319"/>
      <c r="AB134" s="319"/>
      <c r="AC134" s="319"/>
      <c r="AD134" s="319"/>
      <c r="AE134" s="319"/>
      <c r="AF134" s="319"/>
      <c r="AG134" s="319"/>
      <c r="AH134" s="319"/>
      <c r="AI134" s="319"/>
      <c r="AJ134" s="319"/>
      <c r="AK134" s="319"/>
      <c r="AL134" s="319"/>
      <c r="AM134" s="363"/>
      <c r="AN134" s="363"/>
      <c r="AO134" s="363"/>
      <c r="AP134" s="363"/>
      <c r="AQ134" s="319"/>
      <c r="AR134" s="319"/>
      <c r="AS134" s="319"/>
      <c r="AT134" s="319"/>
      <c r="AU134" s="364"/>
      <c r="AV134" s="319"/>
      <c r="AW134" s="319"/>
      <c r="AX134" s="319"/>
      <c r="AY134" s="319"/>
      <c r="AZ134" s="319"/>
      <c r="BB134" s="323"/>
      <c r="BD134" s="323"/>
      <c r="BF134" s="323"/>
      <c r="BH134" s="323"/>
    </row>
    <row r="135" spans="2:60" s="301" customFormat="1" x14ac:dyDescent="0.25">
      <c r="B135" s="319"/>
      <c r="C135" s="319"/>
      <c r="D135" s="320"/>
      <c r="E135" s="319"/>
      <c r="F135" s="319"/>
      <c r="G135" s="319"/>
      <c r="H135" s="319"/>
      <c r="I135" s="319"/>
      <c r="J135" s="319"/>
      <c r="K135" s="319"/>
      <c r="L135" s="362"/>
      <c r="M135" s="319"/>
      <c r="N135" s="319"/>
      <c r="O135" s="319"/>
      <c r="P135" s="319"/>
      <c r="Q135" s="319"/>
      <c r="R135" s="319"/>
      <c r="S135" s="319"/>
      <c r="T135" s="319"/>
      <c r="U135" s="319"/>
      <c r="V135" s="319"/>
      <c r="W135" s="319"/>
      <c r="X135" s="319"/>
      <c r="Y135" s="319"/>
      <c r="Z135" s="319"/>
      <c r="AA135" s="319"/>
      <c r="AB135" s="319"/>
      <c r="AC135" s="319"/>
      <c r="AD135" s="319"/>
      <c r="AE135" s="319"/>
      <c r="AF135" s="319"/>
      <c r="AG135" s="319"/>
      <c r="AH135" s="319"/>
      <c r="AI135" s="319"/>
      <c r="AJ135" s="319"/>
      <c r="AK135" s="319"/>
      <c r="AL135" s="319"/>
      <c r="AM135" s="363"/>
      <c r="AN135" s="363"/>
      <c r="AO135" s="363"/>
      <c r="AP135" s="363"/>
      <c r="AQ135" s="319"/>
      <c r="AR135" s="319"/>
      <c r="AS135" s="319"/>
      <c r="AT135" s="319"/>
      <c r="AU135" s="364"/>
      <c r="AV135" s="319"/>
      <c r="AW135" s="319"/>
      <c r="AX135" s="319"/>
      <c r="AY135" s="319"/>
      <c r="AZ135" s="319"/>
      <c r="BB135" s="323"/>
      <c r="BD135" s="323"/>
      <c r="BF135" s="323"/>
      <c r="BH135" s="323"/>
    </row>
    <row r="136" spans="2:60" s="301" customFormat="1" x14ac:dyDescent="0.25">
      <c r="B136" s="319"/>
      <c r="C136" s="319"/>
      <c r="D136" s="320"/>
      <c r="E136" s="319"/>
      <c r="F136" s="319"/>
      <c r="G136" s="319"/>
      <c r="H136" s="319"/>
      <c r="I136" s="319"/>
      <c r="J136" s="319"/>
      <c r="K136" s="319"/>
      <c r="L136" s="362"/>
      <c r="M136" s="319"/>
      <c r="N136" s="319"/>
      <c r="O136" s="319"/>
      <c r="P136" s="319"/>
      <c r="Q136" s="319"/>
      <c r="R136" s="319"/>
      <c r="S136" s="319"/>
      <c r="T136" s="319"/>
      <c r="U136" s="319"/>
      <c r="V136" s="319"/>
      <c r="W136" s="319"/>
      <c r="X136" s="319"/>
      <c r="Y136" s="319"/>
      <c r="Z136" s="319"/>
      <c r="AA136" s="319"/>
      <c r="AB136" s="319"/>
      <c r="AC136" s="319"/>
      <c r="AD136" s="319"/>
      <c r="AE136" s="319"/>
      <c r="AF136" s="319"/>
      <c r="AG136" s="319"/>
      <c r="AH136" s="319"/>
      <c r="AI136" s="319"/>
      <c r="AJ136" s="319"/>
      <c r="AK136" s="319"/>
      <c r="AL136" s="319"/>
      <c r="AM136" s="363"/>
      <c r="AN136" s="363"/>
      <c r="AO136" s="363"/>
      <c r="AP136" s="363"/>
      <c r="AQ136" s="319"/>
      <c r="AR136" s="319"/>
      <c r="AS136" s="319"/>
      <c r="AT136" s="319"/>
      <c r="AU136" s="364"/>
      <c r="AV136" s="319"/>
      <c r="AW136" s="319"/>
      <c r="AX136" s="319"/>
      <c r="AY136" s="319"/>
      <c r="AZ136" s="319"/>
      <c r="BB136" s="323"/>
      <c r="BD136" s="323"/>
      <c r="BF136" s="323"/>
      <c r="BH136" s="323"/>
    </row>
    <row r="137" spans="2:60" s="301" customFormat="1" x14ac:dyDescent="0.25">
      <c r="B137" s="319"/>
      <c r="C137" s="319"/>
      <c r="D137" s="320"/>
      <c r="E137" s="319"/>
      <c r="F137" s="319"/>
      <c r="G137" s="319"/>
      <c r="H137" s="319"/>
      <c r="I137" s="319"/>
      <c r="J137" s="319"/>
      <c r="K137" s="319"/>
      <c r="L137" s="362"/>
      <c r="M137" s="319"/>
      <c r="N137" s="319"/>
      <c r="O137" s="319"/>
      <c r="P137" s="319"/>
      <c r="Q137" s="319"/>
      <c r="R137" s="319"/>
      <c r="S137" s="319"/>
      <c r="T137" s="319"/>
      <c r="U137" s="319"/>
      <c r="V137" s="319"/>
      <c r="W137" s="319"/>
      <c r="X137" s="319"/>
      <c r="Y137" s="319"/>
      <c r="Z137" s="319"/>
      <c r="AA137" s="319"/>
      <c r="AB137" s="319"/>
      <c r="AC137" s="319"/>
      <c r="AD137" s="319"/>
      <c r="AE137" s="319"/>
      <c r="AF137" s="319"/>
      <c r="AG137" s="319"/>
      <c r="AH137" s="319"/>
      <c r="AI137" s="319"/>
      <c r="AJ137" s="319"/>
      <c r="AK137" s="319"/>
      <c r="AL137" s="319"/>
      <c r="AM137" s="363"/>
      <c r="AN137" s="363"/>
      <c r="AO137" s="363"/>
      <c r="AP137" s="363"/>
      <c r="AQ137" s="319"/>
      <c r="AR137" s="319"/>
      <c r="AS137" s="319"/>
      <c r="AT137" s="319"/>
      <c r="AU137" s="364"/>
      <c r="AV137" s="319"/>
      <c r="AW137" s="319"/>
      <c r="AX137" s="319"/>
      <c r="AY137" s="319"/>
      <c r="AZ137" s="319"/>
      <c r="BB137" s="323"/>
      <c r="BD137" s="323"/>
      <c r="BF137" s="323"/>
      <c r="BH137" s="323"/>
    </row>
    <row r="138" spans="2:60" s="301" customFormat="1" x14ac:dyDescent="0.25">
      <c r="B138" s="319"/>
      <c r="C138" s="319"/>
      <c r="D138" s="320"/>
      <c r="E138" s="319"/>
      <c r="F138" s="319"/>
      <c r="G138" s="319"/>
      <c r="H138" s="319"/>
      <c r="I138" s="319"/>
      <c r="J138" s="319"/>
      <c r="K138" s="319"/>
      <c r="L138" s="362"/>
      <c r="M138" s="319"/>
      <c r="N138" s="319"/>
      <c r="O138" s="319"/>
      <c r="P138" s="319"/>
      <c r="Q138" s="319"/>
      <c r="R138" s="319"/>
      <c r="S138" s="319"/>
      <c r="T138" s="319"/>
      <c r="U138" s="319"/>
      <c r="V138" s="319"/>
      <c r="W138" s="319"/>
      <c r="X138" s="319"/>
      <c r="Y138" s="319"/>
      <c r="Z138" s="319"/>
      <c r="AA138" s="319"/>
      <c r="AB138" s="319"/>
      <c r="AC138" s="319"/>
      <c r="AD138" s="319"/>
      <c r="AE138" s="319"/>
      <c r="AF138" s="319"/>
      <c r="AG138" s="319"/>
      <c r="AH138" s="319"/>
      <c r="AI138" s="319"/>
      <c r="AJ138" s="319"/>
      <c r="AK138" s="319"/>
      <c r="AL138" s="319"/>
      <c r="AM138" s="363"/>
      <c r="AN138" s="363"/>
      <c r="AO138" s="363"/>
      <c r="AP138" s="363"/>
      <c r="AQ138" s="319"/>
      <c r="AR138" s="319"/>
      <c r="AS138" s="319"/>
      <c r="AT138" s="319"/>
      <c r="AU138" s="364"/>
      <c r="AV138" s="319"/>
      <c r="AW138" s="319"/>
      <c r="AX138" s="319"/>
      <c r="AY138" s="319"/>
      <c r="AZ138" s="319"/>
      <c r="BB138" s="323"/>
      <c r="BD138" s="323"/>
      <c r="BF138" s="323"/>
      <c r="BH138" s="323"/>
    </row>
    <row r="139" spans="2:60" s="301" customFormat="1" x14ac:dyDescent="0.25">
      <c r="B139" s="319"/>
      <c r="C139" s="319"/>
      <c r="D139" s="320"/>
      <c r="E139" s="319"/>
      <c r="F139" s="319"/>
      <c r="G139" s="319"/>
      <c r="H139" s="319"/>
      <c r="I139" s="319"/>
      <c r="J139" s="319"/>
      <c r="K139" s="319"/>
      <c r="L139" s="362"/>
      <c r="M139" s="319"/>
      <c r="N139" s="319"/>
      <c r="O139" s="319"/>
      <c r="P139" s="319"/>
      <c r="Q139" s="319"/>
      <c r="R139" s="319"/>
      <c r="S139" s="319"/>
      <c r="T139" s="319"/>
      <c r="U139" s="319"/>
      <c r="V139" s="319"/>
      <c r="W139" s="319"/>
      <c r="X139" s="319"/>
      <c r="Y139" s="319"/>
      <c r="Z139" s="319"/>
      <c r="AA139" s="319"/>
      <c r="AB139" s="319"/>
      <c r="AC139" s="319"/>
      <c r="AD139" s="319"/>
      <c r="AE139" s="319"/>
      <c r="AF139" s="319"/>
      <c r="AG139" s="319"/>
      <c r="AH139" s="319"/>
      <c r="AI139" s="319"/>
      <c r="AJ139" s="319"/>
      <c r="AK139" s="319"/>
      <c r="AL139" s="319"/>
      <c r="AM139" s="363"/>
      <c r="AN139" s="363"/>
      <c r="AO139" s="363"/>
      <c r="AP139" s="363"/>
      <c r="AQ139" s="319"/>
      <c r="AR139" s="319"/>
      <c r="AS139" s="319"/>
      <c r="AT139" s="319"/>
      <c r="AU139" s="364"/>
      <c r="AV139" s="319"/>
      <c r="AW139" s="319"/>
      <c r="AX139" s="319"/>
      <c r="AY139" s="319"/>
      <c r="AZ139" s="319"/>
      <c r="BB139" s="323"/>
      <c r="BD139" s="323"/>
      <c r="BF139" s="323"/>
      <c r="BH139" s="323"/>
    </row>
    <row r="140" spans="2:60" s="301" customFormat="1" x14ac:dyDescent="0.25">
      <c r="B140" s="319"/>
      <c r="C140" s="319"/>
      <c r="D140" s="320"/>
      <c r="E140" s="319"/>
      <c r="F140" s="319"/>
      <c r="G140" s="319"/>
      <c r="H140" s="319"/>
      <c r="I140" s="319"/>
      <c r="J140" s="319"/>
      <c r="K140" s="319"/>
      <c r="L140" s="362"/>
      <c r="M140" s="319"/>
      <c r="N140" s="319"/>
      <c r="O140" s="319"/>
      <c r="P140" s="319"/>
      <c r="Q140" s="319"/>
      <c r="R140" s="319"/>
      <c r="S140" s="319"/>
      <c r="T140" s="319"/>
      <c r="U140" s="319"/>
      <c r="V140" s="319"/>
      <c r="W140" s="319"/>
      <c r="X140" s="319"/>
      <c r="Y140" s="319"/>
      <c r="Z140" s="319"/>
      <c r="AA140" s="319"/>
      <c r="AB140" s="319"/>
      <c r="AC140" s="319"/>
      <c r="AD140" s="319"/>
      <c r="AE140" s="319"/>
      <c r="AF140" s="319"/>
      <c r="AG140" s="319"/>
      <c r="AH140" s="319"/>
      <c r="AI140" s="319"/>
      <c r="AJ140" s="319"/>
      <c r="AK140" s="319"/>
      <c r="AL140" s="319"/>
      <c r="AM140" s="363"/>
      <c r="AN140" s="363"/>
      <c r="AO140" s="363"/>
      <c r="AP140" s="363"/>
      <c r="AQ140" s="319"/>
      <c r="AR140" s="319"/>
      <c r="AS140" s="319"/>
      <c r="AT140" s="319"/>
      <c r="AU140" s="364"/>
      <c r="AV140" s="319"/>
      <c r="AW140" s="319"/>
      <c r="AX140" s="319"/>
      <c r="AY140" s="319"/>
      <c r="AZ140" s="319"/>
      <c r="BB140" s="323"/>
      <c r="BD140" s="323"/>
      <c r="BF140" s="323"/>
      <c r="BH140" s="323"/>
    </row>
    <row r="141" spans="2:60" s="301" customFormat="1" x14ac:dyDescent="0.25">
      <c r="B141" s="319"/>
      <c r="C141" s="319"/>
      <c r="D141" s="320"/>
      <c r="E141" s="319"/>
      <c r="F141" s="319"/>
      <c r="G141" s="319"/>
      <c r="H141" s="319"/>
      <c r="I141" s="319"/>
      <c r="J141" s="319"/>
      <c r="K141" s="319"/>
      <c r="L141" s="362"/>
      <c r="M141" s="319"/>
      <c r="N141" s="319"/>
      <c r="O141" s="319"/>
      <c r="P141" s="319"/>
      <c r="Q141" s="319"/>
      <c r="R141" s="319"/>
      <c r="S141" s="319"/>
      <c r="T141" s="319"/>
      <c r="U141" s="319"/>
      <c r="V141" s="319"/>
      <c r="W141" s="319"/>
      <c r="X141" s="319"/>
      <c r="Y141" s="319"/>
      <c r="Z141" s="319"/>
      <c r="AA141" s="319"/>
      <c r="AB141" s="319"/>
      <c r="AC141" s="319"/>
      <c r="AD141" s="319"/>
      <c r="AE141" s="319"/>
      <c r="AF141" s="319"/>
      <c r="AG141" s="319"/>
      <c r="AH141" s="319"/>
      <c r="AI141" s="319"/>
      <c r="AJ141" s="319"/>
      <c r="AK141" s="319"/>
      <c r="AL141" s="319"/>
      <c r="AM141" s="363"/>
      <c r="AN141" s="363"/>
      <c r="AO141" s="363"/>
      <c r="AP141" s="363"/>
      <c r="AQ141" s="319"/>
      <c r="AR141" s="319"/>
      <c r="AS141" s="319"/>
      <c r="AT141" s="319"/>
      <c r="AU141" s="364"/>
      <c r="AV141" s="319"/>
      <c r="AW141" s="319"/>
      <c r="AX141" s="319"/>
      <c r="AY141" s="319"/>
      <c r="AZ141" s="319"/>
      <c r="BB141" s="323"/>
      <c r="BD141" s="323"/>
      <c r="BF141" s="323"/>
      <c r="BH141" s="323"/>
    </row>
    <row r="142" spans="2:60" s="301" customFormat="1" x14ac:dyDescent="0.25">
      <c r="B142" s="319"/>
      <c r="C142" s="319"/>
      <c r="D142" s="320"/>
      <c r="E142" s="319"/>
      <c r="F142" s="319"/>
      <c r="G142" s="319"/>
      <c r="H142" s="319"/>
      <c r="I142" s="319"/>
      <c r="J142" s="319"/>
      <c r="K142" s="319"/>
      <c r="L142" s="362"/>
      <c r="M142" s="319"/>
      <c r="N142" s="319"/>
      <c r="O142" s="319"/>
      <c r="P142" s="319"/>
      <c r="Q142" s="319"/>
      <c r="R142" s="319"/>
      <c r="S142" s="319"/>
      <c r="T142" s="319"/>
      <c r="U142" s="319"/>
      <c r="V142" s="319"/>
      <c r="W142" s="319"/>
      <c r="X142" s="319"/>
      <c r="Y142" s="319"/>
      <c r="Z142" s="319"/>
      <c r="AA142" s="319"/>
      <c r="AB142" s="319"/>
      <c r="AC142" s="319"/>
      <c r="AD142" s="319"/>
      <c r="AE142" s="319"/>
      <c r="AF142" s="319"/>
      <c r="AG142" s="319"/>
      <c r="AH142" s="319"/>
      <c r="AI142" s="319"/>
      <c r="AJ142" s="319"/>
      <c r="AK142" s="319"/>
      <c r="AL142" s="319"/>
      <c r="AM142" s="363"/>
      <c r="AN142" s="363"/>
      <c r="AO142" s="363"/>
      <c r="AP142" s="363"/>
      <c r="AQ142" s="319"/>
      <c r="AR142" s="319"/>
      <c r="AS142" s="319"/>
      <c r="AT142" s="319"/>
      <c r="AU142" s="364"/>
      <c r="AV142" s="319"/>
      <c r="AW142" s="319"/>
      <c r="AX142" s="319"/>
      <c r="AY142" s="319"/>
      <c r="AZ142" s="319"/>
      <c r="BB142" s="323"/>
      <c r="BD142" s="323"/>
      <c r="BF142" s="323"/>
      <c r="BH142" s="323"/>
    </row>
    <row r="143" spans="2:60" s="301" customFormat="1" x14ac:dyDescent="0.25">
      <c r="B143" s="319"/>
      <c r="C143" s="319"/>
      <c r="D143" s="320"/>
      <c r="E143" s="319"/>
      <c r="F143" s="319"/>
      <c r="G143" s="319"/>
      <c r="H143" s="319"/>
      <c r="I143" s="319"/>
      <c r="J143" s="319"/>
      <c r="K143" s="319"/>
      <c r="L143" s="362"/>
      <c r="M143" s="319"/>
      <c r="N143" s="319"/>
      <c r="O143" s="319"/>
      <c r="P143" s="319"/>
      <c r="Q143" s="319"/>
      <c r="R143" s="319"/>
      <c r="S143" s="319"/>
      <c r="T143" s="319"/>
      <c r="U143" s="319"/>
      <c r="V143" s="319"/>
      <c r="W143" s="319"/>
      <c r="X143" s="319"/>
      <c r="Y143" s="319"/>
      <c r="Z143" s="319"/>
      <c r="AA143" s="319"/>
      <c r="AB143" s="319"/>
      <c r="AC143" s="319"/>
      <c r="AD143" s="319"/>
      <c r="AE143" s="319"/>
      <c r="AF143" s="319"/>
      <c r="AG143" s="319"/>
      <c r="AH143" s="319"/>
      <c r="AI143" s="319"/>
      <c r="AJ143" s="319"/>
      <c r="AK143" s="319"/>
      <c r="AL143" s="319"/>
      <c r="AM143" s="363"/>
      <c r="AN143" s="363"/>
      <c r="AO143" s="363"/>
      <c r="AP143" s="363"/>
      <c r="AQ143" s="319"/>
      <c r="AR143" s="319"/>
      <c r="AS143" s="319"/>
      <c r="AT143" s="319"/>
      <c r="AU143" s="364"/>
      <c r="AV143" s="319"/>
      <c r="AW143" s="319"/>
      <c r="AX143" s="319"/>
      <c r="AY143" s="319"/>
      <c r="AZ143" s="319"/>
      <c r="BB143" s="323"/>
      <c r="BD143" s="323"/>
      <c r="BF143" s="323"/>
      <c r="BH143" s="323"/>
    </row>
    <row r="144" spans="2:60" s="301" customFormat="1" x14ac:dyDescent="0.25">
      <c r="B144" s="319"/>
      <c r="C144" s="319"/>
      <c r="D144" s="320"/>
      <c r="E144" s="319"/>
      <c r="F144" s="319"/>
      <c r="G144" s="319"/>
      <c r="H144" s="319"/>
      <c r="I144" s="319"/>
      <c r="J144" s="319"/>
      <c r="K144" s="319"/>
      <c r="L144" s="362"/>
      <c r="M144" s="319"/>
      <c r="N144" s="319"/>
      <c r="O144" s="319"/>
      <c r="P144" s="319"/>
      <c r="Q144" s="319"/>
      <c r="R144" s="319"/>
      <c r="S144" s="319"/>
      <c r="T144" s="319"/>
      <c r="U144" s="319"/>
      <c r="V144" s="319"/>
      <c r="W144" s="319"/>
      <c r="X144" s="319"/>
      <c r="Y144" s="319"/>
      <c r="Z144" s="319"/>
      <c r="AA144" s="319"/>
      <c r="AB144" s="319"/>
      <c r="AC144" s="319"/>
      <c r="AD144" s="319"/>
      <c r="AE144" s="319"/>
      <c r="AF144" s="319"/>
      <c r="AG144" s="319"/>
      <c r="AH144" s="319"/>
      <c r="AI144" s="319"/>
      <c r="AJ144" s="319"/>
      <c r="AK144" s="319"/>
      <c r="AL144" s="319"/>
      <c r="AM144" s="363"/>
      <c r="AN144" s="363"/>
      <c r="AO144" s="363"/>
      <c r="AP144" s="363"/>
      <c r="AQ144" s="319"/>
      <c r="AR144" s="319"/>
      <c r="AS144" s="319"/>
      <c r="AT144" s="319"/>
      <c r="AU144" s="364"/>
      <c r="AV144" s="319"/>
      <c r="AW144" s="319"/>
      <c r="AX144" s="319"/>
      <c r="AY144" s="319"/>
      <c r="AZ144" s="319"/>
      <c r="BB144" s="323"/>
      <c r="BD144" s="323"/>
      <c r="BF144" s="323"/>
      <c r="BH144" s="323"/>
    </row>
    <row r="145" spans="2:60" s="301" customFormat="1" x14ac:dyDescent="0.25">
      <c r="B145" s="319"/>
      <c r="C145" s="319"/>
      <c r="D145" s="320"/>
      <c r="E145" s="319"/>
      <c r="F145" s="319"/>
      <c r="G145" s="319"/>
      <c r="H145" s="319"/>
      <c r="I145" s="319"/>
      <c r="J145" s="319"/>
      <c r="K145" s="319"/>
      <c r="L145" s="362"/>
      <c r="M145" s="319"/>
      <c r="N145" s="319"/>
      <c r="O145" s="319"/>
      <c r="P145" s="319"/>
      <c r="Q145" s="319"/>
      <c r="R145" s="319"/>
      <c r="S145" s="319"/>
      <c r="T145" s="319"/>
      <c r="U145" s="319"/>
      <c r="V145" s="319"/>
      <c r="W145" s="319"/>
      <c r="X145" s="319"/>
      <c r="Y145" s="319"/>
      <c r="Z145" s="319"/>
      <c r="AA145" s="319"/>
      <c r="AB145" s="319"/>
      <c r="AC145" s="319"/>
      <c r="AD145" s="319"/>
      <c r="AE145" s="319"/>
      <c r="AF145" s="319"/>
      <c r="AG145" s="319"/>
      <c r="AH145" s="319"/>
      <c r="AI145" s="319"/>
      <c r="AJ145" s="319"/>
      <c r="AK145" s="319"/>
      <c r="AL145" s="319"/>
      <c r="AM145" s="363"/>
      <c r="AN145" s="363"/>
      <c r="AO145" s="363"/>
      <c r="AP145" s="363"/>
      <c r="AQ145" s="319"/>
      <c r="AR145" s="319"/>
      <c r="AS145" s="319"/>
      <c r="AT145" s="319"/>
      <c r="AU145" s="364"/>
      <c r="AV145" s="319"/>
      <c r="AW145" s="319"/>
      <c r="AX145" s="319"/>
      <c r="AY145" s="319"/>
      <c r="AZ145" s="319"/>
      <c r="BB145" s="323"/>
      <c r="BD145" s="323"/>
      <c r="BF145" s="323"/>
      <c r="BH145" s="323"/>
    </row>
    <row r="146" spans="2:60" s="301" customFormat="1" x14ac:dyDescent="0.25">
      <c r="B146" s="319"/>
      <c r="C146" s="319"/>
      <c r="D146" s="320"/>
      <c r="E146" s="319"/>
      <c r="F146" s="319"/>
      <c r="G146" s="319"/>
      <c r="H146" s="319"/>
      <c r="I146" s="319"/>
      <c r="J146" s="319"/>
      <c r="K146" s="319"/>
      <c r="L146" s="362"/>
      <c r="M146" s="319"/>
      <c r="N146" s="319"/>
      <c r="O146" s="319"/>
      <c r="P146" s="319"/>
      <c r="Q146" s="319"/>
      <c r="R146" s="319"/>
      <c r="S146" s="319"/>
      <c r="T146" s="319"/>
      <c r="U146" s="319"/>
      <c r="V146" s="319"/>
      <c r="W146" s="319"/>
      <c r="X146" s="319"/>
      <c r="Y146" s="319"/>
      <c r="Z146" s="319"/>
      <c r="AA146" s="319"/>
      <c r="AB146" s="319"/>
      <c r="AC146" s="319"/>
      <c r="AD146" s="319"/>
      <c r="AE146" s="319"/>
      <c r="AF146" s="319"/>
      <c r="AG146" s="319"/>
      <c r="AH146" s="319"/>
      <c r="AI146" s="319"/>
      <c r="AJ146" s="319"/>
      <c r="AK146" s="319"/>
      <c r="AL146" s="319"/>
      <c r="AM146" s="363"/>
      <c r="AN146" s="363"/>
      <c r="AO146" s="363"/>
      <c r="AP146" s="363"/>
      <c r="AQ146" s="319"/>
      <c r="AR146" s="319"/>
      <c r="AS146" s="319"/>
      <c r="AT146" s="319"/>
      <c r="AU146" s="364"/>
      <c r="AV146" s="319"/>
      <c r="AW146" s="319"/>
      <c r="AX146" s="319"/>
      <c r="AY146" s="319"/>
      <c r="AZ146" s="319"/>
      <c r="BB146" s="323"/>
      <c r="BD146" s="323"/>
      <c r="BF146" s="323"/>
      <c r="BH146" s="323"/>
    </row>
    <row r="147" spans="2:60" s="301" customFormat="1" x14ac:dyDescent="0.25">
      <c r="B147" s="319"/>
      <c r="C147" s="319"/>
      <c r="D147" s="320"/>
      <c r="E147" s="319"/>
      <c r="F147" s="319"/>
      <c r="G147" s="319"/>
      <c r="H147" s="319"/>
      <c r="I147" s="319"/>
      <c r="J147" s="319"/>
      <c r="K147" s="319"/>
      <c r="L147" s="362"/>
      <c r="M147" s="319"/>
      <c r="N147" s="319"/>
      <c r="O147" s="319"/>
      <c r="P147" s="319"/>
      <c r="Q147" s="319"/>
      <c r="R147" s="319"/>
      <c r="S147" s="319"/>
      <c r="T147" s="319"/>
      <c r="U147" s="319"/>
      <c r="V147" s="319"/>
      <c r="W147" s="319"/>
      <c r="X147" s="319"/>
      <c r="Y147" s="319"/>
      <c r="Z147" s="319"/>
      <c r="AA147" s="319"/>
      <c r="AB147" s="319"/>
      <c r="AC147" s="319"/>
      <c r="AD147" s="319"/>
      <c r="AE147" s="319"/>
      <c r="AF147" s="319"/>
      <c r="AG147" s="319"/>
      <c r="AH147" s="319"/>
      <c r="AI147" s="319"/>
      <c r="AJ147" s="319"/>
      <c r="AK147" s="319"/>
      <c r="AL147" s="319"/>
      <c r="AM147" s="363"/>
      <c r="AN147" s="363"/>
      <c r="AO147" s="363"/>
      <c r="AP147" s="363"/>
      <c r="AQ147" s="319"/>
      <c r="AR147" s="319"/>
      <c r="AS147" s="319"/>
      <c r="AT147" s="319"/>
      <c r="AU147" s="364"/>
      <c r="AV147" s="319"/>
      <c r="AW147" s="319"/>
      <c r="AX147" s="319"/>
      <c r="AY147" s="319"/>
      <c r="AZ147" s="319"/>
      <c r="BB147" s="323"/>
      <c r="BD147" s="323"/>
      <c r="BF147" s="323"/>
      <c r="BH147" s="323"/>
    </row>
    <row r="148" spans="2:60" s="301" customFormat="1" x14ac:dyDescent="0.25">
      <c r="B148" s="319"/>
      <c r="C148" s="319"/>
      <c r="D148" s="320"/>
      <c r="E148" s="319"/>
      <c r="F148" s="319"/>
      <c r="G148" s="319"/>
      <c r="H148" s="319"/>
      <c r="I148" s="319"/>
      <c r="J148" s="319"/>
      <c r="K148" s="319"/>
      <c r="L148" s="362"/>
      <c r="M148" s="319"/>
      <c r="N148" s="319"/>
      <c r="O148" s="319"/>
      <c r="P148" s="319"/>
      <c r="Q148" s="319"/>
      <c r="R148" s="319"/>
      <c r="S148" s="319"/>
      <c r="T148" s="319"/>
      <c r="U148" s="319"/>
      <c r="V148" s="319"/>
      <c r="W148" s="319"/>
      <c r="X148" s="319"/>
      <c r="Y148" s="319"/>
      <c r="Z148" s="319"/>
      <c r="AA148" s="319"/>
      <c r="AB148" s="319"/>
      <c r="AC148" s="319"/>
      <c r="AD148" s="319"/>
      <c r="AE148" s="319"/>
      <c r="AF148" s="319"/>
      <c r="AG148" s="319"/>
      <c r="AH148" s="319"/>
      <c r="AI148" s="319"/>
      <c r="AJ148" s="319"/>
      <c r="AK148" s="319"/>
      <c r="AL148" s="319"/>
      <c r="AM148" s="363"/>
      <c r="AN148" s="363"/>
      <c r="AO148" s="363"/>
      <c r="AP148" s="363"/>
      <c r="AQ148" s="319"/>
      <c r="AR148" s="319"/>
      <c r="AS148" s="319"/>
      <c r="AT148" s="319"/>
      <c r="AU148" s="364"/>
      <c r="AV148" s="319"/>
      <c r="AW148" s="319"/>
      <c r="AX148" s="319"/>
      <c r="AY148" s="319"/>
      <c r="AZ148" s="319"/>
      <c r="BB148" s="323"/>
      <c r="BD148" s="323"/>
      <c r="BF148" s="323"/>
      <c r="BH148" s="323"/>
    </row>
    <row r="149" spans="2:60" s="301" customFormat="1" x14ac:dyDescent="0.25">
      <c r="B149" s="319"/>
      <c r="C149" s="319"/>
      <c r="D149" s="320"/>
      <c r="E149" s="319"/>
      <c r="F149" s="319"/>
      <c r="G149" s="319"/>
      <c r="H149" s="319"/>
      <c r="I149" s="319"/>
      <c r="J149" s="319"/>
      <c r="K149" s="319"/>
      <c r="L149" s="362"/>
      <c r="M149" s="319"/>
      <c r="N149" s="319"/>
      <c r="O149" s="319"/>
      <c r="P149" s="319"/>
      <c r="Q149" s="319"/>
      <c r="R149" s="319"/>
      <c r="S149" s="319"/>
      <c r="T149" s="319"/>
      <c r="U149" s="319"/>
      <c r="V149" s="319"/>
      <c r="W149" s="319"/>
      <c r="X149" s="319"/>
      <c r="Y149" s="319"/>
      <c r="Z149" s="319"/>
      <c r="AA149" s="319"/>
      <c r="AB149" s="319"/>
      <c r="AC149" s="319"/>
      <c r="AD149" s="319"/>
      <c r="AE149" s="319"/>
      <c r="AF149" s="319"/>
      <c r="AG149" s="319"/>
      <c r="AH149" s="319"/>
      <c r="AI149" s="319"/>
      <c r="AJ149" s="319"/>
      <c r="AK149" s="319"/>
      <c r="AL149" s="319"/>
      <c r="AM149" s="363"/>
      <c r="AN149" s="363"/>
      <c r="AO149" s="363"/>
      <c r="AP149" s="363"/>
      <c r="AQ149" s="319"/>
      <c r="AR149" s="319"/>
      <c r="AS149" s="319"/>
      <c r="AT149" s="319"/>
      <c r="AU149" s="364"/>
      <c r="AV149" s="319"/>
      <c r="AW149" s="319"/>
      <c r="AX149" s="319"/>
      <c r="AY149" s="319"/>
      <c r="AZ149" s="319"/>
      <c r="BB149" s="323"/>
      <c r="BD149" s="323"/>
      <c r="BF149" s="323"/>
      <c r="BH149" s="323"/>
    </row>
    <row r="150" spans="2:60" s="301" customFormat="1" x14ac:dyDescent="0.25">
      <c r="B150" s="319"/>
      <c r="C150" s="319"/>
      <c r="D150" s="320"/>
      <c r="E150" s="319"/>
      <c r="F150" s="319"/>
      <c r="G150" s="319"/>
      <c r="H150" s="319"/>
      <c r="I150" s="319"/>
      <c r="J150" s="319"/>
      <c r="K150" s="319"/>
      <c r="L150" s="362"/>
      <c r="M150" s="319"/>
      <c r="N150" s="319"/>
      <c r="O150" s="319"/>
      <c r="P150" s="319"/>
      <c r="Q150" s="319"/>
      <c r="R150" s="319"/>
      <c r="S150" s="319"/>
      <c r="T150" s="319"/>
      <c r="U150" s="319"/>
      <c r="V150" s="319"/>
      <c r="W150" s="319"/>
      <c r="X150" s="319"/>
      <c r="Y150" s="319"/>
      <c r="Z150" s="319"/>
      <c r="AA150" s="319"/>
      <c r="AB150" s="319"/>
      <c r="AC150" s="319"/>
      <c r="AD150" s="319"/>
      <c r="AE150" s="319"/>
      <c r="AF150" s="319"/>
      <c r="AG150" s="319"/>
      <c r="AH150" s="319"/>
      <c r="AI150" s="319"/>
      <c r="AJ150" s="319"/>
      <c r="AK150" s="319"/>
      <c r="AL150" s="319"/>
      <c r="AM150" s="363"/>
      <c r="AN150" s="363"/>
      <c r="AO150" s="363"/>
      <c r="AP150" s="363"/>
      <c r="AQ150" s="319"/>
      <c r="AR150" s="319"/>
      <c r="AS150" s="319"/>
      <c r="AT150" s="319"/>
      <c r="AU150" s="364"/>
      <c r="AV150" s="319"/>
      <c r="AW150" s="319"/>
      <c r="AX150" s="319"/>
      <c r="AY150" s="319"/>
      <c r="AZ150" s="319"/>
      <c r="BB150" s="323"/>
      <c r="BD150" s="323"/>
      <c r="BF150" s="323"/>
      <c r="BH150" s="323"/>
    </row>
    <row r="151" spans="2:60" s="301" customFormat="1" x14ac:dyDescent="0.25">
      <c r="B151" s="319"/>
      <c r="C151" s="319"/>
      <c r="D151" s="320"/>
      <c r="E151" s="319"/>
      <c r="F151" s="319"/>
      <c r="G151" s="319"/>
      <c r="H151" s="319"/>
      <c r="I151" s="319"/>
      <c r="J151" s="319"/>
      <c r="K151" s="319"/>
      <c r="L151" s="362"/>
      <c r="M151" s="319"/>
      <c r="N151" s="319"/>
      <c r="O151" s="319"/>
      <c r="P151" s="319"/>
      <c r="Q151" s="319"/>
      <c r="R151" s="319"/>
      <c r="S151" s="319"/>
      <c r="T151" s="319"/>
      <c r="U151" s="319"/>
      <c r="V151" s="319"/>
      <c r="W151" s="319"/>
      <c r="X151" s="319"/>
      <c r="Y151" s="319"/>
      <c r="Z151" s="319"/>
      <c r="AA151" s="319"/>
      <c r="AB151" s="319"/>
      <c r="AC151" s="319"/>
      <c r="AD151" s="319"/>
      <c r="AE151" s="319"/>
      <c r="AF151" s="319"/>
      <c r="AG151" s="319"/>
      <c r="AH151" s="319"/>
      <c r="AI151" s="319"/>
      <c r="AJ151" s="319"/>
      <c r="AK151" s="319"/>
      <c r="AL151" s="319"/>
      <c r="AM151" s="363"/>
      <c r="AN151" s="363"/>
      <c r="AO151" s="363"/>
      <c r="AP151" s="363"/>
      <c r="AQ151" s="319"/>
      <c r="AR151" s="319"/>
      <c r="AS151" s="319"/>
      <c r="AT151" s="319"/>
      <c r="AU151" s="364"/>
      <c r="AV151" s="319"/>
      <c r="AW151" s="319"/>
      <c r="AX151" s="319"/>
      <c r="AY151" s="319"/>
      <c r="AZ151" s="319"/>
      <c r="BB151" s="323"/>
      <c r="BD151" s="323"/>
      <c r="BF151" s="323"/>
      <c r="BH151" s="323"/>
    </row>
    <row r="152" spans="2:60" s="301" customFormat="1" x14ac:dyDescent="0.25">
      <c r="B152" s="319"/>
      <c r="C152" s="319"/>
      <c r="D152" s="320"/>
      <c r="E152" s="319"/>
      <c r="F152" s="319"/>
      <c r="G152" s="319"/>
      <c r="H152" s="319"/>
      <c r="I152" s="319"/>
      <c r="J152" s="319"/>
      <c r="K152" s="319"/>
      <c r="L152" s="362"/>
      <c r="M152" s="319"/>
      <c r="N152" s="319"/>
      <c r="O152" s="319"/>
      <c r="P152" s="319"/>
      <c r="Q152" s="319"/>
      <c r="R152" s="319"/>
      <c r="S152" s="319"/>
      <c r="T152" s="319"/>
      <c r="U152" s="319"/>
      <c r="V152" s="319"/>
      <c r="W152" s="319"/>
      <c r="X152" s="319"/>
      <c r="Y152" s="319"/>
      <c r="Z152" s="319"/>
      <c r="AA152" s="319"/>
      <c r="AB152" s="319"/>
      <c r="AC152" s="319"/>
      <c r="AD152" s="319"/>
      <c r="AE152" s="319"/>
      <c r="AF152" s="319"/>
      <c r="AG152" s="319"/>
      <c r="AH152" s="319"/>
      <c r="AI152" s="319"/>
      <c r="AJ152" s="319"/>
      <c r="AK152" s="319"/>
      <c r="AL152" s="319"/>
      <c r="AM152" s="363"/>
      <c r="AN152" s="363"/>
      <c r="AO152" s="363"/>
      <c r="AP152" s="363"/>
      <c r="AQ152" s="319"/>
      <c r="AR152" s="319"/>
      <c r="AS152" s="319"/>
      <c r="AT152" s="319"/>
      <c r="AU152" s="364"/>
      <c r="AV152" s="319"/>
      <c r="AW152" s="319"/>
      <c r="AX152" s="319"/>
      <c r="AY152" s="319"/>
      <c r="AZ152" s="319"/>
      <c r="BB152" s="323"/>
      <c r="BD152" s="323"/>
      <c r="BF152" s="323"/>
      <c r="BH152" s="323"/>
    </row>
    <row r="153" spans="2:60" s="301" customFormat="1" x14ac:dyDescent="0.25">
      <c r="B153" s="319"/>
      <c r="C153" s="319"/>
      <c r="D153" s="320"/>
      <c r="E153" s="319"/>
      <c r="F153" s="319"/>
      <c r="G153" s="319"/>
      <c r="H153" s="319"/>
      <c r="I153" s="319"/>
      <c r="J153" s="319"/>
      <c r="K153" s="319"/>
      <c r="L153" s="362"/>
      <c r="M153" s="319"/>
      <c r="N153" s="319"/>
      <c r="O153" s="319"/>
      <c r="P153" s="319"/>
      <c r="Q153" s="319"/>
      <c r="R153" s="319"/>
      <c r="S153" s="319"/>
      <c r="T153" s="319"/>
      <c r="U153" s="319"/>
      <c r="V153" s="319"/>
      <c r="W153" s="319"/>
      <c r="X153" s="319"/>
      <c r="Y153" s="319"/>
      <c r="Z153" s="319"/>
      <c r="AA153" s="319"/>
      <c r="AB153" s="319"/>
      <c r="AC153" s="319"/>
      <c r="AD153" s="319"/>
      <c r="AE153" s="319"/>
      <c r="AF153" s="319"/>
      <c r="AG153" s="319"/>
      <c r="AH153" s="319"/>
      <c r="AI153" s="319"/>
      <c r="AJ153" s="319"/>
      <c r="AK153" s="319"/>
      <c r="AL153" s="319"/>
      <c r="AM153" s="363"/>
      <c r="AN153" s="363"/>
      <c r="AO153" s="363"/>
      <c r="AP153" s="363"/>
      <c r="AQ153" s="319"/>
      <c r="AR153" s="319"/>
      <c r="AS153" s="319"/>
      <c r="AT153" s="319"/>
      <c r="AU153" s="364"/>
      <c r="AV153" s="319"/>
      <c r="AW153" s="319"/>
      <c r="AX153" s="319"/>
      <c r="AY153" s="319"/>
      <c r="AZ153" s="319"/>
      <c r="BB153" s="323"/>
      <c r="BD153" s="323"/>
      <c r="BF153" s="323"/>
      <c r="BH153" s="323"/>
    </row>
    <row r="154" spans="2:60" s="301" customFormat="1" x14ac:dyDescent="0.25">
      <c r="B154" s="319"/>
      <c r="C154" s="319"/>
      <c r="D154" s="320"/>
      <c r="E154" s="319"/>
      <c r="F154" s="319"/>
      <c r="G154" s="319"/>
      <c r="H154" s="319"/>
      <c r="I154" s="319"/>
      <c r="J154" s="319"/>
      <c r="K154" s="319"/>
      <c r="L154" s="362"/>
      <c r="M154" s="319"/>
      <c r="N154" s="319"/>
      <c r="O154" s="319"/>
      <c r="P154" s="319"/>
      <c r="Q154" s="319"/>
      <c r="R154" s="319"/>
      <c r="S154" s="319"/>
      <c r="T154" s="319"/>
      <c r="U154" s="319"/>
      <c r="V154" s="319"/>
      <c r="W154" s="319"/>
      <c r="X154" s="319"/>
      <c r="Y154" s="319"/>
      <c r="Z154" s="319"/>
      <c r="AA154" s="319"/>
      <c r="AB154" s="319"/>
      <c r="AC154" s="319"/>
      <c r="AD154" s="319"/>
      <c r="AE154" s="319"/>
      <c r="AF154" s="319"/>
      <c r="AG154" s="319"/>
      <c r="AH154" s="319"/>
      <c r="AI154" s="319"/>
      <c r="AJ154" s="319"/>
      <c r="AK154" s="319"/>
      <c r="AL154" s="319"/>
      <c r="AM154" s="363"/>
      <c r="AN154" s="363"/>
      <c r="AO154" s="363"/>
      <c r="AP154" s="363"/>
      <c r="AQ154" s="319"/>
      <c r="AR154" s="319"/>
      <c r="AS154" s="319"/>
      <c r="AT154" s="319"/>
      <c r="AU154" s="364"/>
      <c r="AV154" s="319"/>
      <c r="AW154" s="319"/>
      <c r="AX154" s="319"/>
      <c r="AY154" s="319"/>
      <c r="AZ154" s="319"/>
      <c r="BB154" s="323"/>
      <c r="BD154" s="323"/>
      <c r="BF154" s="323"/>
      <c r="BH154" s="323"/>
    </row>
    <row r="155" spans="2:60" s="301" customFormat="1" x14ac:dyDescent="0.25">
      <c r="B155" s="319"/>
      <c r="C155" s="319"/>
      <c r="D155" s="320"/>
      <c r="E155" s="319"/>
      <c r="F155" s="319"/>
      <c r="G155" s="319"/>
      <c r="H155" s="319"/>
      <c r="I155" s="319"/>
      <c r="J155" s="319"/>
      <c r="K155" s="319"/>
      <c r="L155" s="362"/>
      <c r="M155" s="319"/>
      <c r="N155" s="319"/>
      <c r="O155" s="319"/>
      <c r="P155" s="319"/>
      <c r="Q155" s="319"/>
      <c r="R155" s="319"/>
      <c r="S155" s="319"/>
      <c r="T155" s="319"/>
      <c r="U155" s="319"/>
      <c r="V155" s="319"/>
      <c r="W155" s="319"/>
      <c r="X155" s="319"/>
      <c r="Y155" s="319"/>
      <c r="Z155" s="319"/>
      <c r="AA155" s="319"/>
      <c r="AB155" s="319"/>
      <c r="AC155" s="319"/>
      <c r="AD155" s="319"/>
      <c r="AE155" s="319"/>
      <c r="AF155" s="319"/>
      <c r="AG155" s="319"/>
      <c r="AH155" s="319"/>
      <c r="AI155" s="319"/>
      <c r="AJ155" s="319"/>
      <c r="AK155" s="319"/>
      <c r="AL155" s="319"/>
      <c r="AM155" s="363"/>
      <c r="AN155" s="363"/>
      <c r="AO155" s="363"/>
      <c r="AP155" s="363"/>
      <c r="AQ155" s="319"/>
      <c r="AR155" s="319"/>
      <c r="AS155" s="319"/>
      <c r="AT155" s="319"/>
      <c r="AU155" s="364"/>
      <c r="AV155" s="319"/>
      <c r="AW155" s="319"/>
      <c r="AX155" s="319"/>
      <c r="AY155" s="319"/>
      <c r="AZ155" s="319"/>
      <c r="BB155" s="323"/>
      <c r="BD155" s="323"/>
      <c r="BF155" s="323"/>
      <c r="BH155" s="323"/>
    </row>
    <row r="156" spans="2:60" s="301" customFormat="1" x14ac:dyDescent="0.25">
      <c r="B156" s="319"/>
      <c r="C156" s="319"/>
      <c r="D156" s="320"/>
      <c r="E156" s="319"/>
      <c r="F156" s="319"/>
      <c r="G156" s="319"/>
      <c r="H156" s="319"/>
      <c r="I156" s="319"/>
      <c r="J156" s="319"/>
      <c r="K156" s="319"/>
      <c r="L156" s="362"/>
      <c r="M156" s="319"/>
      <c r="N156" s="319"/>
      <c r="O156" s="319"/>
      <c r="P156" s="319"/>
      <c r="Q156" s="319"/>
      <c r="R156" s="319"/>
      <c r="S156" s="319"/>
      <c r="T156" s="319"/>
      <c r="U156" s="319"/>
      <c r="V156" s="319"/>
      <c r="W156" s="319"/>
      <c r="X156" s="319"/>
      <c r="Y156" s="319"/>
      <c r="Z156" s="319"/>
      <c r="AA156" s="319"/>
      <c r="AB156" s="319"/>
      <c r="AC156" s="319"/>
      <c r="AD156" s="319"/>
      <c r="AE156" s="319"/>
      <c r="AF156" s="319"/>
      <c r="AG156" s="319"/>
      <c r="AH156" s="319"/>
      <c r="AI156" s="319"/>
      <c r="AJ156" s="319"/>
      <c r="AK156" s="319"/>
      <c r="AL156" s="319"/>
      <c r="AM156" s="363"/>
      <c r="AN156" s="363"/>
      <c r="AO156" s="363"/>
      <c r="AP156" s="363"/>
      <c r="AQ156" s="319"/>
      <c r="AR156" s="319"/>
      <c r="AS156" s="319"/>
      <c r="AT156" s="319"/>
      <c r="AU156" s="364"/>
      <c r="AV156" s="319"/>
      <c r="AW156" s="319"/>
      <c r="AX156" s="319"/>
      <c r="AY156" s="319"/>
      <c r="AZ156" s="319"/>
      <c r="BB156" s="323"/>
      <c r="BD156" s="323"/>
      <c r="BF156" s="323"/>
      <c r="BH156" s="323"/>
    </row>
    <row r="157" spans="2:60" s="301" customFormat="1" x14ac:dyDescent="0.25">
      <c r="B157" s="319"/>
      <c r="C157" s="319"/>
      <c r="D157" s="320"/>
      <c r="E157" s="319"/>
      <c r="F157" s="319"/>
      <c r="G157" s="319"/>
      <c r="H157" s="319"/>
      <c r="I157" s="319"/>
      <c r="J157" s="319"/>
      <c r="K157" s="319"/>
      <c r="L157" s="362"/>
      <c r="M157" s="319"/>
      <c r="N157" s="319"/>
      <c r="O157" s="319"/>
      <c r="P157" s="319"/>
      <c r="Q157" s="319"/>
      <c r="R157" s="319"/>
      <c r="S157" s="319"/>
      <c r="T157" s="319"/>
      <c r="U157" s="319"/>
      <c r="V157" s="319"/>
      <c r="W157" s="319"/>
      <c r="X157" s="319"/>
      <c r="Y157" s="319"/>
      <c r="Z157" s="319"/>
      <c r="AA157" s="319"/>
      <c r="AB157" s="319"/>
      <c r="AC157" s="319"/>
      <c r="AD157" s="319"/>
      <c r="AE157" s="319"/>
      <c r="AF157" s="319"/>
      <c r="AG157" s="319"/>
      <c r="AH157" s="319"/>
      <c r="AI157" s="319"/>
      <c r="AJ157" s="319"/>
      <c r="AK157" s="319"/>
      <c r="AL157" s="319"/>
      <c r="AM157" s="363"/>
      <c r="AN157" s="363"/>
      <c r="AO157" s="363"/>
      <c r="AP157" s="363"/>
      <c r="AQ157" s="319"/>
      <c r="AR157" s="319"/>
      <c r="AS157" s="319"/>
      <c r="AT157" s="319"/>
      <c r="AU157" s="364"/>
      <c r="AV157" s="319"/>
      <c r="AW157" s="319"/>
      <c r="AX157" s="319"/>
      <c r="AY157" s="319"/>
      <c r="AZ157" s="319"/>
      <c r="BB157" s="323"/>
      <c r="BD157" s="323"/>
      <c r="BF157" s="323"/>
      <c r="BH157" s="323"/>
    </row>
    <row r="158" spans="2:60" s="301" customFormat="1" x14ac:dyDescent="0.25">
      <c r="B158" s="319"/>
      <c r="C158" s="319"/>
      <c r="D158" s="320"/>
      <c r="E158" s="319"/>
      <c r="F158" s="319"/>
      <c r="G158" s="319"/>
      <c r="H158" s="319"/>
      <c r="I158" s="319"/>
      <c r="J158" s="319"/>
      <c r="K158" s="319"/>
      <c r="L158" s="362"/>
      <c r="M158" s="319"/>
      <c r="N158" s="319"/>
      <c r="O158" s="319"/>
      <c r="P158" s="319"/>
      <c r="Q158" s="319"/>
      <c r="R158" s="319"/>
      <c r="S158" s="319"/>
      <c r="T158" s="319"/>
      <c r="U158" s="319"/>
      <c r="V158" s="319"/>
      <c r="W158" s="319"/>
      <c r="X158" s="319"/>
      <c r="Y158" s="319"/>
      <c r="Z158" s="319"/>
      <c r="AA158" s="319"/>
      <c r="AB158" s="319"/>
      <c r="AC158" s="319"/>
      <c r="AD158" s="319"/>
      <c r="AE158" s="319"/>
      <c r="AF158" s="319"/>
      <c r="AG158" s="319"/>
      <c r="AH158" s="319"/>
      <c r="AI158" s="319"/>
      <c r="AJ158" s="319"/>
      <c r="AK158" s="319"/>
      <c r="AL158" s="319"/>
      <c r="AM158" s="363"/>
      <c r="AN158" s="363"/>
      <c r="AO158" s="363"/>
      <c r="AP158" s="363"/>
      <c r="AQ158" s="319"/>
      <c r="AR158" s="319"/>
      <c r="AS158" s="319"/>
      <c r="AT158" s="319"/>
      <c r="AU158" s="364"/>
      <c r="AV158" s="319"/>
      <c r="AW158" s="319"/>
      <c r="AX158" s="319"/>
      <c r="AY158" s="319"/>
      <c r="AZ158" s="319"/>
      <c r="BB158" s="323"/>
      <c r="BD158" s="323"/>
      <c r="BF158" s="323"/>
      <c r="BH158" s="323"/>
    </row>
    <row r="159" spans="2:60" s="301" customFormat="1" x14ac:dyDescent="0.25">
      <c r="B159" s="319"/>
      <c r="C159" s="319"/>
      <c r="D159" s="320"/>
      <c r="E159" s="319"/>
      <c r="F159" s="319"/>
      <c r="G159" s="319"/>
      <c r="H159" s="319"/>
      <c r="I159" s="319"/>
      <c r="J159" s="319"/>
      <c r="K159" s="319"/>
      <c r="L159" s="362"/>
      <c r="M159" s="319"/>
      <c r="N159" s="319"/>
      <c r="O159" s="319"/>
      <c r="P159" s="319"/>
      <c r="Q159" s="319"/>
      <c r="R159" s="319"/>
      <c r="S159" s="319"/>
      <c r="T159" s="319"/>
      <c r="U159" s="319"/>
      <c r="V159" s="319"/>
      <c r="W159" s="319"/>
      <c r="X159" s="319"/>
      <c r="Y159" s="319"/>
      <c r="Z159" s="319"/>
      <c r="AA159" s="319"/>
      <c r="AB159" s="319"/>
      <c r="AC159" s="319"/>
      <c r="AD159" s="319"/>
      <c r="AE159" s="319"/>
      <c r="AF159" s="319"/>
      <c r="AG159" s="319"/>
      <c r="AH159" s="319"/>
      <c r="AI159" s="319"/>
      <c r="AJ159" s="319"/>
      <c r="AK159" s="319"/>
      <c r="AL159" s="319"/>
      <c r="AM159" s="363"/>
      <c r="AN159" s="363"/>
      <c r="AO159" s="363"/>
      <c r="AP159" s="363"/>
      <c r="AQ159" s="319"/>
      <c r="AR159" s="319"/>
      <c r="AS159" s="319"/>
      <c r="AT159" s="319"/>
      <c r="AU159" s="364"/>
      <c r="AV159" s="319"/>
      <c r="AW159" s="319"/>
      <c r="AX159" s="319"/>
      <c r="AY159" s="319"/>
      <c r="AZ159" s="319"/>
      <c r="BB159" s="323"/>
      <c r="BD159" s="323"/>
      <c r="BF159" s="323"/>
      <c r="BH159" s="323"/>
    </row>
    <row r="160" spans="2:60" s="301" customFormat="1" x14ac:dyDescent="0.25">
      <c r="B160" s="319"/>
      <c r="C160" s="319"/>
      <c r="D160" s="320"/>
      <c r="E160" s="319"/>
      <c r="F160" s="319"/>
      <c r="G160" s="319"/>
      <c r="H160" s="319"/>
      <c r="I160" s="319"/>
      <c r="J160" s="319"/>
      <c r="K160" s="319"/>
      <c r="L160" s="362"/>
      <c r="M160" s="319"/>
      <c r="N160" s="319"/>
      <c r="O160" s="319"/>
      <c r="P160" s="319"/>
      <c r="Q160" s="319"/>
      <c r="R160" s="319"/>
      <c r="S160" s="319"/>
      <c r="T160" s="319"/>
      <c r="U160" s="319"/>
      <c r="V160" s="319"/>
      <c r="W160" s="319"/>
      <c r="X160" s="319"/>
      <c r="Y160" s="319"/>
      <c r="Z160" s="319"/>
      <c r="AA160" s="319"/>
      <c r="AB160" s="319"/>
      <c r="AC160" s="319"/>
      <c r="AD160" s="319"/>
      <c r="AE160" s="319"/>
      <c r="AF160" s="319"/>
      <c r="AG160" s="319"/>
      <c r="AH160" s="319"/>
      <c r="AI160" s="319"/>
      <c r="AJ160" s="319"/>
      <c r="AK160" s="319"/>
      <c r="AL160" s="319"/>
      <c r="AM160" s="363"/>
      <c r="AN160" s="363"/>
      <c r="AO160" s="363"/>
      <c r="AP160" s="363"/>
      <c r="AQ160" s="319"/>
      <c r="AR160" s="319"/>
      <c r="AS160" s="319"/>
      <c r="AT160" s="319"/>
      <c r="AU160" s="364"/>
      <c r="AV160" s="319"/>
      <c r="AW160" s="319"/>
      <c r="AX160" s="319"/>
      <c r="AY160" s="319"/>
      <c r="AZ160" s="319"/>
      <c r="BB160" s="323"/>
      <c r="BD160" s="323"/>
      <c r="BF160" s="323"/>
      <c r="BH160" s="323"/>
    </row>
    <row r="161" spans="2:60" s="301" customFormat="1" x14ac:dyDescent="0.25">
      <c r="B161" s="319"/>
      <c r="C161" s="319"/>
      <c r="D161" s="320"/>
      <c r="E161" s="319"/>
      <c r="F161" s="319"/>
      <c r="G161" s="319"/>
      <c r="H161" s="319"/>
      <c r="I161" s="319"/>
      <c r="J161" s="319"/>
      <c r="K161" s="319"/>
      <c r="L161" s="362"/>
      <c r="M161" s="319"/>
      <c r="N161" s="319"/>
      <c r="O161" s="319"/>
      <c r="P161" s="319"/>
      <c r="Q161" s="319"/>
      <c r="R161" s="319"/>
      <c r="S161" s="319"/>
      <c r="T161" s="319"/>
      <c r="U161" s="319"/>
      <c r="V161" s="319"/>
      <c r="W161" s="319"/>
      <c r="X161" s="319"/>
      <c r="Y161" s="319"/>
      <c r="Z161" s="319"/>
      <c r="AA161" s="319"/>
      <c r="AB161" s="319"/>
      <c r="AC161" s="319"/>
      <c r="AD161" s="319"/>
      <c r="AE161" s="319"/>
      <c r="AF161" s="319"/>
      <c r="AG161" s="319"/>
      <c r="AH161" s="319"/>
      <c r="AI161" s="319"/>
      <c r="AJ161" s="319"/>
      <c r="AK161" s="319"/>
      <c r="AL161" s="319"/>
      <c r="AM161" s="363"/>
      <c r="AN161" s="363"/>
      <c r="AO161" s="363"/>
      <c r="AP161" s="363"/>
      <c r="AQ161" s="319"/>
      <c r="AR161" s="319"/>
      <c r="AS161" s="319"/>
      <c r="AT161" s="319"/>
      <c r="AU161" s="364"/>
      <c r="AV161" s="319"/>
      <c r="AW161" s="319"/>
      <c r="AX161" s="319"/>
      <c r="AY161" s="319"/>
      <c r="AZ161" s="319"/>
      <c r="BB161" s="323"/>
      <c r="BD161" s="323"/>
      <c r="BF161" s="323"/>
      <c r="BH161" s="323"/>
    </row>
    <row r="162" spans="2:60" s="301" customFormat="1" x14ac:dyDescent="0.25">
      <c r="B162" s="319"/>
      <c r="C162" s="319"/>
      <c r="D162" s="320"/>
      <c r="E162" s="319"/>
      <c r="F162" s="319"/>
      <c r="G162" s="319"/>
      <c r="H162" s="319"/>
      <c r="I162" s="319"/>
      <c r="J162" s="319"/>
      <c r="K162" s="319"/>
      <c r="L162" s="362"/>
      <c r="M162" s="319"/>
      <c r="N162" s="319"/>
      <c r="O162" s="319"/>
      <c r="P162" s="319"/>
      <c r="Q162" s="319"/>
      <c r="R162" s="319"/>
      <c r="S162" s="319"/>
      <c r="T162" s="319"/>
      <c r="U162" s="319"/>
      <c r="V162" s="319"/>
      <c r="W162" s="319"/>
      <c r="X162" s="319"/>
      <c r="Y162" s="319"/>
      <c r="Z162" s="319"/>
      <c r="AA162" s="319"/>
      <c r="AB162" s="319"/>
      <c r="AC162" s="319"/>
      <c r="AD162" s="319"/>
      <c r="AE162" s="319"/>
      <c r="AF162" s="319"/>
      <c r="AG162" s="319"/>
      <c r="AH162" s="319"/>
      <c r="AI162" s="319"/>
      <c r="AJ162" s="319"/>
      <c r="AK162" s="319"/>
      <c r="AL162" s="319"/>
      <c r="AM162" s="363"/>
      <c r="AN162" s="363"/>
      <c r="AO162" s="363"/>
      <c r="AP162" s="363"/>
      <c r="AQ162" s="319"/>
      <c r="AR162" s="319"/>
      <c r="AS162" s="319"/>
      <c r="AT162" s="319"/>
      <c r="AU162" s="364"/>
      <c r="AV162" s="319"/>
      <c r="AW162" s="319"/>
      <c r="AX162" s="319"/>
      <c r="AY162" s="319"/>
      <c r="AZ162" s="319"/>
      <c r="BB162" s="323"/>
      <c r="BD162" s="323"/>
      <c r="BF162" s="323"/>
      <c r="BH162" s="323"/>
    </row>
    <row r="163" spans="2:60" s="301" customFormat="1" x14ac:dyDescent="0.25">
      <c r="B163" s="319"/>
      <c r="C163" s="319"/>
      <c r="D163" s="320"/>
      <c r="E163" s="319"/>
      <c r="F163" s="319"/>
      <c r="G163" s="319"/>
      <c r="H163" s="319"/>
      <c r="I163" s="319"/>
      <c r="J163" s="319"/>
      <c r="K163" s="319"/>
      <c r="L163" s="362"/>
      <c r="M163" s="319"/>
      <c r="N163" s="319"/>
      <c r="O163" s="319"/>
      <c r="P163" s="319"/>
      <c r="Q163" s="319"/>
      <c r="R163" s="319"/>
      <c r="S163" s="319"/>
      <c r="T163" s="319"/>
      <c r="U163" s="319"/>
      <c r="V163" s="319"/>
      <c r="W163" s="319"/>
      <c r="X163" s="319"/>
      <c r="Y163" s="319"/>
      <c r="Z163" s="319"/>
      <c r="AA163" s="319"/>
      <c r="AB163" s="319"/>
      <c r="AC163" s="319"/>
      <c r="AD163" s="319"/>
      <c r="AE163" s="319"/>
      <c r="AF163" s="319"/>
      <c r="AG163" s="319"/>
      <c r="AH163" s="319"/>
      <c r="AI163" s="319"/>
      <c r="AJ163" s="319"/>
      <c r="AK163" s="319"/>
      <c r="AL163" s="319"/>
      <c r="AM163" s="363"/>
      <c r="AN163" s="363"/>
      <c r="AO163" s="363"/>
      <c r="AP163" s="363"/>
      <c r="AQ163" s="319"/>
      <c r="AR163" s="319"/>
      <c r="AS163" s="319"/>
      <c r="AT163" s="319"/>
      <c r="AU163" s="364"/>
      <c r="AV163" s="319"/>
      <c r="AW163" s="319"/>
      <c r="AX163" s="319"/>
      <c r="AY163" s="319"/>
      <c r="AZ163" s="319"/>
      <c r="BB163" s="323"/>
      <c r="BD163" s="323"/>
      <c r="BF163" s="323"/>
      <c r="BH163" s="323"/>
    </row>
    <row r="164" spans="2:60" s="301" customFormat="1" x14ac:dyDescent="0.25">
      <c r="B164" s="319"/>
      <c r="C164" s="319"/>
      <c r="D164" s="320"/>
      <c r="E164" s="319"/>
      <c r="F164" s="319"/>
      <c r="G164" s="319"/>
      <c r="H164" s="319"/>
      <c r="I164" s="319"/>
      <c r="J164" s="319"/>
      <c r="K164" s="319"/>
      <c r="L164" s="362"/>
      <c r="M164" s="319"/>
      <c r="N164" s="319"/>
      <c r="O164" s="319"/>
      <c r="P164" s="319"/>
      <c r="Q164" s="319"/>
      <c r="R164" s="319"/>
      <c r="S164" s="319"/>
      <c r="T164" s="319"/>
      <c r="U164" s="319"/>
      <c r="V164" s="319"/>
      <c r="W164" s="319"/>
      <c r="X164" s="319"/>
      <c r="Y164" s="319"/>
      <c r="Z164" s="319"/>
      <c r="AA164" s="319"/>
      <c r="AB164" s="319"/>
      <c r="AC164" s="319"/>
      <c r="AD164" s="319"/>
      <c r="AE164" s="319"/>
      <c r="AF164" s="319"/>
      <c r="AG164" s="319"/>
      <c r="AH164" s="319"/>
      <c r="AI164" s="319"/>
      <c r="AJ164" s="319"/>
      <c r="AK164" s="319"/>
      <c r="AL164" s="319"/>
      <c r="AM164" s="363"/>
      <c r="AN164" s="363"/>
      <c r="AO164" s="363"/>
      <c r="AP164" s="363"/>
      <c r="AQ164" s="319"/>
      <c r="AR164" s="319"/>
      <c r="AS164" s="319"/>
      <c r="AT164" s="319"/>
      <c r="AU164" s="364"/>
      <c r="AV164" s="319"/>
      <c r="AW164" s="319"/>
      <c r="AX164" s="319"/>
      <c r="AY164" s="319"/>
      <c r="AZ164" s="319"/>
      <c r="BB164" s="323"/>
      <c r="BD164" s="323"/>
      <c r="BF164" s="323"/>
      <c r="BH164" s="323"/>
    </row>
    <row r="165" spans="2:60" s="301" customFormat="1" x14ac:dyDescent="0.25">
      <c r="B165" s="319"/>
      <c r="C165" s="319"/>
      <c r="D165" s="320"/>
      <c r="E165" s="319"/>
      <c r="F165" s="319"/>
      <c r="G165" s="319"/>
      <c r="H165" s="319"/>
      <c r="I165" s="319"/>
      <c r="J165" s="319"/>
      <c r="K165" s="319"/>
      <c r="L165" s="362"/>
      <c r="M165" s="319"/>
      <c r="N165" s="319"/>
      <c r="O165" s="319"/>
      <c r="P165" s="319"/>
      <c r="Q165" s="319"/>
      <c r="R165" s="319"/>
      <c r="S165" s="319"/>
      <c r="T165" s="319"/>
      <c r="U165" s="319"/>
      <c r="V165" s="319"/>
      <c r="W165" s="319"/>
      <c r="X165" s="319"/>
      <c r="Y165" s="319"/>
      <c r="Z165" s="319"/>
      <c r="AA165" s="319"/>
      <c r="AB165" s="319"/>
      <c r="AC165" s="319"/>
      <c r="AD165" s="319"/>
      <c r="AE165" s="319"/>
      <c r="AF165" s="319"/>
      <c r="AG165" s="319"/>
      <c r="AH165" s="319"/>
      <c r="AI165" s="319"/>
      <c r="AJ165" s="319"/>
      <c r="AK165" s="319"/>
      <c r="AL165" s="319"/>
      <c r="AM165" s="363"/>
      <c r="AN165" s="363"/>
      <c r="AO165" s="363"/>
      <c r="AP165" s="363"/>
      <c r="AQ165" s="319"/>
      <c r="AR165" s="319"/>
      <c r="AS165" s="319"/>
      <c r="AT165" s="319"/>
      <c r="AU165" s="364"/>
      <c r="AV165" s="319"/>
      <c r="AW165" s="319"/>
      <c r="AX165" s="319"/>
      <c r="AY165" s="319"/>
      <c r="AZ165" s="319"/>
      <c r="BB165" s="323"/>
      <c r="BD165" s="323"/>
      <c r="BF165" s="323"/>
      <c r="BH165" s="323"/>
    </row>
    <row r="166" spans="2:60" s="301" customFormat="1" x14ac:dyDescent="0.25">
      <c r="B166" s="319"/>
      <c r="C166" s="319"/>
      <c r="D166" s="320"/>
      <c r="E166" s="319"/>
      <c r="F166" s="319"/>
      <c r="G166" s="319"/>
      <c r="H166" s="319"/>
      <c r="I166" s="319"/>
      <c r="J166" s="319"/>
      <c r="K166" s="319"/>
      <c r="L166" s="362"/>
      <c r="M166" s="319"/>
      <c r="N166" s="319"/>
      <c r="O166" s="319"/>
      <c r="P166" s="319"/>
      <c r="Q166" s="319"/>
      <c r="R166" s="319"/>
      <c r="S166" s="319"/>
      <c r="T166" s="319"/>
      <c r="U166" s="319"/>
      <c r="V166" s="319"/>
      <c r="W166" s="319"/>
      <c r="X166" s="319"/>
      <c r="Y166" s="319"/>
      <c r="Z166" s="319"/>
      <c r="AA166" s="319"/>
      <c r="AB166" s="319"/>
      <c r="AC166" s="319"/>
      <c r="AD166" s="319"/>
      <c r="AE166" s="319"/>
      <c r="AF166" s="319"/>
      <c r="AG166" s="319"/>
      <c r="AH166" s="319"/>
      <c r="AI166" s="319"/>
      <c r="AJ166" s="319"/>
      <c r="AK166" s="319"/>
      <c r="AL166" s="319"/>
      <c r="AM166" s="363"/>
      <c r="AN166" s="363"/>
      <c r="AO166" s="363"/>
      <c r="AP166" s="363"/>
      <c r="AQ166" s="319"/>
      <c r="AR166" s="319"/>
      <c r="AS166" s="319"/>
      <c r="AT166" s="319"/>
      <c r="AU166" s="364"/>
      <c r="AV166" s="319"/>
      <c r="AW166" s="319"/>
      <c r="AX166" s="319"/>
      <c r="AY166" s="319"/>
      <c r="AZ166" s="319"/>
      <c r="BB166" s="323"/>
      <c r="BD166" s="323"/>
      <c r="BF166" s="323"/>
      <c r="BH166" s="323"/>
    </row>
    <row r="167" spans="2:60" s="301" customFormat="1" x14ac:dyDescent="0.25">
      <c r="B167" s="319"/>
      <c r="C167" s="319"/>
      <c r="D167" s="320"/>
      <c r="E167" s="319"/>
      <c r="F167" s="319"/>
      <c r="G167" s="319"/>
      <c r="H167" s="319"/>
      <c r="I167" s="319"/>
      <c r="J167" s="319"/>
      <c r="K167" s="319"/>
      <c r="L167" s="362"/>
      <c r="M167" s="319"/>
      <c r="N167" s="319"/>
      <c r="O167" s="319"/>
      <c r="P167" s="319"/>
      <c r="Q167" s="319"/>
      <c r="R167" s="319"/>
      <c r="S167" s="319"/>
      <c r="T167" s="319"/>
      <c r="U167" s="319"/>
      <c r="V167" s="319"/>
      <c r="W167" s="319"/>
      <c r="X167" s="319"/>
      <c r="Y167" s="319"/>
      <c r="Z167" s="319"/>
      <c r="AA167" s="319"/>
      <c r="AB167" s="319"/>
      <c r="AC167" s="319"/>
      <c r="AD167" s="319"/>
      <c r="AE167" s="319"/>
      <c r="AF167" s="319"/>
      <c r="AG167" s="319"/>
      <c r="AH167" s="319"/>
      <c r="AI167" s="319"/>
      <c r="AJ167" s="319"/>
      <c r="AK167" s="319"/>
      <c r="AL167" s="319"/>
      <c r="AM167" s="363"/>
      <c r="AN167" s="363"/>
      <c r="AO167" s="363"/>
      <c r="AP167" s="363"/>
      <c r="AQ167" s="319"/>
      <c r="AR167" s="319"/>
      <c r="AS167" s="319"/>
      <c r="AT167" s="319"/>
      <c r="AU167" s="364"/>
      <c r="AV167" s="319"/>
      <c r="AW167" s="319"/>
      <c r="AX167" s="319"/>
      <c r="AY167" s="319"/>
      <c r="AZ167" s="319"/>
      <c r="BB167" s="323"/>
      <c r="BD167" s="323"/>
      <c r="BF167" s="323"/>
      <c r="BH167" s="323"/>
    </row>
    <row r="168" spans="2:60" s="301" customFormat="1" x14ac:dyDescent="0.25">
      <c r="B168" s="319"/>
      <c r="C168" s="319"/>
      <c r="D168" s="320"/>
      <c r="E168" s="319"/>
      <c r="F168" s="319"/>
      <c r="G168" s="319"/>
      <c r="H168" s="319"/>
      <c r="I168" s="319"/>
      <c r="J168" s="319"/>
      <c r="K168" s="319"/>
      <c r="L168" s="362"/>
      <c r="M168" s="319"/>
      <c r="N168" s="319"/>
      <c r="O168" s="319"/>
      <c r="P168" s="319"/>
      <c r="Q168" s="319"/>
      <c r="R168" s="319"/>
      <c r="S168" s="319"/>
      <c r="T168" s="319"/>
      <c r="U168" s="319"/>
      <c r="V168" s="319"/>
      <c r="W168" s="319"/>
      <c r="X168" s="319"/>
      <c r="Y168" s="319"/>
      <c r="Z168" s="319"/>
      <c r="AA168" s="319"/>
      <c r="AB168" s="319"/>
      <c r="AC168" s="319"/>
      <c r="AD168" s="319"/>
      <c r="AE168" s="319"/>
      <c r="AF168" s="319"/>
      <c r="AG168" s="319"/>
      <c r="AH168" s="319"/>
      <c r="AI168" s="319"/>
      <c r="AJ168" s="319"/>
      <c r="AK168" s="319"/>
      <c r="AL168" s="319"/>
      <c r="AM168" s="363"/>
      <c r="AN168" s="363"/>
      <c r="AO168" s="363"/>
      <c r="AP168" s="363"/>
      <c r="AQ168" s="319"/>
      <c r="AR168" s="319"/>
      <c r="AS168" s="319"/>
      <c r="AT168" s="319"/>
      <c r="AU168" s="364"/>
      <c r="AV168" s="319"/>
      <c r="AW168" s="319"/>
      <c r="AX168" s="319"/>
      <c r="AY168" s="319"/>
      <c r="AZ168" s="319"/>
      <c r="BB168" s="323"/>
      <c r="BD168" s="323"/>
      <c r="BF168" s="323"/>
      <c r="BH168" s="323"/>
    </row>
    <row r="169" spans="2:60" s="301" customFormat="1" x14ac:dyDescent="0.25">
      <c r="B169" s="319"/>
      <c r="C169" s="319"/>
      <c r="D169" s="320"/>
      <c r="E169" s="319"/>
      <c r="F169" s="319"/>
      <c r="G169" s="319"/>
      <c r="H169" s="319"/>
      <c r="I169" s="319"/>
      <c r="J169" s="319"/>
      <c r="K169" s="319"/>
      <c r="L169" s="362"/>
      <c r="M169" s="319"/>
      <c r="N169" s="319"/>
      <c r="O169" s="319"/>
      <c r="P169" s="319"/>
      <c r="Q169" s="319"/>
      <c r="R169" s="319"/>
      <c r="S169" s="319"/>
      <c r="T169" s="319"/>
      <c r="U169" s="319"/>
      <c r="V169" s="319"/>
      <c r="W169" s="319"/>
      <c r="X169" s="319"/>
      <c r="Y169" s="319"/>
      <c r="Z169" s="319"/>
      <c r="AA169" s="319"/>
      <c r="AB169" s="319"/>
      <c r="AC169" s="319"/>
      <c r="AD169" s="319"/>
      <c r="AE169" s="319"/>
      <c r="AF169" s="319"/>
      <c r="AG169" s="319"/>
      <c r="AH169" s="319"/>
      <c r="AI169" s="319"/>
      <c r="AJ169" s="319"/>
      <c r="AK169" s="319"/>
      <c r="AL169" s="319"/>
      <c r="AM169" s="363"/>
      <c r="AN169" s="363"/>
      <c r="AO169" s="363"/>
      <c r="AP169" s="363"/>
      <c r="AQ169" s="319"/>
      <c r="AR169" s="319"/>
      <c r="AS169" s="319"/>
      <c r="AT169" s="319"/>
      <c r="AU169" s="364"/>
      <c r="AV169" s="319"/>
      <c r="AW169" s="319"/>
      <c r="AX169" s="319"/>
      <c r="AY169" s="319"/>
      <c r="AZ169" s="319"/>
      <c r="BB169" s="323"/>
      <c r="BD169" s="323"/>
      <c r="BF169" s="323"/>
      <c r="BH169" s="323"/>
    </row>
    <row r="170" spans="2:60" s="301" customFormat="1" x14ac:dyDescent="0.25">
      <c r="B170" s="319"/>
      <c r="C170" s="319"/>
      <c r="D170" s="320"/>
      <c r="E170" s="319"/>
      <c r="F170" s="319"/>
      <c r="G170" s="319"/>
      <c r="H170" s="319"/>
      <c r="I170" s="319"/>
      <c r="J170" s="319"/>
      <c r="K170" s="319"/>
      <c r="L170" s="362"/>
      <c r="M170" s="319"/>
      <c r="N170" s="319"/>
      <c r="O170" s="319"/>
      <c r="P170" s="319"/>
      <c r="Q170" s="319"/>
      <c r="R170" s="319"/>
      <c r="S170" s="319"/>
      <c r="T170" s="319"/>
      <c r="U170" s="319"/>
      <c r="V170" s="319"/>
      <c r="W170" s="319"/>
      <c r="X170" s="319"/>
      <c r="Y170" s="319"/>
      <c r="Z170" s="319"/>
      <c r="AA170" s="319"/>
      <c r="AB170" s="319"/>
      <c r="AC170" s="319"/>
      <c r="AD170" s="319"/>
      <c r="AE170" s="319"/>
      <c r="AF170" s="319"/>
      <c r="AG170" s="319"/>
      <c r="AH170" s="319"/>
      <c r="AI170" s="319"/>
      <c r="AJ170" s="319"/>
      <c r="AK170" s="319"/>
      <c r="AL170" s="319"/>
      <c r="AM170" s="363"/>
      <c r="AN170" s="363"/>
      <c r="AO170" s="363"/>
      <c r="AP170" s="363"/>
      <c r="AQ170" s="319"/>
      <c r="AR170" s="319"/>
      <c r="AS170" s="319"/>
      <c r="AT170" s="319"/>
      <c r="AU170" s="364"/>
      <c r="AV170" s="319"/>
      <c r="AW170" s="319"/>
      <c r="AX170" s="319"/>
      <c r="AY170" s="319"/>
      <c r="AZ170" s="319"/>
      <c r="BB170" s="323"/>
      <c r="BD170" s="323"/>
      <c r="BF170" s="323"/>
      <c r="BH170" s="323"/>
    </row>
    <row r="171" spans="2:60" s="301" customFormat="1" x14ac:dyDescent="0.25">
      <c r="B171" s="319"/>
      <c r="C171" s="319"/>
      <c r="D171" s="320"/>
      <c r="E171" s="319"/>
      <c r="F171" s="319"/>
      <c r="G171" s="319"/>
      <c r="H171" s="319"/>
      <c r="I171" s="319"/>
      <c r="J171" s="319"/>
      <c r="K171" s="319"/>
      <c r="L171" s="362"/>
      <c r="M171" s="319"/>
      <c r="N171" s="319"/>
      <c r="O171" s="319"/>
      <c r="P171" s="319"/>
      <c r="Q171" s="319"/>
      <c r="R171" s="319"/>
      <c r="S171" s="319"/>
      <c r="T171" s="319"/>
      <c r="U171" s="319"/>
      <c r="V171" s="319"/>
      <c r="W171" s="319"/>
      <c r="X171" s="319"/>
      <c r="Y171" s="319"/>
      <c r="Z171" s="319"/>
      <c r="AA171" s="319"/>
      <c r="AB171" s="319"/>
      <c r="AC171" s="319"/>
      <c r="AD171" s="319"/>
      <c r="AE171" s="319"/>
      <c r="AF171" s="319"/>
      <c r="AG171" s="319"/>
      <c r="AH171" s="319"/>
      <c r="AI171" s="319"/>
      <c r="AJ171" s="319"/>
      <c r="AK171" s="319"/>
      <c r="AL171" s="319"/>
      <c r="AM171" s="363"/>
      <c r="AN171" s="363"/>
      <c r="AO171" s="363"/>
      <c r="AP171" s="363"/>
      <c r="AQ171" s="319"/>
      <c r="AR171" s="319"/>
      <c r="AS171" s="319"/>
      <c r="AT171" s="319"/>
      <c r="AU171" s="364"/>
      <c r="AV171" s="319"/>
      <c r="AW171" s="319"/>
      <c r="AX171" s="319"/>
      <c r="AY171" s="319"/>
      <c r="AZ171" s="319"/>
      <c r="BB171" s="323"/>
      <c r="BD171" s="323"/>
      <c r="BF171" s="323"/>
      <c r="BH171" s="323"/>
    </row>
    <row r="172" spans="2:60" s="301" customFormat="1" x14ac:dyDescent="0.25">
      <c r="B172" s="319"/>
      <c r="C172" s="319"/>
      <c r="D172" s="320"/>
      <c r="E172" s="319"/>
      <c r="F172" s="319"/>
      <c r="G172" s="319"/>
      <c r="H172" s="319"/>
      <c r="I172" s="319"/>
      <c r="J172" s="319"/>
      <c r="K172" s="319"/>
      <c r="L172" s="362"/>
      <c r="M172" s="319"/>
      <c r="N172" s="319"/>
      <c r="O172" s="319"/>
      <c r="P172" s="319"/>
      <c r="Q172" s="319"/>
      <c r="R172" s="319"/>
      <c r="S172" s="319"/>
      <c r="T172" s="319"/>
      <c r="U172" s="319"/>
      <c r="V172" s="319"/>
      <c r="W172" s="319"/>
      <c r="X172" s="319"/>
      <c r="Y172" s="319"/>
      <c r="Z172" s="319"/>
      <c r="AA172" s="319"/>
      <c r="AB172" s="319"/>
      <c r="AC172" s="319"/>
      <c r="AD172" s="319"/>
      <c r="AE172" s="319"/>
      <c r="AF172" s="319"/>
      <c r="AG172" s="319"/>
      <c r="AH172" s="319"/>
      <c r="AI172" s="319"/>
      <c r="AJ172" s="319"/>
      <c r="AK172" s="319"/>
      <c r="AL172" s="319"/>
      <c r="AM172" s="363"/>
      <c r="AN172" s="363"/>
      <c r="AO172" s="363"/>
      <c r="AP172" s="363"/>
      <c r="AQ172" s="319"/>
      <c r="AR172" s="319"/>
      <c r="AS172" s="319"/>
      <c r="AT172" s="319"/>
      <c r="AU172" s="364"/>
      <c r="AV172" s="319"/>
      <c r="AW172" s="319"/>
      <c r="AX172" s="319"/>
      <c r="AY172" s="319"/>
      <c r="AZ172" s="319"/>
      <c r="BB172" s="323"/>
      <c r="BD172" s="323"/>
      <c r="BF172" s="323"/>
      <c r="BH172" s="323"/>
    </row>
    <row r="173" spans="2:60" s="301" customFormat="1" x14ac:dyDescent="0.25">
      <c r="B173" s="319"/>
      <c r="C173" s="319"/>
      <c r="D173" s="320"/>
      <c r="E173" s="319"/>
      <c r="F173" s="319"/>
      <c r="G173" s="319"/>
      <c r="H173" s="319"/>
      <c r="I173" s="319"/>
      <c r="J173" s="319"/>
      <c r="K173" s="319"/>
      <c r="L173" s="362"/>
      <c r="M173" s="319"/>
      <c r="N173" s="319"/>
      <c r="O173" s="319"/>
      <c r="P173" s="319"/>
      <c r="Q173" s="319"/>
      <c r="R173" s="319"/>
      <c r="S173" s="319"/>
      <c r="T173" s="319"/>
      <c r="U173" s="319"/>
      <c r="V173" s="319"/>
      <c r="W173" s="319"/>
      <c r="X173" s="319"/>
      <c r="Y173" s="319"/>
      <c r="Z173" s="319"/>
      <c r="AA173" s="319"/>
      <c r="AB173" s="319"/>
      <c r="AC173" s="319"/>
      <c r="AD173" s="319"/>
      <c r="AE173" s="319"/>
      <c r="AF173" s="319"/>
      <c r="AG173" s="319"/>
      <c r="AH173" s="319"/>
      <c r="AI173" s="319"/>
      <c r="AJ173" s="319"/>
      <c r="AK173" s="319"/>
      <c r="AL173" s="319"/>
      <c r="AM173" s="363"/>
      <c r="AN173" s="363"/>
      <c r="AO173" s="363"/>
      <c r="AP173" s="363"/>
      <c r="AQ173" s="319"/>
      <c r="AR173" s="319"/>
      <c r="AS173" s="319"/>
      <c r="AT173" s="319"/>
      <c r="AU173" s="364"/>
      <c r="AV173" s="319"/>
      <c r="AW173" s="319"/>
      <c r="AX173" s="319"/>
      <c r="AY173" s="319"/>
      <c r="AZ173" s="319"/>
      <c r="BB173" s="323"/>
      <c r="BD173" s="323"/>
      <c r="BF173" s="323"/>
      <c r="BH173" s="323"/>
    </row>
    <row r="174" spans="2:60" s="301" customFormat="1" x14ac:dyDescent="0.25">
      <c r="B174" s="319"/>
      <c r="C174" s="319"/>
      <c r="D174" s="320"/>
      <c r="E174" s="319"/>
      <c r="F174" s="319"/>
      <c r="G174" s="319"/>
      <c r="H174" s="319"/>
      <c r="I174" s="319"/>
      <c r="J174" s="319"/>
      <c r="K174" s="319"/>
      <c r="L174" s="362"/>
      <c r="M174" s="319"/>
      <c r="N174" s="319"/>
      <c r="O174" s="319"/>
      <c r="P174" s="319"/>
      <c r="Q174" s="319"/>
      <c r="R174" s="319"/>
      <c r="S174" s="319"/>
      <c r="T174" s="319"/>
      <c r="U174" s="319"/>
      <c r="V174" s="319"/>
      <c r="W174" s="319"/>
      <c r="X174" s="319"/>
      <c r="Y174" s="319"/>
      <c r="Z174" s="319"/>
      <c r="AA174" s="319"/>
      <c r="AB174" s="319"/>
      <c r="AC174" s="319"/>
      <c r="AD174" s="319"/>
      <c r="AE174" s="319"/>
      <c r="AF174" s="319"/>
      <c r="AG174" s="319"/>
      <c r="AH174" s="319"/>
      <c r="AI174" s="319"/>
      <c r="AJ174" s="319"/>
      <c r="AK174" s="319"/>
      <c r="AL174" s="319"/>
      <c r="AM174" s="363"/>
      <c r="AN174" s="363"/>
      <c r="AO174" s="363"/>
      <c r="AP174" s="363"/>
      <c r="AQ174" s="319"/>
      <c r="AR174" s="319"/>
      <c r="AS174" s="319"/>
      <c r="AT174" s="319"/>
      <c r="AU174" s="364"/>
      <c r="AV174" s="319"/>
      <c r="AW174" s="319"/>
      <c r="AX174" s="319"/>
      <c r="AY174" s="319"/>
      <c r="AZ174" s="319"/>
      <c r="BB174" s="323"/>
      <c r="BD174" s="323"/>
      <c r="BF174" s="323"/>
      <c r="BH174" s="323"/>
    </row>
    <row r="175" spans="2:60" s="301" customFormat="1" x14ac:dyDescent="0.25">
      <c r="B175" s="319"/>
      <c r="C175" s="319"/>
      <c r="D175" s="320"/>
      <c r="E175" s="319"/>
      <c r="F175" s="319"/>
      <c r="G175" s="319"/>
      <c r="H175" s="319"/>
      <c r="I175" s="319"/>
      <c r="J175" s="319"/>
      <c r="K175" s="319"/>
      <c r="L175" s="362"/>
      <c r="M175" s="319"/>
      <c r="N175" s="319"/>
      <c r="O175" s="319"/>
      <c r="P175" s="319"/>
      <c r="Q175" s="319"/>
      <c r="R175" s="319"/>
      <c r="S175" s="319"/>
      <c r="T175" s="319"/>
      <c r="U175" s="319"/>
      <c r="V175" s="319"/>
      <c r="W175" s="319"/>
      <c r="X175" s="319"/>
      <c r="Y175" s="319"/>
      <c r="Z175" s="319"/>
      <c r="AA175" s="319"/>
      <c r="AB175" s="319"/>
      <c r="AC175" s="319"/>
      <c r="AD175" s="319"/>
      <c r="AE175" s="319"/>
      <c r="AF175" s="319"/>
      <c r="AG175" s="319"/>
      <c r="AH175" s="319"/>
      <c r="AI175" s="319"/>
      <c r="AJ175" s="319"/>
      <c r="AK175" s="319"/>
      <c r="AL175" s="319"/>
      <c r="AM175" s="363"/>
      <c r="AN175" s="363"/>
      <c r="AO175" s="363"/>
      <c r="AP175" s="363"/>
      <c r="AQ175" s="319"/>
      <c r="AR175" s="319"/>
      <c r="AS175" s="319"/>
      <c r="AT175" s="319"/>
      <c r="AU175" s="364"/>
      <c r="AV175" s="319"/>
      <c r="AW175" s="319"/>
      <c r="AX175" s="319"/>
      <c r="AY175" s="319"/>
      <c r="AZ175" s="319"/>
      <c r="BB175" s="323"/>
      <c r="BD175" s="323"/>
      <c r="BF175" s="323"/>
      <c r="BH175" s="323"/>
    </row>
    <row r="176" spans="2:60" s="301" customFormat="1" x14ac:dyDescent="0.25">
      <c r="B176" s="319"/>
      <c r="C176" s="319"/>
      <c r="D176" s="320"/>
      <c r="E176" s="319"/>
      <c r="F176" s="319"/>
      <c r="G176" s="319"/>
      <c r="H176" s="319"/>
      <c r="I176" s="319"/>
      <c r="J176" s="319"/>
      <c r="K176" s="319"/>
      <c r="L176" s="362"/>
      <c r="M176" s="319"/>
      <c r="N176" s="319"/>
      <c r="O176" s="319"/>
      <c r="P176" s="319"/>
      <c r="Q176" s="319"/>
      <c r="R176" s="319"/>
      <c r="S176" s="319"/>
      <c r="T176" s="319"/>
      <c r="U176" s="319"/>
      <c r="V176" s="319"/>
      <c r="W176" s="319"/>
      <c r="X176" s="319"/>
      <c r="Y176" s="319"/>
      <c r="Z176" s="319"/>
      <c r="AA176" s="319"/>
      <c r="AB176" s="319"/>
      <c r="AC176" s="319"/>
      <c r="AD176" s="319"/>
      <c r="AE176" s="319"/>
      <c r="AF176" s="319"/>
      <c r="AG176" s="319"/>
      <c r="AH176" s="319"/>
      <c r="AI176" s="319"/>
      <c r="AJ176" s="319"/>
      <c r="AK176" s="319"/>
      <c r="AL176" s="319"/>
      <c r="AM176" s="363"/>
      <c r="AN176" s="363"/>
      <c r="AO176" s="363"/>
      <c r="AP176" s="363"/>
      <c r="AQ176" s="319"/>
      <c r="AR176" s="319"/>
      <c r="AS176" s="319"/>
      <c r="AT176" s="319"/>
      <c r="AU176" s="364"/>
      <c r="AV176" s="319"/>
      <c r="AW176" s="319"/>
      <c r="AX176" s="319"/>
      <c r="AY176" s="319"/>
      <c r="AZ176" s="319"/>
      <c r="BB176" s="323"/>
      <c r="BD176" s="323"/>
      <c r="BF176" s="323"/>
      <c r="BH176" s="323"/>
    </row>
    <row r="177" spans="2:60" s="301" customFormat="1" x14ac:dyDescent="0.25">
      <c r="B177" s="319"/>
      <c r="C177" s="319"/>
      <c r="D177" s="320"/>
      <c r="E177" s="319"/>
      <c r="F177" s="319"/>
      <c r="G177" s="319"/>
      <c r="H177" s="319"/>
      <c r="I177" s="319"/>
      <c r="J177" s="319"/>
      <c r="K177" s="319"/>
      <c r="L177" s="362"/>
      <c r="M177" s="319"/>
      <c r="N177" s="319"/>
      <c r="O177" s="319"/>
      <c r="P177" s="319"/>
      <c r="Q177" s="319"/>
      <c r="R177" s="319"/>
      <c r="S177" s="319"/>
      <c r="T177" s="319"/>
      <c r="U177" s="319"/>
      <c r="V177" s="319"/>
      <c r="W177" s="319"/>
      <c r="X177" s="319"/>
      <c r="Y177" s="319"/>
      <c r="Z177" s="319"/>
      <c r="AA177" s="319"/>
      <c r="AB177" s="319"/>
      <c r="AC177" s="319"/>
      <c r="AD177" s="319"/>
      <c r="AE177" s="319"/>
      <c r="AF177" s="319"/>
      <c r="AG177" s="319"/>
      <c r="AH177" s="319"/>
      <c r="AI177" s="319"/>
      <c r="AJ177" s="319"/>
      <c r="AK177" s="319"/>
      <c r="AL177" s="319"/>
      <c r="AM177" s="363"/>
      <c r="AN177" s="363"/>
      <c r="AO177" s="363"/>
      <c r="AP177" s="363"/>
      <c r="AQ177" s="319"/>
      <c r="AR177" s="319"/>
      <c r="AS177" s="319"/>
      <c r="AT177" s="319"/>
      <c r="AU177" s="364"/>
      <c r="AV177" s="319"/>
      <c r="AW177" s="319"/>
      <c r="AX177" s="319"/>
      <c r="AY177" s="319"/>
      <c r="AZ177" s="319"/>
      <c r="BB177" s="323"/>
      <c r="BD177" s="323"/>
      <c r="BF177" s="323"/>
      <c r="BH177" s="323"/>
    </row>
    <row r="178" spans="2:60" s="301" customFormat="1" x14ac:dyDescent="0.25">
      <c r="B178" s="319"/>
      <c r="C178" s="319"/>
      <c r="D178" s="320"/>
      <c r="E178" s="319"/>
      <c r="F178" s="319"/>
      <c r="G178" s="319"/>
      <c r="H178" s="319"/>
      <c r="I178" s="319"/>
      <c r="J178" s="319"/>
      <c r="K178" s="319"/>
      <c r="L178" s="362"/>
      <c r="M178" s="319"/>
      <c r="N178" s="319"/>
      <c r="O178" s="319"/>
      <c r="P178" s="319"/>
      <c r="Q178" s="319"/>
      <c r="R178" s="319"/>
      <c r="S178" s="319"/>
      <c r="T178" s="319"/>
      <c r="U178" s="319"/>
      <c r="V178" s="319"/>
      <c r="W178" s="319"/>
      <c r="X178" s="319"/>
      <c r="Y178" s="319"/>
      <c r="Z178" s="319"/>
      <c r="AA178" s="319"/>
      <c r="AB178" s="319"/>
      <c r="AC178" s="319"/>
      <c r="AD178" s="319"/>
      <c r="AE178" s="319"/>
      <c r="AF178" s="319"/>
      <c r="AG178" s="319"/>
      <c r="AH178" s="319"/>
      <c r="AI178" s="319"/>
      <c r="AJ178" s="319"/>
      <c r="AK178" s="319"/>
      <c r="AL178" s="319"/>
      <c r="AM178" s="363"/>
      <c r="AN178" s="363"/>
      <c r="AO178" s="363"/>
      <c r="AP178" s="363"/>
      <c r="AQ178" s="319"/>
      <c r="AR178" s="319"/>
      <c r="AS178" s="319"/>
      <c r="AT178" s="319"/>
      <c r="AU178" s="364"/>
      <c r="AV178" s="319"/>
      <c r="AW178" s="319"/>
      <c r="AX178" s="319"/>
      <c r="AY178" s="319"/>
      <c r="AZ178" s="319"/>
      <c r="BB178" s="323"/>
      <c r="BD178" s="323"/>
      <c r="BF178" s="323"/>
      <c r="BH178" s="323"/>
    </row>
    <row r="179" spans="2:60" s="301" customFormat="1" x14ac:dyDescent="0.25">
      <c r="B179" s="319"/>
      <c r="C179" s="319"/>
      <c r="D179" s="320"/>
      <c r="E179" s="319"/>
      <c r="F179" s="319"/>
      <c r="G179" s="319"/>
      <c r="H179" s="319"/>
      <c r="I179" s="319"/>
      <c r="J179" s="319"/>
      <c r="K179" s="319"/>
      <c r="L179" s="362"/>
      <c r="M179" s="319"/>
      <c r="N179" s="319"/>
      <c r="O179" s="319"/>
      <c r="P179" s="319"/>
      <c r="Q179" s="319"/>
      <c r="R179" s="319"/>
      <c r="S179" s="319"/>
      <c r="T179" s="319"/>
      <c r="U179" s="319"/>
      <c r="V179" s="319"/>
      <c r="W179" s="319"/>
      <c r="X179" s="319"/>
      <c r="Y179" s="319"/>
      <c r="Z179" s="319"/>
      <c r="AA179" s="319"/>
      <c r="AB179" s="319"/>
      <c r="AC179" s="319"/>
      <c r="AD179" s="319"/>
      <c r="AE179" s="319"/>
      <c r="AF179" s="319"/>
      <c r="AG179" s="319"/>
      <c r="AH179" s="319"/>
      <c r="AI179" s="319"/>
      <c r="AJ179" s="319"/>
      <c r="AK179" s="319"/>
      <c r="AL179" s="319"/>
      <c r="AM179" s="363"/>
      <c r="AN179" s="363"/>
      <c r="AO179" s="363"/>
      <c r="AP179" s="363"/>
      <c r="AQ179" s="319"/>
      <c r="AR179" s="319"/>
      <c r="AS179" s="319"/>
      <c r="AT179" s="319"/>
      <c r="AU179" s="364"/>
      <c r="AV179" s="319"/>
      <c r="AW179" s="319"/>
      <c r="AX179" s="319"/>
      <c r="AY179" s="319"/>
      <c r="AZ179" s="319"/>
      <c r="BB179" s="323"/>
      <c r="BD179" s="323"/>
      <c r="BF179" s="323"/>
      <c r="BH179" s="323"/>
    </row>
    <row r="180" spans="2:60" s="301" customFormat="1" x14ac:dyDescent="0.25">
      <c r="B180" s="319"/>
      <c r="C180" s="319"/>
      <c r="D180" s="320"/>
      <c r="E180" s="319"/>
      <c r="F180" s="319"/>
      <c r="G180" s="319"/>
      <c r="H180" s="319"/>
      <c r="I180" s="319"/>
      <c r="J180" s="319"/>
      <c r="K180" s="319"/>
      <c r="L180" s="362"/>
      <c r="M180" s="319"/>
      <c r="N180" s="319"/>
      <c r="O180" s="319"/>
      <c r="P180" s="319"/>
      <c r="Q180" s="319"/>
      <c r="R180" s="319"/>
      <c r="S180" s="319"/>
      <c r="T180" s="319"/>
      <c r="U180" s="319"/>
      <c r="V180" s="319"/>
      <c r="W180" s="319"/>
      <c r="X180" s="319"/>
      <c r="Y180" s="319"/>
      <c r="Z180" s="319"/>
      <c r="AA180" s="319"/>
      <c r="AB180" s="319"/>
      <c r="AC180" s="319"/>
      <c r="AD180" s="319"/>
      <c r="AE180" s="319"/>
      <c r="AF180" s="319"/>
      <c r="AG180" s="319"/>
      <c r="AH180" s="319"/>
      <c r="AI180" s="319"/>
      <c r="AJ180" s="319"/>
      <c r="AK180" s="319"/>
      <c r="AL180" s="319"/>
      <c r="AM180" s="363"/>
      <c r="AN180" s="363"/>
      <c r="AO180" s="363"/>
      <c r="AP180" s="363"/>
      <c r="AQ180" s="319"/>
      <c r="AR180" s="319"/>
      <c r="AS180" s="319"/>
      <c r="AT180" s="319"/>
      <c r="AU180" s="364"/>
      <c r="AV180" s="319"/>
      <c r="AW180" s="319"/>
      <c r="AX180" s="319"/>
      <c r="AY180" s="319"/>
      <c r="AZ180" s="319"/>
      <c r="BB180" s="323"/>
      <c r="BD180" s="323"/>
      <c r="BF180" s="323"/>
      <c r="BH180" s="323"/>
    </row>
    <row r="181" spans="2:60" s="301" customFormat="1" x14ac:dyDescent="0.25">
      <c r="B181" s="319"/>
      <c r="C181" s="319"/>
      <c r="D181" s="320"/>
      <c r="E181" s="319"/>
      <c r="F181" s="319"/>
      <c r="G181" s="319"/>
      <c r="H181" s="319"/>
      <c r="I181" s="319"/>
      <c r="J181" s="319"/>
      <c r="K181" s="319"/>
      <c r="L181" s="362"/>
      <c r="M181" s="319"/>
      <c r="N181" s="319"/>
      <c r="O181" s="319"/>
      <c r="P181" s="319"/>
      <c r="Q181" s="319"/>
      <c r="R181" s="319"/>
      <c r="S181" s="319"/>
      <c r="T181" s="319"/>
      <c r="U181" s="319"/>
      <c r="V181" s="319"/>
      <c r="W181" s="319"/>
      <c r="X181" s="319"/>
      <c r="Y181" s="319"/>
      <c r="Z181" s="319"/>
      <c r="AA181" s="319"/>
      <c r="AB181" s="319"/>
      <c r="AC181" s="319"/>
      <c r="AD181" s="319"/>
      <c r="AE181" s="319"/>
      <c r="AF181" s="319"/>
      <c r="AG181" s="319"/>
      <c r="AH181" s="319"/>
      <c r="AI181" s="319"/>
      <c r="AJ181" s="319"/>
      <c r="AK181" s="319"/>
      <c r="AL181" s="319"/>
      <c r="AM181" s="363"/>
      <c r="AN181" s="363"/>
      <c r="AO181" s="363"/>
      <c r="AP181" s="363"/>
      <c r="AQ181" s="319"/>
      <c r="AR181" s="319"/>
      <c r="AS181" s="319"/>
      <c r="AT181" s="319"/>
      <c r="AU181" s="364"/>
      <c r="AV181" s="319"/>
      <c r="AW181" s="319"/>
      <c r="AX181" s="319"/>
      <c r="AY181" s="319"/>
      <c r="AZ181" s="319"/>
      <c r="BB181" s="323"/>
      <c r="BD181" s="323"/>
      <c r="BF181" s="323"/>
      <c r="BH181" s="323"/>
    </row>
    <row r="182" spans="2:60" s="301" customFormat="1" x14ac:dyDescent="0.25">
      <c r="B182" s="319"/>
      <c r="C182" s="319"/>
      <c r="D182" s="320"/>
      <c r="E182" s="319"/>
      <c r="F182" s="319"/>
      <c r="G182" s="319"/>
      <c r="H182" s="319"/>
      <c r="I182" s="319"/>
      <c r="J182" s="319"/>
      <c r="K182" s="319"/>
      <c r="L182" s="362"/>
      <c r="M182" s="319"/>
      <c r="N182" s="319"/>
      <c r="O182" s="319"/>
      <c r="P182" s="319"/>
      <c r="Q182" s="319"/>
      <c r="R182" s="319"/>
      <c r="S182" s="319"/>
      <c r="T182" s="319"/>
      <c r="U182" s="319"/>
      <c r="V182" s="319"/>
      <c r="W182" s="319"/>
      <c r="X182" s="319"/>
      <c r="Y182" s="319"/>
      <c r="Z182" s="319"/>
      <c r="AA182" s="319"/>
      <c r="AB182" s="319"/>
      <c r="AC182" s="319"/>
      <c r="AD182" s="319"/>
      <c r="AE182" s="319"/>
      <c r="AF182" s="319"/>
      <c r="AG182" s="319"/>
      <c r="AH182" s="319"/>
      <c r="AI182" s="319"/>
      <c r="AJ182" s="319"/>
      <c r="AK182" s="319"/>
      <c r="AL182" s="319"/>
      <c r="AM182" s="363"/>
      <c r="AN182" s="363"/>
      <c r="AO182" s="363"/>
      <c r="AP182" s="363"/>
      <c r="AQ182" s="319"/>
      <c r="AR182" s="319"/>
      <c r="AS182" s="319"/>
      <c r="AT182" s="319"/>
      <c r="AU182" s="364"/>
      <c r="AV182" s="319"/>
      <c r="AW182" s="319"/>
      <c r="AX182" s="319"/>
      <c r="AY182" s="319"/>
      <c r="AZ182" s="319"/>
      <c r="BB182" s="323"/>
      <c r="BD182" s="323"/>
      <c r="BF182" s="323"/>
      <c r="BH182" s="323"/>
    </row>
    <row r="183" spans="2:60" s="301" customFormat="1" x14ac:dyDescent="0.25">
      <c r="B183" s="319"/>
      <c r="C183" s="319"/>
      <c r="D183" s="320"/>
      <c r="E183" s="319"/>
      <c r="F183" s="319"/>
      <c r="G183" s="319"/>
      <c r="H183" s="319"/>
      <c r="I183" s="319"/>
      <c r="J183" s="319"/>
      <c r="K183" s="319"/>
      <c r="L183" s="362"/>
      <c r="M183" s="319"/>
      <c r="N183" s="319"/>
      <c r="O183" s="319"/>
      <c r="P183" s="319"/>
      <c r="Q183" s="319"/>
      <c r="R183" s="319"/>
      <c r="S183" s="319"/>
      <c r="T183" s="319"/>
      <c r="U183" s="319"/>
      <c r="V183" s="319"/>
      <c r="W183" s="319"/>
      <c r="X183" s="319"/>
      <c r="Y183" s="319"/>
      <c r="Z183" s="319"/>
      <c r="AA183" s="319"/>
      <c r="AB183" s="319"/>
      <c r="AC183" s="319"/>
      <c r="AD183" s="319"/>
      <c r="AE183" s="319"/>
      <c r="AF183" s="319"/>
      <c r="AG183" s="319"/>
      <c r="AH183" s="319"/>
      <c r="AI183" s="319"/>
      <c r="AJ183" s="319"/>
      <c r="AK183" s="319"/>
      <c r="AL183" s="319"/>
      <c r="AM183" s="363"/>
      <c r="AN183" s="363"/>
      <c r="AO183" s="363"/>
      <c r="AP183" s="363"/>
      <c r="AQ183" s="319"/>
      <c r="AR183" s="319"/>
      <c r="AS183" s="319"/>
      <c r="AT183" s="319"/>
      <c r="AU183" s="364"/>
      <c r="AV183" s="319"/>
      <c r="AW183" s="319"/>
      <c r="AX183" s="319"/>
      <c r="AY183" s="319"/>
      <c r="AZ183" s="319"/>
      <c r="BB183" s="323"/>
      <c r="BD183" s="323"/>
      <c r="BF183" s="323"/>
      <c r="BH183" s="323"/>
    </row>
    <row r="184" spans="2:60" s="301" customFormat="1" x14ac:dyDescent="0.25">
      <c r="B184" s="319"/>
      <c r="C184" s="319"/>
      <c r="D184" s="320"/>
      <c r="E184" s="319"/>
      <c r="F184" s="319"/>
      <c r="G184" s="319"/>
      <c r="H184" s="319"/>
      <c r="I184" s="319"/>
      <c r="J184" s="319"/>
      <c r="K184" s="319"/>
      <c r="L184" s="362"/>
      <c r="M184" s="319"/>
      <c r="N184" s="319"/>
      <c r="O184" s="319"/>
      <c r="P184" s="319"/>
      <c r="Q184" s="319"/>
      <c r="R184" s="319"/>
      <c r="S184" s="319"/>
      <c r="T184" s="319"/>
      <c r="U184" s="319"/>
      <c r="V184" s="319"/>
      <c r="W184" s="319"/>
      <c r="X184" s="319"/>
      <c r="Y184" s="319"/>
      <c r="Z184" s="319"/>
      <c r="AA184" s="319"/>
      <c r="AB184" s="319"/>
      <c r="AC184" s="319"/>
      <c r="AD184" s="319"/>
      <c r="AE184" s="319"/>
      <c r="AF184" s="319"/>
      <c r="AG184" s="319"/>
      <c r="AH184" s="319"/>
      <c r="AI184" s="319"/>
      <c r="AJ184" s="319"/>
      <c r="AK184" s="319"/>
      <c r="AL184" s="319"/>
      <c r="AM184" s="363"/>
      <c r="AN184" s="363"/>
      <c r="AO184" s="363"/>
      <c r="AP184" s="363"/>
      <c r="AQ184" s="319"/>
      <c r="AR184" s="319"/>
      <c r="AS184" s="319"/>
      <c r="AT184" s="319"/>
      <c r="AU184" s="364"/>
      <c r="AV184" s="319"/>
      <c r="AW184" s="319"/>
      <c r="AX184" s="319"/>
      <c r="AY184" s="319"/>
      <c r="AZ184" s="319"/>
      <c r="BB184" s="323"/>
      <c r="BD184" s="323"/>
      <c r="BF184" s="323"/>
      <c r="BH184" s="323"/>
    </row>
    <row r="185" spans="2:60" s="301" customFormat="1" x14ac:dyDescent="0.25">
      <c r="B185" s="319"/>
      <c r="C185" s="319"/>
      <c r="D185" s="320"/>
      <c r="E185" s="319"/>
      <c r="F185" s="319"/>
      <c r="G185" s="319"/>
      <c r="H185" s="319"/>
      <c r="I185" s="319"/>
      <c r="J185" s="319"/>
      <c r="K185" s="319"/>
      <c r="L185" s="362"/>
      <c r="M185" s="319"/>
      <c r="N185" s="319"/>
      <c r="O185" s="319"/>
      <c r="P185" s="319"/>
      <c r="Q185" s="319"/>
      <c r="R185" s="319"/>
      <c r="S185" s="319"/>
      <c r="T185" s="319"/>
      <c r="U185" s="319"/>
      <c r="V185" s="319"/>
      <c r="W185" s="319"/>
      <c r="X185" s="319"/>
      <c r="Y185" s="319"/>
      <c r="Z185" s="319"/>
      <c r="AA185" s="319"/>
      <c r="AB185" s="319"/>
      <c r="AC185" s="319"/>
      <c r="AD185" s="319"/>
      <c r="AE185" s="319"/>
      <c r="AF185" s="319"/>
      <c r="AG185" s="319"/>
      <c r="AH185" s="319"/>
      <c r="AI185" s="319"/>
      <c r="AJ185" s="319"/>
      <c r="AK185" s="319"/>
      <c r="AL185" s="319"/>
      <c r="AM185" s="363"/>
      <c r="AN185" s="363"/>
      <c r="AO185" s="363"/>
      <c r="AP185" s="363"/>
      <c r="AQ185" s="319"/>
      <c r="AR185" s="319"/>
      <c r="AS185" s="319"/>
      <c r="AT185" s="319"/>
      <c r="AU185" s="364"/>
      <c r="AV185" s="319"/>
      <c r="AW185" s="319"/>
      <c r="AX185" s="319"/>
      <c r="AY185" s="319"/>
      <c r="AZ185" s="319"/>
      <c r="BB185" s="323"/>
      <c r="BD185" s="323"/>
      <c r="BF185" s="323"/>
      <c r="BH185" s="323"/>
    </row>
    <row r="186" spans="2:60" s="301" customFormat="1" x14ac:dyDescent="0.25">
      <c r="B186" s="319"/>
      <c r="C186" s="319"/>
      <c r="D186" s="320"/>
      <c r="E186" s="319"/>
      <c r="F186" s="319"/>
      <c r="G186" s="319"/>
      <c r="H186" s="319"/>
      <c r="I186" s="319"/>
      <c r="J186" s="319"/>
      <c r="K186" s="319"/>
      <c r="L186" s="362"/>
      <c r="M186" s="319"/>
      <c r="N186" s="319"/>
      <c r="O186" s="319"/>
      <c r="P186" s="319"/>
      <c r="Q186" s="319"/>
      <c r="R186" s="319"/>
      <c r="S186" s="319"/>
      <c r="T186" s="319"/>
      <c r="U186" s="319"/>
      <c r="V186" s="319"/>
      <c r="W186" s="319"/>
      <c r="X186" s="319"/>
      <c r="Y186" s="319"/>
      <c r="Z186" s="319"/>
      <c r="AA186" s="319"/>
      <c r="AB186" s="319"/>
      <c r="AC186" s="319"/>
      <c r="AD186" s="319"/>
      <c r="AE186" s="319"/>
      <c r="AF186" s="319"/>
      <c r="AG186" s="319"/>
      <c r="AH186" s="319"/>
      <c r="AI186" s="319"/>
      <c r="AJ186" s="319"/>
      <c r="AK186" s="319"/>
      <c r="AL186" s="319"/>
      <c r="AM186" s="363"/>
      <c r="AN186" s="363"/>
      <c r="AO186" s="363"/>
      <c r="AP186" s="363"/>
      <c r="AQ186" s="319"/>
      <c r="AR186" s="319"/>
      <c r="AS186" s="319"/>
      <c r="AT186" s="319"/>
      <c r="AU186" s="364"/>
      <c r="AV186" s="319"/>
      <c r="AW186" s="319"/>
      <c r="AX186" s="319"/>
      <c r="AY186" s="319"/>
      <c r="AZ186" s="319"/>
      <c r="BB186" s="323"/>
      <c r="BD186" s="323"/>
      <c r="BF186" s="323"/>
      <c r="BH186" s="323"/>
    </row>
    <row r="187" spans="2:60" s="301" customFormat="1" x14ac:dyDescent="0.25">
      <c r="B187" s="319"/>
      <c r="C187" s="319"/>
      <c r="D187" s="320"/>
      <c r="E187" s="319"/>
      <c r="F187" s="319"/>
      <c r="G187" s="319"/>
      <c r="H187" s="319"/>
      <c r="I187" s="319"/>
      <c r="J187" s="319"/>
      <c r="K187" s="319"/>
      <c r="L187" s="362"/>
      <c r="M187" s="319"/>
      <c r="N187" s="319"/>
      <c r="O187" s="319"/>
      <c r="P187" s="319"/>
      <c r="Q187" s="319"/>
      <c r="R187" s="319"/>
      <c r="S187" s="319"/>
      <c r="T187" s="319"/>
      <c r="U187" s="319"/>
      <c r="V187" s="319"/>
      <c r="W187" s="319"/>
      <c r="X187" s="319"/>
      <c r="Y187" s="319"/>
      <c r="Z187" s="319"/>
      <c r="AA187" s="319"/>
      <c r="AB187" s="319"/>
      <c r="AC187" s="319"/>
      <c r="AD187" s="319"/>
      <c r="AE187" s="319"/>
      <c r="AF187" s="319"/>
      <c r="AG187" s="319"/>
      <c r="AH187" s="319"/>
      <c r="AI187" s="319"/>
      <c r="AJ187" s="319"/>
      <c r="AK187" s="319"/>
      <c r="AL187" s="319"/>
      <c r="AM187" s="363"/>
      <c r="AN187" s="363"/>
      <c r="AO187" s="363"/>
      <c r="AP187" s="363"/>
      <c r="AQ187" s="319"/>
      <c r="AR187" s="319"/>
      <c r="AS187" s="319"/>
      <c r="AT187" s="319"/>
      <c r="AU187" s="364"/>
      <c r="AV187" s="319"/>
      <c r="AW187" s="319"/>
      <c r="AX187" s="319"/>
      <c r="AY187" s="319"/>
      <c r="AZ187" s="319"/>
      <c r="BB187" s="323"/>
      <c r="BD187" s="323"/>
      <c r="BF187" s="323"/>
      <c r="BH187" s="323"/>
    </row>
    <row r="188" spans="2:60" s="301" customFormat="1" x14ac:dyDescent="0.25">
      <c r="B188" s="319"/>
      <c r="C188" s="319"/>
      <c r="D188" s="320"/>
      <c r="E188" s="319"/>
      <c r="F188" s="319"/>
      <c r="G188" s="319"/>
      <c r="H188" s="319"/>
      <c r="I188" s="319"/>
      <c r="J188" s="319"/>
      <c r="K188" s="319"/>
      <c r="L188" s="362"/>
      <c r="M188" s="319"/>
      <c r="N188" s="319"/>
      <c r="O188" s="319"/>
      <c r="P188" s="319"/>
      <c r="Q188" s="319"/>
      <c r="R188" s="319"/>
      <c r="S188" s="319"/>
      <c r="T188" s="319"/>
      <c r="U188" s="319"/>
      <c r="V188" s="319"/>
      <c r="W188" s="319"/>
      <c r="X188" s="319"/>
      <c r="Y188" s="319"/>
      <c r="Z188" s="319"/>
      <c r="AA188" s="319"/>
      <c r="AB188" s="319"/>
      <c r="AC188" s="319"/>
      <c r="AD188" s="319"/>
      <c r="AE188" s="319"/>
      <c r="AF188" s="319"/>
      <c r="AG188" s="319"/>
      <c r="AH188" s="319"/>
      <c r="AI188" s="319"/>
      <c r="AJ188" s="319"/>
      <c r="AK188" s="319"/>
      <c r="AL188" s="319"/>
      <c r="AM188" s="363"/>
      <c r="AN188" s="363"/>
      <c r="AO188" s="363"/>
      <c r="AP188" s="363"/>
      <c r="AQ188" s="319"/>
      <c r="AR188" s="319"/>
      <c r="AS188" s="319"/>
      <c r="AT188" s="319"/>
      <c r="AU188" s="364"/>
      <c r="AV188" s="319"/>
      <c r="AW188" s="319"/>
      <c r="AX188" s="319"/>
      <c r="AY188" s="319"/>
      <c r="AZ188" s="319"/>
      <c r="BB188" s="323"/>
      <c r="BD188" s="323"/>
      <c r="BF188" s="323"/>
      <c r="BH188" s="323"/>
    </row>
    <row r="189" spans="2:60" s="301" customFormat="1" x14ac:dyDescent="0.25">
      <c r="B189" s="319"/>
      <c r="C189" s="319"/>
      <c r="D189" s="320"/>
      <c r="E189" s="319"/>
      <c r="F189" s="319"/>
      <c r="G189" s="319"/>
      <c r="H189" s="319"/>
      <c r="I189" s="319"/>
      <c r="J189" s="319"/>
      <c r="K189" s="319"/>
      <c r="L189" s="362"/>
      <c r="M189" s="319"/>
      <c r="N189" s="319"/>
      <c r="O189" s="319"/>
      <c r="P189" s="319"/>
      <c r="Q189" s="319"/>
      <c r="R189" s="319"/>
      <c r="S189" s="319"/>
      <c r="T189" s="319"/>
      <c r="U189" s="319"/>
      <c r="V189" s="319"/>
      <c r="W189" s="319"/>
      <c r="X189" s="319"/>
      <c r="Y189" s="319"/>
      <c r="Z189" s="319"/>
      <c r="AA189" s="319"/>
      <c r="AB189" s="319"/>
      <c r="AC189" s="319"/>
      <c r="AD189" s="319"/>
      <c r="AE189" s="319"/>
      <c r="AF189" s="319"/>
      <c r="AG189" s="319"/>
      <c r="AH189" s="319"/>
      <c r="AI189" s="319"/>
      <c r="AJ189" s="319"/>
      <c r="AK189" s="319"/>
      <c r="AL189" s="319"/>
      <c r="AM189" s="363"/>
      <c r="AN189" s="363"/>
      <c r="AO189" s="363"/>
      <c r="AP189" s="363"/>
      <c r="AQ189" s="319"/>
      <c r="AR189" s="319"/>
      <c r="AS189" s="319"/>
      <c r="AT189" s="319"/>
      <c r="AU189" s="364"/>
      <c r="AV189" s="319"/>
      <c r="AW189" s="319"/>
      <c r="AX189" s="319"/>
      <c r="AY189" s="319"/>
      <c r="AZ189" s="319"/>
      <c r="BB189" s="323"/>
      <c r="BD189" s="323"/>
      <c r="BF189" s="323"/>
      <c r="BH189" s="323"/>
    </row>
    <row r="190" spans="2:60" s="301" customFormat="1" x14ac:dyDescent="0.25">
      <c r="B190" s="319"/>
      <c r="C190" s="319"/>
      <c r="D190" s="320"/>
      <c r="E190" s="319"/>
      <c r="F190" s="319"/>
      <c r="G190" s="319"/>
      <c r="H190" s="319"/>
      <c r="I190" s="319"/>
      <c r="J190" s="319"/>
      <c r="K190" s="319"/>
      <c r="L190" s="362"/>
      <c r="M190" s="319"/>
      <c r="N190" s="319"/>
      <c r="O190" s="319"/>
      <c r="P190" s="319"/>
      <c r="Q190" s="319"/>
      <c r="R190" s="319"/>
      <c r="S190" s="319"/>
      <c r="T190" s="319"/>
      <c r="U190" s="319"/>
      <c r="V190" s="319"/>
      <c r="W190" s="319"/>
      <c r="X190" s="319"/>
      <c r="Y190" s="319"/>
      <c r="Z190" s="319"/>
      <c r="AA190" s="319"/>
      <c r="AB190" s="319"/>
      <c r="AC190" s="319"/>
      <c r="AD190" s="319"/>
      <c r="AE190" s="319"/>
      <c r="AF190" s="319"/>
      <c r="AG190" s="319"/>
      <c r="AH190" s="319"/>
      <c r="AI190" s="319"/>
      <c r="AJ190" s="319"/>
      <c r="AK190" s="319"/>
      <c r="AL190" s="319"/>
      <c r="AM190" s="363"/>
      <c r="AN190" s="363"/>
      <c r="AO190" s="363"/>
      <c r="AP190" s="363"/>
      <c r="AQ190" s="319"/>
      <c r="AR190" s="319"/>
      <c r="AS190" s="319"/>
      <c r="AT190" s="319"/>
      <c r="AU190" s="364"/>
      <c r="AV190" s="319"/>
      <c r="AW190" s="319"/>
      <c r="AX190" s="319"/>
      <c r="AY190" s="319"/>
      <c r="AZ190" s="319"/>
      <c r="BB190" s="323"/>
      <c r="BD190" s="323"/>
      <c r="BF190" s="323"/>
      <c r="BH190" s="323"/>
    </row>
    <row r="191" spans="2:60" s="301" customFormat="1" x14ac:dyDescent="0.25">
      <c r="B191" s="319"/>
      <c r="C191" s="319"/>
      <c r="D191" s="320"/>
      <c r="E191" s="319"/>
      <c r="F191" s="319"/>
      <c r="G191" s="319"/>
      <c r="H191" s="319"/>
      <c r="I191" s="319"/>
      <c r="J191" s="319"/>
      <c r="K191" s="319"/>
      <c r="L191" s="362"/>
      <c r="M191" s="319"/>
      <c r="N191" s="319"/>
      <c r="O191" s="319"/>
      <c r="P191" s="319"/>
      <c r="Q191" s="319"/>
      <c r="R191" s="319"/>
      <c r="S191" s="319"/>
      <c r="T191" s="319"/>
      <c r="U191" s="319"/>
      <c r="V191" s="319"/>
      <c r="W191" s="319"/>
      <c r="X191" s="319"/>
      <c r="Y191" s="319"/>
      <c r="Z191" s="319"/>
      <c r="AA191" s="319"/>
      <c r="AB191" s="319"/>
      <c r="AC191" s="319"/>
      <c r="AD191" s="319"/>
      <c r="AE191" s="319"/>
      <c r="AF191" s="319"/>
      <c r="AG191" s="319"/>
      <c r="AH191" s="319"/>
      <c r="AI191" s="319"/>
      <c r="AJ191" s="319"/>
      <c r="AK191" s="319"/>
      <c r="AL191" s="319"/>
      <c r="AM191" s="363"/>
      <c r="AN191" s="363"/>
      <c r="AO191" s="363"/>
      <c r="AP191" s="363"/>
      <c r="AQ191" s="319"/>
      <c r="AR191" s="319"/>
      <c r="AS191" s="319"/>
      <c r="AT191" s="319"/>
      <c r="AU191" s="364"/>
      <c r="AV191" s="319"/>
      <c r="AW191" s="319"/>
      <c r="AX191" s="319"/>
      <c r="AY191" s="319"/>
      <c r="AZ191" s="319"/>
      <c r="BB191" s="323"/>
      <c r="BD191" s="323"/>
      <c r="BF191" s="323"/>
      <c r="BH191" s="323"/>
    </row>
    <row r="192" spans="2:60" s="301" customFormat="1" x14ac:dyDescent="0.25">
      <c r="B192" s="319"/>
      <c r="C192" s="319"/>
      <c r="D192" s="320"/>
      <c r="E192" s="319"/>
      <c r="F192" s="319"/>
      <c r="G192" s="319"/>
      <c r="H192" s="319"/>
      <c r="I192" s="319"/>
      <c r="J192" s="319"/>
      <c r="K192" s="319"/>
      <c r="L192" s="362"/>
      <c r="M192" s="319"/>
      <c r="N192" s="319"/>
      <c r="O192" s="319"/>
      <c r="P192" s="319"/>
      <c r="Q192" s="319"/>
      <c r="R192" s="319"/>
      <c r="S192" s="319"/>
      <c r="T192" s="319"/>
      <c r="U192" s="319"/>
      <c r="V192" s="319"/>
      <c r="W192" s="319"/>
      <c r="X192" s="319"/>
      <c r="Y192" s="319"/>
      <c r="Z192" s="319"/>
      <c r="AA192" s="319"/>
      <c r="AB192" s="319"/>
      <c r="AC192" s="319"/>
      <c r="AD192" s="319"/>
      <c r="AE192" s="319"/>
      <c r="AF192" s="319"/>
      <c r="AG192" s="319"/>
      <c r="AH192" s="319"/>
      <c r="AI192" s="319"/>
      <c r="AJ192" s="319"/>
      <c r="AK192" s="319"/>
      <c r="AL192" s="319"/>
      <c r="AM192" s="363"/>
      <c r="AN192" s="363"/>
      <c r="AO192" s="363"/>
      <c r="AP192" s="363"/>
      <c r="AQ192" s="319"/>
      <c r="AR192" s="319"/>
      <c r="AS192" s="319"/>
      <c r="AT192" s="319"/>
      <c r="AU192" s="364"/>
      <c r="AV192" s="319"/>
      <c r="AW192" s="319"/>
      <c r="AX192" s="319"/>
      <c r="AY192" s="319"/>
      <c r="AZ192" s="319"/>
      <c r="BB192" s="323"/>
      <c r="BD192" s="323"/>
      <c r="BF192" s="323"/>
      <c r="BH192" s="323"/>
    </row>
    <row r="193" spans="2:60" s="301" customFormat="1" x14ac:dyDescent="0.25">
      <c r="B193" s="319"/>
      <c r="C193" s="319"/>
      <c r="D193" s="320"/>
      <c r="E193" s="319"/>
      <c r="F193" s="319"/>
      <c r="G193" s="319"/>
      <c r="H193" s="319"/>
      <c r="I193" s="319"/>
      <c r="J193" s="319"/>
      <c r="K193" s="319"/>
      <c r="L193" s="362"/>
      <c r="M193" s="319"/>
      <c r="N193" s="319"/>
      <c r="O193" s="319"/>
      <c r="P193" s="319"/>
      <c r="Q193" s="319"/>
      <c r="R193" s="319"/>
      <c r="S193" s="319"/>
      <c r="T193" s="319"/>
      <c r="U193" s="319"/>
      <c r="V193" s="319"/>
      <c r="W193" s="319"/>
      <c r="X193" s="319"/>
      <c r="Y193" s="319"/>
      <c r="Z193" s="319"/>
      <c r="AA193" s="319"/>
      <c r="AB193" s="319"/>
      <c r="AC193" s="319"/>
      <c r="AD193" s="319"/>
      <c r="AE193" s="319"/>
      <c r="AF193" s="319"/>
      <c r="AG193" s="319"/>
      <c r="AH193" s="319"/>
      <c r="AI193" s="319"/>
      <c r="AJ193" s="319"/>
      <c r="AK193" s="319"/>
      <c r="AL193" s="319"/>
      <c r="AM193" s="363"/>
      <c r="AN193" s="363"/>
      <c r="AO193" s="363"/>
      <c r="AP193" s="363"/>
      <c r="AQ193" s="319"/>
      <c r="AR193" s="319"/>
      <c r="AS193" s="319"/>
      <c r="AT193" s="319"/>
      <c r="AU193" s="364"/>
      <c r="AV193" s="319"/>
      <c r="AW193" s="319"/>
      <c r="AX193" s="319"/>
      <c r="AY193" s="319"/>
      <c r="AZ193" s="319"/>
      <c r="BB193" s="323"/>
      <c r="BD193" s="323"/>
      <c r="BF193" s="323"/>
      <c r="BH193" s="323"/>
    </row>
    <row r="194" spans="2:60" s="301" customFormat="1" x14ac:dyDescent="0.25">
      <c r="B194" s="319"/>
      <c r="C194" s="319"/>
      <c r="D194" s="320"/>
      <c r="E194" s="319"/>
      <c r="F194" s="319"/>
      <c r="G194" s="319"/>
      <c r="H194" s="319"/>
      <c r="I194" s="319"/>
      <c r="J194" s="319"/>
      <c r="K194" s="319"/>
      <c r="L194" s="362"/>
      <c r="M194" s="319"/>
      <c r="N194" s="319"/>
      <c r="O194" s="319"/>
      <c r="P194" s="319"/>
      <c r="Q194" s="319"/>
      <c r="R194" s="319"/>
      <c r="S194" s="319"/>
      <c r="T194" s="319"/>
      <c r="U194" s="319"/>
      <c r="V194" s="319"/>
      <c r="W194" s="319"/>
      <c r="X194" s="319"/>
      <c r="Y194" s="319"/>
      <c r="Z194" s="319"/>
      <c r="AA194" s="319"/>
      <c r="AB194" s="319"/>
      <c r="AC194" s="319"/>
      <c r="AD194" s="319"/>
      <c r="AE194" s="319"/>
      <c r="AF194" s="319"/>
      <c r="AG194" s="319"/>
      <c r="AH194" s="319"/>
      <c r="AI194" s="319"/>
      <c r="AJ194" s="319"/>
      <c r="AK194" s="319"/>
      <c r="AL194" s="319"/>
      <c r="AM194" s="363"/>
      <c r="AN194" s="363"/>
      <c r="AO194" s="363"/>
      <c r="AP194" s="363"/>
      <c r="AQ194" s="319"/>
      <c r="AR194" s="319"/>
      <c r="AS194" s="319"/>
      <c r="AT194" s="319"/>
      <c r="AU194" s="364"/>
      <c r="AV194" s="319"/>
      <c r="AW194" s="319"/>
      <c r="AX194" s="319"/>
      <c r="AY194" s="319"/>
      <c r="AZ194" s="319"/>
      <c r="BB194" s="323"/>
      <c r="BD194" s="323"/>
      <c r="BF194" s="323"/>
      <c r="BH194" s="323"/>
    </row>
    <row r="195" spans="2:60" s="301" customFormat="1" x14ac:dyDescent="0.25">
      <c r="B195" s="319"/>
      <c r="C195" s="319"/>
      <c r="D195" s="320"/>
      <c r="E195" s="319"/>
      <c r="F195" s="319"/>
      <c r="G195" s="319"/>
      <c r="H195" s="319"/>
      <c r="I195" s="319"/>
      <c r="J195" s="319"/>
      <c r="K195" s="319"/>
      <c r="L195" s="362"/>
      <c r="M195" s="319"/>
      <c r="N195" s="319"/>
      <c r="O195" s="319"/>
      <c r="P195" s="319"/>
      <c r="Q195" s="319"/>
      <c r="R195" s="319"/>
      <c r="S195" s="319"/>
      <c r="T195" s="319"/>
      <c r="U195" s="319"/>
      <c r="V195" s="319"/>
      <c r="W195" s="319"/>
      <c r="X195" s="319"/>
      <c r="Y195" s="319"/>
      <c r="Z195" s="319"/>
      <c r="AA195" s="319"/>
      <c r="AB195" s="319"/>
      <c r="AC195" s="319"/>
      <c r="AD195" s="319"/>
      <c r="AE195" s="319"/>
      <c r="AF195" s="319"/>
      <c r="AG195" s="319"/>
      <c r="AH195" s="319"/>
      <c r="AI195" s="319"/>
      <c r="AJ195" s="319"/>
      <c r="AK195" s="319"/>
      <c r="AL195" s="319"/>
      <c r="AM195" s="363"/>
      <c r="AN195" s="363"/>
      <c r="AO195" s="363"/>
      <c r="AP195" s="363"/>
      <c r="AQ195" s="319"/>
      <c r="AR195" s="319"/>
      <c r="AS195" s="319"/>
      <c r="AT195" s="319"/>
      <c r="AU195" s="364"/>
      <c r="AV195" s="319"/>
      <c r="AW195" s="319"/>
      <c r="AX195" s="319"/>
      <c r="AY195" s="319"/>
      <c r="AZ195" s="319"/>
      <c r="BB195" s="323"/>
      <c r="BD195" s="323"/>
      <c r="BF195" s="323"/>
      <c r="BH195" s="323"/>
    </row>
    <row r="196" spans="2:60" s="301" customFormat="1" x14ac:dyDescent="0.25">
      <c r="B196" s="319"/>
      <c r="C196" s="319"/>
      <c r="D196" s="320"/>
      <c r="E196" s="319"/>
      <c r="F196" s="319"/>
      <c r="G196" s="319"/>
      <c r="H196" s="319"/>
      <c r="I196" s="319"/>
      <c r="J196" s="319"/>
      <c r="K196" s="319"/>
      <c r="L196" s="362"/>
      <c r="M196" s="319"/>
      <c r="N196" s="319"/>
      <c r="O196" s="319"/>
      <c r="P196" s="319"/>
      <c r="Q196" s="319"/>
      <c r="R196" s="319"/>
      <c r="S196" s="319"/>
      <c r="T196" s="319"/>
      <c r="U196" s="319"/>
      <c r="V196" s="319"/>
      <c r="W196" s="319"/>
      <c r="X196" s="319"/>
      <c r="Y196" s="319"/>
      <c r="Z196" s="319"/>
      <c r="AA196" s="319"/>
      <c r="AB196" s="319"/>
      <c r="AC196" s="319"/>
      <c r="AD196" s="319"/>
      <c r="AE196" s="319"/>
      <c r="AF196" s="319"/>
      <c r="AG196" s="319"/>
      <c r="AH196" s="319"/>
      <c r="AI196" s="319"/>
      <c r="AJ196" s="319"/>
      <c r="AK196" s="319"/>
      <c r="AL196" s="319"/>
      <c r="AM196" s="363"/>
      <c r="AN196" s="363"/>
      <c r="AO196" s="363"/>
      <c r="AP196" s="363"/>
      <c r="AQ196" s="319"/>
      <c r="AR196" s="319"/>
      <c r="AS196" s="319"/>
      <c r="AT196" s="319"/>
      <c r="AU196" s="364"/>
      <c r="AV196" s="319"/>
      <c r="AW196" s="319"/>
      <c r="AX196" s="319"/>
      <c r="AY196" s="319"/>
      <c r="AZ196" s="319"/>
      <c r="BB196" s="323"/>
      <c r="BD196" s="323"/>
      <c r="BF196" s="323"/>
      <c r="BH196" s="323"/>
    </row>
    <row r="197" spans="2:60" s="301" customFormat="1" x14ac:dyDescent="0.25">
      <c r="B197" s="319"/>
      <c r="C197" s="319"/>
      <c r="D197" s="320"/>
      <c r="E197" s="319"/>
      <c r="F197" s="319"/>
      <c r="G197" s="319"/>
      <c r="H197" s="319"/>
      <c r="I197" s="319"/>
      <c r="J197" s="319"/>
      <c r="K197" s="319"/>
      <c r="L197" s="362"/>
      <c r="M197" s="319"/>
      <c r="N197" s="319"/>
      <c r="O197" s="319"/>
      <c r="P197" s="319"/>
      <c r="Q197" s="319"/>
      <c r="R197" s="319"/>
      <c r="S197" s="319"/>
      <c r="T197" s="319"/>
      <c r="U197" s="319"/>
      <c r="V197" s="319"/>
      <c r="W197" s="319"/>
      <c r="X197" s="319"/>
      <c r="Y197" s="319"/>
      <c r="Z197" s="319"/>
      <c r="AA197" s="319"/>
      <c r="AB197" s="319"/>
      <c r="AC197" s="319"/>
      <c r="AD197" s="319"/>
      <c r="AE197" s="319"/>
      <c r="AF197" s="319"/>
      <c r="AG197" s="319"/>
      <c r="AH197" s="319"/>
      <c r="AI197" s="319"/>
      <c r="AJ197" s="319"/>
      <c r="AK197" s="319"/>
      <c r="AL197" s="319"/>
      <c r="AM197" s="363"/>
      <c r="AN197" s="363"/>
      <c r="AO197" s="363"/>
      <c r="AP197" s="363"/>
      <c r="AQ197" s="319"/>
      <c r="AR197" s="319"/>
      <c r="AS197" s="319"/>
      <c r="AT197" s="319"/>
      <c r="AU197" s="364"/>
      <c r="AV197" s="319"/>
      <c r="AW197" s="319"/>
      <c r="AX197" s="319"/>
      <c r="AY197" s="319"/>
      <c r="AZ197" s="319"/>
      <c r="BB197" s="323"/>
      <c r="BD197" s="323"/>
      <c r="BF197" s="323"/>
      <c r="BH197" s="323"/>
    </row>
    <row r="198" spans="2:60" s="301" customFormat="1" x14ac:dyDescent="0.25">
      <c r="B198" s="319"/>
      <c r="C198" s="319"/>
      <c r="D198" s="320"/>
      <c r="E198" s="319"/>
      <c r="F198" s="319"/>
      <c r="G198" s="319"/>
      <c r="H198" s="319"/>
      <c r="I198" s="319"/>
      <c r="J198" s="319"/>
      <c r="K198" s="319"/>
      <c r="L198" s="362"/>
      <c r="M198" s="319"/>
      <c r="N198" s="319"/>
      <c r="O198" s="319"/>
      <c r="P198" s="319"/>
      <c r="Q198" s="319"/>
      <c r="R198" s="319"/>
      <c r="S198" s="319"/>
      <c r="T198" s="319"/>
      <c r="U198" s="319"/>
      <c r="V198" s="319"/>
      <c r="W198" s="319"/>
      <c r="X198" s="319"/>
      <c r="Y198" s="319"/>
      <c r="Z198" s="319"/>
      <c r="AA198" s="319"/>
      <c r="AB198" s="319"/>
      <c r="AC198" s="319"/>
      <c r="AD198" s="319"/>
      <c r="AE198" s="319"/>
      <c r="AF198" s="319"/>
      <c r="AG198" s="319"/>
      <c r="AH198" s="319"/>
      <c r="AI198" s="319"/>
      <c r="AJ198" s="319"/>
      <c r="AK198" s="319"/>
      <c r="AL198" s="319"/>
      <c r="AM198" s="363"/>
      <c r="AN198" s="363"/>
      <c r="AO198" s="363"/>
      <c r="AP198" s="363"/>
      <c r="AQ198" s="319"/>
      <c r="AR198" s="319"/>
      <c r="AS198" s="319"/>
      <c r="AT198" s="319"/>
      <c r="AU198" s="364"/>
      <c r="AV198" s="319"/>
      <c r="AW198" s="319"/>
      <c r="AX198" s="319"/>
      <c r="AY198" s="319"/>
      <c r="AZ198" s="319"/>
      <c r="BB198" s="323"/>
      <c r="BD198" s="323"/>
      <c r="BF198" s="323"/>
      <c r="BH198" s="323"/>
    </row>
    <row r="199" spans="2:60" s="301" customFormat="1" x14ac:dyDescent="0.25">
      <c r="B199" s="319"/>
      <c r="C199" s="319"/>
      <c r="D199" s="320"/>
      <c r="E199" s="319"/>
      <c r="F199" s="319"/>
      <c r="G199" s="319"/>
      <c r="H199" s="319"/>
      <c r="I199" s="319"/>
      <c r="J199" s="319"/>
      <c r="K199" s="319"/>
      <c r="L199" s="362"/>
      <c r="M199" s="319"/>
      <c r="N199" s="319"/>
      <c r="O199" s="319"/>
      <c r="P199" s="319"/>
      <c r="Q199" s="319"/>
      <c r="R199" s="319"/>
      <c r="S199" s="319"/>
      <c r="T199" s="319"/>
      <c r="U199" s="319"/>
      <c r="V199" s="319"/>
      <c r="W199" s="319"/>
      <c r="X199" s="319"/>
      <c r="Y199" s="319"/>
      <c r="Z199" s="319"/>
      <c r="AA199" s="319"/>
      <c r="AB199" s="319"/>
      <c r="AC199" s="319"/>
      <c r="AD199" s="319"/>
      <c r="AE199" s="319"/>
      <c r="AF199" s="319"/>
      <c r="AG199" s="319"/>
      <c r="AH199" s="319"/>
      <c r="AI199" s="319"/>
      <c r="AJ199" s="319"/>
      <c r="AK199" s="319"/>
      <c r="AL199" s="319"/>
      <c r="AM199" s="363"/>
      <c r="AN199" s="363"/>
      <c r="AO199" s="363"/>
      <c r="AP199" s="363"/>
      <c r="AQ199" s="319"/>
      <c r="AR199" s="319"/>
      <c r="AS199" s="319"/>
      <c r="AT199" s="319"/>
      <c r="AU199" s="364"/>
      <c r="AV199" s="319"/>
      <c r="AW199" s="319"/>
      <c r="AX199" s="319"/>
      <c r="AY199" s="319"/>
      <c r="AZ199" s="319"/>
      <c r="BB199" s="323"/>
      <c r="BD199" s="323"/>
      <c r="BF199" s="323"/>
      <c r="BH199" s="323"/>
    </row>
    <row r="200" spans="2:60" s="301" customFormat="1" x14ac:dyDescent="0.25">
      <c r="B200" s="319"/>
      <c r="C200" s="319"/>
      <c r="D200" s="320"/>
      <c r="E200" s="319"/>
      <c r="F200" s="319"/>
      <c r="G200" s="319"/>
      <c r="H200" s="319"/>
      <c r="I200" s="319"/>
      <c r="J200" s="319"/>
      <c r="K200" s="319"/>
      <c r="L200" s="362"/>
      <c r="M200" s="319"/>
      <c r="N200" s="319"/>
      <c r="O200" s="319"/>
      <c r="P200" s="319"/>
      <c r="Q200" s="319"/>
      <c r="R200" s="319"/>
      <c r="S200" s="319"/>
      <c r="T200" s="319"/>
      <c r="U200" s="319"/>
      <c r="V200" s="319"/>
      <c r="W200" s="319"/>
      <c r="X200" s="319"/>
      <c r="Y200" s="319"/>
      <c r="Z200" s="319"/>
      <c r="AA200" s="319"/>
      <c r="AB200" s="319"/>
      <c r="AC200" s="319"/>
      <c r="AD200" s="319"/>
      <c r="AE200" s="319"/>
      <c r="AF200" s="319"/>
      <c r="AG200" s="319"/>
      <c r="AH200" s="319"/>
      <c r="AI200" s="319"/>
      <c r="AJ200" s="319"/>
      <c r="AK200" s="319"/>
      <c r="AL200" s="319"/>
      <c r="AM200" s="363"/>
      <c r="AN200" s="363"/>
      <c r="AO200" s="363"/>
      <c r="AP200" s="363"/>
      <c r="AQ200" s="319"/>
      <c r="AR200" s="319"/>
      <c r="AS200" s="319"/>
      <c r="AT200" s="319"/>
      <c r="AU200" s="364"/>
      <c r="AV200" s="319"/>
      <c r="AW200" s="319"/>
      <c r="AX200" s="319"/>
      <c r="AY200" s="319"/>
      <c r="AZ200" s="319"/>
      <c r="BB200" s="323"/>
      <c r="BD200" s="323"/>
      <c r="BF200" s="323"/>
      <c r="BH200" s="323"/>
    </row>
    <row r="201" spans="2:60" s="301" customFormat="1" x14ac:dyDescent="0.25">
      <c r="B201" s="319"/>
      <c r="C201" s="319"/>
      <c r="D201" s="320"/>
      <c r="E201" s="319"/>
      <c r="F201" s="319"/>
      <c r="G201" s="319"/>
      <c r="H201" s="319"/>
      <c r="I201" s="319"/>
      <c r="J201" s="319"/>
      <c r="K201" s="319"/>
      <c r="L201" s="362"/>
      <c r="M201" s="319"/>
      <c r="N201" s="319"/>
      <c r="O201" s="319"/>
      <c r="P201" s="319"/>
      <c r="Q201" s="319"/>
      <c r="R201" s="319"/>
      <c r="S201" s="319"/>
      <c r="T201" s="319"/>
      <c r="U201" s="319"/>
      <c r="V201" s="319"/>
      <c r="W201" s="319"/>
      <c r="X201" s="319"/>
      <c r="Y201" s="319"/>
      <c r="Z201" s="319"/>
      <c r="AA201" s="319"/>
      <c r="AB201" s="319"/>
      <c r="AC201" s="319"/>
      <c r="AD201" s="319"/>
      <c r="AE201" s="319"/>
      <c r="AF201" s="319"/>
      <c r="AG201" s="319"/>
      <c r="AH201" s="319"/>
      <c r="AI201" s="319"/>
      <c r="AJ201" s="319"/>
      <c r="AK201" s="319"/>
      <c r="AL201" s="319"/>
      <c r="AM201" s="363"/>
      <c r="AN201" s="363"/>
      <c r="AO201" s="363"/>
      <c r="AP201" s="363"/>
      <c r="AQ201" s="319"/>
      <c r="AR201" s="319"/>
      <c r="AS201" s="319"/>
      <c r="AT201" s="319"/>
      <c r="AU201" s="364"/>
      <c r="AV201" s="319"/>
      <c r="AW201" s="319"/>
      <c r="AX201" s="319"/>
      <c r="AY201" s="319"/>
      <c r="AZ201" s="319"/>
      <c r="BB201" s="323"/>
      <c r="BD201" s="323"/>
      <c r="BF201" s="323"/>
      <c r="BH201" s="323"/>
    </row>
    <row r="202" spans="2:60" s="301" customFormat="1" x14ac:dyDescent="0.25">
      <c r="B202" s="319"/>
      <c r="C202" s="319"/>
      <c r="D202" s="320"/>
      <c r="E202" s="319"/>
      <c r="F202" s="319"/>
      <c r="G202" s="319"/>
      <c r="H202" s="319"/>
      <c r="I202" s="319"/>
      <c r="J202" s="319"/>
      <c r="K202" s="319"/>
      <c r="L202" s="362"/>
      <c r="M202" s="319"/>
      <c r="N202" s="319"/>
      <c r="O202" s="319"/>
      <c r="P202" s="319"/>
      <c r="Q202" s="319"/>
      <c r="R202" s="319"/>
      <c r="S202" s="319"/>
      <c r="T202" s="319"/>
      <c r="U202" s="319"/>
      <c r="V202" s="319"/>
      <c r="W202" s="319"/>
      <c r="X202" s="319"/>
      <c r="Y202" s="319"/>
      <c r="Z202" s="319"/>
      <c r="AA202" s="319"/>
      <c r="AB202" s="319"/>
      <c r="AC202" s="319"/>
      <c r="AD202" s="319"/>
      <c r="AE202" s="319"/>
      <c r="AF202" s="319"/>
      <c r="AG202" s="319"/>
      <c r="AH202" s="319"/>
      <c r="AI202" s="319"/>
      <c r="AJ202" s="319"/>
      <c r="AK202" s="319"/>
      <c r="AL202" s="319"/>
      <c r="AM202" s="363"/>
      <c r="AN202" s="363"/>
      <c r="AO202" s="363"/>
      <c r="AP202" s="363"/>
      <c r="AQ202" s="319"/>
      <c r="AR202" s="319"/>
      <c r="AS202" s="319"/>
      <c r="AT202" s="319"/>
      <c r="AU202" s="364"/>
      <c r="AV202" s="319"/>
      <c r="AW202" s="319"/>
      <c r="AX202" s="319"/>
      <c r="AY202" s="319"/>
      <c r="AZ202" s="319"/>
      <c r="BB202" s="323"/>
      <c r="BD202" s="323"/>
      <c r="BF202" s="323"/>
      <c r="BH202" s="323"/>
    </row>
    <row r="203" spans="2:60" s="301" customFormat="1" x14ac:dyDescent="0.25">
      <c r="B203" s="319"/>
      <c r="C203" s="319"/>
      <c r="D203" s="320"/>
      <c r="E203" s="319"/>
      <c r="F203" s="319"/>
      <c r="G203" s="319"/>
      <c r="H203" s="319"/>
      <c r="I203" s="319"/>
      <c r="J203" s="319"/>
      <c r="K203" s="319"/>
      <c r="L203" s="362"/>
      <c r="M203" s="319"/>
      <c r="N203" s="319"/>
      <c r="O203" s="319"/>
      <c r="P203" s="319"/>
      <c r="Q203" s="319"/>
      <c r="R203" s="319"/>
      <c r="S203" s="319"/>
      <c r="T203" s="319"/>
      <c r="U203" s="319"/>
      <c r="V203" s="319"/>
      <c r="W203" s="319"/>
      <c r="X203" s="319"/>
      <c r="Y203" s="319"/>
      <c r="Z203" s="319"/>
      <c r="AA203" s="319"/>
      <c r="AB203" s="319"/>
      <c r="AC203" s="319"/>
      <c r="AD203" s="319"/>
      <c r="AE203" s="319"/>
      <c r="AF203" s="319"/>
      <c r="AG203" s="319"/>
      <c r="AH203" s="319"/>
      <c r="AI203" s="319"/>
      <c r="AJ203" s="319"/>
      <c r="AK203" s="319"/>
      <c r="AL203" s="319"/>
      <c r="AM203" s="363"/>
      <c r="AN203" s="363"/>
      <c r="AO203" s="363"/>
      <c r="AP203" s="363"/>
      <c r="AQ203" s="319"/>
      <c r="AR203" s="319"/>
      <c r="AS203" s="319"/>
      <c r="AT203" s="319"/>
      <c r="AU203" s="364"/>
      <c r="AV203" s="319"/>
      <c r="AW203" s="319"/>
      <c r="AX203" s="319"/>
      <c r="AY203" s="319"/>
      <c r="AZ203" s="319"/>
      <c r="BB203" s="323"/>
      <c r="BD203" s="323"/>
      <c r="BF203" s="323"/>
      <c r="BH203" s="323"/>
    </row>
    <row r="204" spans="2:60" s="301" customFormat="1" x14ac:dyDescent="0.25">
      <c r="B204" s="319"/>
      <c r="C204" s="319"/>
      <c r="D204" s="320"/>
      <c r="E204" s="319"/>
      <c r="F204" s="319"/>
      <c r="G204" s="319"/>
      <c r="H204" s="319"/>
      <c r="I204" s="319"/>
      <c r="J204" s="319"/>
      <c r="K204" s="319"/>
      <c r="L204" s="362"/>
      <c r="M204" s="319"/>
      <c r="N204" s="319"/>
      <c r="O204" s="319"/>
      <c r="P204" s="319"/>
      <c r="Q204" s="319"/>
      <c r="R204" s="319"/>
      <c r="S204" s="319"/>
      <c r="T204" s="319"/>
      <c r="U204" s="319"/>
      <c r="V204" s="319"/>
      <c r="W204" s="319"/>
      <c r="X204" s="319"/>
      <c r="Y204" s="319"/>
      <c r="Z204" s="319"/>
      <c r="AA204" s="319"/>
      <c r="AB204" s="319"/>
      <c r="AC204" s="319"/>
      <c r="AD204" s="319"/>
      <c r="AE204" s="319"/>
      <c r="AF204" s="319"/>
      <c r="AG204" s="319"/>
      <c r="AH204" s="319"/>
      <c r="AI204" s="319"/>
      <c r="AJ204" s="319"/>
      <c r="AK204" s="319"/>
      <c r="AL204" s="319"/>
      <c r="AM204" s="363"/>
      <c r="AN204" s="363"/>
      <c r="AO204" s="363"/>
      <c r="AP204" s="363"/>
      <c r="AQ204" s="319"/>
      <c r="AR204" s="319"/>
      <c r="AS204" s="319"/>
      <c r="AT204" s="319"/>
      <c r="AU204" s="364"/>
      <c r="AV204" s="319"/>
      <c r="AW204" s="319"/>
      <c r="AX204" s="319"/>
      <c r="AY204" s="319"/>
      <c r="AZ204" s="319"/>
      <c r="BB204" s="323"/>
      <c r="BD204" s="323"/>
      <c r="BF204" s="323"/>
      <c r="BH204" s="323"/>
    </row>
    <row r="205" spans="2:60" s="301" customFormat="1" x14ac:dyDescent="0.25">
      <c r="B205" s="319"/>
      <c r="C205" s="319"/>
      <c r="D205" s="320"/>
      <c r="E205" s="319"/>
      <c r="F205" s="319"/>
      <c r="G205" s="319"/>
      <c r="H205" s="319"/>
      <c r="I205" s="319"/>
      <c r="J205" s="319"/>
      <c r="K205" s="319"/>
      <c r="L205" s="362"/>
      <c r="M205" s="319"/>
      <c r="N205" s="319"/>
      <c r="O205" s="319"/>
      <c r="P205" s="319"/>
      <c r="Q205" s="319"/>
      <c r="R205" s="319"/>
      <c r="S205" s="319"/>
      <c r="T205" s="319"/>
      <c r="U205" s="319"/>
      <c r="V205" s="319"/>
      <c r="W205" s="319"/>
      <c r="X205" s="319"/>
      <c r="Y205" s="319"/>
      <c r="Z205" s="319"/>
      <c r="AA205" s="319"/>
      <c r="AB205" s="319"/>
      <c r="AC205" s="319"/>
      <c r="AD205" s="319"/>
      <c r="AE205" s="319"/>
      <c r="AF205" s="319"/>
      <c r="AG205" s="319"/>
      <c r="AH205" s="319"/>
      <c r="AI205" s="319"/>
      <c r="AJ205" s="319"/>
      <c r="AK205" s="319"/>
      <c r="AL205" s="319"/>
      <c r="AM205" s="363"/>
      <c r="AN205" s="363"/>
      <c r="AO205" s="363"/>
      <c r="AP205" s="363"/>
      <c r="AQ205" s="319"/>
      <c r="AR205" s="319"/>
      <c r="AS205" s="319"/>
      <c r="AT205" s="319"/>
      <c r="AU205" s="364"/>
      <c r="AV205" s="319"/>
      <c r="AW205" s="319"/>
      <c r="AX205" s="319"/>
      <c r="AY205" s="319"/>
      <c r="AZ205" s="319"/>
      <c r="BB205" s="323"/>
      <c r="BD205" s="323"/>
      <c r="BF205" s="323"/>
      <c r="BH205" s="323"/>
    </row>
    <row r="206" spans="2:60" s="301" customFormat="1" x14ac:dyDescent="0.25">
      <c r="B206" s="319"/>
      <c r="C206" s="319"/>
      <c r="D206" s="320"/>
      <c r="E206" s="319"/>
      <c r="F206" s="319"/>
      <c r="G206" s="319"/>
      <c r="H206" s="319"/>
      <c r="I206" s="319"/>
      <c r="J206" s="319"/>
      <c r="K206" s="319"/>
      <c r="L206" s="362"/>
      <c r="M206" s="319"/>
      <c r="N206" s="319"/>
      <c r="O206" s="319"/>
      <c r="P206" s="319"/>
      <c r="Q206" s="319"/>
      <c r="R206" s="319"/>
      <c r="S206" s="319"/>
      <c r="T206" s="319"/>
      <c r="U206" s="319"/>
      <c r="V206" s="319"/>
      <c r="W206" s="319"/>
      <c r="X206" s="319"/>
      <c r="Y206" s="319"/>
      <c r="Z206" s="319"/>
      <c r="AA206" s="319"/>
      <c r="AB206" s="319"/>
      <c r="AC206" s="319"/>
      <c r="AD206" s="319"/>
      <c r="AE206" s="319"/>
      <c r="AF206" s="319"/>
      <c r="AG206" s="319"/>
      <c r="AH206" s="319"/>
      <c r="AI206" s="319"/>
      <c r="AJ206" s="319"/>
      <c r="AK206" s="319"/>
      <c r="AL206" s="319"/>
      <c r="AM206" s="363"/>
      <c r="AN206" s="363"/>
      <c r="AO206" s="363"/>
      <c r="AP206" s="363"/>
      <c r="AQ206" s="319"/>
      <c r="AR206" s="319"/>
      <c r="AS206" s="319"/>
      <c r="AT206" s="319"/>
      <c r="AU206" s="364"/>
      <c r="AV206" s="319"/>
      <c r="AW206" s="319"/>
      <c r="AX206" s="319"/>
      <c r="AY206" s="319"/>
      <c r="AZ206" s="319"/>
      <c r="BB206" s="323"/>
      <c r="BD206" s="323"/>
      <c r="BF206" s="323"/>
      <c r="BH206" s="323"/>
    </row>
    <row r="207" spans="2:60" s="301" customFormat="1" x14ac:dyDescent="0.25">
      <c r="B207" s="319"/>
      <c r="C207" s="319"/>
      <c r="D207" s="320"/>
      <c r="E207" s="319"/>
      <c r="F207" s="319"/>
      <c r="G207" s="319"/>
      <c r="H207" s="319"/>
      <c r="I207" s="319"/>
      <c r="J207" s="319"/>
      <c r="K207" s="319"/>
      <c r="L207" s="362"/>
      <c r="M207" s="319"/>
      <c r="N207" s="319"/>
      <c r="O207" s="319"/>
      <c r="P207" s="319"/>
      <c r="Q207" s="319"/>
      <c r="R207" s="319"/>
      <c r="S207" s="319"/>
      <c r="T207" s="319"/>
      <c r="U207" s="319"/>
      <c r="V207" s="319"/>
      <c r="W207" s="319"/>
      <c r="X207" s="319"/>
      <c r="Y207" s="319"/>
      <c r="Z207" s="319"/>
      <c r="AA207" s="319"/>
      <c r="AB207" s="319"/>
      <c r="AC207" s="319"/>
      <c r="AD207" s="319"/>
      <c r="AE207" s="319"/>
      <c r="AF207" s="319"/>
      <c r="AG207" s="319"/>
      <c r="AH207" s="319"/>
      <c r="AI207" s="319"/>
      <c r="AJ207" s="319"/>
      <c r="AK207" s="319"/>
      <c r="AL207" s="319"/>
      <c r="AM207" s="363"/>
      <c r="AN207" s="363"/>
      <c r="AO207" s="363"/>
      <c r="AP207" s="363"/>
      <c r="AQ207" s="319"/>
      <c r="AR207" s="319"/>
      <c r="AS207" s="319"/>
      <c r="AT207" s="319"/>
      <c r="AU207" s="364"/>
      <c r="AV207" s="319"/>
      <c r="AW207" s="319"/>
      <c r="AX207" s="319"/>
      <c r="AY207" s="319"/>
      <c r="AZ207" s="319"/>
      <c r="BB207" s="323"/>
      <c r="BD207" s="323"/>
      <c r="BF207" s="323"/>
      <c r="BH207" s="323"/>
    </row>
    <row r="208" spans="2:60" s="301" customFormat="1" x14ac:dyDescent="0.25">
      <c r="B208" s="319"/>
      <c r="C208" s="319"/>
      <c r="D208" s="320"/>
      <c r="E208" s="319"/>
      <c r="F208" s="319"/>
      <c r="G208" s="319"/>
      <c r="H208" s="319"/>
      <c r="I208" s="319"/>
      <c r="J208" s="319"/>
      <c r="K208" s="319"/>
      <c r="L208" s="362"/>
      <c r="M208" s="319"/>
      <c r="N208" s="319"/>
      <c r="O208" s="319"/>
      <c r="P208" s="319"/>
      <c r="Q208" s="319"/>
      <c r="R208" s="319"/>
      <c r="S208" s="319"/>
      <c r="T208" s="319"/>
      <c r="U208" s="319"/>
      <c r="V208" s="319"/>
      <c r="W208" s="319"/>
      <c r="X208" s="319"/>
      <c r="Y208" s="319"/>
      <c r="Z208" s="319"/>
      <c r="AA208" s="319"/>
      <c r="AB208" s="319"/>
      <c r="AC208" s="319"/>
      <c r="AD208" s="319"/>
      <c r="AE208" s="319"/>
      <c r="AF208" s="319"/>
      <c r="AG208" s="319"/>
      <c r="AH208" s="319"/>
      <c r="AI208" s="319"/>
      <c r="AJ208" s="319"/>
      <c r="AK208" s="319"/>
      <c r="AL208" s="319"/>
      <c r="AM208" s="363"/>
      <c r="AN208" s="363"/>
      <c r="AO208" s="363"/>
      <c r="AP208" s="363"/>
      <c r="AQ208" s="319"/>
      <c r="AR208" s="319"/>
      <c r="AS208" s="319"/>
      <c r="AT208" s="319"/>
      <c r="AU208" s="364"/>
      <c r="AV208" s="319"/>
      <c r="AW208" s="319"/>
      <c r="AX208" s="319"/>
      <c r="AY208" s="319"/>
      <c r="AZ208" s="319"/>
      <c r="BB208" s="323"/>
      <c r="BD208" s="323"/>
      <c r="BF208" s="323"/>
      <c r="BH208" s="323"/>
    </row>
    <row r="209" spans="2:60" s="301" customFormat="1" x14ac:dyDescent="0.25">
      <c r="B209" s="319"/>
      <c r="C209" s="319"/>
      <c r="D209" s="320"/>
      <c r="E209" s="319"/>
      <c r="F209" s="319"/>
      <c r="G209" s="319"/>
      <c r="H209" s="319"/>
      <c r="I209" s="319"/>
      <c r="J209" s="319"/>
      <c r="K209" s="319"/>
      <c r="L209" s="362"/>
      <c r="M209" s="319"/>
      <c r="N209" s="319"/>
      <c r="O209" s="319"/>
      <c r="P209" s="319"/>
      <c r="Q209" s="319"/>
      <c r="R209" s="319"/>
      <c r="S209" s="319"/>
      <c r="T209" s="319"/>
      <c r="U209" s="319"/>
      <c r="V209" s="319"/>
      <c r="W209" s="319"/>
      <c r="X209" s="319"/>
      <c r="Y209" s="319"/>
      <c r="Z209" s="319"/>
      <c r="AA209" s="319"/>
      <c r="AB209" s="319"/>
      <c r="AC209" s="319"/>
      <c r="AD209" s="319"/>
      <c r="AE209" s="319"/>
      <c r="AF209" s="319"/>
      <c r="AG209" s="319"/>
      <c r="AH209" s="319"/>
      <c r="AI209" s="319"/>
      <c r="AJ209" s="319"/>
      <c r="AK209" s="319"/>
      <c r="AL209" s="319"/>
      <c r="AM209" s="363"/>
      <c r="AN209" s="363"/>
      <c r="AO209" s="363"/>
      <c r="AP209" s="363"/>
      <c r="AQ209" s="319"/>
      <c r="AR209" s="319"/>
      <c r="AS209" s="319"/>
      <c r="AT209" s="319"/>
      <c r="AU209" s="364"/>
      <c r="AV209" s="319"/>
      <c r="AW209" s="319"/>
      <c r="AX209" s="319"/>
      <c r="AY209" s="319"/>
      <c r="AZ209" s="319"/>
      <c r="BB209" s="323"/>
      <c r="BD209" s="323"/>
      <c r="BF209" s="323"/>
      <c r="BH209" s="323"/>
    </row>
    <row r="210" spans="2:60" s="301" customFormat="1" x14ac:dyDescent="0.25">
      <c r="B210" s="319"/>
      <c r="C210" s="319"/>
      <c r="D210" s="320"/>
      <c r="E210" s="319"/>
      <c r="F210" s="319"/>
      <c r="G210" s="319"/>
      <c r="H210" s="319"/>
      <c r="I210" s="319"/>
      <c r="J210" s="319"/>
      <c r="K210" s="319"/>
      <c r="L210" s="362"/>
      <c r="M210" s="319"/>
      <c r="N210" s="319"/>
      <c r="O210" s="319"/>
      <c r="P210" s="319"/>
      <c r="Q210" s="319"/>
      <c r="R210" s="319"/>
      <c r="S210" s="319"/>
      <c r="T210" s="319"/>
      <c r="U210" s="319"/>
      <c r="V210" s="319"/>
      <c r="W210" s="319"/>
      <c r="X210" s="319"/>
      <c r="Y210" s="319"/>
      <c r="Z210" s="319"/>
      <c r="AA210" s="319"/>
      <c r="AB210" s="319"/>
      <c r="AC210" s="319"/>
      <c r="AD210" s="319"/>
      <c r="AE210" s="319"/>
      <c r="AF210" s="319"/>
      <c r="AG210" s="319"/>
      <c r="AH210" s="319"/>
      <c r="AI210" s="319"/>
      <c r="AJ210" s="319"/>
      <c r="AK210" s="319"/>
      <c r="AL210" s="319"/>
      <c r="AM210" s="363"/>
      <c r="AN210" s="363"/>
      <c r="AO210" s="363"/>
      <c r="AP210" s="363"/>
      <c r="AQ210" s="319"/>
      <c r="AR210" s="319"/>
      <c r="AS210" s="319"/>
      <c r="AT210" s="319"/>
      <c r="AU210" s="364"/>
      <c r="AV210" s="319"/>
      <c r="AW210" s="319"/>
      <c r="AX210" s="319"/>
      <c r="AY210" s="319"/>
      <c r="AZ210" s="319"/>
      <c r="BB210" s="323"/>
      <c r="BD210" s="323"/>
      <c r="BF210" s="323"/>
      <c r="BH210" s="323"/>
    </row>
    <row r="211" spans="2:60" s="301" customFormat="1" x14ac:dyDescent="0.25">
      <c r="B211" s="319"/>
      <c r="C211" s="319"/>
      <c r="D211" s="320"/>
      <c r="E211" s="319"/>
      <c r="F211" s="319"/>
      <c r="G211" s="319"/>
      <c r="H211" s="319"/>
      <c r="I211" s="319"/>
      <c r="J211" s="319"/>
      <c r="K211" s="319"/>
      <c r="L211" s="362"/>
      <c r="M211" s="319"/>
      <c r="N211" s="319"/>
      <c r="O211" s="319"/>
      <c r="P211" s="319"/>
      <c r="Q211" s="319"/>
      <c r="R211" s="319"/>
      <c r="S211" s="319"/>
      <c r="T211" s="319"/>
      <c r="U211" s="319"/>
      <c r="V211" s="319"/>
      <c r="W211" s="319"/>
      <c r="X211" s="319"/>
      <c r="Y211" s="319"/>
      <c r="Z211" s="319"/>
      <c r="AA211" s="319"/>
      <c r="AB211" s="319"/>
      <c r="AC211" s="319"/>
      <c r="AD211" s="319"/>
      <c r="AE211" s="319"/>
      <c r="AF211" s="319"/>
      <c r="AG211" s="319"/>
      <c r="AH211" s="319"/>
      <c r="AI211" s="319"/>
      <c r="AJ211" s="319"/>
      <c r="AK211" s="319"/>
      <c r="AL211" s="319"/>
      <c r="AM211" s="363"/>
      <c r="AN211" s="363"/>
      <c r="AO211" s="363"/>
      <c r="AP211" s="363"/>
      <c r="AQ211" s="319"/>
      <c r="AR211" s="319"/>
      <c r="AS211" s="319"/>
      <c r="AT211" s="319"/>
      <c r="AU211" s="364"/>
      <c r="AV211" s="319"/>
      <c r="AW211" s="319"/>
      <c r="AX211" s="319"/>
      <c r="AY211" s="319"/>
      <c r="AZ211" s="319"/>
      <c r="BB211" s="323"/>
      <c r="BD211" s="323"/>
      <c r="BF211" s="323"/>
      <c r="BH211" s="323"/>
    </row>
    <row r="212" spans="2:60" s="301" customFormat="1" x14ac:dyDescent="0.25">
      <c r="B212" s="319"/>
      <c r="C212" s="319"/>
      <c r="D212" s="320"/>
      <c r="E212" s="319"/>
      <c r="F212" s="319"/>
      <c r="G212" s="319"/>
      <c r="H212" s="319"/>
      <c r="I212" s="319"/>
      <c r="J212" s="319"/>
      <c r="K212" s="319"/>
      <c r="L212" s="362"/>
      <c r="M212" s="319"/>
      <c r="N212" s="319"/>
      <c r="O212" s="319"/>
      <c r="P212" s="319"/>
      <c r="Q212" s="319"/>
      <c r="R212" s="319"/>
      <c r="S212" s="319"/>
      <c r="T212" s="319"/>
      <c r="U212" s="319"/>
      <c r="V212" s="319"/>
      <c r="W212" s="319"/>
      <c r="X212" s="319"/>
      <c r="Y212" s="319"/>
      <c r="Z212" s="319"/>
      <c r="AA212" s="319"/>
      <c r="AB212" s="319"/>
      <c r="AC212" s="319"/>
      <c r="AD212" s="319"/>
      <c r="AE212" s="319"/>
      <c r="AF212" s="319"/>
      <c r="AG212" s="319"/>
      <c r="AH212" s="319"/>
      <c r="AI212" s="319"/>
      <c r="AJ212" s="319"/>
      <c r="AK212" s="319"/>
      <c r="AL212" s="319"/>
      <c r="AM212" s="363"/>
      <c r="AN212" s="363"/>
      <c r="AO212" s="363"/>
      <c r="AP212" s="363"/>
      <c r="AQ212" s="319"/>
      <c r="AR212" s="319"/>
      <c r="AS212" s="319"/>
      <c r="AT212" s="319"/>
      <c r="AU212" s="364"/>
      <c r="AV212" s="319"/>
      <c r="AW212" s="319"/>
      <c r="AX212" s="319"/>
      <c r="AY212" s="319"/>
      <c r="AZ212" s="319"/>
      <c r="BB212" s="323"/>
      <c r="BD212" s="323"/>
      <c r="BF212" s="323"/>
      <c r="BH212" s="323"/>
    </row>
    <row r="213" spans="2:60" s="301" customFormat="1" x14ac:dyDescent="0.25">
      <c r="B213" s="319"/>
      <c r="C213" s="319"/>
      <c r="D213" s="320"/>
      <c r="E213" s="319"/>
      <c r="F213" s="319"/>
      <c r="G213" s="319"/>
      <c r="H213" s="319"/>
      <c r="I213" s="319"/>
      <c r="J213" s="319"/>
      <c r="K213" s="319"/>
      <c r="L213" s="362"/>
      <c r="M213" s="319"/>
      <c r="N213" s="319"/>
      <c r="O213" s="319"/>
      <c r="P213" s="319"/>
      <c r="Q213" s="319"/>
      <c r="R213" s="319"/>
      <c r="S213" s="319"/>
      <c r="T213" s="319"/>
      <c r="U213" s="319"/>
      <c r="V213" s="319"/>
      <c r="W213" s="319"/>
      <c r="X213" s="319"/>
      <c r="Y213" s="319"/>
      <c r="Z213" s="319"/>
      <c r="AA213" s="319"/>
      <c r="AB213" s="319"/>
      <c r="AC213" s="319"/>
      <c r="AD213" s="319"/>
      <c r="AE213" s="319"/>
      <c r="AF213" s="319"/>
      <c r="AG213" s="319"/>
      <c r="AH213" s="319"/>
      <c r="AI213" s="319"/>
      <c r="AJ213" s="319"/>
      <c r="AK213" s="319"/>
      <c r="AL213" s="319"/>
      <c r="AM213" s="363"/>
      <c r="AN213" s="363"/>
      <c r="AO213" s="363"/>
      <c r="AP213" s="363"/>
      <c r="AQ213" s="319"/>
      <c r="AR213" s="319"/>
      <c r="AS213" s="319"/>
      <c r="AT213" s="319"/>
      <c r="AU213" s="364"/>
      <c r="AV213" s="319"/>
      <c r="AW213" s="319"/>
      <c r="AX213" s="319"/>
      <c r="AY213" s="319"/>
      <c r="AZ213" s="319"/>
      <c r="BB213" s="323"/>
      <c r="BD213" s="323"/>
      <c r="BF213" s="323"/>
      <c r="BH213" s="323"/>
    </row>
    <row r="214" spans="2:60" s="301" customFormat="1" x14ac:dyDescent="0.25">
      <c r="B214" s="319"/>
      <c r="C214" s="319"/>
      <c r="D214" s="320"/>
      <c r="E214" s="319"/>
      <c r="F214" s="319"/>
      <c r="G214" s="319"/>
      <c r="H214" s="319"/>
      <c r="I214" s="319"/>
      <c r="J214" s="319"/>
      <c r="K214" s="319"/>
      <c r="L214" s="362"/>
      <c r="M214" s="319"/>
      <c r="N214" s="319"/>
      <c r="O214" s="319"/>
      <c r="P214" s="319"/>
      <c r="Q214" s="319"/>
      <c r="R214" s="319"/>
      <c r="S214" s="319"/>
      <c r="T214" s="319"/>
      <c r="U214" s="319"/>
      <c r="V214" s="319"/>
      <c r="W214" s="319"/>
      <c r="X214" s="319"/>
      <c r="Y214" s="319"/>
      <c r="Z214" s="319"/>
      <c r="AA214" s="319"/>
      <c r="AB214" s="319"/>
      <c r="AC214" s="319"/>
      <c r="AD214" s="319"/>
      <c r="AE214" s="319"/>
      <c r="AF214" s="319"/>
      <c r="AG214" s="319"/>
      <c r="AH214" s="319"/>
      <c r="AI214" s="319"/>
      <c r="AJ214" s="319"/>
      <c r="AK214" s="319"/>
      <c r="AL214" s="319"/>
      <c r="AM214" s="363"/>
      <c r="AN214" s="363"/>
      <c r="AO214" s="363"/>
      <c r="AP214" s="363"/>
      <c r="AQ214" s="319"/>
      <c r="AR214" s="319"/>
      <c r="AS214" s="319"/>
      <c r="AT214" s="319"/>
      <c r="AU214" s="364"/>
      <c r="AV214" s="319"/>
      <c r="AW214" s="319"/>
      <c r="AX214" s="319"/>
      <c r="AY214" s="319"/>
      <c r="AZ214" s="319"/>
      <c r="BB214" s="323"/>
      <c r="BD214" s="323"/>
      <c r="BF214" s="323"/>
      <c r="BH214" s="323"/>
    </row>
    <row r="215" spans="2:60" s="301" customFormat="1" x14ac:dyDescent="0.25">
      <c r="B215" s="319"/>
      <c r="C215" s="319"/>
      <c r="D215" s="320"/>
      <c r="E215" s="319"/>
      <c r="F215" s="319"/>
      <c r="G215" s="319"/>
      <c r="H215" s="319"/>
      <c r="I215" s="319"/>
      <c r="J215" s="319"/>
      <c r="K215" s="319"/>
      <c r="L215" s="362"/>
      <c r="M215" s="319"/>
      <c r="N215" s="319"/>
      <c r="O215" s="319"/>
      <c r="P215" s="319"/>
      <c r="Q215" s="319"/>
      <c r="R215" s="319"/>
      <c r="S215" s="319"/>
      <c r="T215" s="319"/>
      <c r="U215" s="319"/>
      <c r="V215" s="319"/>
      <c r="W215" s="319"/>
      <c r="X215" s="319"/>
      <c r="Y215" s="319"/>
      <c r="Z215" s="319"/>
      <c r="AA215" s="319"/>
      <c r="AB215" s="319"/>
      <c r="AC215" s="319"/>
      <c r="AD215" s="319"/>
      <c r="AE215" s="319"/>
      <c r="AF215" s="319"/>
      <c r="AG215" s="319"/>
      <c r="AH215" s="319"/>
      <c r="AI215" s="319"/>
      <c r="AJ215" s="319"/>
      <c r="AK215" s="319"/>
      <c r="AL215" s="319"/>
      <c r="AM215" s="363"/>
      <c r="AN215" s="363"/>
      <c r="AO215" s="363"/>
      <c r="AP215" s="363"/>
      <c r="AQ215" s="319"/>
      <c r="AR215" s="319"/>
      <c r="AS215" s="319"/>
      <c r="AT215" s="319"/>
      <c r="AU215" s="364"/>
      <c r="AV215" s="319"/>
      <c r="AW215" s="319"/>
      <c r="AX215" s="319"/>
      <c r="AY215" s="319"/>
      <c r="AZ215" s="319"/>
      <c r="BB215" s="323"/>
      <c r="BD215" s="323"/>
      <c r="BF215" s="323"/>
      <c r="BH215" s="323"/>
    </row>
    <row r="216" spans="2:60" s="301" customFormat="1" x14ac:dyDescent="0.25">
      <c r="B216" s="319"/>
      <c r="C216" s="319"/>
      <c r="D216" s="320"/>
      <c r="E216" s="319"/>
      <c r="F216" s="319"/>
      <c r="G216" s="319"/>
      <c r="H216" s="319"/>
      <c r="I216" s="319"/>
      <c r="J216" s="319"/>
      <c r="K216" s="319"/>
      <c r="L216" s="362"/>
      <c r="M216" s="319"/>
      <c r="N216" s="319"/>
      <c r="O216" s="319"/>
      <c r="P216" s="319"/>
      <c r="Q216" s="319"/>
      <c r="R216" s="319"/>
      <c r="S216" s="319"/>
      <c r="T216" s="319"/>
      <c r="U216" s="319"/>
      <c r="V216" s="319"/>
      <c r="W216" s="319"/>
      <c r="X216" s="319"/>
      <c r="Y216" s="319"/>
      <c r="Z216" s="319"/>
      <c r="AA216" s="319"/>
      <c r="AB216" s="319"/>
      <c r="AC216" s="319"/>
      <c r="AD216" s="319"/>
      <c r="AE216" s="319"/>
      <c r="AF216" s="319"/>
      <c r="AG216" s="319"/>
      <c r="AH216" s="319"/>
      <c r="AI216" s="319"/>
      <c r="AJ216" s="319"/>
      <c r="AK216" s="319"/>
      <c r="AL216" s="319"/>
      <c r="AM216" s="363"/>
      <c r="AN216" s="363"/>
      <c r="AO216" s="363"/>
      <c r="AP216" s="363"/>
      <c r="AQ216" s="319"/>
      <c r="AR216" s="319"/>
      <c r="AS216" s="319"/>
      <c r="AT216" s="319"/>
      <c r="AU216" s="364"/>
      <c r="AV216" s="319"/>
      <c r="AW216" s="319"/>
      <c r="AX216" s="319"/>
      <c r="AY216" s="319"/>
      <c r="AZ216" s="319"/>
      <c r="BB216" s="323"/>
      <c r="BD216" s="323"/>
      <c r="BF216" s="323"/>
      <c r="BH216" s="323"/>
    </row>
    <row r="217" spans="2:60" s="301" customFormat="1" x14ac:dyDescent="0.25">
      <c r="B217" s="319"/>
      <c r="C217" s="319"/>
      <c r="D217" s="320"/>
      <c r="E217" s="319"/>
      <c r="F217" s="319"/>
      <c r="G217" s="319"/>
      <c r="H217" s="319"/>
      <c r="I217" s="319"/>
      <c r="J217" s="319"/>
      <c r="K217" s="319"/>
      <c r="L217" s="362"/>
      <c r="M217" s="319"/>
      <c r="N217" s="319"/>
      <c r="O217" s="319"/>
      <c r="P217" s="319"/>
      <c r="Q217" s="319"/>
      <c r="R217" s="319"/>
      <c r="S217" s="319"/>
      <c r="T217" s="319"/>
      <c r="U217" s="319"/>
      <c r="V217" s="319"/>
      <c r="W217" s="319"/>
      <c r="X217" s="319"/>
      <c r="Y217" s="319"/>
      <c r="Z217" s="319"/>
      <c r="AA217" s="319"/>
      <c r="AB217" s="319"/>
      <c r="AC217" s="319"/>
      <c r="AD217" s="319"/>
      <c r="AE217" s="319"/>
      <c r="AF217" s="319"/>
      <c r="AG217" s="319"/>
      <c r="AH217" s="319"/>
      <c r="AI217" s="319"/>
      <c r="AJ217" s="319"/>
      <c r="AK217" s="319"/>
      <c r="AL217" s="319"/>
      <c r="AM217" s="363"/>
      <c r="AN217" s="363"/>
      <c r="AO217" s="363"/>
      <c r="AP217" s="363"/>
      <c r="AQ217" s="319"/>
      <c r="AR217" s="319"/>
      <c r="AS217" s="319"/>
      <c r="AT217" s="319"/>
      <c r="AU217" s="364"/>
      <c r="AV217" s="319"/>
      <c r="AW217" s="319"/>
      <c r="AX217" s="319"/>
      <c r="AY217" s="319"/>
      <c r="AZ217" s="319"/>
      <c r="BB217" s="323"/>
      <c r="BD217" s="323"/>
      <c r="BF217" s="323"/>
      <c r="BH217" s="323"/>
    </row>
    <row r="218" spans="2:60" s="301" customFormat="1" x14ac:dyDescent="0.25">
      <c r="B218" s="319"/>
      <c r="C218" s="319"/>
      <c r="D218" s="320"/>
      <c r="E218" s="319"/>
      <c r="F218" s="319"/>
      <c r="G218" s="319"/>
      <c r="H218" s="319"/>
      <c r="I218" s="319"/>
      <c r="J218" s="319"/>
      <c r="K218" s="319"/>
      <c r="L218" s="362"/>
      <c r="M218" s="319"/>
      <c r="N218" s="319"/>
      <c r="O218" s="319"/>
      <c r="P218" s="319"/>
      <c r="Q218" s="319"/>
      <c r="R218" s="319"/>
      <c r="S218" s="319"/>
      <c r="T218" s="319"/>
      <c r="U218" s="319"/>
      <c r="V218" s="319"/>
      <c r="W218" s="319"/>
      <c r="X218" s="319"/>
      <c r="Y218" s="319"/>
      <c r="Z218" s="319"/>
      <c r="AA218" s="319"/>
      <c r="AB218" s="319"/>
      <c r="AC218" s="319"/>
      <c r="AD218" s="319"/>
      <c r="AE218" s="319"/>
      <c r="AF218" s="319"/>
      <c r="AG218" s="319"/>
      <c r="AH218" s="319"/>
      <c r="AI218" s="319"/>
      <c r="AJ218" s="319"/>
      <c r="AK218" s="319"/>
      <c r="AL218" s="319"/>
      <c r="AM218" s="363"/>
      <c r="AN218" s="363"/>
      <c r="AO218" s="363"/>
      <c r="AP218" s="363"/>
      <c r="AQ218" s="319"/>
      <c r="AR218" s="319"/>
      <c r="AS218" s="319"/>
      <c r="AT218" s="319"/>
      <c r="AU218" s="364"/>
      <c r="AV218" s="319"/>
      <c r="AW218" s="319"/>
      <c r="AX218" s="319"/>
      <c r="AY218" s="319"/>
      <c r="AZ218" s="319"/>
      <c r="BB218" s="323"/>
      <c r="BD218" s="323"/>
      <c r="BF218" s="323"/>
      <c r="BH218" s="323"/>
    </row>
    <row r="219" spans="2:60" s="301" customFormat="1" x14ac:dyDescent="0.25">
      <c r="B219" s="319"/>
      <c r="C219" s="319"/>
      <c r="D219" s="320"/>
      <c r="E219" s="319"/>
      <c r="F219" s="319"/>
      <c r="G219" s="319"/>
      <c r="H219" s="319"/>
      <c r="I219" s="319"/>
      <c r="J219" s="319"/>
      <c r="K219" s="319"/>
      <c r="L219" s="362"/>
      <c r="M219" s="319"/>
      <c r="N219" s="319"/>
      <c r="O219" s="319"/>
      <c r="P219" s="319"/>
      <c r="Q219" s="319"/>
      <c r="R219" s="319"/>
      <c r="S219" s="319"/>
      <c r="T219" s="319"/>
      <c r="U219" s="319"/>
      <c r="V219" s="319"/>
      <c r="W219" s="319"/>
      <c r="X219" s="319"/>
      <c r="Y219" s="319"/>
      <c r="Z219" s="319"/>
      <c r="AA219" s="319"/>
      <c r="AB219" s="319"/>
      <c r="AC219" s="319"/>
      <c r="AD219" s="319"/>
      <c r="AE219" s="319"/>
      <c r="AF219" s="319"/>
      <c r="AG219" s="319"/>
      <c r="AH219" s="319"/>
      <c r="AI219" s="319"/>
      <c r="AJ219" s="319"/>
      <c r="AK219" s="319"/>
      <c r="AL219" s="319"/>
      <c r="AM219" s="363"/>
      <c r="AN219" s="363"/>
      <c r="AO219" s="363"/>
      <c r="AP219" s="363"/>
      <c r="AQ219" s="319"/>
      <c r="AR219" s="319"/>
      <c r="AS219" s="319"/>
      <c r="AT219" s="319"/>
      <c r="AU219" s="364"/>
      <c r="AV219" s="319"/>
      <c r="AW219" s="319"/>
      <c r="AX219" s="319"/>
      <c r="AY219" s="319"/>
      <c r="AZ219" s="319"/>
      <c r="BB219" s="323"/>
      <c r="BD219" s="323"/>
      <c r="BF219" s="323"/>
      <c r="BH219" s="323"/>
    </row>
    <row r="220" spans="2:60" s="301" customFormat="1" x14ac:dyDescent="0.25">
      <c r="B220" s="319"/>
      <c r="C220" s="319"/>
      <c r="D220" s="320"/>
      <c r="E220" s="319"/>
      <c r="F220" s="319"/>
      <c r="G220" s="319"/>
      <c r="H220" s="319"/>
      <c r="I220" s="319"/>
      <c r="J220" s="319"/>
      <c r="K220" s="319"/>
      <c r="L220" s="362"/>
      <c r="M220" s="319"/>
      <c r="N220" s="319"/>
      <c r="O220" s="319"/>
      <c r="P220" s="319"/>
      <c r="Q220" s="319"/>
      <c r="R220" s="319"/>
      <c r="S220" s="319"/>
      <c r="T220" s="319"/>
      <c r="U220" s="319"/>
      <c r="V220" s="319"/>
      <c r="W220" s="319"/>
      <c r="X220" s="319"/>
      <c r="Y220" s="319"/>
      <c r="Z220" s="319"/>
      <c r="AA220" s="319"/>
      <c r="AB220" s="319"/>
      <c r="AC220" s="319"/>
      <c r="AD220" s="319"/>
      <c r="AE220" s="319"/>
      <c r="AF220" s="319"/>
      <c r="AG220" s="319"/>
      <c r="AH220" s="319"/>
      <c r="AI220" s="319"/>
      <c r="AJ220" s="319"/>
      <c r="AK220" s="319"/>
      <c r="AL220" s="319"/>
      <c r="AM220" s="363"/>
      <c r="AN220" s="363"/>
      <c r="AO220" s="363"/>
      <c r="AP220" s="363"/>
      <c r="AQ220" s="319"/>
      <c r="AR220" s="319"/>
      <c r="AS220" s="319"/>
      <c r="AT220" s="319"/>
      <c r="AU220" s="364"/>
      <c r="AV220" s="319"/>
      <c r="AW220" s="319"/>
      <c r="AX220" s="319"/>
      <c r="AY220" s="319"/>
      <c r="AZ220" s="319"/>
      <c r="BB220" s="323"/>
      <c r="BD220" s="323"/>
      <c r="BF220" s="323"/>
      <c r="BH220" s="323"/>
    </row>
    <row r="221" spans="2:60" s="301" customFormat="1" x14ac:dyDescent="0.25">
      <c r="B221" s="319"/>
      <c r="C221" s="319"/>
      <c r="D221" s="320"/>
      <c r="E221" s="319"/>
      <c r="F221" s="319"/>
      <c r="G221" s="319"/>
      <c r="H221" s="319"/>
      <c r="I221" s="319"/>
      <c r="J221" s="319"/>
      <c r="K221" s="319"/>
      <c r="L221" s="362"/>
      <c r="M221" s="319"/>
      <c r="N221" s="319"/>
      <c r="O221" s="319"/>
      <c r="P221" s="319"/>
      <c r="Q221" s="319"/>
      <c r="R221" s="319"/>
      <c r="S221" s="319"/>
      <c r="T221" s="319"/>
      <c r="U221" s="319"/>
      <c r="V221" s="319"/>
      <c r="W221" s="319"/>
      <c r="X221" s="319"/>
      <c r="Y221" s="319"/>
      <c r="Z221" s="319"/>
      <c r="AA221" s="319"/>
      <c r="AB221" s="319"/>
      <c r="AC221" s="319"/>
      <c r="AD221" s="319"/>
      <c r="AE221" s="319"/>
      <c r="AF221" s="319"/>
      <c r="AG221" s="319"/>
      <c r="AH221" s="319"/>
      <c r="AI221" s="319"/>
      <c r="AJ221" s="319"/>
      <c r="AK221" s="319"/>
      <c r="AL221" s="319"/>
      <c r="AM221" s="363"/>
      <c r="AN221" s="363"/>
      <c r="AO221" s="363"/>
      <c r="AP221" s="363"/>
      <c r="AQ221" s="319"/>
      <c r="AR221" s="319"/>
      <c r="AS221" s="319"/>
      <c r="AT221" s="319"/>
      <c r="AU221" s="364"/>
      <c r="AV221" s="319"/>
      <c r="AW221" s="319"/>
      <c r="AX221" s="319"/>
      <c r="AY221" s="319"/>
      <c r="AZ221" s="319"/>
      <c r="BB221" s="323"/>
      <c r="BD221" s="323"/>
      <c r="BF221" s="323"/>
      <c r="BH221" s="323"/>
    </row>
    <row r="222" spans="2:60" s="301" customFormat="1" x14ac:dyDescent="0.25">
      <c r="B222" s="319"/>
      <c r="C222" s="319"/>
      <c r="D222" s="320"/>
      <c r="E222" s="319"/>
      <c r="F222" s="319"/>
      <c r="G222" s="319"/>
      <c r="H222" s="319"/>
      <c r="I222" s="319"/>
      <c r="J222" s="319"/>
      <c r="K222" s="319"/>
      <c r="L222" s="362"/>
      <c r="M222" s="319"/>
      <c r="N222" s="319"/>
      <c r="O222" s="319"/>
      <c r="P222" s="319"/>
      <c r="Q222" s="319"/>
      <c r="R222" s="319"/>
      <c r="S222" s="319"/>
      <c r="T222" s="319"/>
      <c r="U222" s="319"/>
      <c r="V222" s="319"/>
      <c r="W222" s="319"/>
      <c r="X222" s="319"/>
      <c r="Y222" s="319"/>
      <c r="Z222" s="319"/>
      <c r="AA222" s="319"/>
      <c r="AB222" s="319"/>
      <c r="AC222" s="319"/>
      <c r="AD222" s="319"/>
      <c r="AE222" s="319"/>
      <c r="AF222" s="319"/>
      <c r="AG222" s="319"/>
      <c r="AH222" s="319"/>
      <c r="AI222" s="319"/>
      <c r="AJ222" s="319"/>
      <c r="AK222" s="319"/>
      <c r="AL222" s="319"/>
      <c r="AM222" s="363"/>
      <c r="AN222" s="363"/>
      <c r="AO222" s="363"/>
      <c r="AP222" s="363"/>
      <c r="AQ222" s="319"/>
      <c r="AR222" s="319"/>
      <c r="AS222" s="319"/>
      <c r="AT222" s="319"/>
      <c r="AU222" s="364"/>
      <c r="AV222" s="319"/>
      <c r="AW222" s="319"/>
      <c r="AX222" s="319"/>
      <c r="AY222" s="319"/>
      <c r="AZ222" s="319"/>
      <c r="BB222" s="323"/>
      <c r="BD222" s="323"/>
      <c r="BF222" s="323"/>
      <c r="BH222" s="323"/>
    </row>
    <row r="223" spans="2:60" s="301" customFormat="1" x14ac:dyDescent="0.25">
      <c r="B223" s="319"/>
      <c r="C223" s="319"/>
      <c r="D223" s="320"/>
      <c r="E223" s="319"/>
      <c r="F223" s="319"/>
      <c r="G223" s="319"/>
      <c r="H223" s="319"/>
      <c r="I223" s="319"/>
      <c r="J223" s="319"/>
      <c r="K223" s="319"/>
      <c r="L223" s="362"/>
      <c r="M223" s="319"/>
      <c r="N223" s="319"/>
      <c r="O223" s="319"/>
      <c r="P223" s="319"/>
      <c r="Q223" s="319"/>
      <c r="R223" s="319"/>
      <c r="S223" s="319"/>
      <c r="T223" s="319"/>
      <c r="U223" s="319"/>
      <c r="V223" s="319"/>
      <c r="W223" s="319"/>
      <c r="X223" s="319"/>
      <c r="Y223" s="319"/>
      <c r="Z223" s="319"/>
      <c r="AA223" s="319"/>
      <c r="AB223" s="319"/>
      <c r="AC223" s="319"/>
      <c r="AD223" s="319"/>
      <c r="AE223" s="319"/>
      <c r="AF223" s="319"/>
      <c r="AG223" s="319"/>
      <c r="AH223" s="319"/>
      <c r="AI223" s="319"/>
      <c r="AJ223" s="319"/>
      <c r="AK223" s="319"/>
      <c r="AL223" s="319"/>
      <c r="AM223" s="363"/>
      <c r="AN223" s="363"/>
      <c r="AO223" s="363"/>
      <c r="AP223" s="363"/>
      <c r="AQ223" s="319"/>
      <c r="AR223" s="319"/>
      <c r="AS223" s="319"/>
      <c r="AT223" s="319"/>
      <c r="AU223" s="364"/>
      <c r="AV223" s="319"/>
      <c r="AW223" s="319"/>
      <c r="AX223" s="319"/>
      <c r="AY223" s="319"/>
      <c r="AZ223" s="319"/>
      <c r="BB223" s="323"/>
      <c r="BD223" s="323"/>
      <c r="BF223" s="323"/>
      <c r="BH223" s="323"/>
    </row>
    <row r="224" spans="2:60" s="301" customFormat="1" x14ac:dyDescent="0.25">
      <c r="B224" s="319"/>
      <c r="C224" s="319"/>
      <c r="D224" s="320"/>
      <c r="E224" s="319"/>
      <c r="F224" s="319"/>
      <c r="G224" s="319"/>
      <c r="H224" s="319"/>
      <c r="I224" s="319"/>
      <c r="J224" s="319"/>
      <c r="K224" s="319"/>
      <c r="L224" s="362"/>
      <c r="M224" s="319"/>
      <c r="N224" s="319"/>
      <c r="O224" s="319"/>
      <c r="P224" s="319"/>
      <c r="Q224" s="319"/>
      <c r="R224" s="319"/>
      <c r="S224" s="319"/>
      <c r="T224" s="319"/>
      <c r="U224" s="319"/>
      <c r="V224" s="319"/>
      <c r="W224" s="319"/>
      <c r="X224" s="319"/>
      <c r="Y224" s="319"/>
      <c r="Z224" s="319"/>
      <c r="AA224" s="319"/>
      <c r="AB224" s="319"/>
      <c r="AC224" s="319"/>
      <c r="AD224" s="319"/>
      <c r="AE224" s="319"/>
      <c r="AF224" s="319"/>
      <c r="AG224" s="319"/>
      <c r="AH224" s="319"/>
      <c r="AI224" s="319"/>
      <c r="AJ224" s="319"/>
      <c r="AK224" s="319"/>
      <c r="AL224" s="319"/>
      <c r="AM224" s="363"/>
      <c r="AN224" s="363"/>
      <c r="AO224" s="363"/>
      <c r="AP224" s="363"/>
      <c r="AQ224" s="319"/>
      <c r="AR224" s="319"/>
      <c r="AS224" s="319"/>
      <c r="AT224" s="319"/>
      <c r="AU224" s="364"/>
      <c r="AV224" s="319"/>
      <c r="AW224" s="319"/>
      <c r="AX224" s="319"/>
      <c r="AY224" s="319"/>
      <c r="AZ224" s="319"/>
      <c r="BB224" s="323"/>
      <c r="BD224" s="323"/>
      <c r="BF224" s="323"/>
      <c r="BH224" s="323"/>
    </row>
    <row r="225" spans="2:60" s="301" customFormat="1" x14ac:dyDescent="0.25">
      <c r="B225" s="319"/>
      <c r="C225" s="319"/>
      <c r="D225" s="320"/>
      <c r="E225" s="319"/>
      <c r="F225" s="319"/>
      <c r="G225" s="319"/>
      <c r="H225" s="319"/>
      <c r="I225" s="319"/>
      <c r="J225" s="319"/>
      <c r="K225" s="319"/>
      <c r="L225" s="362"/>
      <c r="M225" s="319"/>
      <c r="N225" s="319"/>
      <c r="O225" s="319"/>
      <c r="P225" s="319"/>
      <c r="Q225" s="319"/>
      <c r="R225" s="319"/>
      <c r="S225" s="319"/>
      <c r="T225" s="319"/>
      <c r="U225" s="319"/>
      <c r="V225" s="319"/>
      <c r="W225" s="319"/>
      <c r="X225" s="319"/>
      <c r="Y225" s="319"/>
      <c r="Z225" s="319"/>
      <c r="AA225" s="319"/>
      <c r="AB225" s="319"/>
      <c r="AC225" s="319"/>
      <c r="AD225" s="319"/>
      <c r="AE225" s="319"/>
      <c r="AF225" s="319"/>
      <c r="AG225" s="319"/>
      <c r="AH225" s="319"/>
      <c r="AI225" s="319"/>
      <c r="AJ225" s="319"/>
      <c r="AK225" s="319"/>
      <c r="AL225" s="319"/>
      <c r="AM225" s="363"/>
      <c r="AN225" s="363"/>
      <c r="AO225" s="363"/>
      <c r="AP225" s="363"/>
      <c r="AQ225" s="319"/>
      <c r="AR225" s="319"/>
      <c r="AS225" s="319"/>
      <c r="AT225" s="319"/>
      <c r="AU225" s="364"/>
      <c r="AV225" s="319"/>
      <c r="AW225" s="319"/>
      <c r="AX225" s="319"/>
      <c r="AY225" s="319"/>
      <c r="AZ225" s="319"/>
      <c r="BB225" s="323"/>
      <c r="BD225" s="323"/>
      <c r="BF225" s="323"/>
      <c r="BH225" s="323"/>
    </row>
    <row r="226" spans="2:60" s="301" customFormat="1" x14ac:dyDescent="0.25">
      <c r="B226" s="319"/>
      <c r="C226" s="319"/>
      <c r="D226" s="320"/>
      <c r="E226" s="319"/>
      <c r="F226" s="319"/>
      <c r="G226" s="319"/>
      <c r="H226" s="319"/>
      <c r="I226" s="319"/>
      <c r="J226" s="319"/>
      <c r="K226" s="319"/>
      <c r="L226" s="362"/>
      <c r="M226" s="319"/>
      <c r="N226" s="319"/>
      <c r="O226" s="319"/>
      <c r="P226" s="319"/>
      <c r="Q226" s="319"/>
      <c r="R226" s="319"/>
      <c r="S226" s="319"/>
      <c r="T226" s="319"/>
      <c r="U226" s="319"/>
      <c r="V226" s="319"/>
      <c r="W226" s="319"/>
      <c r="X226" s="319"/>
      <c r="Y226" s="319"/>
      <c r="Z226" s="319"/>
      <c r="AA226" s="319"/>
      <c r="AB226" s="319"/>
      <c r="AC226" s="319"/>
      <c r="AD226" s="319"/>
      <c r="AE226" s="319"/>
      <c r="AF226" s="319"/>
      <c r="AG226" s="319"/>
      <c r="AH226" s="319"/>
      <c r="AI226" s="319"/>
      <c r="AJ226" s="319"/>
      <c r="AK226" s="319"/>
      <c r="AL226" s="319"/>
      <c r="AM226" s="363"/>
      <c r="AN226" s="363"/>
      <c r="AO226" s="363"/>
      <c r="AP226" s="363"/>
      <c r="AQ226" s="319"/>
      <c r="AR226" s="319"/>
      <c r="AS226" s="319"/>
      <c r="AT226" s="319"/>
      <c r="AU226" s="364"/>
      <c r="AV226" s="319"/>
      <c r="AW226" s="319"/>
      <c r="AX226" s="319"/>
      <c r="AY226" s="319"/>
      <c r="AZ226" s="319"/>
      <c r="BB226" s="323"/>
      <c r="BD226" s="323"/>
      <c r="BF226" s="323"/>
      <c r="BH226" s="323"/>
    </row>
    <row r="227" spans="2:60" s="301" customFormat="1" x14ac:dyDescent="0.25">
      <c r="B227" s="319"/>
      <c r="C227" s="319"/>
      <c r="D227" s="320"/>
      <c r="E227" s="319"/>
      <c r="F227" s="319"/>
      <c r="G227" s="319"/>
      <c r="H227" s="319"/>
      <c r="I227" s="319"/>
      <c r="J227" s="319"/>
      <c r="K227" s="319"/>
      <c r="L227" s="362"/>
      <c r="M227" s="319"/>
      <c r="N227" s="319"/>
      <c r="O227" s="319"/>
      <c r="P227" s="319"/>
      <c r="Q227" s="319"/>
      <c r="R227" s="319"/>
      <c r="S227" s="319"/>
      <c r="T227" s="319"/>
      <c r="U227" s="319"/>
      <c r="V227" s="319"/>
      <c r="W227" s="319"/>
      <c r="X227" s="319"/>
      <c r="Y227" s="319"/>
      <c r="Z227" s="319"/>
      <c r="AA227" s="319"/>
      <c r="AB227" s="319"/>
      <c r="AC227" s="319"/>
      <c r="AD227" s="319"/>
      <c r="AE227" s="319"/>
      <c r="AF227" s="319"/>
      <c r="AG227" s="319"/>
      <c r="AH227" s="319"/>
      <c r="AI227" s="319"/>
      <c r="AJ227" s="319"/>
      <c r="AK227" s="319"/>
      <c r="AL227" s="319"/>
      <c r="AM227" s="363"/>
      <c r="AN227" s="363"/>
      <c r="AO227" s="363"/>
      <c r="AP227" s="363"/>
      <c r="AQ227" s="319"/>
      <c r="AR227" s="319"/>
      <c r="AS227" s="319"/>
      <c r="AT227" s="319"/>
      <c r="AU227" s="364"/>
      <c r="AV227" s="319"/>
      <c r="AW227" s="319"/>
      <c r="AX227" s="319"/>
      <c r="AY227" s="319"/>
      <c r="AZ227" s="319"/>
      <c r="BB227" s="323"/>
      <c r="BD227" s="323"/>
      <c r="BF227" s="323"/>
      <c r="BH227" s="323"/>
    </row>
    <row r="228" spans="2:60" s="301" customFormat="1" x14ac:dyDescent="0.25">
      <c r="B228" s="319"/>
      <c r="C228" s="319"/>
      <c r="D228" s="320"/>
      <c r="E228" s="319"/>
      <c r="F228" s="319"/>
      <c r="G228" s="319"/>
      <c r="H228" s="319"/>
      <c r="I228" s="319"/>
      <c r="J228" s="319"/>
      <c r="K228" s="319"/>
      <c r="L228" s="362"/>
      <c r="M228" s="319"/>
      <c r="N228" s="319"/>
      <c r="O228" s="319"/>
      <c r="P228" s="319"/>
      <c r="Q228" s="319"/>
      <c r="R228" s="319"/>
      <c r="S228" s="319"/>
      <c r="T228" s="319"/>
      <c r="U228" s="319"/>
      <c r="V228" s="319"/>
      <c r="W228" s="319"/>
      <c r="X228" s="319"/>
      <c r="Y228" s="319"/>
      <c r="Z228" s="319"/>
      <c r="AA228" s="319"/>
      <c r="AB228" s="319"/>
      <c r="AC228" s="319"/>
      <c r="AD228" s="319"/>
      <c r="AE228" s="319"/>
      <c r="AF228" s="319"/>
      <c r="AG228" s="319"/>
      <c r="AH228" s="319"/>
      <c r="AI228" s="319"/>
      <c r="AJ228" s="319"/>
      <c r="AK228" s="319"/>
      <c r="AL228" s="319"/>
      <c r="AM228" s="363"/>
      <c r="AN228" s="363"/>
      <c r="AO228" s="363"/>
      <c r="AP228" s="363"/>
      <c r="AQ228" s="319"/>
      <c r="AR228" s="319"/>
      <c r="AS228" s="319"/>
      <c r="AT228" s="319"/>
      <c r="AU228" s="364"/>
      <c r="AV228" s="319"/>
      <c r="AW228" s="319"/>
      <c r="AX228" s="319"/>
      <c r="AY228" s="319"/>
      <c r="AZ228" s="319"/>
      <c r="BB228" s="323"/>
      <c r="BD228" s="323"/>
      <c r="BF228" s="323"/>
      <c r="BH228" s="323"/>
    </row>
    <row r="229" spans="2:60" s="301" customFormat="1" x14ac:dyDescent="0.25">
      <c r="B229" s="319"/>
      <c r="C229" s="319"/>
      <c r="D229" s="320"/>
      <c r="E229" s="319"/>
      <c r="F229" s="319"/>
      <c r="G229" s="319"/>
      <c r="H229" s="319"/>
      <c r="I229" s="319"/>
      <c r="J229" s="319"/>
      <c r="K229" s="319"/>
      <c r="L229" s="362"/>
      <c r="M229" s="319"/>
      <c r="N229" s="319"/>
      <c r="O229" s="319"/>
      <c r="P229" s="319"/>
      <c r="Q229" s="319"/>
      <c r="R229" s="319"/>
      <c r="S229" s="319"/>
      <c r="T229" s="319"/>
      <c r="U229" s="319"/>
      <c r="V229" s="319"/>
      <c r="W229" s="319"/>
      <c r="X229" s="319"/>
      <c r="Y229" s="319"/>
      <c r="Z229" s="319"/>
      <c r="AA229" s="319"/>
      <c r="AB229" s="319"/>
      <c r="AC229" s="319"/>
      <c r="AD229" s="319"/>
      <c r="AE229" s="319"/>
      <c r="AF229" s="319"/>
      <c r="AG229" s="319"/>
      <c r="AH229" s="319"/>
      <c r="AI229" s="319"/>
      <c r="AJ229" s="319"/>
      <c r="AK229" s="319"/>
      <c r="AL229" s="319"/>
      <c r="AM229" s="363"/>
      <c r="AN229" s="363"/>
      <c r="AO229" s="363"/>
      <c r="AP229" s="363"/>
      <c r="AQ229" s="319"/>
      <c r="AR229" s="319"/>
      <c r="AS229" s="319"/>
      <c r="AT229" s="319"/>
      <c r="AU229" s="364"/>
      <c r="AV229" s="319"/>
      <c r="AW229" s="319"/>
      <c r="AX229" s="319"/>
      <c r="AY229" s="319"/>
      <c r="AZ229" s="319"/>
      <c r="BB229" s="323"/>
      <c r="BD229" s="323"/>
      <c r="BF229" s="323"/>
      <c r="BH229" s="323"/>
    </row>
    <row r="230" spans="2:60" s="301" customFormat="1" x14ac:dyDescent="0.25">
      <c r="B230" s="319"/>
      <c r="C230" s="319"/>
      <c r="D230" s="320"/>
      <c r="E230" s="319"/>
      <c r="F230" s="319"/>
      <c r="G230" s="319"/>
      <c r="H230" s="319"/>
      <c r="I230" s="319"/>
      <c r="J230" s="319"/>
      <c r="K230" s="319"/>
      <c r="L230" s="362"/>
      <c r="M230" s="319"/>
      <c r="N230" s="319"/>
      <c r="O230" s="319"/>
      <c r="P230" s="319"/>
      <c r="Q230" s="319"/>
      <c r="R230" s="319"/>
      <c r="S230" s="319"/>
      <c r="T230" s="319"/>
      <c r="U230" s="319"/>
      <c r="V230" s="319"/>
      <c r="W230" s="319"/>
      <c r="X230" s="319"/>
      <c r="Y230" s="319"/>
      <c r="Z230" s="319"/>
      <c r="AA230" s="319"/>
      <c r="AB230" s="319"/>
      <c r="AC230" s="319"/>
      <c r="AD230" s="319"/>
      <c r="AE230" s="319"/>
      <c r="AF230" s="319"/>
      <c r="AG230" s="319"/>
      <c r="AH230" s="319"/>
      <c r="AI230" s="319"/>
      <c r="AJ230" s="319"/>
      <c r="AK230" s="319"/>
      <c r="AL230" s="319"/>
      <c r="AM230" s="363"/>
      <c r="AN230" s="363"/>
      <c r="AO230" s="363"/>
      <c r="AP230" s="363"/>
      <c r="AQ230" s="319"/>
      <c r="AR230" s="319"/>
      <c r="AS230" s="319"/>
      <c r="AT230" s="319"/>
      <c r="AU230" s="364"/>
      <c r="AV230" s="319"/>
      <c r="AW230" s="319"/>
      <c r="AX230" s="319"/>
      <c r="AY230" s="319"/>
      <c r="AZ230" s="319"/>
      <c r="BB230" s="323"/>
      <c r="BD230" s="323"/>
      <c r="BF230" s="323"/>
      <c r="BH230" s="323"/>
    </row>
    <row r="231" spans="2:60" s="301" customFormat="1" x14ac:dyDescent="0.25">
      <c r="B231" s="319"/>
      <c r="C231" s="319"/>
      <c r="D231" s="320"/>
      <c r="E231" s="319"/>
      <c r="F231" s="319"/>
      <c r="G231" s="319"/>
      <c r="H231" s="319"/>
      <c r="I231" s="319"/>
      <c r="J231" s="319"/>
      <c r="K231" s="319"/>
      <c r="L231" s="362"/>
      <c r="M231" s="319"/>
      <c r="N231" s="319"/>
      <c r="O231" s="319"/>
      <c r="P231" s="319"/>
      <c r="Q231" s="319"/>
      <c r="R231" s="319"/>
      <c r="S231" s="319"/>
      <c r="T231" s="319"/>
      <c r="U231" s="319"/>
      <c r="V231" s="319"/>
      <c r="W231" s="319"/>
      <c r="X231" s="319"/>
      <c r="Y231" s="319"/>
      <c r="Z231" s="319"/>
      <c r="AA231" s="319"/>
      <c r="AB231" s="319"/>
      <c r="AC231" s="319"/>
      <c r="AD231" s="319"/>
      <c r="AE231" s="319"/>
      <c r="AF231" s="319"/>
      <c r="AG231" s="319"/>
      <c r="AH231" s="319"/>
      <c r="AI231" s="319"/>
      <c r="AJ231" s="319"/>
      <c r="AK231" s="319"/>
      <c r="AL231" s="319"/>
      <c r="AM231" s="363"/>
      <c r="AN231" s="363"/>
      <c r="AO231" s="363"/>
      <c r="AP231" s="363"/>
      <c r="AQ231" s="319"/>
      <c r="AR231" s="319"/>
      <c r="AS231" s="319"/>
      <c r="AT231" s="319"/>
      <c r="AU231" s="364"/>
      <c r="AV231" s="319"/>
      <c r="AW231" s="319"/>
      <c r="AX231" s="319"/>
      <c r="AY231" s="319"/>
      <c r="AZ231" s="319"/>
      <c r="BB231" s="323"/>
      <c r="BD231" s="323"/>
      <c r="BF231" s="323"/>
      <c r="BH231" s="323"/>
    </row>
    <row r="232" spans="2:60" s="301" customFormat="1" x14ac:dyDescent="0.25">
      <c r="B232" s="319"/>
      <c r="C232" s="319"/>
      <c r="D232" s="320"/>
      <c r="E232" s="319"/>
      <c r="F232" s="319"/>
      <c r="G232" s="319"/>
      <c r="H232" s="319"/>
      <c r="I232" s="319"/>
      <c r="J232" s="319"/>
      <c r="K232" s="319"/>
      <c r="L232" s="362"/>
      <c r="M232" s="319"/>
      <c r="N232" s="319"/>
      <c r="O232" s="319"/>
      <c r="P232" s="319"/>
      <c r="Q232" s="319"/>
      <c r="R232" s="319"/>
      <c r="S232" s="319"/>
      <c r="T232" s="319"/>
      <c r="U232" s="319"/>
      <c r="V232" s="319"/>
      <c r="W232" s="319"/>
      <c r="X232" s="319"/>
      <c r="Y232" s="319"/>
      <c r="Z232" s="319"/>
      <c r="AA232" s="319"/>
      <c r="AB232" s="319"/>
      <c r="AC232" s="319"/>
      <c r="AD232" s="319"/>
      <c r="AE232" s="319"/>
      <c r="AF232" s="319"/>
      <c r="AG232" s="319"/>
      <c r="AH232" s="319"/>
      <c r="AI232" s="319"/>
      <c r="AJ232" s="319"/>
      <c r="AK232" s="319"/>
      <c r="AL232" s="319"/>
      <c r="AM232" s="363"/>
      <c r="AN232" s="363"/>
      <c r="AO232" s="363"/>
      <c r="AP232" s="363"/>
      <c r="AQ232" s="319"/>
      <c r="AR232" s="319"/>
      <c r="AS232" s="319"/>
      <c r="AT232" s="319"/>
      <c r="AU232" s="364"/>
      <c r="AV232" s="319"/>
      <c r="AW232" s="319"/>
      <c r="AX232" s="319"/>
      <c r="AY232" s="319"/>
      <c r="AZ232" s="319"/>
      <c r="BB232" s="323"/>
      <c r="BD232" s="323"/>
      <c r="BF232" s="323"/>
      <c r="BH232" s="323"/>
    </row>
    <row r="233" spans="2:60" s="301" customFormat="1" x14ac:dyDescent="0.25">
      <c r="B233" s="319"/>
      <c r="C233" s="319"/>
      <c r="D233" s="320"/>
      <c r="E233" s="319"/>
      <c r="F233" s="319"/>
      <c r="G233" s="319"/>
      <c r="H233" s="319"/>
      <c r="I233" s="319"/>
      <c r="J233" s="319"/>
      <c r="K233" s="319"/>
      <c r="L233" s="362"/>
      <c r="M233" s="319"/>
      <c r="N233" s="319"/>
      <c r="O233" s="319"/>
      <c r="P233" s="319"/>
      <c r="Q233" s="319"/>
      <c r="R233" s="319"/>
      <c r="S233" s="319"/>
      <c r="T233" s="319"/>
      <c r="U233" s="319"/>
      <c r="V233" s="319"/>
      <c r="W233" s="319"/>
      <c r="X233" s="319"/>
      <c r="Y233" s="319"/>
      <c r="Z233" s="319"/>
      <c r="AA233" s="319"/>
      <c r="AB233" s="319"/>
      <c r="AC233" s="319"/>
      <c r="AD233" s="319"/>
      <c r="AE233" s="319"/>
      <c r="AF233" s="319"/>
      <c r="AG233" s="319"/>
      <c r="AH233" s="319"/>
      <c r="AI233" s="319"/>
      <c r="AJ233" s="319"/>
      <c r="AK233" s="319"/>
      <c r="AL233" s="319"/>
      <c r="AM233" s="363"/>
      <c r="AN233" s="363"/>
      <c r="AO233" s="363"/>
      <c r="AP233" s="363"/>
      <c r="AQ233" s="319"/>
      <c r="AR233" s="319"/>
      <c r="AS233" s="319"/>
      <c r="AT233" s="319"/>
      <c r="AU233" s="364"/>
      <c r="AV233" s="319"/>
      <c r="AW233" s="319"/>
      <c r="AX233" s="319"/>
      <c r="AY233" s="319"/>
      <c r="AZ233" s="319"/>
      <c r="BB233" s="323"/>
      <c r="BD233" s="323"/>
      <c r="BF233" s="323"/>
      <c r="BH233" s="323"/>
    </row>
    <row r="234" spans="2:60" s="301" customFormat="1" x14ac:dyDescent="0.25">
      <c r="B234" s="319"/>
      <c r="C234" s="319"/>
      <c r="D234" s="320"/>
      <c r="E234" s="319"/>
      <c r="F234" s="319"/>
      <c r="G234" s="319"/>
      <c r="H234" s="319"/>
      <c r="I234" s="319"/>
      <c r="J234" s="319"/>
      <c r="K234" s="319"/>
      <c r="L234" s="362"/>
      <c r="M234" s="319"/>
      <c r="N234" s="319"/>
      <c r="O234" s="319"/>
      <c r="P234" s="319"/>
      <c r="Q234" s="319"/>
      <c r="R234" s="319"/>
      <c r="S234" s="319"/>
      <c r="T234" s="319"/>
      <c r="U234" s="319"/>
      <c r="V234" s="319"/>
      <c r="W234" s="319"/>
      <c r="X234" s="319"/>
      <c r="Y234" s="319"/>
      <c r="Z234" s="319"/>
      <c r="AA234" s="319"/>
      <c r="AB234" s="319"/>
      <c r="AC234" s="319"/>
      <c r="AD234" s="319"/>
      <c r="AE234" s="319"/>
      <c r="AF234" s="319"/>
      <c r="AG234" s="319"/>
      <c r="AH234" s="319"/>
      <c r="AI234" s="319"/>
      <c r="AJ234" s="319"/>
      <c r="AK234" s="319"/>
      <c r="AL234" s="319"/>
      <c r="AM234" s="363"/>
      <c r="AN234" s="363"/>
      <c r="AO234" s="363"/>
      <c r="AP234" s="363"/>
      <c r="AQ234" s="319"/>
      <c r="AR234" s="319"/>
      <c r="AS234" s="319"/>
      <c r="AT234" s="319"/>
      <c r="AU234" s="364"/>
      <c r="AV234" s="319"/>
      <c r="AW234" s="319"/>
      <c r="AX234" s="319"/>
      <c r="AY234" s="319"/>
      <c r="AZ234" s="319"/>
      <c r="BB234" s="323"/>
      <c r="BD234" s="323"/>
      <c r="BF234" s="323"/>
      <c r="BH234" s="323"/>
    </row>
    <row r="235" spans="2:60" s="301" customFormat="1" x14ac:dyDescent="0.25">
      <c r="B235" s="319"/>
      <c r="C235" s="319"/>
      <c r="D235" s="320"/>
      <c r="E235" s="319"/>
      <c r="F235" s="319"/>
      <c r="G235" s="319"/>
      <c r="H235" s="319"/>
      <c r="I235" s="319"/>
      <c r="J235" s="319"/>
      <c r="K235" s="319"/>
      <c r="L235" s="362"/>
      <c r="M235" s="319"/>
      <c r="N235" s="319"/>
      <c r="O235" s="319"/>
      <c r="P235" s="319"/>
      <c r="Q235" s="319"/>
      <c r="R235" s="319"/>
      <c r="S235" s="319"/>
      <c r="T235" s="319"/>
      <c r="U235" s="319"/>
      <c r="V235" s="319"/>
      <c r="W235" s="319"/>
      <c r="X235" s="319"/>
      <c r="Y235" s="319"/>
      <c r="Z235" s="319"/>
      <c r="AA235" s="319"/>
      <c r="AB235" s="319"/>
      <c r="AC235" s="319"/>
      <c r="AD235" s="319"/>
      <c r="AE235" s="319"/>
      <c r="AF235" s="319"/>
      <c r="AG235" s="319"/>
      <c r="AH235" s="319"/>
      <c r="AI235" s="319"/>
      <c r="AJ235" s="319"/>
      <c r="AK235" s="319"/>
      <c r="AL235" s="319"/>
      <c r="AM235" s="363"/>
      <c r="AN235" s="363"/>
      <c r="AO235" s="363"/>
      <c r="AP235" s="363"/>
      <c r="AQ235" s="319"/>
      <c r="AR235" s="319"/>
      <c r="AS235" s="319"/>
      <c r="AT235" s="319"/>
      <c r="AU235" s="364"/>
      <c r="AV235" s="319"/>
      <c r="AW235" s="319"/>
      <c r="AX235" s="319"/>
      <c r="AY235" s="319"/>
      <c r="AZ235" s="319"/>
      <c r="BB235" s="323"/>
      <c r="BD235" s="323"/>
      <c r="BF235" s="323"/>
      <c r="BH235" s="323"/>
    </row>
    <row r="236" spans="2:60" s="301" customFormat="1" x14ac:dyDescent="0.25">
      <c r="B236" s="319"/>
      <c r="C236" s="319"/>
      <c r="D236" s="320"/>
      <c r="E236" s="319"/>
      <c r="F236" s="319"/>
      <c r="G236" s="319"/>
      <c r="H236" s="319"/>
      <c r="I236" s="319"/>
      <c r="J236" s="319"/>
      <c r="K236" s="319"/>
      <c r="L236" s="362"/>
      <c r="M236" s="319"/>
      <c r="N236" s="319"/>
      <c r="O236" s="319"/>
      <c r="P236" s="319"/>
      <c r="Q236" s="319"/>
      <c r="R236" s="319"/>
      <c r="S236" s="319"/>
      <c r="T236" s="319"/>
      <c r="U236" s="319"/>
      <c r="V236" s="319"/>
      <c r="W236" s="319"/>
      <c r="X236" s="319"/>
      <c r="Y236" s="319"/>
      <c r="Z236" s="319"/>
      <c r="AA236" s="319"/>
      <c r="AB236" s="319"/>
      <c r="AC236" s="319"/>
      <c r="AD236" s="319"/>
      <c r="AE236" s="319"/>
      <c r="AF236" s="319"/>
      <c r="AG236" s="319"/>
      <c r="AH236" s="319"/>
      <c r="AI236" s="319"/>
      <c r="AJ236" s="319"/>
      <c r="AK236" s="319"/>
      <c r="AL236" s="319"/>
      <c r="AM236" s="363"/>
      <c r="AN236" s="363"/>
      <c r="AO236" s="363"/>
      <c r="AP236" s="363"/>
      <c r="AQ236" s="319"/>
      <c r="AR236" s="319"/>
      <c r="AS236" s="319"/>
      <c r="AT236" s="319"/>
      <c r="AU236" s="364"/>
      <c r="AV236" s="319"/>
      <c r="AW236" s="319"/>
      <c r="AX236" s="319"/>
      <c r="AY236" s="319"/>
      <c r="AZ236" s="319"/>
      <c r="BB236" s="323"/>
      <c r="BD236" s="323"/>
      <c r="BF236" s="323"/>
      <c r="BH236" s="323"/>
    </row>
    <row r="237" spans="2:60" s="301" customFormat="1" x14ac:dyDescent="0.25">
      <c r="B237" s="319"/>
      <c r="C237" s="319"/>
      <c r="D237" s="320"/>
      <c r="E237" s="319"/>
      <c r="F237" s="319"/>
      <c r="G237" s="319"/>
      <c r="H237" s="319"/>
      <c r="I237" s="319"/>
      <c r="J237" s="319"/>
      <c r="K237" s="319"/>
      <c r="L237" s="362"/>
      <c r="M237" s="319"/>
      <c r="N237" s="319"/>
      <c r="O237" s="319"/>
      <c r="P237" s="319"/>
      <c r="Q237" s="319"/>
      <c r="R237" s="319"/>
      <c r="S237" s="319"/>
      <c r="T237" s="319"/>
      <c r="U237" s="319"/>
      <c r="V237" s="319"/>
      <c r="W237" s="319"/>
      <c r="X237" s="319"/>
      <c r="Y237" s="319"/>
      <c r="Z237" s="319"/>
      <c r="AA237" s="319"/>
      <c r="AB237" s="319"/>
      <c r="AC237" s="319"/>
      <c r="AD237" s="319"/>
      <c r="AE237" s="319"/>
      <c r="AF237" s="319"/>
      <c r="AG237" s="319"/>
      <c r="AH237" s="319"/>
      <c r="AI237" s="319"/>
      <c r="AJ237" s="319"/>
      <c r="AK237" s="319"/>
      <c r="AL237" s="319"/>
      <c r="AM237" s="363"/>
      <c r="AN237" s="363"/>
      <c r="AO237" s="363"/>
      <c r="AP237" s="363"/>
      <c r="AQ237" s="319"/>
      <c r="AR237" s="319"/>
      <c r="AS237" s="319"/>
      <c r="AT237" s="319"/>
      <c r="AU237" s="364"/>
      <c r="AV237" s="319"/>
      <c r="AW237" s="319"/>
      <c r="AX237" s="319"/>
      <c r="AY237" s="319"/>
      <c r="AZ237" s="319"/>
      <c r="BB237" s="323"/>
      <c r="BD237" s="323"/>
      <c r="BF237" s="323"/>
      <c r="BH237" s="323"/>
    </row>
    <row r="238" spans="2:60" s="301" customFormat="1" x14ac:dyDescent="0.25">
      <c r="B238" s="319"/>
      <c r="C238" s="319"/>
      <c r="D238" s="320"/>
      <c r="E238" s="319"/>
      <c r="F238" s="319"/>
      <c r="G238" s="319"/>
      <c r="H238" s="319"/>
      <c r="I238" s="319"/>
      <c r="J238" s="319"/>
      <c r="K238" s="319"/>
      <c r="L238" s="362"/>
      <c r="M238" s="319"/>
      <c r="N238" s="319"/>
      <c r="O238" s="319"/>
      <c r="P238" s="319"/>
      <c r="Q238" s="319"/>
      <c r="R238" s="319"/>
      <c r="S238" s="319"/>
      <c r="T238" s="319"/>
      <c r="U238" s="319"/>
      <c r="V238" s="319"/>
      <c r="W238" s="319"/>
      <c r="X238" s="319"/>
      <c r="Y238" s="319"/>
      <c r="Z238" s="319"/>
      <c r="AA238" s="319"/>
      <c r="AB238" s="319"/>
      <c r="AC238" s="319"/>
      <c r="AD238" s="319"/>
      <c r="AE238" s="319"/>
      <c r="AF238" s="319"/>
      <c r="AG238" s="319"/>
      <c r="AH238" s="319"/>
      <c r="AI238" s="319"/>
      <c r="AJ238" s="319"/>
      <c r="AK238" s="319"/>
      <c r="AL238" s="319"/>
      <c r="AM238" s="363"/>
      <c r="AN238" s="363"/>
      <c r="AO238" s="363"/>
      <c r="AP238" s="363"/>
      <c r="AQ238" s="319"/>
      <c r="AR238" s="319"/>
      <c r="AS238" s="319"/>
      <c r="AT238" s="319"/>
      <c r="AU238" s="364"/>
      <c r="AV238" s="319"/>
      <c r="AW238" s="319"/>
      <c r="AX238" s="319"/>
      <c r="AY238" s="319"/>
      <c r="AZ238" s="319"/>
      <c r="BB238" s="323"/>
      <c r="BD238" s="323"/>
      <c r="BF238" s="323"/>
      <c r="BH238" s="323"/>
    </row>
    <row r="239" spans="2:60" s="301" customFormat="1" x14ac:dyDescent="0.25">
      <c r="B239" s="319"/>
      <c r="C239" s="319"/>
      <c r="D239" s="320"/>
      <c r="E239" s="319"/>
      <c r="F239" s="319"/>
      <c r="G239" s="319"/>
      <c r="H239" s="319"/>
      <c r="I239" s="319"/>
      <c r="J239" s="319"/>
      <c r="K239" s="319"/>
      <c r="L239" s="362"/>
      <c r="M239" s="319"/>
      <c r="N239" s="319"/>
      <c r="O239" s="319"/>
      <c r="P239" s="319"/>
      <c r="Q239" s="319"/>
      <c r="R239" s="319"/>
      <c r="S239" s="319"/>
      <c r="T239" s="319"/>
      <c r="U239" s="319"/>
      <c r="V239" s="319"/>
      <c r="W239" s="319"/>
      <c r="X239" s="319"/>
      <c r="Y239" s="319"/>
      <c r="Z239" s="319"/>
      <c r="AA239" s="319"/>
      <c r="AB239" s="319"/>
      <c r="AC239" s="319"/>
      <c r="AD239" s="319"/>
      <c r="AE239" s="319"/>
      <c r="AF239" s="319"/>
      <c r="AG239" s="319"/>
      <c r="AH239" s="319"/>
      <c r="AI239" s="319"/>
      <c r="AJ239" s="319"/>
      <c r="AK239" s="319"/>
      <c r="AL239" s="319"/>
      <c r="AM239" s="363"/>
      <c r="AN239" s="363"/>
      <c r="AO239" s="363"/>
      <c r="AP239" s="363"/>
      <c r="AQ239" s="319"/>
      <c r="AR239" s="319"/>
      <c r="AS239" s="319"/>
      <c r="AT239" s="319"/>
      <c r="AU239" s="364"/>
      <c r="AV239" s="319"/>
      <c r="AW239" s="319"/>
      <c r="AX239" s="319"/>
      <c r="AY239" s="319"/>
      <c r="AZ239" s="319"/>
      <c r="BB239" s="323"/>
      <c r="BD239" s="323"/>
      <c r="BF239" s="323"/>
      <c r="BH239" s="323"/>
    </row>
    <row r="240" spans="2:60" s="301" customFormat="1" x14ac:dyDescent="0.25">
      <c r="B240" s="319"/>
      <c r="C240" s="319"/>
      <c r="D240" s="320"/>
      <c r="E240" s="319"/>
      <c r="F240" s="319"/>
      <c r="G240" s="319"/>
      <c r="H240" s="319"/>
      <c r="I240" s="319"/>
      <c r="J240" s="319"/>
      <c r="K240" s="319"/>
      <c r="L240" s="362"/>
      <c r="M240" s="319"/>
      <c r="N240" s="319"/>
      <c r="O240" s="319"/>
      <c r="P240" s="319"/>
      <c r="Q240" s="319"/>
      <c r="R240" s="319"/>
      <c r="S240" s="319"/>
      <c r="T240" s="319"/>
      <c r="U240" s="319"/>
      <c r="V240" s="319"/>
      <c r="W240" s="319"/>
      <c r="X240" s="319"/>
      <c r="Y240" s="319"/>
      <c r="Z240" s="319"/>
      <c r="AA240" s="319"/>
      <c r="AB240" s="319"/>
      <c r="AC240" s="319"/>
      <c r="AD240" s="319"/>
      <c r="AE240" s="319"/>
      <c r="AF240" s="319"/>
      <c r="AG240" s="319"/>
      <c r="AH240" s="319"/>
      <c r="AI240" s="319"/>
      <c r="AJ240" s="319"/>
      <c r="AK240" s="319"/>
      <c r="AL240" s="319"/>
      <c r="AM240" s="363"/>
      <c r="AN240" s="363"/>
      <c r="AO240" s="363"/>
      <c r="AP240" s="363"/>
      <c r="AQ240" s="319"/>
      <c r="AR240" s="319"/>
      <c r="AS240" s="319"/>
      <c r="AT240" s="319"/>
      <c r="AU240" s="364"/>
      <c r="AV240" s="319"/>
      <c r="AW240" s="319"/>
      <c r="AX240" s="319"/>
      <c r="AY240" s="319"/>
      <c r="AZ240" s="319"/>
      <c r="BB240" s="323"/>
      <c r="BD240" s="323"/>
      <c r="BF240" s="323"/>
      <c r="BH240" s="323"/>
    </row>
    <row r="241" spans="2:60" s="301" customFormat="1" x14ac:dyDescent="0.25">
      <c r="B241" s="319"/>
      <c r="C241" s="319"/>
      <c r="D241" s="320"/>
      <c r="E241" s="319"/>
      <c r="F241" s="319"/>
      <c r="G241" s="319"/>
      <c r="H241" s="319"/>
      <c r="I241" s="319"/>
      <c r="J241" s="319"/>
      <c r="K241" s="319"/>
      <c r="L241" s="362"/>
      <c r="M241" s="319"/>
      <c r="N241" s="319"/>
      <c r="O241" s="319"/>
      <c r="P241" s="319"/>
      <c r="Q241" s="319"/>
      <c r="R241" s="319"/>
      <c r="S241" s="319"/>
      <c r="T241" s="319"/>
      <c r="U241" s="319"/>
      <c r="V241" s="319"/>
      <c r="W241" s="319"/>
      <c r="X241" s="319"/>
      <c r="Y241" s="319"/>
      <c r="Z241" s="319"/>
      <c r="AA241" s="319"/>
      <c r="AB241" s="319"/>
      <c r="AC241" s="319"/>
      <c r="AD241" s="319"/>
      <c r="AE241" s="319"/>
      <c r="AF241" s="319"/>
      <c r="AG241" s="319"/>
      <c r="AH241" s="319"/>
      <c r="AI241" s="319"/>
      <c r="AJ241" s="319"/>
      <c r="AK241" s="319"/>
      <c r="AL241" s="319"/>
      <c r="AM241" s="363"/>
      <c r="AN241" s="363"/>
      <c r="AO241" s="363"/>
      <c r="AP241" s="363"/>
      <c r="AQ241" s="319"/>
      <c r="AR241" s="319"/>
      <c r="AS241" s="319"/>
      <c r="AT241" s="319"/>
      <c r="AU241" s="364"/>
      <c r="AV241" s="319"/>
      <c r="AW241" s="319"/>
      <c r="AX241" s="319"/>
      <c r="AY241" s="319"/>
      <c r="AZ241" s="319"/>
      <c r="BB241" s="323"/>
      <c r="BD241" s="323"/>
      <c r="BF241" s="323"/>
      <c r="BH241" s="323"/>
    </row>
    <row r="242" spans="2:60" s="301" customFormat="1" x14ac:dyDescent="0.25">
      <c r="B242" s="319"/>
      <c r="C242" s="319"/>
      <c r="D242" s="320"/>
      <c r="E242" s="319"/>
      <c r="F242" s="319"/>
      <c r="G242" s="319"/>
      <c r="H242" s="319"/>
      <c r="I242" s="319"/>
      <c r="J242" s="319"/>
      <c r="K242" s="319"/>
      <c r="L242" s="362"/>
      <c r="M242" s="319"/>
      <c r="N242" s="319"/>
      <c r="O242" s="319"/>
      <c r="P242" s="319"/>
      <c r="Q242" s="319"/>
      <c r="R242" s="319"/>
      <c r="S242" s="319"/>
      <c r="T242" s="319"/>
      <c r="U242" s="319"/>
      <c r="V242" s="319"/>
      <c r="W242" s="319"/>
      <c r="X242" s="319"/>
      <c r="Y242" s="319"/>
      <c r="Z242" s="319"/>
      <c r="AA242" s="319"/>
      <c r="AB242" s="319"/>
      <c r="AC242" s="319"/>
      <c r="AD242" s="319"/>
      <c r="AE242" s="319"/>
      <c r="AF242" s="319"/>
      <c r="AG242" s="319"/>
      <c r="AH242" s="319"/>
      <c r="AI242" s="319"/>
      <c r="AJ242" s="319"/>
      <c r="AK242" s="319"/>
      <c r="AL242" s="319"/>
      <c r="AM242" s="363"/>
      <c r="AN242" s="363"/>
      <c r="AO242" s="363"/>
      <c r="AP242" s="363"/>
      <c r="AQ242" s="319"/>
      <c r="AR242" s="319"/>
      <c r="AS242" s="319"/>
      <c r="AT242" s="319"/>
      <c r="AU242" s="364"/>
      <c r="AV242" s="319"/>
      <c r="AW242" s="319"/>
      <c r="AX242" s="319"/>
      <c r="AY242" s="319"/>
      <c r="AZ242" s="319"/>
      <c r="BB242" s="323"/>
      <c r="BD242" s="323"/>
      <c r="BF242" s="323"/>
      <c r="BH242" s="323"/>
    </row>
    <row r="243" spans="2:60" s="301" customFormat="1" x14ac:dyDescent="0.25">
      <c r="B243" s="319"/>
      <c r="C243" s="319"/>
      <c r="D243" s="320"/>
      <c r="E243" s="319"/>
      <c r="F243" s="319"/>
      <c r="G243" s="319"/>
      <c r="H243" s="319"/>
      <c r="I243" s="319"/>
      <c r="J243" s="319"/>
      <c r="K243" s="319"/>
      <c r="L243" s="362"/>
      <c r="M243" s="319"/>
      <c r="N243" s="319"/>
      <c r="O243" s="319"/>
      <c r="P243" s="319"/>
      <c r="Q243" s="319"/>
      <c r="R243" s="319"/>
      <c r="S243" s="319"/>
      <c r="T243" s="319"/>
      <c r="U243" s="319"/>
      <c r="V243" s="319"/>
      <c r="W243" s="319"/>
      <c r="X243" s="319"/>
      <c r="Y243" s="319"/>
      <c r="Z243" s="319"/>
      <c r="AA243" s="319"/>
      <c r="AB243" s="319"/>
      <c r="AC243" s="319"/>
      <c r="AD243" s="319"/>
      <c r="AE243" s="319"/>
      <c r="AF243" s="319"/>
      <c r="AG243" s="319"/>
      <c r="AH243" s="319"/>
      <c r="AI243" s="319"/>
      <c r="AJ243" s="319"/>
      <c r="AK243" s="319"/>
      <c r="AL243" s="319"/>
      <c r="AM243" s="363"/>
      <c r="AN243" s="363"/>
      <c r="AO243" s="363"/>
      <c r="AP243" s="363"/>
      <c r="AQ243" s="319"/>
      <c r="AR243" s="319"/>
      <c r="AS243" s="319"/>
      <c r="AT243" s="319"/>
      <c r="AU243" s="364"/>
      <c r="AV243" s="319"/>
      <c r="AW243" s="319"/>
      <c r="AX243" s="319"/>
      <c r="AY243" s="319"/>
      <c r="AZ243" s="319"/>
      <c r="BB243" s="323"/>
      <c r="BD243" s="323"/>
      <c r="BF243" s="323"/>
      <c r="BH243" s="323"/>
    </row>
    <row r="244" spans="2:60" s="301" customFormat="1" x14ac:dyDescent="0.25">
      <c r="B244" s="319"/>
      <c r="C244" s="319"/>
      <c r="D244" s="320"/>
      <c r="E244" s="319"/>
      <c r="F244" s="319"/>
      <c r="G244" s="319"/>
      <c r="H244" s="319"/>
      <c r="I244" s="319"/>
      <c r="J244" s="319"/>
      <c r="K244" s="319"/>
      <c r="L244" s="362"/>
      <c r="M244" s="319"/>
      <c r="N244" s="319"/>
      <c r="O244" s="319"/>
      <c r="P244" s="319"/>
      <c r="Q244" s="319"/>
      <c r="R244" s="319"/>
      <c r="S244" s="319"/>
      <c r="T244" s="319"/>
      <c r="U244" s="319"/>
      <c r="V244" s="319"/>
      <c r="W244" s="319"/>
      <c r="X244" s="319"/>
      <c r="Y244" s="319"/>
      <c r="Z244" s="319"/>
      <c r="AA244" s="319"/>
      <c r="AB244" s="319"/>
      <c r="AC244" s="319"/>
      <c r="AD244" s="319"/>
      <c r="AE244" s="319"/>
      <c r="AF244" s="319"/>
      <c r="AG244" s="319"/>
      <c r="AH244" s="319"/>
      <c r="AI244" s="319"/>
      <c r="AJ244" s="319"/>
      <c r="AK244" s="319"/>
      <c r="AL244" s="319"/>
      <c r="AM244" s="363"/>
      <c r="AN244" s="363"/>
      <c r="AO244" s="363"/>
      <c r="AP244" s="363"/>
      <c r="AQ244" s="319"/>
      <c r="AR244" s="319"/>
      <c r="AS244" s="319"/>
      <c r="AT244" s="319"/>
      <c r="AU244" s="364"/>
      <c r="AV244" s="319"/>
      <c r="AW244" s="319"/>
      <c r="AX244" s="319"/>
      <c r="AY244" s="319"/>
      <c r="AZ244" s="319"/>
      <c r="BB244" s="323"/>
      <c r="BD244" s="323"/>
      <c r="BF244" s="323"/>
      <c r="BH244" s="323"/>
    </row>
    <row r="245" spans="2:60" s="301" customFormat="1" x14ac:dyDescent="0.25">
      <c r="B245" s="319"/>
      <c r="C245" s="319"/>
      <c r="D245" s="320"/>
      <c r="E245" s="319"/>
      <c r="F245" s="319"/>
      <c r="G245" s="319"/>
      <c r="H245" s="319"/>
      <c r="I245" s="319"/>
      <c r="J245" s="319"/>
      <c r="K245" s="319"/>
      <c r="L245" s="362"/>
      <c r="M245" s="319"/>
      <c r="N245" s="319"/>
      <c r="O245" s="319"/>
      <c r="P245" s="319"/>
      <c r="Q245" s="319"/>
      <c r="R245" s="319"/>
      <c r="S245" s="319"/>
      <c r="T245" s="319"/>
      <c r="U245" s="319"/>
      <c r="V245" s="319"/>
      <c r="W245" s="319"/>
      <c r="X245" s="319"/>
      <c r="Y245" s="319"/>
      <c r="Z245" s="319"/>
      <c r="AA245" s="319"/>
      <c r="AB245" s="319"/>
      <c r="AC245" s="319"/>
      <c r="AD245" s="319"/>
      <c r="AE245" s="319"/>
      <c r="AF245" s="319"/>
      <c r="AG245" s="319"/>
      <c r="AH245" s="319"/>
      <c r="AI245" s="319"/>
      <c r="AJ245" s="319"/>
      <c r="AK245" s="319"/>
      <c r="AL245" s="319"/>
      <c r="AM245" s="363"/>
      <c r="AN245" s="363"/>
      <c r="AO245" s="363"/>
      <c r="AP245" s="363"/>
      <c r="AQ245" s="319"/>
      <c r="AR245" s="319"/>
      <c r="AS245" s="319"/>
      <c r="AT245" s="319"/>
      <c r="AU245" s="364"/>
      <c r="AV245" s="319"/>
      <c r="AW245" s="319"/>
      <c r="AX245" s="319"/>
      <c r="AY245" s="319"/>
      <c r="AZ245" s="319"/>
      <c r="BB245" s="323"/>
      <c r="BD245" s="323"/>
      <c r="BF245" s="323"/>
      <c r="BH245" s="323"/>
    </row>
    <row r="246" spans="2:60" s="301" customFormat="1" x14ac:dyDescent="0.25">
      <c r="B246" s="319"/>
      <c r="C246" s="319"/>
      <c r="D246" s="320"/>
      <c r="E246" s="319"/>
      <c r="F246" s="319"/>
      <c r="G246" s="319"/>
      <c r="H246" s="319"/>
      <c r="I246" s="319"/>
      <c r="J246" s="319"/>
      <c r="K246" s="319"/>
      <c r="L246" s="362"/>
      <c r="M246" s="319"/>
      <c r="N246" s="319"/>
      <c r="O246" s="319"/>
      <c r="P246" s="319"/>
      <c r="Q246" s="319"/>
      <c r="R246" s="319"/>
      <c r="S246" s="319"/>
      <c r="T246" s="319"/>
      <c r="U246" s="319"/>
      <c r="V246" s="319"/>
      <c r="W246" s="319"/>
      <c r="X246" s="319"/>
      <c r="Y246" s="319"/>
      <c r="Z246" s="319"/>
      <c r="AA246" s="319"/>
      <c r="AB246" s="319"/>
      <c r="AC246" s="319"/>
      <c r="AD246" s="319"/>
      <c r="AE246" s="319"/>
      <c r="AF246" s="319"/>
      <c r="AG246" s="319"/>
      <c r="AH246" s="319"/>
      <c r="AI246" s="319"/>
      <c r="AJ246" s="319"/>
      <c r="AK246" s="319"/>
      <c r="AL246" s="319"/>
      <c r="AM246" s="363"/>
      <c r="AN246" s="363"/>
      <c r="AO246" s="363"/>
      <c r="AP246" s="363"/>
      <c r="AQ246" s="319"/>
      <c r="AR246" s="319"/>
      <c r="AS246" s="319"/>
      <c r="AT246" s="319"/>
      <c r="AU246" s="364"/>
      <c r="AV246" s="319"/>
      <c r="AW246" s="319"/>
      <c r="AX246" s="319"/>
      <c r="AY246" s="319"/>
      <c r="AZ246" s="319"/>
      <c r="BB246" s="323"/>
      <c r="BD246" s="323"/>
      <c r="BF246" s="323"/>
      <c r="BH246" s="323"/>
    </row>
    <row r="247" spans="2:60" s="301" customFormat="1" x14ac:dyDescent="0.25">
      <c r="B247" s="319"/>
      <c r="C247" s="319"/>
      <c r="D247" s="320"/>
      <c r="E247" s="319"/>
      <c r="F247" s="319"/>
      <c r="G247" s="319"/>
      <c r="H247" s="319"/>
      <c r="I247" s="319"/>
      <c r="J247" s="319"/>
      <c r="K247" s="319"/>
      <c r="L247" s="362"/>
      <c r="M247" s="319"/>
      <c r="N247" s="319"/>
      <c r="O247" s="319"/>
      <c r="P247" s="319"/>
      <c r="Q247" s="319"/>
      <c r="R247" s="319"/>
      <c r="S247" s="319"/>
      <c r="T247" s="319"/>
      <c r="U247" s="319"/>
      <c r="V247" s="319"/>
      <c r="W247" s="319"/>
      <c r="X247" s="319"/>
      <c r="Y247" s="319"/>
      <c r="Z247" s="319"/>
      <c r="AA247" s="319"/>
      <c r="AB247" s="319"/>
      <c r="AC247" s="319"/>
      <c r="AD247" s="319"/>
      <c r="AE247" s="319"/>
      <c r="AF247" s="319"/>
      <c r="AG247" s="319"/>
      <c r="AH247" s="319"/>
      <c r="AI247" s="319"/>
      <c r="AJ247" s="319"/>
      <c r="AK247" s="319"/>
      <c r="AL247" s="319"/>
      <c r="AM247" s="363"/>
      <c r="AN247" s="363"/>
      <c r="AO247" s="363"/>
      <c r="AP247" s="363"/>
      <c r="AQ247" s="319"/>
      <c r="AR247" s="319"/>
      <c r="AS247" s="319"/>
      <c r="AT247" s="319"/>
      <c r="AU247" s="364"/>
      <c r="AV247" s="319"/>
      <c r="AW247" s="319"/>
      <c r="AX247" s="319"/>
      <c r="AY247" s="319"/>
      <c r="AZ247" s="319"/>
      <c r="BB247" s="323"/>
      <c r="BD247" s="323"/>
      <c r="BF247" s="323"/>
      <c r="BH247" s="323"/>
    </row>
    <row r="248" spans="2:60" s="301" customFormat="1" x14ac:dyDescent="0.25">
      <c r="B248" s="319"/>
      <c r="C248" s="319"/>
      <c r="D248" s="320"/>
      <c r="E248" s="319"/>
      <c r="F248" s="319"/>
      <c r="G248" s="319"/>
      <c r="H248" s="319"/>
      <c r="I248" s="319"/>
      <c r="J248" s="319"/>
      <c r="K248" s="319"/>
      <c r="L248" s="362"/>
      <c r="M248" s="319"/>
      <c r="N248" s="319"/>
      <c r="O248" s="319"/>
      <c r="P248" s="319"/>
      <c r="Q248" s="319"/>
      <c r="R248" s="319"/>
      <c r="S248" s="319"/>
      <c r="T248" s="319"/>
      <c r="U248" s="319"/>
      <c r="V248" s="319"/>
      <c r="W248" s="319"/>
      <c r="X248" s="319"/>
      <c r="Y248" s="319"/>
      <c r="Z248" s="319"/>
      <c r="AA248" s="319"/>
      <c r="AB248" s="319"/>
      <c r="AC248" s="319"/>
      <c r="AD248" s="319"/>
      <c r="AE248" s="319"/>
      <c r="AF248" s="319"/>
      <c r="AG248" s="319"/>
      <c r="AH248" s="319"/>
      <c r="AI248" s="319"/>
      <c r="AJ248" s="319"/>
      <c r="AK248" s="319"/>
      <c r="AL248" s="319"/>
      <c r="AM248" s="363"/>
      <c r="AN248" s="363"/>
      <c r="AO248" s="363"/>
      <c r="AP248" s="363"/>
      <c r="AQ248" s="319"/>
      <c r="AR248" s="319"/>
      <c r="AS248" s="319"/>
      <c r="AT248" s="319"/>
      <c r="AU248" s="364"/>
      <c r="AV248" s="319"/>
      <c r="AW248" s="319"/>
      <c r="AX248" s="319"/>
      <c r="AY248" s="319"/>
      <c r="AZ248" s="319"/>
      <c r="BB248" s="323"/>
      <c r="BD248" s="323"/>
      <c r="BF248" s="323"/>
      <c r="BH248" s="323"/>
    </row>
    <row r="249" spans="2:60" s="301" customFormat="1" x14ac:dyDescent="0.25">
      <c r="B249" s="319"/>
      <c r="C249" s="319"/>
      <c r="D249" s="320"/>
      <c r="E249" s="319"/>
      <c r="F249" s="319"/>
      <c r="G249" s="319"/>
      <c r="H249" s="319"/>
      <c r="I249" s="319"/>
      <c r="J249" s="319"/>
      <c r="K249" s="319"/>
      <c r="L249" s="362"/>
      <c r="M249" s="319"/>
      <c r="N249" s="319"/>
      <c r="O249" s="319"/>
      <c r="P249" s="319"/>
      <c r="Q249" s="319"/>
      <c r="R249" s="319"/>
      <c r="S249" s="319"/>
      <c r="T249" s="319"/>
      <c r="U249" s="319"/>
      <c r="V249" s="319"/>
      <c r="W249" s="319"/>
      <c r="X249" s="319"/>
      <c r="Y249" s="319"/>
      <c r="Z249" s="319"/>
      <c r="AA249" s="319"/>
      <c r="AB249" s="319"/>
      <c r="AC249" s="319"/>
      <c r="AD249" s="319"/>
      <c r="AE249" s="319"/>
      <c r="AF249" s="319"/>
      <c r="AG249" s="319"/>
      <c r="AH249" s="319"/>
      <c r="AI249" s="319"/>
      <c r="AJ249" s="319"/>
      <c r="AK249" s="319"/>
      <c r="AL249" s="319"/>
      <c r="AM249" s="363"/>
      <c r="AN249" s="363"/>
      <c r="AO249" s="363"/>
      <c r="AP249" s="363"/>
      <c r="AQ249" s="319"/>
      <c r="AR249" s="319"/>
      <c r="AS249" s="319"/>
      <c r="AT249" s="319"/>
      <c r="AU249" s="364"/>
      <c r="AV249" s="319"/>
      <c r="AW249" s="319"/>
      <c r="AX249" s="319"/>
      <c r="AY249" s="319"/>
      <c r="AZ249" s="319"/>
      <c r="BB249" s="323"/>
      <c r="BD249" s="323"/>
      <c r="BF249" s="323"/>
      <c r="BH249" s="323"/>
    </row>
    <row r="250" spans="2:60" s="301" customFormat="1" x14ac:dyDescent="0.25">
      <c r="B250" s="319"/>
      <c r="C250" s="319"/>
      <c r="D250" s="320"/>
      <c r="E250" s="319"/>
      <c r="F250" s="319"/>
      <c r="G250" s="319"/>
      <c r="H250" s="319"/>
      <c r="I250" s="319"/>
      <c r="J250" s="319"/>
      <c r="K250" s="319"/>
      <c r="L250" s="362"/>
      <c r="M250" s="319"/>
      <c r="N250" s="319"/>
      <c r="O250" s="319"/>
      <c r="P250" s="319"/>
      <c r="Q250" s="319"/>
      <c r="R250" s="319"/>
      <c r="S250" s="319"/>
      <c r="T250" s="319"/>
      <c r="U250" s="319"/>
      <c r="V250" s="319"/>
      <c r="W250" s="319"/>
      <c r="X250" s="319"/>
      <c r="Y250" s="319"/>
      <c r="Z250" s="319"/>
      <c r="AA250" s="319"/>
      <c r="AB250" s="319"/>
      <c r="AC250" s="319"/>
      <c r="AD250" s="319"/>
      <c r="AE250" s="319"/>
      <c r="AF250" s="319"/>
      <c r="AG250" s="319"/>
      <c r="AH250" s="319"/>
      <c r="AI250" s="319"/>
      <c r="AJ250" s="319"/>
      <c r="AK250" s="319"/>
      <c r="AL250" s="319"/>
      <c r="AM250" s="363"/>
      <c r="AN250" s="363"/>
      <c r="AO250" s="363"/>
      <c r="AP250" s="363"/>
      <c r="AQ250" s="319"/>
      <c r="AR250" s="319"/>
      <c r="AS250" s="319"/>
      <c r="AT250" s="319"/>
      <c r="AU250" s="364"/>
      <c r="AV250" s="319"/>
      <c r="AW250" s="319"/>
      <c r="AX250" s="319"/>
      <c r="AY250" s="319"/>
      <c r="AZ250" s="319"/>
      <c r="BB250" s="323"/>
      <c r="BD250" s="323"/>
      <c r="BF250" s="323"/>
      <c r="BH250" s="323"/>
    </row>
    <row r="251" spans="2:60" s="301" customFormat="1" x14ac:dyDescent="0.25">
      <c r="B251" s="319"/>
      <c r="C251" s="319"/>
      <c r="D251" s="320"/>
      <c r="E251" s="319"/>
      <c r="F251" s="319"/>
      <c r="G251" s="319"/>
      <c r="H251" s="319"/>
      <c r="I251" s="319"/>
      <c r="J251" s="319"/>
      <c r="K251" s="319"/>
      <c r="L251" s="362"/>
      <c r="M251" s="319"/>
      <c r="N251" s="319"/>
      <c r="O251" s="319"/>
      <c r="P251" s="319"/>
      <c r="Q251" s="319"/>
      <c r="R251" s="319"/>
      <c r="S251" s="319"/>
      <c r="T251" s="319"/>
      <c r="U251" s="319"/>
      <c r="V251" s="319"/>
      <c r="W251" s="319"/>
      <c r="X251" s="319"/>
      <c r="Y251" s="319"/>
      <c r="Z251" s="319"/>
      <c r="AA251" s="319"/>
      <c r="AB251" s="319"/>
      <c r="AC251" s="319"/>
      <c r="AD251" s="319"/>
      <c r="AE251" s="319"/>
      <c r="AF251" s="319"/>
      <c r="AG251" s="319"/>
      <c r="AH251" s="319"/>
      <c r="AI251" s="319"/>
      <c r="AJ251" s="319"/>
      <c r="AK251" s="319"/>
      <c r="AL251" s="319"/>
      <c r="AM251" s="363"/>
      <c r="AN251" s="363"/>
      <c r="AO251" s="363"/>
      <c r="AP251" s="363"/>
      <c r="AQ251" s="319"/>
      <c r="AR251" s="319"/>
      <c r="AS251" s="319"/>
      <c r="AT251" s="319"/>
      <c r="AU251" s="364"/>
      <c r="AV251" s="319"/>
      <c r="AW251" s="319"/>
      <c r="AX251" s="319"/>
      <c r="AY251" s="319"/>
      <c r="AZ251" s="319"/>
      <c r="BB251" s="323"/>
      <c r="BD251" s="323"/>
      <c r="BF251" s="323"/>
      <c r="BH251" s="323"/>
    </row>
    <row r="252" spans="2:60" s="301" customFormat="1" x14ac:dyDescent="0.25">
      <c r="B252" s="319"/>
      <c r="C252" s="319"/>
      <c r="D252" s="320"/>
      <c r="E252" s="319"/>
      <c r="F252" s="319"/>
      <c r="G252" s="319"/>
      <c r="H252" s="319"/>
      <c r="I252" s="319"/>
      <c r="J252" s="319"/>
      <c r="K252" s="319"/>
      <c r="L252" s="362"/>
      <c r="M252" s="319"/>
      <c r="N252" s="319"/>
      <c r="O252" s="319"/>
      <c r="P252" s="319"/>
      <c r="Q252" s="319"/>
      <c r="R252" s="319"/>
      <c r="S252" s="319"/>
      <c r="T252" s="319"/>
      <c r="U252" s="319"/>
      <c r="V252" s="319"/>
      <c r="W252" s="319"/>
      <c r="X252" s="319"/>
      <c r="Y252" s="319"/>
      <c r="Z252" s="319"/>
      <c r="AA252" s="319"/>
      <c r="AB252" s="319"/>
      <c r="AC252" s="319"/>
      <c r="AD252" s="319"/>
      <c r="AE252" s="319"/>
      <c r="AF252" s="319"/>
      <c r="AG252" s="319"/>
      <c r="AH252" s="319"/>
      <c r="AI252" s="319"/>
      <c r="AJ252" s="319"/>
      <c r="AK252" s="319"/>
      <c r="AL252" s="319"/>
      <c r="AM252" s="363"/>
      <c r="AN252" s="363"/>
      <c r="AO252" s="363"/>
      <c r="AP252" s="363"/>
      <c r="AQ252" s="319"/>
      <c r="AR252" s="319"/>
      <c r="AS252" s="319"/>
      <c r="AT252" s="319"/>
      <c r="AU252" s="364"/>
      <c r="AV252" s="319"/>
      <c r="AW252" s="319"/>
      <c r="AX252" s="319"/>
      <c r="AY252" s="319"/>
      <c r="AZ252" s="319"/>
      <c r="BB252" s="323"/>
      <c r="BD252" s="323"/>
      <c r="BF252" s="323"/>
      <c r="BH252" s="323"/>
    </row>
    <row r="253" spans="2:60" s="301" customFormat="1" x14ac:dyDescent="0.25">
      <c r="B253" s="319"/>
      <c r="C253" s="319"/>
      <c r="D253" s="320"/>
      <c r="E253" s="319"/>
      <c r="F253" s="319"/>
      <c r="G253" s="319"/>
      <c r="H253" s="319"/>
      <c r="I253" s="319"/>
      <c r="J253" s="319"/>
      <c r="K253" s="319"/>
      <c r="L253" s="362"/>
      <c r="M253" s="319"/>
      <c r="N253" s="319"/>
      <c r="O253" s="319"/>
      <c r="P253" s="319"/>
      <c r="Q253" s="319"/>
      <c r="R253" s="319"/>
      <c r="S253" s="319"/>
      <c r="T253" s="319"/>
      <c r="U253" s="319"/>
      <c r="V253" s="319"/>
      <c r="W253" s="319"/>
      <c r="X253" s="319"/>
      <c r="Y253" s="319"/>
      <c r="Z253" s="319"/>
      <c r="AA253" s="319"/>
      <c r="AB253" s="319"/>
      <c r="AC253" s="319"/>
      <c r="AD253" s="319"/>
      <c r="AE253" s="319"/>
      <c r="AF253" s="319"/>
      <c r="AG253" s="319"/>
      <c r="AH253" s="319"/>
      <c r="AI253" s="319"/>
      <c r="AJ253" s="319"/>
      <c r="AK253" s="319"/>
      <c r="AL253" s="319"/>
      <c r="AM253" s="363"/>
      <c r="AN253" s="363"/>
      <c r="AO253" s="363"/>
      <c r="AP253" s="363"/>
      <c r="AQ253" s="319"/>
      <c r="AR253" s="319"/>
      <c r="AS253" s="319"/>
      <c r="AT253" s="319"/>
      <c r="AU253" s="364"/>
      <c r="AV253" s="319"/>
      <c r="AW253" s="319"/>
      <c r="AX253" s="319"/>
      <c r="AY253" s="319"/>
      <c r="AZ253" s="319"/>
      <c r="BB253" s="323"/>
      <c r="BD253" s="323"/>
      <c r="BF253" s="323"/>
      <c r="BH253" s="323"/>
    </row>
    <row r="254" spans="2:60" s="301" customFormat="1" x14ac:dyDescent="0.25">
      <c r="B254" s="319"/>
      <c r="C254" s="319"/>
      <c r="D254" s="320"/>
      <c r="E254" s="319"/>
      <c r="F254" s="319"/>
      <c r="G254" s="319"/>
      <c r="H254" s="319"/>
      <c r="I254" s="319"/>
      <c r="J254" s="319"/>
      <c r="K254" s="319"/>
      <c r="L254" s="362"/>
      <c r="M254" s="319"/>
      <c r="N254" s="319"/>
      <c r="O254" s="319"/>
      <c r="P254" s="319"/>
      <c r="Q254" s="319"/>
      <c r="R254" s="319"/>
      <c r="S254" s="319"/>
      <c r="T254" s="319"/>
      <c r="U254" s="319"/>
      <c r="V254" s="319"/>
      <c r="W254" s="319"/>
      <c r="X254" s="319"/>
      <c r="Y254" s="319"/>
      <c r="Z254" s="319"/>
      <c r="AA254" s="319"/>
      <c r="AB254" s="319"/>
      <c r="AC254" s="319"/>
      <c r="AD254" s="319"/>
      <c r="AE254" s="319"/>
      <c r="AF254" s="319"/>
      <c r="AG254" s="319"/>
      <c r="AH254" s="319"/>
      <c r="AI254" s="319"/>
      <c r="AJ254" s="319"/>
      <c r="AK254" s="319"/>
      <c r="AL254" s="319"/>
      <c r="AM254" s="363"/>
      <c r="AN254" s="363"/>
      <c r="AO254" s="363"/>
      <c r="AP254" s="363"/>
      <c r="AQ254" s="319"/>
      <c r="AR254" s="319"/>
      <c r="AS254" s="319"/>
      <c r="AT254" s="319"/>
      <c r="AU254" s="364"/>
      <c r="AV254" s="319"/>
      <c r="AW254" s="319"/>
      <c r="AX254" s="319"/>
      <c r="AY254" s="319"/>
      <c r="AZ254" s="319"/>
      <c r="BB254" s="323"/>
      <c r="BD254" s="323"/>
      <c r="BF254" s="323"/>
      <c r="BH254" s="323"/>
    </row>
    <row r="255" spans="2:60" s="301" customFormat="1" x14ac:dyDescent="0.25">
      <c r="B255" s="319"/>
      <c r="C255" s="319"/>
      <c r="D255" s="320"/>
      <c r="E255" s="319"/>
      <c r="F255" s="319"/>
      <c r="G255" s="319"/>
      <c r="H255" s="319"/>
      <c r="I255" s="319"/>
      <c r="J255" s="319"/>
      <c r="K255" s="319"/>
      <c r="L255" s="362"/>
      <c r="M255" s="319"/>
      <c r="N255" s="319"/>
      <c r="O255" s="319"/>
      <c r="P255" s="319"/>
      <c r="Q255" s="319"/>
      <c r="R255" s="319"/>
      <c r="S255" s="319"/>
      <c r="T255" s="319"/>
      <c r="U255" s="319"/>
      <c r="V255" s="319"/>
      <c r="W255" s="319"/>
      <c r="X255" s="319"/>
      <c r="Y255" s="319"/>
      <c r="Z255" s="319"/>
      <c r="AA255" s="319"/>
      <c r="AB255" s="319"/>
      <c r="AC255" s="319"/>
      <c r="AD255" s="319"/>
      <c r="AE255" s="319"/>
      <c r="AF255" s="319"/>
      <c r="AG255" s="319"/>
      <c r="AH255" s="319"/>
      <c r="AI255" s="319"/>
      <c r="AJ255" s="319"/>
      <c r="AK255" s="319"/>
      <c r="AL255" s="319"/>
      <c r="AM255" s="363"/>
      <c r="AN255" s="363"/>
      <c r="AO255" s="363"/>
      <c r="AP255" s="363"/>
      <c r="AQ255" s="319"/>
      <c r="AR255" s="319"/>
      <c r="AS255" s="319"/>
      <c r="AT255" s="319"/>
      <c r="AU255" s="364"/>
      <c r="AV255" s="319"/>
      <c r="AW255" s="319"/>
      <c r="AX255" s="319"/>
      <c r="AY255" s="319"/>
      <c r="AZ255" s="319"/>
      <c r="BB255" s="323"/>
      <c r="BD255" s="323"/>
      <c r="BF255" s="323"/>
      <c r="BH255" s="323"/>
    </row>
    <row r="256" spans="2:60" s="301" customFormat="1" x14ac:dyDescent="0.25">
      <c r="B256" s="319"/>
      <c r="C256" s="319"/>
      <c r="D256" s="320"/>
      <c r="E256" s="319"/>
      <c r="F256" s="319"/>
      <c r="G256" s="319"/>
      <c r="H256" s="319"/>
      <c r="I256" s="319"/>
      <c r="J256" s="319"/>
      <c r="K256" s="319"/>
      <c r="L256" s="362"/>
      <c r="M256" s="319"/>
      <c r="N256" s="319"/>
      <c r="O256" s="319"/>
      <c r="P256" s="319"/>
      <c r="Q256" s="319"/>
      <c r="R256" s="319"/>
      <c r="S256" s="319"/>
      <c r="T256" s="319"/>
      <c r="U256" s="319"/>
      <c r="V256" s="319"/>
      <c r="W256" s="319"/>
      <c r="X256" s="319"/>
      <c r="Y256" s="319"/>
      <c r="Z256" s="319"/>
      <c r="AA256" s="319"/>
      <c r="AB256" s="319"/>
      <c r="AC256" s="319"/>
      <c r="AD256" s="319"/>
      <c r="AE256" s="319"/>
      <c r="AF256" s="319"/>
      <c r="AG256" s="319"/>
      <c r="AH256" s="319"/>
      <c r="AI256" s="319"/>
      <c r="AJ256" s="319"/>
      <c r="AK256" s="319"/>
      <c r="AL256" s="319"/>
      <c r="AM256" s="363"/>
      <c r="AN256" s="363"/>
      <c r="AO256" s="363"/>
      <c r="AP256" s="363"/>
      <c r="AQ256" s="319"/>
      <c r="AR256" s="319"/>
      <c r="AS256" s="319"/>
      <c r="AT256" s="319"/>
      <c r="AU256" s="364"/>
      <c r="AV256" s="319"/>
      <c r="AW256" s="319"/>
      <c r="AX256" s="319"/>
      <c r="AY256" s="319"/>
      <c r="AZ256" s="319"/>
      <c r="BB256" s="323"/>
      <c r="BD256" s="323"/>
      <c r="BF256" s="323"/>
      <c r="BH256" s="323"/>
    </row>
    <row r="257" spans="2:60" s="301" customFormat="1" x14ac:dyDescent="0.25">
      <c r="B257" s="319"/>
      <c r="C257" s="319"/>
      <c r="D257" s="320"/>
      <c r="E257" s="319"/>
      <c r="F257" s="319"/>
      <c r="G257" s="319"/>
      <c r="H257" s="319"/>
      <c r="I257" s="319"/>
      <c r="J257" s="319"/>
      <c r="K257" s="319"/>
      <c r="L257" s="362"/>
      <c r="M257" s="319"/>
      <c r="N257" s="319"/>
      <c r="O257" s="319"/>
      <c r="P257" s="319"/>
      <c r="Q257" s="319"/>
      <c r="R257" s="319"/>
      <c r="S257" s="319"/>
      <c r="T257" s="319"/>
      <c r="U257" s="319"/>
      <c r="V257" s="319"/>
      <c r="W257" s="319"/>
      <c r="X257" s="319"/>
      <c r="Y257" s="319"/>
      <c r="Z257" s="319"/>
      <c r="AA257" s="319"/>
      <c r="AB257" s="319"/>
      <c r="AC257" s="319"/>
      <c r="AD257" s="319"/>
      <c r="AE257" s="319"/>
      <c r="AF257" s="319"/>
      <c r="AG257" s="319"/>
      <c r="AH257" s="319"/>
      <c r="AI257" s="319"/>
      <c r="AJ257" s="319"/>
      <c r="AK257" s="319"/>
      <c r="AL257" s="319"/>
      <c r="AM257" s="363"/>
      <c r="AN257" s="363"/>
      <c r="AO257" s="363"/>
      <c r="AP257" s="363"/>
      <c r="AQ257" s="319"/>
      <c r="AR257" s="319"/>
      <c r="AS257" s="319"/>
      <c r="AT257" s="319"/>
      <c r="AU257" s="364"/>
      <c r="AV257" s="319"/>
      <c r="AW257" s="319"/>
      <c r="AX257" s="319"/>
      <c r="AY257" s="319"/>
      <c r="AZ257" s="319"/>
      <c r="BB257" s="323"/>
      <c r="BD257" s="323"/>
      <c r="BF257" s="323"/>
      <c r="BH257" s="323"/>
    </row>
    <row r="258" spans="2:60" s="301" customFormat="1" x14ac:dyDescent="0.25">
      <c r="B258" s="319"/>
      <c r="C258" s="319"/>
      <c r="D258" s="320"/>
      <c r="E258" s="319"/>
      <c r="F258" s="319"/>
      <c r="G258" s="319"/>
      <c r="H258" s="319"/>
      <c r="I258" s="319"/>
      <c r="J258" s="319"/>
      <c r="K258" s="319"/>
      <c r="L258" s="362"/>
      <c r="M258" s="319"/>
      <c r="N258" s="319"/>
      <c r="O258" s="319"/>
      <c r="P258" s="319"/>
      <c r="Q258" s="319"/>
      <c r="R258" s="319"/>
      <c r="S258" s="319"/>
      <c r="T258" s="319"/>
      <c r="U258" s="319"/>
      <c r="V258" s="319"/>
      <c r="W258" s="319"/>
      <c r="X258" s="319"/>
      <c r="Y258" s="319"/>
      <c r="Z258" s="319"/>
      <c r="AA258" s="319"/>
      <c r="AB258" s="319"/>
      <c r="AC258" s="319"/>
      <c r="AD258" s="319"/>
      <c r="AE258" s="319"/>
      <c r="AF258" s="319"/>
      <c r="AG258" s="319"/>
      <c r="AH258" s="319"/>
      <c r="AI258" s="319"/>
      <c r="AJ258" s="319"/>
      <c r="AK258" s="319"/>
      <c r="AL258" s="319"/>
      <c r="AM258" s="363"/>
      <c r="AN258" s="363"/>
      <c r="AO258" s="363"/>
      <c r="AP258" s="363"/>
      <c r="AQ258" s="319"/>
      <c r="AR258" s="319"/>
      <c r="AS258" s="319"/>
      <c r="AT258" s="319"/>
      <c r="AU258" s="364"/>
      <c r="AV258" s="319"/>
      <c r="AW258" s="319"/>
      <c r="AX258" s="319"/>
      <c r="AY258" s="319"/>
      <c r="AZ258" s="319"/>
      <c r="BB258" s="323"/>
      <c r="BD258" s="323"/>
      <c r="BF258" s="323"/>
      <c r="BH258" s="323"/>
    </row>
    <row r="259" spans="2:60" s="301" customFormat="1" x14ac:dyDescent="0.25">
      <c r="B259" s="319"/>
      <c r="C259" s="319"/>
      <c r="D259" s="320"/>
      <c r="E259" s="319"/>
      <c r="F259" s="319"/>
      <c r="G259" s="319"/>
      <c r="H259" s="319"/>
      <c r="I259" s="319"/>
      <c r="J259" s="319"/>
      <c r="K259" s="319"/>
      <c r="L259" s="362"/>
      <c r="M259" s="319"/>
      <c r="N259" s="319"/>
      <c r="O259" s="319"/>
      <c r="P259" s="319"/>
      <c r="Q259" s="319"/>
      <c r="R259" s="319"/>
      <c r="S259" s="319"/>
      <c r="T259" s="319"/>
      <c r="U259" s="319"/>
      <c r="V259" s="319"/>
      <c r="W259" s="319"/>
      <c r="X259" s="319"/>
      <c r="Y259" s="319"/>
      <c r="Z259" s="319"/>
      <c r="AA259" s="319"/>
      <c r="AB259" s="319"/>
      <c r="AC259" s="319"/>
      <c r="AD259" s="319"/>
      <c r="AE259" s="319"/>
      <c r="AF259" s="319"/>
      <c r="AG259" s="319"/>
      <c r="AH259" s="319"/>
      <c r="AI259" s="319"/>
      <c r="AJ259" s="319"/>
      <c r="AK259" s="319"/>
      <c r="AL259" s="319"/>
      <c r="AM259" s="363"/>
      <c r="AN259" s="363"/>
      <c r="AO259" s="363"/>
      <c r="AP259" s="363"/>
      <c r="AQ259" s="319"/>
      <c r="AR259" s="319"/>
      <c r="AS259" s="319"/>
      <c r="AT259" s="319"/>
      <c r="AU259" s="364"/>
      <c r="AV259" s="319"/>
      <c r="AW259" s="319"/>
      <c r="AX259" s="319"/>
      <c r="AY259" s="319"/>
      <c r="AZ259" s="319"/>
      <c r="BB259" s="323"/>
      <c r="BD259" s="323"/>
      <c r="BF259" s="323"/>
      <c r="BH259" s="323"/>
    </row>
    <row r="260" spans="2:60" s="301" customFormat="1" x14ac:dyDescent="0.25">
      <c r="B260" s="319"/>
      <c r="C260" s="319"/>
      <c r="D260" s="320"/>
      <c r="E260" s="319"/>
      <c r="F260" s="319"/>
      <c r="G260" s="319"/>
      <c r="H260" s="319"/>
      <c r="I260" s="319"/>
      <c r="J260" s="319"/>
      <c r="K260" s="319"/>
      <c r="L260" s="362"/>
      <c r="M260" s="319"/>
      <c r="N260" s="319"/>
      <c r="O260" s="319"/>
      <c r="P260" s="319"/>
      <c r="Q260" s="319"/>
      <c r="R260" s="319"/>
      <c r="S260" s="319"/>
      <c r="T260" s="319"/>
      <c r="U260" s="319"/>
      <c r="V260" s="319"/>
      <c r="W260" s="319"/>
      <c r="X260" s="319"/>
      <c r="Y260" s="319"/>
      <c r="Z260" s="319"/>
      <c r="AA260" s="319"/>
      <c r="AB260" s="319"/>
      <c r="AC260" s="319"/>
      <c r="AD260" s="319"/>
      <c r="AE260" s="319"/>
      <c r="AF260" s="319"/>
      <c r="AG260" s="319"/>
      <c r="AH260" s="319"/>
      <c r="AI260" s="319"/>
      <c r="AJ260" s="319"/>
      <c r="AK260" s="319"/>
      <c r="AL260" s="319"/>
      <c r="AM260" s="363"/>
      <c r="AN260" s="363"/>
      <c r="AO260" s="363"/>
      <c r="AP260" s="363"/>
      <c r="AQ260" s="319"/>
      <c r="AR260" s="319"/>
      <c r="AS260" s="319"/>
      <c r="AT260" s="319"/>
      <c r="AU260" s="364"/>
      <c r="AV260" s="319"/>
      <c r="AW260" s="319"/>
      <c r="AX260" s="319"/>
      <c r="AY260" s="319"/>
      <c r="AZ260" s="319"/>
      <c r="BB260" s="323"/>
      <c r="BD260" s="323"/>
      <c r="BF260" s="323"/>
      <c r="BH260" s="323"/>
    </row>
    <row r="261" spans="2:60" s="301" customFormat="1" x14ac:dyDescent="0.25">
      <c r="B261" s="319"/>
      <c r="C261" s="319"/>
      <c r="D261" s="320"/>
      <c r="E261" s="319"/>
      <c r="F261" s="319"/>
      <c r="G261" s="319"/>
      <c r="H261" s="319"/>
      <c r="I261" s="319"/>
      <c r="J261" s="319"/>
      <c r="K261" s="319"/>
      <c r="L261" s="362"/>
      <c r="M261" s="319"/>
      <c r="N261" s="319"/>
      <c r="O261" s="319"/>
      <c r="P261" s="319"/>
      <c r="Q261" s="319"/>
      <c r="R261" s="319"/>
      <c r="S261" s="319"/>
      <c r="T261" s="319"/>
      <c r="U261" s="319"/>
      <c r="V261" s="319"/>
      <c r="W261" s="319"/>
      <c r="X261" s="319"/>
      <c r="Y261" s="319"/>
      <c r="Z261" s="319"/>
      <c r="AA261" s="319"/>
      <c r="AB261" s="319"/>
      <c r="AC261" s="319"/>
      <c r="AD261" s="319"/>
      <c r="AE261" s="319"/>
      <c r="AF261" s="319"/>
      <c r="AG261" s="319"/>
      <c r="AH261" s="319"/>
      <c r="AI261" s="319"/>
      <c r="AJ261" s="319"/>
      <c r="AK261" s="319"/>
      <c r="AL261" s="319"/>
      <c r="AM261" s="363"/>
      <c r="AN261" s="363"/>
      <c r="AO261" s="363"/>
      <c r="AP261" s="363"/>
      <c r="AQ261" s="319"/>
      <c r="AR261" s="319"/>
      <c r="AS261" s="319"/>
      <c r="AT261" s="319"/>
      <c r="AU261" s="364"/>
      <c r="AV261" s="319"/>
      <c r="AW261" s="319"/>
      <c r="AX261" s="319"/>
      <c r="AY261" s="319"/>
      <c r="AZ261" s="319"/>
      <c r="BB261" s="323"/>
      <c r="BD261" s="323"/>
      <c r="BF261" s="323"/>
      <c r="BH261" s="323"/>
    </row>
    <row r="262" spans="2:60" s="301" customFormat="1" x14ac:dyDescent="0.25">
      <c r="B262" s="319"/>
      <c r="C262" s="319"/>
      <c r="D262" s="320"/>
      <c r="E262" s="319"/>
      <c r="F262" s="319"/>
      <c r="G262" s="319"/>
      <c r="H262" s="319"/>
      <c r="I262" s="319"/>
      <c r="J262" s="319"/>
      <c r="K262" s="319"/>
      <c r="L262" s="362"/>
      <c r="M262" s="319"/>
      <c r="N262" s="319"/>
      <c r="O262" s="319"/>
      <c r="P262" s="319"/>
      <c r="Q262" s="319"/>
      <c r="R262" s="319"/>
      <c r="S262" s="319"/>
      <c r="T262" s="319"/>
      <c r="U262" s="319"/>
      <c r="V262" s="319"/>
      <c r="W262" s="319"/>
      <c r="X262" s="319"/>
      <c r="Y262" s="319"/>
      <c r="Z262" s="319"/>
      <c r="AA262" s="319"/>
      <c r="AB262" s="319"/>
      <c r="AC262" s="319"/>
      <c r="AD262" s="319"/>
      <c r="AE262" s="319"/>
      <c r="AF262" s="319"/>
      <c r="AG262" s="319"/>
      <c r="AH262" s="319"/>
      <c r="AI262" s="319"/>
      <c r="AJ262" s="319"/>
      <c r="AK262" s="319"/>
      <c r="AL262" s="319"/>
      <c r="AM262" s="363"/>
      <c r="AN262" s="363"/>
      <c r="AO262" s="363"/>
      <c r="AP262" s="363"/>
      <c r="AQ262" s="319"/>
      <c r="AR262" s="319"/>
      <c r="AS262" s="319"/>
      <c r="AT262" s="319"/>
      <c r="AU262" s="364"/>
      <c r="AV262" s="319"/>
      <c r="AW262" s="319"/>
      <c r="AX262" s="319"/>
      <c r="AY262" s="319"/>
      <c r="AZ262" s="319"/>
      <c r="BB262" s="323"/>
      <c r="BD262" s="323"/>
      <c r="BF262" s="323"/>
      <c r="BH262" s="323"/>
    </row>
    <row r="263" spans="2:60" s="301" customFormat="1" x14ac:dyDescent="0.25">
      <c r="B263" s="319"/>
      <c r="C263" s="319"/>
      <c r="D263" s="320"/>
      <c r="E263" s="319"/>
      <c r="F263" s="319"/>
      <c r="G263" s="319"/>
      <c r="H263" s="319"/>
      <c r="I263" s="319"/>
      <c r="J263" s="319"/>
      <c r="K263" s="319"/>
      <c r="L263" s="362"/>
      <c r="M263" s="319"/>
      <c r="N263" s="319"/>
      <c r="O263" s="319"/>
      <c r="P263" s="319"/>
      <c r="Q263" s="319"/>
      <c r="R263" s="319"/>
      <c r="S263" s="319"/>
      <c r="T263" s="319"/>
      <c r="U263" s="319"/>
      <c r="V263" s="319"/>
      <c r="W263" s="319"/>
      <c r="X263" s="319"/>
      <c r="Y263" s="319"/>
      <c r="Z263" s="319"/>
      <c r="AA263" s="319"/>
      <c r="AB263" s="319"/>
      <c r="AC263" s="319"/>
      <c r="AD263" s="319"/>
      <c r="AE263" s="319"/>
      <c r="AF263" s="319"/>
      <c r="AG263" s="319"/>
      <c r="AH263" s="319"/>
      <c r="AI263" s="319"/>
      <c r="AJ263" s="319"/>
      <c r="AK263" s="319"/>
      <c r="AL263" s="319"/>
      <c r="AM263" s="363"/>
      <c r="AN263" s="363"/>
      <c r="AO263" s="363"/>
      <c r="AP263" s="363"/>
      <c r="AQ263" s="319"/>
      <c r="AR263" s="319"/>
      <c r="AS263" s="319"/>
      <c r="AT263" s="319"/>
      <c r="AU263" s="364"/>
      <c r="AV263" s="319"/>
      <c r="AW263" s="319"/>
      <c r="AX263" s="319"/>
      <c r="AY263" s="319"/>
      <c r="AZ263" s="319"/>
      <c r="BB263" s="323"/>
      <c r="BD263" s="323"/>
      <c r="BF263" s="323"/>
      <c r="BH263" s="323"/>
    </row>
    <row r="264" spans="2:60" s="301" customFormat="1" x14ac:dyDescent="0.25">
      <c r="B264" s="319"/>
      <c r="C264" s="319"/>
      <c r="D264" s="320"/>
      <c r="E264" s="319"/>
      <c r="F264" s="319"/>
      <c r="G264" s="319"/>
      <c r="H264" s="319"/>
      <c r="I264" s="319"/>
      <c r="J264" s="319"/>
      <c r="K264" s="319"/>
      <c r="L264" s="362"/>
      <c r="M264" s="319"/>
      <c r="N264" s="319"/>
      <c r="O264" s="319"/>
      <c r="P264" s="319"/>
      <c r="Q264" s="319"/>
      <c r="R264" s="319"/>
      <c r="S264" s="319"/>
      <c r="T264" s="319"/>
      <c r="U264" s="319"/>
      <c r="V264" s="319"/>
      <c r="W264" s="319"/>
      <c r="X264" s="319"/>
      <c r="Y264" s="319"/>
      <c r="Z264" s="319"/>
      <c r="AA264" s="319"/>
      <c r="AB264" s="319"/>
      <c r="AC264" s="319"/>
      <c r="AD264" s="319"/>
      <c r="AE264" s="319"/>
      <c r="AF264" s="319"/>
      <c r="AG264" s="319"/>
      <c r="AH264" s="319"/>
      <c r="AI264" s="319"/>
      <c r="AJ264" s="319"/>
      <c r="AK264" s="319"/>
      <c r="AL264" s="319"/>
      <c r="AM264" s="363"/>
      <c r="AN264" s="363"/>
      <c r="AO264" s="363"/>
      <c r="AP264" s="363"/>
      <c r="AQ264" s="319"/>
      <c r="AR264" s="319"/>
      <c r="AS264" s="319"/>
      <c r="AT264" s="319"/>
      <c r="AU264" s="364"/>
      <c r="AV264" s="319"/>
      <c r="AW264" s="319"/>
      <c r="AX264" s="319"/>
      <c r="AY264" s="319"/>
      <c r="AZ264" s="319"/>
      <c r="BB264" s="323"/>
      <c r="BD264" s="323"/>
      <c r="BF264" s="323"/>
      <c r="BH264" s="323"/>
    </row>
    <row r="265" spans="2:60" s="301" customFormat="1" x14ac:dyDescent="0.25">
      <c r="B265" s="319"/>
      <c r="C265" s="319"/>
      <c r="D265" s="320"/>
      <c r="E265" s="319"/>
      <c r="F265" s="319"/>
      <c r="G265" s="319"/>
      <c r="H265" s="319"/>
      <c r="I265" s="319"/>
      <c r="J265" s="319"/>
      <c r="K265" s="319"/>
      <c r="L265" s="362"/>
      <c r="M265" s="319"/>
      <c r="N265" s="319"/>
      <c r="O265" s="319"/>
      <c r="P265" s="319"/>
      <c r="Q265" s="319"/>
      <c r="R265" s="319"/>
      <c r="S265" s="319"/>
      <c r="T265" s="319"/>
      <c r="U265" s="319"/>
      <c r="V265" s="319"/>
      <c r="W265" s="319"/>
      <c r="X265" s="319"/>
      <c r="Y265" s="319"/>
      <c r="Z265" s="319"/>
      <c r="AA265" s="319"/>
      <c r="AB265" s="319"/>
      <c r="AC265" s="319"/>
      <c r="AD265" s="319"/>
      <c r="AE265" s="319"/>
      <c r="AF265" s="319"/>
      <c r="AG265" s="319"/>
      <c r="AH265" s="319"/>
      <c r="AI265" s="319"/>
      <c r="AJ265" s="319"/>
      <c r="AK265" s="319"/>
      <c r="AL265" s="319"/>
      <c r="AM265" s="363"/>
      <c r="AN265" s="363"/>
      <c r="AO265" s="363"/>
      <c r="AP265" s="363"/>
      <c r="AQ265" s="319"/>
      <c r="AR265" s="319"/>
      <c r="AS265" s="319"/>
      <c r="AT265" s="319"/>
      <c r="AU265" s="364"/>
      <c r="AV265" s="319"/>
      <c r="AW265" s="319"/>
      <c r="AX265" s="319"/>
      <c r="AY265" s="319"/>
      <c r="AZ265" s="319"/>
      <c r="BB265" s="323"/>
      <c r="BD265" s="323"/>
      <c r="BF265" s="323"/>
      <c r="BH265" s="323"/>
    </row>
    <row r="266" spans="2:60" s="301" customFormat="1" x14ac:dyDescent="0.25">
      <c r="B266" s="319"/>
      <c r="C266" s="319"/>
      <c r="D266" s="320"/>
      <c r="E266" s="319"/>
      <c r="F266" s="319"/>
      <c r="G266" s="319"/>
      <c r="H266" s="319"/>
      <c r="I266" s="319"/>
      <c r="J266" s="319"/>
      <c r="K266" s="319"/>
      <c r="L266" s="362"/>
      <c r="M266" s="319"/>
      <c r="N266" s="319"/>
      <c r="O266" s="319"/>
      <c r="P266" s="319"/>
      <c r="Q266" s="319"/>
      <c r="R266" s="319"/>
      <c r="S266" s="319"/>
      <c r="T266" s="319"/>
      <c r="U266" s="319"/>
      <c r="V266" s="319"/>
      <c r="W266" s="319"/>
      <c r="X266" s="319"/>
      <c r="Y266" s="319"/>
      <c r="Z266" s="319"/>
      <c r="AA266" s="319"/>
      <c r="AB266" s="319"/>
      <c r="AC266" s="319"/>
      <c r="AD266" s="319"/>
      <c r="AE266" s="319"/>
      <c r="AF266" s="319"/>
      <c r="AG266" s="319"/>
      <c r="AH266" s="319"/>
      <c r="AI266" s="319"/>
      <c r="AJ266" s="319"/>
      <c r="AK266" s="319"/>
      <c r="AL266" s="319"/>
      <c r="AM266" s="363"/>
      <c r="AN266" s="363"/>
      <c r="AO266" s="363"/>
      <c r="AP266" s="363"/>
      <c r="AQ266" s="319"/>
      <c r="AR266" s="319"/>
      <c r="AS266" s="319"/>
      <c r="AT266" s="319"/>
      <c r="AU266" s="364"/>
      <c r="AV266" s="319"/>
      <c r="AW266" s="319"/>
      <c r="AX266" s="319"/>
      <c r="AY266" s="319"/>
      <c r="AZ266" s="319"/>
      <c r="BB266" s="323"/>
      <c r="BD266" s="323"/>
      <c r="BF266" s="323"/>
      <c r="BH266" s="323"/>
    </row>
    <row r="267" spans="2:60" s="301" customFormat="1" x14ac:dyDescent="0.25">
      <c r="B267" s="319"/>
      <c r="C267" s="319"/>
      <c r="D267" s="320"/>
      <c r="E267" s="319"/>
      <c r="F267" s="319"/>
      <c r="G267" s="319"/>
      <c r="H267" s="319"/>
      <c r="I267" s="319"/>
      <c r="J267" s="319"/>
      <c r="K267" s="319"/>
      <c r="L267" s="362"/>
      <c r="M267" s="319"/>
      <c r="N267" s="319"/>
      <c r="O267" s="319"/>
      <c r="P267" s="319"/>
      <c r="Q267" s="319"/>
      <c r="R267" s="319"/>
      <c r="S267" s="319"/>
      <c r="T267" s="319"/>
      <c r="U267" s="319"/>
      <c r="V267" s="319"/>
      <c r="W267" s="319"/>
      <c r="X267" s="319"/>
      <c r="Y267" s="319"/>
      <c r="Z267" s="319"/>
      <c r="AA267" s="319"/>
      <c r="AB267" s="319"/>
      <c r="AC267" s="319"/>
      <c r="AD267" s="319"/>
      <c r="AE267" s="319"/>
      <c r="AF267" s="319"/>
      <c r="AG267" s="319"/>
      <c r="AH267" s="319"/>
      <c r="AI267" s="319"/>
      <c r="AJ267" s="319"/>
      <c r="AK267" s="319"/>
      <c r="AL267" s="319"/>
      <c r="AM267" s="363"/>
      <c r="AN267" s="363"/>
      <c r="AO267" s="363"/>
      <c r="AP267" s="363"/>
      <c r="AQ267" s="319"/>
      <c r="AR267" s="319"/>
      <c r="AS267" s="319"/>
      <c r="AT267" s="319"/>
      <c r="AU267" s="364"/>
      <c r="AV267" s="319"/>
      <c r="AW267" s="319"/>
      <c r="AX267" s="319"/>
      <c r="AY267" s="319"/>
      <c r="AZ267" s="319"/>
      <c r="BB267" s="323"/>
      <c r="BD267" s="323"/>
      <c r="BF267" s="323"/>
      <c r="BH267" s="323"/>
    </row>
    <row r="268" spans="2:60" s="301" customFormat="1" x14ac:dyDescent="0.25">
      <c r="B268" s="319"/>
      <c r="C268" s="319"/>
      <c r="D268" s="320"/>
      <c r="E268" s="319"/>
      <c r="F268" s="319"/>
      <c r="G268" s="319"/>
      <c r="H268" s="319"/>
      <c r="I268" s="319"/>
      <c r="J268" s="319"/>
      <c r="K268" s="319"/>
      <c r="L268" s="362"/>
      <c r="M268" s="319"/>
      <c r="N268" s="319"/>
      <c r="O268" s="319"/>
      <c r="P268" s="319"/>
      <c r="Q268" s="319"/>
      <c r="R268" s="319"/>
      <c r="S268" s="319"/>
      <c r="T268" s="319"/>
      <c r="U268" s="319"/>
      <c r="V268" s="319"/>
      <c r="W268" s="319"/>
      <c r="X268" s="319"/>
      <c r="Y268" s="319"/>
      <c r="Z268" s="319"/>
      <c r="AA268" s="319"/>
      <c r="AB268" s="319"/>
      <c r="AC268" s="319"/>
      <c r="AD268" s="319"/>
      <c r="AE268" s="319"/>
      <c r="AF268" s="319"/>
      <c r="AG268" s="319"/>
      <c r="AH268" s="319"/>
      <c r="AI268" s="319"/>
      <c r="AJ268" s="319"/>
      <c r="AK268" s="319"/>
      <c r="AL268" s="319"/>
      <c r="AM268" s="363"/>
      <c r="AN268" s="363"/>
      <c r="AO268" s="363"/>
      <c r="AP268" s="363"/>
      <c r="AQ268" s="319"/>
      <c r="AR268" s="319"/>
      <c r="AS268" s="319"/>
      <c r="AT268" s="319"/>
      <c r="AU268" s="364"/>
      <c r="AV268" s="319"/>
      <c r="AW268" s="319"/>
      <c r="AX268" s="319"/>
      <c r="AY268" s="319"/>
      <c r="AZ268" s="319"/>
      <c r="BB268" s="323"/>
      <c r="BD268" s="323"/>
      <c r="BF268" s="323"/>
      <c r="BH268" s="323"/>
    </row>
    <row r="269" spans="2:60" s="301" customFormat="1" x14ac:dyDescent="0.25">
      <c r="B269" s="319"/>
      <c r="C269" s="319"/>
      <c r="D269" s="320"/>
      <c r="E269" s="319"/>
      <c r="F269" s="319"/>
      <c r="G269" s="319"/>
      <c r="H269" s="319"/>
      <c r="I269" s="319"/>
      <c r="J269" s="319"/>
      <c r="K269" s="319"/>
      <c r="L269" s="362"/>
      <c r="M269" s="319"/>
      <c r="N269" s="319"/>
      <c r="O269" s="319"/>
      <c r="P269" s="319"/>
      <c r="Q269" s="319"/>
      <c r="R269" s="319"/>
      <c r="S269" s="319"/>
      <c r="T269" s="319"/>
      <c r="U269" s="319"/>
      <c r="V269" s="319"/>
      <c r="W269" s="319"/>
      <c r="X269" s="319"/>
      <c r="Y269" s="319"/>
      <c r="Z269" s="319"/>
      <c r="AA269" s="319"/>
      <c r="AB269" s="319"/>
      <c r="AC269" s="319"/>
      <c r="AD269" s="319"/>
      <c r="AE269" s="319"/>
      <c r="AF269" s="319"/>
      <c r="AG269" s="319"/>
      <c r="AH269" s="319"/>
      <c r="AI269" s="319"/>
      <c r="AJ269" s="319"/>
      <c r="AK269" s="319"/>
      <c r="AL269" s="319"/>
      <c r="AM269" s="363"/>
      <c r="AN269" s="363"/>
      <c r="AO269" s="363"/>
      <c r="AP269" s="363"/>
      <c r="AQ269" s="319"/>
      <c r="AR269" s="319"/>
      <c r="AS269" s="319"/>
      <c r="AT269" s="319"/>
      <c r="AU269" s="364"/>
      <c r="AV269" s="319"/>
      <c r="AW269" s="319"/>
      <c r="AX269" s="319"/>
      <c r="AY269" s="319"/>
      <c r="AZ269" s="319"/>
      <c r="BB269" s="323"/>
      <c r="BD269" s="323"/>
      <c r="BF269" s="323"/>
      <c r="BH269" s="323"/>
    </row>
    <row r="270" spans="2:60" s="301" customFormat="1" x14ac:dyDescent="0.25">
      <c r="B270" s="319"/>
      <c r="C270" s="319"/>
      <c r="D270" s="320"/>
      <c r="E270" s="319"/>
      <c r="F270" s="319"/>
      <c r="G270" s="319"/>
      <c r="H270" s="319"/>
      <c r="I270" s="319"/>
      <c r="J270" s="319"/>
      <c r="K270" s="319"/>
      <c r="L270" s="362"/>
      <c r="M270" s="319"/>
      <c r="N270" s="319"/>
      <c r="O270" s="319"/>
      <c r="P270" s="319"/>
      <c r="Q270" s="319"/>
      <c r="R270" s="319"/>
      <c r="S270" s="319"/>
      <c r="T270" s="319"/>
      <c r="U270" s="319"/>
      <c r="V270" s="319"/>
      <c r="W270" s="319"/>
      <c r="X270" s="319"/>
      <c r="Y270" s="319"/>
      <c r="Z270" s="319"/>
      <c r="AA270" s="319"/>
      <c r="AB270" s="319"/>
      <c r="AC270" s="319"/>
      <c r="AD270" s="319"/>
      <c r="AE270" s="319"/>
      <c r="AF270" s="319"/>
      <c r="AG270" s="319"/>
      <c r="AH270" s="319"/>
      <c r="AI270" s="319"/>
      <c r="AJ270" s="319"/>
      <c r="AK270" s="319"/>
      <c r="AL270" s="319"/>
      <c r="AM270" s="363"/>
      <c r="AN270" s="363"/>
      <c r="AO270" s="363"/>
      <c r="AP270" s="363"/>
      <c r="AQ270" s="319"/>
      <c r="AR270" s="319"/>
      <c r="AS270" s="319"/>
      <c r="AT270" s="319"/>
      <c r="AU270" s="364"/>
      <c r="AV270" s="319"/>
      <c r="AW270" s="319"/>
      <c r="AX270" s="319"/>
      <c r="AY270" s="319"/>
      <c r="AZ270" s="319"/>
      <c r="BB270" s="323"/>
      <c r="BD270" s="323"/>
      <c r="BF270" s="323"/>
      <c r="BH270" s="323"/>
    </row>
    <row r="271" spans="2:60" s="301" customFormat="1" x14ac:dyDescent="0.25">
      <c r="B271" s="319"/>
      <c r="C271" s="319"/>
      <c r="D271" s="320"/>
      <c r="E271" s="319"/>
      <c r="F271" s="319"/>
      <c r="G271" s="319"/>
      <c r="H271" s="319"/>
      <c r="I271" s="319"/>
      <c r="J271" s="319"/>
      <c r="K271" s="319"/>
      <c r="L271" s="362"/>
      <c r="M271" s="319"/>
      <c r="N271" s="319"/>
      <c r="O271" s="319"/>
      <c r="P271" s="319"/>
      <c r="Q271" s="319"/>
      <c r="R271" s="319"/>
      <c r="S271" s="319"/>
      <c r="T271" s="319"/>
      <c r="U271" s="319"/>
      <c r="V271" s="319"/>
      <c r="W271" s="319"/>
      <c r="X271" s="319"/>
      <c r="Y271" s="319"/>
      <c r="Z271" s="319"/>
      <c r="AA271" s="319"/>
      <c r="AB271" s="319"/>
      <c r="AC271" s="319"/>
      <c r="AD271" s="319"/>
      <c r="AE271" s="319"/>
      <c r="AF271" s="319"/>
      <c r="AG271" s="319"/>
      <c r="AH271" s="319"/>
      <c r="AI271" s="319"/>
      <c r="AJ271" s="319"/>
      <c r="AK271" s="319"/>
      <c r="AL271" s="319"/>
      <c r="AM271" s="363"/>
      <c r="AN271" s="363"/>
      <c r="AO271" s="363"/>
      <c r="AP271" s="363"/>
      <c r="AQ271" s="319"/>
      <c r="AR271" s="319"/>
      <c r="AS271" s="319"/>
      <c r="AT271" s="319"/>
      <c r="AU271" s="364"/>
      <c r="AV271" s="319"/>
      <c r="AW271" s="319"/>
      <c r="AX271" s="319"/>
      <c r="AY271" s="319"/>
      <c r="AZ271" s="319"/>
      <c r="BB271" s="323"/>
      <c r="BD271" s="323"/>
      <c r="BF271" s="323"/>
      <c r="BH271" s="323"/>
    </row>
    <row r="272" spans="2:60" s="301" customFormat="1" x14ac:dyDescent="0.25">
      <c r="B272" s="319"/>
      <c r="C272" s="319"/>
      <c r="D272" s="320"/>
      <c r="E272" s="319"/>
      <c r="F272" s="319"/>
      <c r="G272" s="319"/>
      <c r="H272" s="319"/>
      <c r="I272" s="319"/>
      <c r="J272" s="319"/>
      <c r="K272" s="319"/>
      <c r="L272" s="362"/>
      <c r="M272" s="319"/>
      <c r="N272" s="319"/>
      <c r="O272" s="319"/>
      <c r="P272" s="319"/>
      <c r="Q272" s="319"/>
      <c r="R272" s="319"/>
      <c r="S272" s="319"/>
      <c r="T272" s="319"/>
      <c r="U272" s="319"/>
      <c r="V272" s="319"/>
      <c r="W272" s="319"/>
      <c r="X272" s="319"/>
      <c r="Y272" s="319"/>
      <c r="Z272" s="319"/>
      <c r="AA272" s="319"/>
      <c r="AB272" s="319"/>
      <c r="AC272" s="319"/>
      <c r="AD272" s="319"/>
      <c r="AE272" s="319"/>
      <c r="AF272" s="319"/>
      <c r="AG272" s="319"/>
      <c r="AH272" s="319"/>
      <c r="AI272" s="319"/>
      <c r="AJ272" s="319"/>
      <c r="AK272" s="319"/>
      <c r="AL272" s="319"/>
      <c r="AM272" s="363"/>
      <c r="AN272" s="363"/>
      <c r="AO272" s="363"/>
      <c r="AP272" s="363"/>
      <c r="AQ272" s="319"/>
      <c r="AR272" s="319"/>
      <c r="AS272" s="319"/>
      <c r="AT272" s="319"/>
      <c r="AU272" s="364"/>
      <c r="AV272" s="319"/>
      <c r="AW272" s="319"/>
      <c r="AX272" s="319"/>
      <c r="AY272" s="319"/>
      <c r="AZ272" s="319"/>
      <c r="BB272" s="323"/>
      <c r="BD272" s="323"/>
      <c r="BF272" s="323"/>
      <c r="BH272" s="323"/>
    </row>
    <row r="273" spans="2:60" s="301" customFormat="1" x14ac:dyDescent="0.25">
      <c r="B273" s="319"/>
      <c r="C273" s="319"/>
      <c r="D273" s="320"/>
      <c r="E273" s="319"/>
      <c r="F273" s="319"/>
      <c r="G273" s="319"/>
      <c r="H273" s="319"/>
      <c r="I273" s="319"/>
      <c r="J273" s="319"/>
      <c r="K273" s="319"/>
      <c r="L273" s="362"/>
      <c r="M273" s="319"/>
      <c r="N273" s="319"/>
      <c r="O273" s="319"/>
      <c r="P273" s="319"/>
      <c r="Q273" s="319"/>
      <c r="R273" s="319"/>
      <c r="S273" s="319"/>
      <c r="T273" s="319"/>
      <c r="U273" s="319"/>
      <c r="V273" s="319"/>
      <c r="W273" s="319"/>
      <c r="X273" s="319"/>
      <c r="Y273" s="319"/>
      <c r="Z273" s="319"/>
      <c r="AA273" s="319"/>
      <c r="AB273" s="319"/>
      <c r="AC273" s="319"/>
      <c r="AD273" s="319"/>
      <c r="AE273" s="319"/>
      <c r="AF273" s="319"/>
      <c r="AG273" s="319"/>
      <c r="AH273" s="319"/>
      <c r="AI273" s="319"/>
      <c r="AJ273" s="319"/>
      <c r="AK273" s="319"/>
      <c r="AL273" s="319"/>
      <c r="AM273" s="363"/>
      <c r="AN273" s="363"/>
      <c r="AO273" s="363"/>
      <c r="AP273" s="363"/>
      <c r="AQ273" s="319"/>
      <c r="AR273" s="319"/>
      <c r="AS273" s="319"/>
      <c r="AT273" s="319"/>
      <c r="AU273" s="364"/>
      <c r="AV273" s="319"/>
      <c r="AW273" s="319"/>
      <c r="AX273" s="319"/>
      <c r="AY273" s="319"/>
      <c r="AZ273" s="319"/>
      <c r="BB273" s="323"/>
      <c r="BD273" s="323"/>
      <c r="BF273" s="323"/>
      <c r="BH273" s="323"/>
    </row>
    <row r="274" spans="2:60" s="301" customFormat="1" x14ac:dyDescent="0.25">
      <c r="B274" s="319"/>
      <c r="C274" s="319"/>
      <c r="D274" s="320"/>
      <c r="E274" s="319"/>
      <c r="F274" s="319"/>
      <c r="G274" s="319"/>
      <c r="H274" s="319"/>
      <c r="I274" s="319"/>
      <c r="J274" s="319"/>
      <c r="K274" s="319"/>
      <c r="L274" s="362"/>
      <c r="M274" s="319"/>
      <c r="N274" s="319"/>
      <c r="O274" s="319"/>
      <c r="P274" s="319"/>
      <c r="Q274" s="319"/>
      <c r="R274" s="319"/>
      <c r="S274" s="319"/>
      <c r="T274" s="319"/>
      <c r="U274" s="319"/>
      <c r="V274" s="319"/>
      <c r="W274" s="319"/>
      <c r="X274" s="319"/>
      <c r="Y274" s="319"/>
      <c r="Z274" s="319"/>
      <c r="AA274" s="319"/>
      <c r="AB274" s="319"/>
      <c r="AC274" s="319"/>
      <c r="AD274" s="319"/>
      <c r="AE274" s="319"/>
      <c r="AF274" s="319"/>
      <c r="AG274" s="319"/>
      <c r="AH274" s="319"/>
      <c r="AI274" s="319"/>
      <c r="AJ274" s="319"/>
      <c r="AK274" s="319"/>
      <c r="AL274" s="319"/>
      <c r="AM274" s="363"/>
      <c r="AN274" s="363"/>
      <c r="AO274" s="363"/>
      <c r="AP274" s="363"/>
      <c r="AQ274" s="319"/>
      <c r="AR274" s="319"/>
      <c r="AS274" s="319"/>
      <c r="AT274" s="319"/>
      <c r="AU274" s="364"/>
      <c r="AV274" s="319"/>
      <c r="AW274" s="319"/>
      <c r="AX274" s="319"/>
      <c r="AY274" s="319"/>
      <c r="AZ274" s="319"/>
      <c r="BB274" s="323"/>
      <c r="BD274" s="323"/>
      <c r="BF274" s="323"/>
      <c r="BH274" s="323"/>
    </row>
    <row r="275" spans="2:60" s="301" customFormat="1" x14ac:dyDescent="0.25">
      <c r="B275" s="319"/>
      <c r="C275" s="319"/>
      <c r="D275" s="320"/>
      <c r="E275" s="319"/>
      <c r="F275" s="319"/>
      <c r="G275" s="319"/>
      <c r="H275" s="319"/>
      <c r="I275" s="319"/>
      <c r="J275" s="319"/>
      <c r="K275" s="319"/>
      <c r="L275" s="362"/>
      <c r="M275" s="319"/>
      <c r="N275" s="319"/>
      <c r="O275" s="319"/>
      <c r="P275" s="319"/>
      <c r="Q275" s="319"/>
      <c r="R275" s="319"/>
      <c r="S275" s="319"/>
      <c r="T275" s="319"/>
      <c r="U275" s="319"/>
      <c r="V275" s="319"/>
      <c r="W275" s="319"/>
      <c r="X275" s="319"/>
      <c r="Y275" s="319"/>
      <c r="Z275" s="319"/>
      <c r="AA275" s="319"/>
      <c r="AB275" s="319"/>
      <c r="AC275" s="319"/>
      <c r="AD275" s="319"/>
      <c r="AE275" s="319"/>
      <c r="AF275" s="319"/>
      <c r="AG275" s="319"/>
      <c r="AH275" s="319"/>
      <c r="AI275" s="319"/>
      <c r="AJ275" s="319"/>
      <c r="AK275" s="319"/>
      <c r="AL275" s="319"/>
      <c r="AM275" s="363"/>
      <c r="AN275" s="363"/>
      <c r="AO275" s="363"/>
      <c r="AP275" s="363"/>
      <c r="AQ275" s="319"/>
      <c r="AR275" s="319"/>
      <c r="AS275" s="319"/>
      <c r="AT275" s="319"/>
      <c r="AU275" s="364"/>
      <c r="AV275" s="319"/>
      <c r="AW275" s="319"/>
      <c r="AX275" s="319"/>
      <c r="AY275" s="319"/>
      <c r="AZ275" s="319"/>
      <c r="BB275" s="323"/>
      <c r="BD275" s="323"/>
      <c r="BF275" s="323"/>
      <c r="BH275" s="323"/>
    </row>
    <row r="276" spans="2:60" s="301" customFormat="1" x14ac:dyDescent="0.25">
      <c r="B276" s="319"/>
      <c r="C276" s="319"/>
      <c r="D276" s="320"/>
      <c r="E276" s="319"/>
      <c r="F276" s="319"/>
      <c r="G276" s="319"/>
      <c r="H276" s="319"/>
      <c r="I276" s="319"/>
      <c r="J276" s="319"/>
      <c r="K276" s="319"/>
      <c r="L276" s="362"/>
      <c r="M276" s="319"/>
      <c r="N276" s="319"/>
      <c r="O276" s="319"/>
      <c r="P276" s="319"/>
      <c r="Q276" s="319"/>
      <c r="R276" s="319"/>
      <c r="S276" s="319"/>
      <c r="T276" s="319"/>
      <c r="U276" s="319"/>
      <c r="V276" s="319"/>
      <c r="W276" s="319"/>
      <c r="X276" s="319"/>
      <c r="Y276" s="319"/>
      <c r="Z276" s="319"/>
      <c r="AA276" s="319"/>
      <c r="AB276" s="319"/>
      <c r="AC276" s="319"/>
      <c r="AD276" s="319"/>
      <c r="AE276" s="319"/>
      <c r="AF276" s="319"/>
      <c r="AG276" s="319"/>
      <c r="AH276" s="319"/>
      <c r="AI276" s="319"/>
      <c r="AJ276" s="319"/>
      <c r="AK276" s="319"/>
      <c r="AL276" s="319"/>
      <c r="AM276" s="363"/>
      <c r="AN276" s="363"/>
      <c r="AO276" s="363"/>
      <c r="AP276" s="363"/>
      <c r="AQ276" s="319"/>
      <c r="AR276" s="319"/>
      <c r="AS276" s="319"/>
      <c r="AT276" s="319"/>
      <c r="AU276" s="364"/>
      <c r="AV276" s="319"/>
      <c r="AW276" s="319"/>
      <c r="AX276" s="319"/>
      <c r="AY276" s="319"/>
      <c r="AZ276" s="319"/>
      <c r="BB276" s="323"/>
      <c r="BD276" s="323"/>
      <c r="BF276" s="323"/>
      <c r="BH276" s="323"/>
    </row>
    <row r="277" spans="2:60" s="301" customFormat="1" x14ac:dyDescent="0.25">
      <c r="B277" s="319"/>
      <c r="C277" s="319"/>
      <c r="D277" s="320"/>
      <c r="E277" s="319"/>
      <c r="F277" s="319"/>
      <c r="G277" s="319"/>
      <c r="H277" s="319"/>
      <c r="I277" s="319"/>
      <c r="J277" s="319"/>
      <c r="K277" s="319"/>
      <c r="L277" s="362"/>
      <c r="M277" s="319"/>
      <c r="N277" s="319"/>
      <c r="O277" s="319"/>
      <c r="P277" s="319"/>
      <c r="Q277" s="319"/>
      <c r="R277" s="319"/>
      <c r="S277" s="319"/>
      <c r="T277" s="319"/>
      <c r="U277" s="319"/>
      <c r="V277" s="319"/>
      <c r="W277" s="319"/>
      <c r="X277" s="319"/>
      <c r="Y277" s="319"/>
      <c r="Z277" s="319"/>
      <c r="AA277" s="319"/>
      <c r="AB277" s="319"/>
      <c r="AC277" s="319"/>
      <c r="AD277" s="319"/>
      <c r="AE277" s="319"/>
      <c r="AF277" s="319"/>
      <c r="AG277" s="319"/>
      <c r="AH277" s="319"/>
      <c r="AI277" s="319"/>
      <c r="AJ277" s="319"/>
      <c r="AK277" s="319"/>
      <c r="AL277" s="319"/>
      <c r="AM277" s="363"/>
      <c r="AN277" s="363"/>
      <c r="AO277" s="363"/>
      <c r="AP277" s="363"/>
      <c r="AQ277" s="319"/>
      <c r="AR277" s="319"/>
      <c r="AS277" s="319"/>
      <c r="AT277" s="319"/>
      <c r="AU277" s="364"/>
      <c r="AV277" s="319"/>
      <c r="AW277" s="319"/>
      <c r="AX277" s="319"/>
      <c r="AY277" s="319"/>
      <c r="AZ277" s="319"/>
      <c r="BB277" s="323"/>
      <c r="BD277" s="323"/>
      <c r="BF277" s="323"/>
      <c r="BH277" s="323"/>
    </row>
    <row r="278" spans="2:60" s="301" customFormat="1" x14ac:dyDescent="0.25">
      <c r="B278" s="319"/>
      <c r="C278" s="319"/>
      <c r="D278" s="320"/>
      <c r="E278" s="319"/>
      <c r="F278" s="319"/>
      <c r="G278" s="319"/>
      <c r="H278" s="319"/>
      <c r="I278" s="319"/>
      <c r="J278" s="319"/>
      <c r="K278" s="319"/>
      <c r="L278" s="362"/>
      <c r="M278" s="319"/>
      <c r="N278" s="319"/>
      <c r="O278" s="319"/>
      <c r="P278" s="319"/>
      <c r="Q278" s="319"/>
      <c r="R278" s="319"/>
      <c r="S278" s="319"/>
      <c r="T278" s="319"/>
      <c r="U278" s="319"/>
      <c r="V278" s="319"/>
      <c r="W278" s="319"/>
      <c r="X278" s="319"/>
      <c r="Y278" s="319"/>
      <c r="Z278" s="319"/>
      <c r="AA278" s="319"/>
      <c r="AB278" s="319"/>
      <c r="AC278" s="319"/>
      <c r="AD278" s="319"/>
      <c r="AE278" s="319"/>
      <c r="AF278" s="319"/>
      <c r="AG278" s="319"/>
      <c r="AH278" s="319"/>
      <c r="AI278" s="319"/>
      <c r="AJ278" s="319"/>
      <c r="AK278" s="319"/>
      <c r="AL278" s="319"/>
      <c r="AM278" s="363"/>
      <c r="AN278" s="363"/>
      <c r="AO278" s="363"/>
      <c r="AP278" s="363"/>
      <c r="AQ278" s="319"/>
      <c r="AR278" s="319"/>
      <c r="AS278" s="319"/>
      <c r="AT278" s="319"/>
      <c r="AU278" s="364"/>
      <c r="AV278" s="319"/>
      <c r="AW278" s="319"/>
      <c r="AX278" s="319"/>
      <c r="AY278" s="319"/>
      <c r="AZ278" s="319"/>
      <c r="BB278" s="323"/>
      <c r="BD278" s="323"/>
      <c r="BF278" s="323"/>
      <c r="BH278" s="323"/>
    </row>
    <row r="279" spans="2:60" s="301" customFormat="1" x14ac:dyDescent="0.25">
      <c r="B279" s="319"/>
      <c r="C279" s="319"/>
      <c r="D279" s="320"/>
      <c r="E279" s="319"/>
      <c r="F279" s="319"/>
      <c r="G279" s="319"/>
      <c r="H279" s="319"/>
      <c r="I279" s="319"/>
      <c r="J279" s="319"/>
      <c r="K279" s="319"/>
      <c r="L279" s="362"/>
      <c r="M279" s="319"/>
      <c r="N279" s="319"/>
      <c r="O279" s="319"/>
      <c r="P279" s="319"/>
      <c r="Q279" s="319"/>
      <c r="R279" s="319"/>
      <c r="S279" s="319"/>
      <c r="T279" s="319"/>
      <c r="U279" s="319"/>
      <c r="V279" s="319"/>
      <c r="W279" s="319"/>
      <c r="X279" s="319"/>
      <c r="Y279" s="319"/>
      <c r="Z279" s="319"/>
      <c r="AA279" s="319"/>
      <c r="AB279" s="319"/>
      <c r="AC279" s="319"/>
      <c r="AD279" s="319"/>
      <c r="AE279" s="319"/>
      <c r="AF279" s="319"/>
      <c r="AG279" s="319"/>
      <c r="AH279" s="319"/>
      <c r="AI279" s="319"/>
      <c r="AJ279" s="319"/>
      <c r="AK279" s="319"/>
      <c r="AL279" s="319"/>
      <c r="AM279" s="363"/>
      <c r="AN279" s="363"/>
      <c r="AO279" s="363"/>
      <c r="AP279" s="363"/>
      <c r="AQ279" s="319"/>
      <c r="AR279" s="319"/>
      <c r="AS279" s="319"/>
      <c r="AT279" s="319"/>
      <c r="AU279" s="364"/>
      <c r="AV279" s="319"/>
      <c r="AW279" s="319"/>
      <c r="AX279" s="319"/>
      <c r="AY279" s="319"/>
      <c r="AZ279" s="319"/>
      <c r="BB279" s="323"/>
      <c r="BD279" s="323"/>
      <c r="BF279" s="323"/>
      <c r="BH279" s="323"/>
    </row>
    <row r="280" spans="2:60" s="301" customFormat="1" x14ac:dyDescent="0.25">
      <c r="B280" s="319"/>
      <c r="C280" s="319"/>
      <c r="D280" s="320"/>
      <c r="E280" s="319"/>
      <c r="F280" s="319"/>
      <c r="G280" s="319"/>
      <c r="H280" s="319"/>
      <c r="I280" s="319"/>
      <c r="J280" s="319"/>
      <c r="K280" s="319"/>
      <c r="L280" s="362"/>
      <c r="M280" s="319"/>
      <c r="N280" s="319"/>
      <c r="O280" s="319"/>
      <c r="P280" s="319"/>
      <c r="Q280" s="319"/>
      <c r="R280" s="319"/>
      <c r="S280" s="319"/>
      <c r="T280" s="319"/>
      <c r="U280" s="319"/>
      <c r="V280" s="319"/>
      <c r="W280" s="319"/>
      <c r="X280" s="319"/>
      <c r="Y280" s="319"/>
      <c r="Z280" s="319"/>
      <c r="AA280" s="319"/>
      <c r="AB280" s="319"/>
      <c r="AC280" s="319"/>
      <c r="AD280" s="319"/>
      <c r="AE280" s="319"/>
      <c r="AF280" s="319"/>
      <c r="AG280" s="319"/>
      <c r="AH280" s="319"/>
      <c r="AI280" s="319"/>
      <c r="AJ280" s="319"/>
      <c r="AK280" s="319"/>
      <c r="AL280" s="319"/>
      <c r="AM280" s="363"/>
      <c r="AN280" s="363"/>
      <c r="AO280" s="363"/>
      <c r="AP280" s="363"/>
      <c r="AQ280" s="319"/>
      <c r="AR280" s="319"/>
      <c r="AS280" s="319"/>
      <c r="AT280" s="319"/>
      <c r="AU280" s="364"/>
      <c r="AV280" s="319"/>
      <c r="AW280" s="319"/>
      <c r="AX280" s="319"/>
      <c r="AY280" s="319"/>
      <c r="AZ280" s="319"/>
      <c r="BB280" s="323"/>
      <c r="BD280" s="323"/>
      <c r="BF280" s="323"/>
      <c r="BH280" s="323"/>
    </row>
    <row r="281" spans="2:60" s="301" customFormat="1" x14ac:dyDescent="0.25">
      <c r="B281" s="319"/>
      <c r="C281" s="319"/>
      <c r="D281" s="320"/>
      <c r="E281" s="319"/>
      <c r="F281" s="319"/>
      <c r="G281" s="319"/>
      <c r="H281" s="319"/>
      <c r="I281" s="319"/>
      <c r="J281" s="319"/>
      <c r="K281" s="319"/>
      <c r="L281" s="362"/>
      <c r="M281" s="319"/>
      <c r="N281" s="319"/>
      <c r="O281" s="319"/>
      <c r="P281" s="319"/>
      <c r="Q281" s="319"/>
      <c r="R281" s="319"/>
      <c r="S281" s="319"/>
      <c r="T281" s="319"/>
      <c r="U281" s="319"/>
      <c r="V281" s="319"/>
      <c r="W281" s="319"/>
      <c r="X281" s="319"/>
      <c r="Y281" s="319"/>
      <c r="Z281" s="319"/>
      <c r="AA281" s="319"/>
      <c r="AB281" s="319"/>
      <c r="AC281" s="319"/>
      <c r="AD281" s="319"/>
      <c r="AE281" s="319"/>
      <c r="AF281" s="319"/>
      <c r="AG281" s="319"/>
      <c r="AH281" s="319"/>
      <c r="AI281" s="319"/>
      <c r="AJ281" s="319"/>
      <c r="AK281" s="319"/>
      <c r="AL281" s="319"/>
      <c r="AM281" s="363"/>
      <c r="AN281" s="363"/>
      <c r="AO281" s="363"/>
      <c r="AP281" s="363"/>
      <c r="AQ281" s="319"/>
      <c r="AR281" s="319"/>
      <c r="AS281" s="319"/>
      <c r="AT281" s="319"/>
      <c r="AU281" s="364"/>
      <c r="AV281" s="319"/>
      <c r="AW281" s="319"/>
      <c r="AX281" s="319"/>
      <c r="AY281" s="319"/>
      <c r="AZ281" s="319"/>
      <c r="BB281" s="323"/>
      <c r="BD281" s="323"/>
      <c r="BF281" s="323"/>
      <c r="BH281" s="323"/>
    </row>
    <row r="282" spans="2:60" s="301" customFormat="1" x14ac:dyDescent="0.25">
      <c r="B282" s="319"/>
      <c r="C282" s="319"/>
      <c r="D282" s="320"/>
      <c r="E282" s="319"/>
      <c r="F282" s="319"/>
      <c r="G282" s="319"/>
      <c r="H282" s="319"/>
      <c r="I282" s="319"/>
      <c r="J282" s="319"/>
      <c r="K282" s="319"/>
      <c r="L282" s="362"/>
      <c r="M282" s="319"/>
      <c r="N282" s="319"/>
      <c r="O282" s="319"/>
      <c r="P282" s="319"/>
      <c r="Q282" s="319"/>
      <c r="R282" s="319"/>
      <c r="S282" s="319"/>
      <c r="T282" s="319"/>
      <c r="U282" s="319"/>
      <c r="V282" s="319"/>
      <c r="W282" s="319"/>
      <c r="X282" s="319"/>
      <c r="Y282" s="319"/>
      <c r="Z282" s="319"/>
      <c r="AA282" s="319"/>
      <c r="AB282" s="319"/>
      <c r="AC282" s="319"/>
      <c r="AD282" s="319"/>
      <c r="AE282" s="319"/>
      <c r="AF282" s="319"/>
      <c r="AG282" s="319"/>
      <c r="AH282" s="319"/>
      <c r="AI282" s="319"/>
      <c r="AJ282" s="319"/>
      <c r="AK282" s="319"/>
      <c r="AL282" s="319"/>
      <c r="AM282" s="363"/>
      <c r="AN282" s="363"/>
      <c r="AO282" s="363"/>
      <c r="AP282" s="363"/>
      <c r="AQ282" s="319"/>
      <c r="AR282" s="319"/>
      <c r="AS282" s="319"/>
      <c r="AT282" s="319"/>
      <c r="AU282" s="364"/>
      <c r="AV282" s="319"/>
      <c r="AW282" s="319"/>
      <c r="AX282" s="319"/>
      <c r="AY282" s="319"/>
      <c r="AZ282" s="319"/>
      <c r="BB282" s="323"/>
      <c r="BD282" s="323"/>
      <c r="BF282" s="323"/>
      <c r="BH282" s="323"/>
    </row>
    <row r="283" spans="2:60" s="301" customFormat="1" x14ac:dyDescent="0.25">
      <c r="B283" s="319"/>
      <c r="C283" s="319"/>
      <c r="D283" s="320"/>
      <c r="E283" s="319"/>
      <c r="F283" s="319"/>
      <c r="G283" s="319"/>
      <c r="H283" s="319"/>
      <c r="I283" s="319"/>
      <c r="J283" s="319"/>
      <c r="K283" s="319"/>
      <c r="L283" s="362"/>
      <c r="M283" s="319"/>
      <c r="N283" s="319"/>
      <c r="O283" s="319"/>
      <c r="P283" s="319"/>
      <c r="Q283" s="319"/>
      <c r="R283" s="319"/>
      <c r="S283" s="319"/>
      <c r="T283" s="319"/>
      <c r="U283" s="319"/>
      <c r="V283" s="319"/>
      <c r="W283" s="319"/>
      <c r="X283" s="319"/>
      <c r="Y283" s="319"/>
      <c r="Z283" s="319"/>
      <c r="AA283" s="319"/>
      <c r="AB283" s="319"/>
      <c r="AC283" s="319"/>
      <c r="AD283" s="319"/>
      <c r="AE283" s="319"/>
      <c r="AF283" s="319"/>
      <c r="AG283" s="319"/>
      <c r="AH283" s="319"/>
      <c r="AI283" s="319"/>
      <c r="AJ283" s="319"/>
      <c r="AK283" s="319"/>
      <c r="AL283" s="319"/>
      <c r="AM283" s="363"/>
      <c r="AN283" s="363"/>
      <c r="AO283" s="363"/>
      <c r="AP283" s="363"/>
      <c r="AQ283" s="319"/>
      <c r="AR283" s="319"/>
      <c r="AS283" s="319"/>
      <c r="AT283" s="319"/>
      <c r="AU283" s="364"/>
      <c r="AV283" s="319"/>
      <c r="AW283" s="319"/>
      <c r="AX283" s="319"/>
      <c r="AY283" s="319"/>
      <c r="AZ283" s="319"/>
      <c r="BB283" s="323"/>
      <c r="BD283" s="323"/>
      <c r="BF283" s="323"/>
      <c r="BH283" s="323"/>
    </row>
    <row r="284" spans="2:60" s="301" customFormat="1" x14ac:dyDescent="0.25">
      <c r="B284" s="319"/>
      <c r="C284" s="319"/>
      <c r="D284" s="320"/>
      <c r="E284" s="319"/>
      <c r="F284" s="319"/>
      <c r="G284" s="319"/>
      <c r="H284" s="319"/>
      <c r="I284" s="319"/>
      <c r="J284" s="319"/>
      <c r="K284" s="319"/>
      <c r="L284" s="362"/>
      <c r="M284" s="319"/>
      <c r="N284" s="319"/>
      <c r="O284" s="319"/>
      <c r="P284" s="319"/>
      <c r="Q284" s="319"/>
      <c r="R284" s="319"/>
      <c r="S284" s="319"/>
      <c r="T284" s="319"/>
      <c r="U284" s="319"/>
      <c r="V284" s="319"/>
      <c r="W284" s="319"/>
      <c r="X284" s="319"/>
      <c r="Y284" s="319"/>
      <c r="Z284" s="319"/>
      <c r="AA284" s="319"/>
      <c r="AB284" s="319"/>
      <c r="AC284" s="319"/>
      <c r="AD284" s="319"/>
      <c r="AE284" s="319"/>
      <c r="AF284" s="319"/>
      <c r="AG284" s="319"/>
      <c r="AH284" s="319"/>
      <c r="AI284" s="319"/>
      <c r="AJ284" s="319"/>
      <c r="AK284" s="319"/>
      <c r="AL284" s="319"/>
      <c r="AM284" s="363"/>
      <c r="AN284" s="363"/>
      <c r="AO284" s="363"/>
      <c r="AP284" s="363"/>
      <c r="AQ284" s="319"/>
      <c r="AR284" s="319"/>
      <c r="AS284" s="319"/>
      <c r="AT284" s="319"/>
      <c r="AU284" s="364"/>
      <c r="AV284" s="319"/>
      <c r="AW284" s="319"/>
      <c r="AX284" s="319"/>
      <c r="AY284" s="319"/>
      <c r="AZ284" s="319"/>
      <c r="BB284" s="323"/>
      <c r="BD284" s="323"/>
      <c r="BF284" s="323"/>
      <c r="BH284" s="323"/>
    </row>
    <row r="285" spans="2:60" s="301" customFormat="1" x14ac:dyDescent="0.25">
      <c r="B285" s="319"/>
      <c r="C285" s="319"/>
      <c r="D285" s="320"/>
      <c r="E285" s="319"/>
      <c r="F285" s="319"/>
      <c r="G285" s="319"/>
      <c r="H285" s="319"/>
      <c r="I285" s="319"/>
      <c r="J285" s="319"/>
      <c r="K285" s="319"/>
      <c r="L285" s="362"/>
      <c r="M285" s="319"/>
      <c r="N285" s="319"/>
      <c r="O285" s="319"/>
      <c r="P285" s="319"/>
      <c r="Q285" s="319"/>
      <c r="R285" s="319"/>
      <c r="S285" s="319"/>
      <c r="T285" s="319"/>
      <c r="U285" s="319"/>
      <c r="V285" s="319"/>
      <c r="W285" s="319"/>
      <c r="X285" s="319"/>
      <c r="Y285" s="319"/>
      <c r="Z285" s="319"/>
      <c r="AA285" s="319"/>
      <c r="AB285" s="319"/>
      <c r="AC285" s="319"/>
      <c r="AD285" s="319"/>
      <c r="AE285" s="319"/>
      <c r="AF285" s="319"/>
      <c r="AG285" s="319"/>
      <c r="AH285" s="319"/>
      <c r="AI285" s="319"/>
      <c r="AJ285" s="319"/>
      <c r="AK285" s="319"/>
      <c r="AL285" s="319"/>
      <c r="AM285" s="363"/>
      <c r="AN285" s="363"/>
      <c r="AO285" s="363"/>
      <c r="AP285" s="363"/>
      <c r="AQ285" s="319"/>
      <c r="AR285" s="319"/>
      <c r="AS285" s="319"/>
      <c r="AT285" s="319"/>
      <c r="AU285" s="364"/>
      <c r="AV285" s="319"/>
      <c r="AW285" s="319"/>
      <c r="AX285" s="319"/>
      <c r="AY285" s="319"/>
      <c r="AZ285" s="319"/>
      <c r="BB285" s="323"/>
      <c r="BD285" s="323"/>
      <c r="BF285" s="323"/>
      <c r="BH285" s="323"/>
    </row>
    <row r="286" spans="2:60" s="301" customFormat="1" x14ac:dyDescent="0.25">
      <c r="B286" s="319"/>
      <c r="C286" s="319"/>
      <c r="D286" s="320"/>
      <c r="E286" s="319"/>
      <c r="F286" s="319"/>
      <c r="G286" s="319"/>
      <c r="H286" s="319"/>
      <c r="I286" s="319"/>
      <c r="J286" s="319"/>
      <c r="K286" s="319"/>
      <c r="L286" s="362"/>
      <c r="M286" s="319"/>
      <c r="N286" s="319"/>
      <c r="O286" s="319"/>
      <c r="P286" s="319"/>
      <c r="Q286" s="319"/>
      <c r="R286" s="319"/>
      <c r="S286" s="319"/>
      <c r="T286" s="319"/>
      <c r="U286" s="319"/>
      <c r="V286" s="319"/>
      <c r="W286" s="319"/>
      <c r="X286" s="319"/>
      <c r="Y286" s="319"/>
      <c r="Z286" s="319"/>
      <c r="AA286" s="319"/>
      <c r="AB286" s="319"/>
      <c r="AC286" s="319"/>
      <c r="AD286" s="319"/>
      <c r="AE286" s="319"/>
      <c r="AF286" s="319"/>
      <c r="AG286" s="319"/>
      <c r="AH286" s="319"/>
      <c r="AI286" s="319"/>
      <c r="AJ286" s="319"/>
      <c r="AK286" s="319"/>
      <c r="AL286" s="319"/>
      <c r="AM286" s="363"/>
      <c r="AN286" s="363"/>
      <c r="AO286" s="363"/>
      <c r="AP286" s="363"/>
      <c r="AQ286" s="319"/>
      <c r="AR286" s="319"/>
      <c r="AS286" s="319"/>
      <c r="AT286" s="319"/>
      <c r="AU286" s="364"/>
      <c r="AV286" s="319"/>
      <c r="AW286" s="319"/>
      <c r="AX286" s="319"/>
      <c r="AY286" s="319"/>
      <c r="AZ286" s="319"/>
      <c r="BB286" s="323"/>
      <c r="BD286" s="323"/>
      <c r="BF286" s="323"/>
      <c r="BH286" s="323"/>
    </row>
    <row r="287" spans="2:60" s="301" customFormat="1" x14ac:dyDescent="0.25">
      <c r="B287" s="319"/>
      <c r="C287" s="319"/>
      <c r="D287" s="320"/>
      <c r="E287" s="319"/>
      <c r="F287" s="319"/>
      <c r="G287" s="319"/>
      <c r="H287" s="319"/>
      <c r="I287" s="319"/>
      <c r="J287" s="319"/>
      <c r="K287" s="319"/>
      <c r="L287" s="362"/>
      <c r="M287" s="319"/>
      <c r="N287" s="319"/>
      <c r="O287" s="319"/>
      <c r="P287" s="319"/>
      <c r="Q287" s="319"/>
      <c r="R287" s="319"/>
      <c r="S287" s="319"/>
      <c r="T287" s="319"/>
      <c r="U287" s="319"/>
      <c r="V287" s="319"/>
      <c r="W287" s="319"/>
      <c r="X287" s="319"/>
      <c r="Y287" s="319"/>
      <c r="Z287" s="319"/>
      <c r="AA287" s="319"/>
      <c r="AB287" s="319"/>
      <c r="AC287" s="319"/>
      <c r="AD287" s="319"/>
      <c r="AE287" s="319"/>
      <c r="AF287" s="319"/>
      <c r="AG287" s="319"/>
      <c r="AH287" s="319"/>
      <c r="AI287" s="319"/>
      <c r="AJ287" s="319"/>
      <c r="AK287" s="319"/>
      <c r="AL287" s="319"/>
      <c r="AM287" s="363"/>
      <c r="AN287" s="363"/>
      <c r="AO287" s="363"/>
      <c r="AP287" s="363"/>
      <c r="AQ287" s="319"/>
      <c r="AR287" s="319"/>
      <c r="AS287" s="319"/>
      <c r="AT287" s="319"/>
      <c r="AU287" s="364"/>
      <c r="AV287" s="319"/>
      <c r="AW287" s="319"/>
      <c r="AX287" s="319"/>
      <c r="AY287" s="319"/>
      <c r="AZ287" s="319"/>
      <c r="BB287" s="323"/>
      <c r="BD287" s="323"/>
      <c r="BF287" s="323"/>
      <c r="BH287" s="323"/>
    </row>
    <row r="288" spans="2:60" s="301" customFormat="1" x14ac:dyDescent="0.25">
      <c r="B288" s="319"/>
      <c r="C288" s="319"/>
      <c r="D288" s="320"/>
      <c r="E288" s="319"/>
      <c r="F288" s="319"/>
      <c r="G288" s="319"/>
      <c r="H288" s="319"/>
      <c r="I288" s="319"/>
      <c r="J288" s="319"/>
      <c r="K288" s="319"/>
      <c r="L288" s="362"/>
      <c r="M288" s="319"/>
      <c r="N288" s="319"/>
      <c r="O288" s="319"/>
      <c r="P288" s="319"/>
      <c r="Q288" s="319"/>
      <c r="R288" s="319"/>
      <c r="S288" s="319"/>
      <c r="T288" s="319"/>
      <c r="U288" s="319"/>
      <c r="V288" s="319"/>
      <c r="W288" s="319"/>
      <c r="X288" s="319"/>
      <c r="Y288" s="319"/>
      <c r="Z288" s="319"/>
      <c r="AA288" s="319"/>
      <c r="AB288" s="319"/>
      <c r="AC288" s="319"/>
      <c r="AD288" s="319"/>
      <c r="AE288" s="319"/>
      <c r="AF288" s="319"/>
      <c r="AG288" s="319"/>
      <c r="AH288" s="319"/>
      <c r="AI288" s="319"/>
      <c r="AJ288" s="319"/>
      <c r="AK288" s="319"/>
      <c r="AL288" s="319"/>
      <c r="AM288" s="363"/>
      <c r="AN288" s="363"/>
      <c r="AO288" s="363"/>
      <c r="AP288" s="363"/>
      <c r="AQ288" s="319"/>
      <c r="AR288" s="319"/>
      <c r="AS288" s="319"/>
      <c r="AT288" s="319"/>
      <c r="AU288" s="364"/>
      <c r="AV288" s="319"/>
      <c r="AW288" s="319"/>
      <c r="AX288" s="319"/>
      <c r="AY288" s="319"/>
      <c r="AZ288" s="319"/>
      <c r="BB288" s="323"/>
      <c r="BD288" s="323"/>
      <c r="BF288" s="323"/>
      <c r="BH288" s="323"/>
    </row>
    <row r="289" spans="2:60" s="301" customFormat="1" x14ac:dyDescent="0.25">
      <c r="B289" s="319"/>
      <c r="C289" s="319"/>
      <c r="D289" s="320"/>
      <c r="E289" s="319"/>
      <c r="F289" s="319"/>
      <c r="G289" s="319"/>
      <c r="H289" s="319"/>
      <c r="I289" s="319"/>
      <c r="J289" s="319"/>
      <c r="K289" s="319"/>
      <c r="L289" s="362"/>
      <c r="M289" s="319"/>
      <c r="N289" s="319"/>
      <c r="O289" s="319"/>
      <c r="P289" s="319"/>
      <c r="Q289" s="319"/>
      <c r="R289" s="319"/>
      <c r="S289" s="319"/>
      <c r="T289" s="319"/>
      <c r="U289" s="319"/>
      <c r="V289" s="319"/>
      <c r="W289" s="319"/>
      <c r="X289" s="319"/>
      <c r="Y289" s="319"/>
      <c r="Z289" s="319"/>
      <c r="AA289" s="319"/>
      <c r="AB289" s="319"/>
      <c r="AC289" s="319"/>
      <c r="AD289" s="319"/>
      <c r="AE289" s="319"/>
      <c r="AF289" s="319"/>
      <c r="AG289" s="319"/>
      <c r="AH289" s="319"/>
      <c r="AI289" s="319"/>
      <c r="AJ289" s="319"/>
      <c r="AK289" s="319"/>
      <c r="AL289" s="319"/>
      <c r="AM289" s="363"/>
      <c r="AN289" s="363"/>
      <c r="AO289" s="363"/>
      <c r="AP289" s="363"/>
      <c r="AQ289" s="319"/>
      <c r="AR289" s="319"/>
      <c r="AS289" s="319"/>
      <c r="AT289" s="319"/>
      <c r="AU289" s="364"/>
      <c r="AV289" s="319"/>
      <c r="AW289" s="319"/>
      <c r="AX289" s="319"/>
      <c r="AY289" s="319"/>
      <c r="AZ289" s="319"/>
      <c r="BB289" s="323"/>
      <c r="BD289" s="323"/>
      <c r="BF289" s="323"/>
      <c r="BH289" s="323"/>
    </row>
    <row r="290" spans="2:60" s="301" customFormat="1" x14ac:dyDescent="0.25">
      <c r="B290" s="319"/>
      <c r="C290" s="319"/>
      <c r="D290" s="320"/>
      <c r="E290" s="319"/>
      <c r="F290" s="319"/>
      <c r="G290" s="319"/>
      <c r="H290" s="319"/>
      <c r="I290" s="319"/>
      <c r="J290" s="319"/>
      <c r="K290" s="319"/>
      <c r="L290" s="362"/>
      <c r="M290" s="319"/>
      <c r="N290" s="319"/>
      <c r="O290" s="319"/>
      <c r="P290" s="319"/>
      <c r="Q290" s="319"/>
      <c r="R290" s="319"/>
      <c r="S290" s="319"/>
      <c r="T290" s="319"/>
      <c r="U290" s="319"/>
      <c r="V290" s="319"/>
      <c r="W290" s="319"/>
      <c r="X290" s="319"/>
      <c r="Y290" s="319"/>
      <c r="Z290" s="319"/>
      <c r="AA290" s="319"/>
      <c r="AB290" s="319"/>
      <c r="AC290" s="319"/>
      <c r="AD290" s="319"/>
      <c r="AE290" s="319"/>
      <c r="AF290" s="319"/>
      <c r="AG290" s="319"/>
      <c r="AH290" s="319"/>
      <c r="AI290" s="319"/>
      <c r="AJ290" s="319"/>
      <c r="AK290" s="319"/>
      <c r="AL290" s="319"/>
      <c r="AM290" s="363"/>
      <c r="AN290" s="363"/>
      <c r="AO290" s="363"/>
      <c r="AP290" s="363"/>
      <c r="AQ290" s="319"/>
      <c r="AR290" s="319"/>
      <c r="AS290" s="319"/>
      <c r="AT290" s="319"/>
      <c r="AU290" s="364"/>
      <c r="AV290" s="319"/>
      <c r="AW290" s="319"/>
      <c r="AX290" s="319"/>
      <c r="AY290" s="319"/>
      <c r="AZ290" s="319"/>
      <c r="BB290" s="323"/>
      <c r="BD290" s="323"/>
      <c r="BF290" s="323"/>
      <c r="BH290" s="323"/>
    </row>
    <row r="291" spans="2:60" s="301" customFormat="1" x14ac:dyDescent="0.25">
      <c r="B291" s="319"/>
      <c r="C291" s="319"/>
      <c r="D291" s="320"/>
      <c r="E291" s="319"/>
      <c r="F291" s="319"/>
      <c r="G291" s="319"/>
      <c r="H291" s="319"/>
      <c r="I291" s="319"/>
      <c r="J291" s="319"/>
      <c r="K291" s="319"/>
      <c r="L291" s="362"/>
      <c r="M291" s="319"/>
      <c r="N291" s="319"/>
      <c r="O291" s="319"/>
      <c r="P291" s="319"/>
      <c r="Q291" s="319"/>
      <c r="R291" s="319"/>
      <c r="S291" s="319"/>
      <c r="T291" s="319"/>
      <c r="U291" s="319"/>
      <c r="V291" s="319"/>
      <c r="W291" s="319"/>
      <c r="X291" s="319"/>
      <c r="Y291" s="319"/>
      <c r="Z291" s="319"/>
      <c r="AA291" s="319"/>
      <c r="AB291" s="319"/>
      <c r="AC291" s="319"/>
      <c r="AD291" s="319"/>
      <c r="AE291" s="319"/>
      <c r="AF291" s="319"/>
      <c r="AG291" s="319"/>
      <c r="AH291" s="319"/>
      <c r="AI291" s="319"/>
      <c r="AJ291" s="319"/>
      <c r="AK291" s="319"/>
      <c r="AL291" s="319"/>
      <c r="AM291" s="363"/>
      <c r="AN291" s="363"/>
      <c r="AO291" s="363"/>
      <c r="AP291" s="363"/>
      <c r="AQ291" s="319"/>
      <c r="AR291" s="319"/>
      <c r="AS291" s="319"/>
      <c r="AT291" s="319"/>
      <c r="AU291" s="364"/>
      <c r="AV291" s="319"/>
      <c r="AW291" s="319"/>
      <c r="AX291" s="319"/>
      <c r="AY291" s="319"/>
      <c r="AZ291" s="319"/>
      <c r="BB291" s="323"/>
      <c r="BD291" s="323"/>
      <c r="BF291" s="323"/>
      <c r="BH291" s="323"/>
    </row>
    <row r="292" spans="2:60" s="301" customFormat="1" x14ac:dyDescent="0.25">
      <c r="B292" s="319"/>
      <c r="C292" s="319"/>
      <c r="D292" s="320"/>
      <c r="E292" s="319"/>
      <c r="F292" s="319"/>
      <c r="G292" s="319"/>
      <c r="H292" s="319"/>
      <c r="I292" s="319"/>
      <c r="J292" s="319"/>
      <c r="K292" s="319"/>
      <c r="L292" s="362"/>
      <c r="M292" s="319"/>
      <c r="N292" s="319"/>
      <c r="O292" s="319"/>
      <c r="P292" s="319"/>
      <c r="Q292" s="319"/>
      <c r="R292" s="319"/>
      <c r="S292" s="319"/>
      <c r="T292" s="319"/>
      <c r="U292" s="319"/>
      <c r="V292" s="319"/>
      <c r="W292" s="319"/>
      <c r="X292" s="319"/>
      <c r="Y292" s="319"/>
      <c r="Z292" s="319"/>
      <c r="AA292" s="319"/>
      <c r="AB292" s="319"/>
      <c r="AC292" s="319"/>
      <c r="AD292" s="319"/>
      <c r="AE292" s="319"/>
      <c r="AF292" s="319"/>
      <c r="AG292" s="319"/>
      <c r="AH292" s="319"/>
      <c r="AI292" s="319"/>
      <c r="AJ292" s="319"/>
      <c r="AK292" s="319"/>
      <c r="AL292" s="319"/>
      <c r="AM292" s="363"/>
      <c r="AN292" s="363"/>
      <c r="AO292" s="363"/>
      <c r="AP292" s="363"/>
      <c r="AQ292" s="319"/>
      <c r="AR292" s="319"/>
      <c r="AS292" s="319"/>
      <c r="AT292" s="319"/>
      <c r="AU292" s="364"/>
      <c r="AV292" s="319"/>
      <c r="AW292" s="319"/>
      <c r="AX292" s="319"/>
      <c r="AY292" s="319"/>
      <c r="AZ292" s="319"/>
      <c r="BB292" s="323"/>
      <c r="BD292" s="323"/>
      <c r="BF292" s="323"/>
      <c r="BH292" s="323"/>
    </row>
    <row r="293" spans="2:60" s="301" customFormat="1" x14ac:dyDescent="0.25">
      <c r="B293" s="319"/>
      <c r="C293" s="319"/>
      <c r="D293" s="320"/>
      <c r="E293" s="319"/>
      <c r="F293" s="319"/>
      <c r="G293" s="319"/>
      <c r="H293" s="319"/>
      <c r="I293" s="319"/>
      <c r="J293" s="319"/>
      <c r="K293" s="319"/>
      <c r="L293" s="362"/>
      <c r="M293" s="319"/>
      <c r="N293" s="319"/>
      <c r="O293" s="319"/>
      <c r="P293" s="319"/>
      <c r="Q293" s="319"/>
      <c r="R293" s="319"/>
      <c r="S293" s="319"/>
      <c r="T293" s="319"/>
      <c r="U293" s="319"/>
      <c r="V293" s="319"/>
      <c r="W293" s="319"/>
      <c r="X293" s="319"/>
      <c r="Y293" s="319"/>
      <c r="Z293" s="319"/>
      <c r="AA293" s="319"/>
      <c r="AB293" s="319"/>
      <c r="AC293" s="319"/>
      <c r="AD293" s="319"/>
      <c r="AE293" s="319"/>
      <c r="AF293" s="319"/>
      <c r="AG293" s="319"/>
      <c r="AH293" s="319"/>
      <c r="AI293" s="319"/>
      <c r="AJ293" s="319"/>
      <c r="AK293" s="319"/>
      <c r="AL293" s="319"/>
      <c r="AM293" s="363"/>
      <c r="AN293" s="363"/>
      <c r="AO293" s="363"/>
      <c r="AP293" s="363"/>
      <c r="AQ293" s="319"/>
      <c r="AR293" s="319"/>
      <c r="AS293" s="319"/>
      <c r="AT293" s="319"/>
      <c r="AU293" s="364"/>
      <c r="AV293" s="319"/>
      <c r="AW293" s="319"/>
      <c r="AX293" s="319"/>
      <c r="AY293" s="319"/>
      <c r="AZ293" s="319"/>
      <c r="BB293" s="323"/>
      <c r="BD293" s="323"/>
      <c r="BF293" s="323"/>
      <c r="BH293" s="323"/>
    </row>
    <row r="294" spans="2:60" s="301" customFormat="1" x14ac:dyDescent="0.25">
      <c r="B294" s="319"/>
      <c r="C294" s="319"/>
      <c r="D294" s="320"/>
      <c r="E294" s="319"/>
      <c r="F294" s="319"/>
      <c r="G294" s="319"/>
      <c r="H294" s="319"/>
      <c r="I294" s="319"/>
      <c r="J294" s="319"/>
      <c r="K294" s="319"/>
      <c r="L294" s="362"/>
      <c r="M294" s="319"/>
      <c r="N294" s="319"/>
      <c r="O294" s="319"/>
      <c r="P294" s="319"/>
      <c r="Q294" s="319"/>
      <c r="R294" s="319"/>
      <c r="S294" s="319"/>
      <c r="T294" s="319"/>
      <c r="U294" s="319"/>
      <c r="V294" s="319"/>
      <c r="W294" s="319"/>
      <c r="X294" s="319"/>
      <c r="Y294" s="319"/>
      <c r="Z294" s="319"/>
      <c r="AA294" s="319"/>
      <c r="AB294" s="319"/>
      <c r="AC294" s="319"/>
      <c r="AD294" s="319"/>
      <c r="AE294" s="319"/>
      <c r="AF294" s="319"/>
      <c r="AG294" s="319"/>
      <c r="AH294" s="319"/>
      <c r="AI294" s="319"/>
      <c r="AJ294" s="319"/>
      <c r="AK294" s="319"/>
      <c r="AL294" s="319"/>
      <c r="AM294" s="363"/>
      <c r="AN294" s="363"/>
      <c r="AO294" s="363"/>
      <c r="AP294" s="363"/>
      <c r="AQ294" s="319"/>
      <c r="AR294" s="319"/>
      <c r="AS294" s="319"/>
      <c r="AT294" s="319"/>
      <c r="AU294" s="364"/>
      <c r="AV294" s="319"/>
      <c r="AW294" s="319"/>
      <c r="AX294" s="319"/>
      <c r="AY294" s="319"/>
      <c r="AZ294" s="319"/>
      <c r="BB294" s="323"/>
      <c r="BD294" s="323"/>
      <c r="BF294" s="323"/>
      <c r="BH294" s="323"/>
    </row>
    <row r="295" spans="2:60" s="301" customFormat="1" x14ac:dyDescent="0.25">
      <c r="B295" s="319"/>
      <c r="C295" s="319"/>
      <c r="D295" s="320"/>
      <c r="E295" s="319"/>
      <c r="F295" s="319"/>
      <c r="G295" s="319"/>
      <c r="H295" s="319"/>
      <c r="I295" s="319"/>
      <c r="J295" s="319"/>
      <c r="K295" s="319"/>
      <c r="L295" s="362"/>
      <c r="M295" s="319"/>
      <c r="N295" s="319"/>
      <c r="O295" s="319"/>
      <c r="P295" s="319"/>
      <c r="Q295" s="319"/>
      <c r="R295" s="319"/>
      <c r="S295" s="319"/>
      <c r="T295" s="319"/>
      <c r="U295" s="319"/>
      <c r="V295" s="319"/>
      <c r="W295" s="319"/>
      <c r="X295" s="319"/>
      <c r="Y295" s="319"/>
      <c r="Z295" s="319"/>
      <c r="AA295" s="319"/>
      <c r="AB295" s="319"/>
      <c r="AC295" s="319"/>
      <c r="AD295" s="319"/>
      <c r="AE295" s="319"/>
      <c r="AF295" s="319"/>
      <c r="AG295" s="319"/>
      <c r="AH295" s="319"/>
      <c r="AI295" s="319"/>
      <c r="AJ295" s="319"/>
      <c r="AK295" s="319"/>
      <c r="AL295" s="319"/>
      <c r="AM295" s="363"/>
      <c r="AN295" s="363"/>
      <c r="AO295" s="363"/>
      <c r="AP295" s="363"/>
      <c r="AQ295" s="319"/>
      <c r="AR295" s="319"/>
      <c r="AS295" s="319"/>
      <c r="AT295" s="319"/>
      <c r="AU295" s="364"/>
      <c r="AV295" s="319"/>
      <c r="AW295" s="319"/>
      <c r="AX295" s="319"/>
      <c r="AY295" s="319"/>
      <c r="AZ295" s="319"/>
      <c r="BB295" s="323"/>
      <c r="BD295" s="323"/>
      <c r="BF295" s="323"/>
      <c r="BH295" s="323"/>
    </row>
    <row r="296" spans="2:60" s="301" customFormat="1" x14ac:dyDescent="0.25">
      <c r="B296" s="319"/>
      <c r="C296" s="319"/>
      <c r="D296" s="320"/>
      <c r="E296" s="319"/>
      <c r="F296" s="319"/>
      <c r="G296" s="319"/>
      <c r="H296" s="319"/>
      <c r="I296" s="319"/>
      <c r="J296" s="319"/>
      <c r="K296" s="319"/>
      <c r="L296" s="362"/>
      <c r="M296" s="319"/>
      <c r="N296" s="319"/>
      <c r="O296" s="319"/>
      <c r="P296" s="319"/>
      <c r="Q296" s="319"/>
      <c r="R296" s="319"/>
      <c r="S296" s="319"/>
      <c r="T296" s="319"/>
      <c r="U296" s="319"/>
      <c r="V296" s="319"/>
      <c r="W296" s="319"/>
      <c r="X296" s="319"/>
      <c r="Y296" s="319"/>
      <c r="Z296" s="319"/>
      <c r="AA296" s="319"/>
      <c r="AB296" s="319"/>
      <c r="AC296" s="319"/>
      <c r="AD296" s="319"/>
      <c r="AE296" s="319"/>
      <c r="AF296" s="319"/>
      <c r="AG296" s="319"/>
      <c r="AH296" s="319"/>
      <c r="AI296" s="319"/>
      <c r="AJ296" s="319"/>
      <c r="AK296" s="319"/>
      <c r="AL296" s="319"/>
      <c r="AM296" s="363"/>
      <c r="AN296" s="363"/>
      <c r="AO296" s="363"/>
      <c r="AP296" s="363"/>
      <c r="AQ296" s="319"/>
      <c r="AR296" s="319"/>
      <c r="AS296" s="319"/>
      <c r="AT296" s="319"/>
      <c r="AU296" s="364"/>
      <c r="AV296" s="319"/>
      <c r="AW296" s="319"/>
      <c r="AX296" s="319"/>
      <c r="AY296" s="319"/>
      <c r="AZ296" s="319"/>
      <c r="BB296" s="323"/>
      <c r="BD296" s="323"/>
      <c r="BF296" s="323"/>
      <c r="BH296" s="323"/>
    </row>
    <row r="297" spans="2:60" s="301" customFormat="1" x14ac:dyDescent="0.25">
      <c r="B297" s="319"/>
      <c r="C297" s="319"/>
      <c r="D297" s="320"/>
      <c r="E297" s="319"/>
      <c r="F297" s="319"/>
      <c r="G297" s="319"/>
      <c r="H297" s="319"/>
      <c r="I297" s="319"/>
      <c r="J297" s="319"/>
      <c r="K297" s="319"/>
      <c r="L297" s="362"/>
      <c r="M297" s="319"/>
      <c r="N297" s="319"/>
      <c r="O297" s="319"/>
      <c r="P297" s="319"/>
      <c r="Q297" s="319"/>
      <c r="R297" s="319"/>
      <c r="S297" s="319"/>
      <c r="T297" s="319"/>
      <c r="U297" s="319"/>
      <c r="V297" s="319"/>
      <c r="W297" s="319"/>
      <c r="X297" s="319"/>
      <c r="Y297" s="319"/>
      <c r="Z297" s="319"/>
      <c r="AA297" s="319"/>
      <c r="AB297" s="319"/>
      <c r="AC297" s="319"/>
      <c r="AD297" s="319"/>
      <c r="AE297" s="319"/>
      <c r="AF297" s="319"/>
      <c r="AG297" s="319"/>
      <c r="AH297" s="319"/>
      <c r="AI297" s="319"/>
      <c r="AJ297" s="319"/>
      <c r="AK297" s="319"/>
      <c r="AL297" s="319"/>
      <c r="AM297" s="363"/>
      <c r="AN297" s="363"/>
      <c r="AO297" s="363"/>
      <c r="AP297" s="363"/>
      <c r="AQ297" s="319"/>
      <c r="AR297" s="319"/>
      <c r="AS297" s="319"/>
      <c r="AT297" s="319"/>
      <c r="AU297" s="364"/>
      <c r="AV297" s="319"/>
      <c r="AW297" s="319"/>
      <c r="AX297" s="319"/>
      <c r="AY297" s="319"/>
      <c r="AZ297" s="319"/>
      <c r="BB297" s="323"/>
      <c r="BD297" s="323"/>
      <c r="BF297" s="323"/>
      <c r="BH297" s="323"/>
    </row>
    <row r="298" spans="2:60" s="301" customFormat="1" x14ac:dyDescent="0.25">
      <c r="B298" s="319"/>
      <c r="C298" s="319"/>
      <c r="D298" s="320"/>
      <c r="E298" s="319"/>
      <c r="F298" s="319"/>
      <c r="G298" s="319"/>
      <c r="H298" s="319"/>
      <c r="I298" s="319"/>
      <c r="J298" s="319"/>
      <c r="K298" s="319"/>
      <c r="L298" s="362"/>
      <c r="M298" s="319"/>
      <c r="N298" s="319"/>
      <c r="O298" s="319"/>
      <c r="P298" s="319"/>
      <c r="Q298" s="319"/>
      <c r="R298" s="319"/>
      <c r="S298" s="319"/>
      <c r="T298" s="319"/>
      <c r="U298" s="319"/>
      <c r="V298" s="319"/>
      <c r="W298" s="319"/>
      <c r="X298" s="319"/>
      <c r="Y298" s="319"/>
      <c r="Z298" s="319"/>
      <c r="AA298" s="319"/>
      <c r="AB298" s="319"/>
      <c r="AC298" s="319"/>
      <c r="AD298" s="319"/>
      <c r="AE298" s="319"/>
      <c r="AF298" s="319"/>
      <c r="AG298" s="319"/>
      <c r="AH298" s="319"/>
      <c r="AI298" s="319"/>
      <c r="AJ298" s="319"/>
      <c r="AK298" s="319"/>
      <c r="AL298" s="319"/>
      <c r="AM298" s="363"/>
      <c r="AN298" s="363"/>
      <c r="AO298" s="363"/>
      <c r="AP298" s="363"/>
      <c r="AQ298" s="319"/>
      <c r="AR298" s="319"/>
      <c r="AS298" s="319"/>
      <c r="AT298" s="319"/>
      <c r="AU298" s="364"/>
      <c r="AV298" s="319"/>
      <c r="AW298" s="319"/>
      <c r="AX298" s="319"/>
      <c r="AY298" s="319"/>
      <c r="AZ298" s="319"/>
      <c r="BB298" s="323"/>
      <c r="BD298" s="323"/>
      <c r="BF298" s="323"/>
      <c r="BH298" s="323"/>
    </row>
    <row r="299" spans="2:60" s="301" customFormat="1" x14ac:dyDescent="0.25">
      <c r="B299" s="319"/>
      <c r="C299" s="319"/>
      <c r="D299" s="320"/>
      <c r="E299" s="319"/>
      <c r="F299" s="319"/>
      <c r="G299" s="319"/>
      <c r="H299" s="319"/>
      <c r="I299" s="319"/>
      <c r="J299" s="319"/>
      <c r="K299" s="319"/>
      <c r="L299" s="362"/>
      <c r="M299" s="319"/>
      <c r="N299" s="319"/>
      <c r="O299" s="319"/>
      <c r="P299" s="319"/>
      <c r="Q299" s="319"/>
      <c r="R299" s="319"/>
      <c r="S299" s="319"/>
      <c r="T299" s="319"/>
      <c r="U299" s="319"/>
      <c r="V299" s="319"/>
      <c r="W299" s="319"/>
      <c r="X299" s="319"/>
      <c r="Y299" s="319"/>
      <c r="Z299" s="319"/>
      <c r="AA299" s="319"/>
      <c r="AB299" s="319"/>
      <c r="AC299" s="319"/>
      <c r="AD299" s="319"/>
      <c r="AE299" s="319"/>
      <c r="AF299" s="319"/>
      <c r="AG299" s="319"/>
      <c r="AH299" s="319"/>
      <c r="AI299" s="319"/>
      <c r="AJ299" s="319"/>
      <c r="AK299" s="319"/>
      <c r="AL299" s="319"/>
      <c r="AM299" s="363"/>
      <c r="AN299" s="363"/>
      <c r="AO299" s="363"/>
      <c r="AP299" s="363"/>
      <c r="AQ299" s="319"/>
      <c r="AR299" s="319"/>
      <c r="AS299" s="319"/>
      <c r="AT299" s="319"/>
      <c r="AU299" s="364"/>
      <c r="AV299" s="319"/>
      <c r="AW299" s="319"/>
      <c r="AX299" s="319"/>
      <c r="AY299" s="319"/>
      <c r="AZ299" s="319"/>
      <c r="BB299" s="323"/>
      <c r="BD299" s="323"/>
      <c r="BF299" s="323"/>
      <c r="BH299" s="323"/>
    </row>
    <row r="300" spans="2:60" s="301" customFormat="1" x14ac:dyDescent="0.25">
      <c r="B300" s="319"/>
      <c r="C300" s="319"/>
      <c r="D300" s="320"/>
      <c r="E300" s="319"/>
      <c r="F300" s="319"/>
      <c r="G300" s="319"/>
      <c r="H300" s="319"/>
      <c r="I300" s="319"/>
      <c r="J300" s="319"/>
      <c r="K300" s="319"/>
      <c r="L300" s="362"/>
      <c r="M300" s="319"/>
      <c r="N300" s="319"/>
      <c r="O300" s="319"/>
      <c r="P300" s="319"/>
      <c r="Q300" s="319"/>
      <c r="R300" s="319"/>
      <c r="S300" s="319"/>
      <c r="T300" s="319"/>
      <c r="U300" s="319"/>
      <c r="V300" s="319"/>
      <c r="W300" s="319"/>
      <c r="X300" s="319"/>
      <c r="Y300" s="319"/>
      <c r="Z300" s="319"/>
      <c r="AA300" s="319"/>
      <c r="AB300" s="319"/>
      <c r="AC300" s="319"/>
      <c r="AD300" s="319"/>
      <c r="AE300" s="319"/>
      <c r="AF300" s="319"/>
      <c r="AG300" s="319"/>
      <c r="AH300" s="319"/>
      <c r="AI300" s="319"/>
      <c r="AJ300" s="319"/>
      <c r="AK300" s="319"/>
      <c r="AL300" s="319"/>
      <c r="AM300" s="363"/>
      <c r="AN300" s="363"/>
      <c r="AO300" s="363"/>
      <c r="AP300" s="363"/>
      <c r="AQ300" s="319"/>
      <c r="AR300" s="319"/>
      <c r="AS300" s="319"/>
      <c r="AT300" s="319"/>
      <c r="AU300" s="364"/>
      <c r="AV300" s="319"/>
      <c r="AW300" s="319"/>
      <c r="AX300" s="319"/>
      <c r="AY300" s="319"/>
      <c r="AZ300" s="319"/>
      <c r="BB300" s="323"/>
      <c r="BD300" s="323"/>
      <c r="BF300" s="323"/>
      <c r="BH300" s="323"/>
    </row>
    <row r="301" spans="2:60" s="301" customFormat="1" x14ac:dyDescent="0.25">
      <c r="B301" s="319"/>
      <c r="C301" s="319"/>
      <c r="D301" s="320"/>
      <c r="E301" s="319"/>
      <c r="F301" s="319"/>
      <c r="G301" s="319"/>
      <c r="H301" s="319"/>
      <c r="I301" s="319"/>
      <c r="J301" s="319"/>
      <c r="K301" s="319"/>
      <c r="L301" s="362"/>
      <c r="M301" s="319"/>
      <c r="N301" s="319"/>
      <c r="O301" s="319"/>
      <c r="P301" s="319"/>
      <c r="Q301" s="319"/>
      <c r="R301" s="319"/>
      <c r="S301" s="319"/>
      <c r="T301" s="319"/>
      <c r="U301" s="319"/>
      <c r="V301" s="319"/>
      <c r="W301" s="319"/>
      <c r="X301" s="319"/>
      <c r="Y301" s="319"/>
      <c r="Z301" s="319"/>
      <c r="AA301" s="319"/>
      <c r="AB301" s="319"/>
      <c r="AC301" s="319"/>
      <c r="AD301" s="319"/>
      <c r="AE301" s="319"/>
      <c r="AF301" s="319"/>
      <c r="AG301" s="319"/>
      <c r="AH301" s="319"/>
      <c r="AI301" s="319"/>
      <c r="AJ301" s="319"/>
      <c r="AK301" s="319"/>
      <c r="AL301" s="319"/>
      <c r="AM301" s="363"/>
      <c r="AN301" s="363"/>
      <c r="AO301" s="363"/>
      <c r="AP301" s="363"/>
      <c r="AQ301" s="319"/>
      <c r="AR301" s="319"/>
      <c r="AS301" s="319"/>
      <c r="AT301" s="319"/>
      <c r="AU301" s="364"/>
      <c r="AV301" s="319"/>
      <c r="AW301" s="319"/>
      <c r="AX301" s="319"/>
      <c r="AY301" s="319"/>
      <c r="AZ301" s="319"/>
      <c r="BB301" s="323"/>
      <c r="BD301" s="323"/>
      <c r="BF301" s="323"/>
      <c r="BH301" s="323"/>
    </row>
    <row r="302" spans="2:60" s="301" customFormat="1" x14ac:dyDescent="0.25">
      <c r="B302" s="319"/>
      <c r="C302" s="319"/>
      <c r="D302" s="320"/>
      <c r="E302" s="319"/>
      <c r="F302" s="319"/>
      <c r="G302" s="319"/>
      <c r="H302" s="319"/>
      <c r="I302" s="319"/>
      <c r="J302" s="319"/>
      <c r="K302" s="319"/>
      <c r="L302" s="362"/>
      <c r="M302" s="319"/>
      <c r="N302" s="319"/>
      <c r="O302" s="319"/>
      <c r="P302" s="319"/>
      <c r="Q302" s="319"/>
      <c r="R302" s="319"/>
      <c r="S302" s="319"/>
      <c r="T302" s="319"/>
      <c r="U302" s="319"/>
      <c r="V302" s="319"/>
      <c r="W302" s="319"/>
      <c r="X302" s="319"/>
      <c r="Y302" s="319"/>
      <c r="Z302" s="319"/>
      <c r="AA302" s="319"/>
      <c r="AB302" s="319"/>
      <c r="AC302" s="319"/>
      <c r="AD302" s="319"/>
      <c r="AE302" s="319"/>
      <c r="AF302" s="319"/>
      <c r="AG302" s="319"/>
      <c r="AH302" s="319"/>
      <c r="AI302" s="319"/>
      <c r="AJ302" s="319"/>
      <c r="AK302" s="319"/>
      <c r="AL302" s="319"/>
      <c r="AM302" s="363"/>
      <c r="AN302" s="363"/>
      <c r="AO302" s="363"/>
      <c r="AP302" s="363"/>
      <c r="AQ302" s="319"/>
      <c r="AR302" s="319"/>
      <c r="AS302" s="319"/>
      <c r="AT302" s="319"/>
      <c r="AU302" s="364"/>
      <c r="AV302" s="319"/>
      <c r="AW302" s="319"/>
      <c r="AX302" s="319"/>
      <c r="AY302" s="319"/>
      <c r="AZ302" s="319"/>
      <c r="BB302" s="323"/>
      <c r="BD302" s="323"/>
      <c r="BF302" s="323"/>
      <c r="BH302" s="323"/>
    </row>
    <row r="303" spans="2:60" s="301" customFormat="1" x14ac:dyDescent="0.25">
      <c r="B303" s="319"/>
      <c r="C303" s="319"/>
      <c r="D303" s="320"/>
      <c r="E303" s="319"/>
      <c r="F303" s="319"/>
      <c r="G303" s="319"/>
      <c r="H303" s="319"/>
      <c r="I303" s="319"/>
      <c r="J303" s="319"/>
      <c r="K303" s="319"/>
      <c r="L303" s="362"/>
      <c r="M303" s="319"/>
      <c r="N303" s="319"/>
      <c r="O303" s="319"/>
      <c r="P303" s="319"/>
      <c r="Q303" s="319"/>
      <c r="R303" s="319"/>
      <c r="S303" s="319"/>
      <c r="T303" s="319"/>
      <c r="U303" s="319"/>
      <c r="V303" s="319"/>
      <c r="W303" s="319"/>
      <c r="X303" s="319"/>
      <c r="Y303" s="319"/>
      <c r="Z303" s="319"/>
      <c r="AA303" s="319"/>
      <c r="AB303" s="319"/>
      <c r="AC303" s="319"/>
      <c r="AD303" s="319"/>
      <c r="AE303" s="319"/>
      <c r="AF303" s="319"/>
      <c r="AG303" s="319"/>
      <c r="AH303" s="319"/>
      <c r="AI303" s="319"/>
      <c r="AJ303" s="319"/>
      <c r="AK303" s="319"/>
      <c r="AL303" s="319"/>
      <c r="AM303" s="363"/>
      <c r="AN303" s="363"/>
      <c r="AO303" s="363"/>
      <c r="AP303" s="363"/>
      <c r="AQ303" s="319"/>
      <c r="AR303" s="319"/>
      <c r="AS303" s="319"/>
      <c r="AT303" s="319"/>
      <c r="AU303" s="364"/>
      <c r="AV303" s="319"/>
      <c r="AW303" s="319"/>
      <c r="AX303" s="319"/>
      <c r="AY303" s="319"/>
      <c r="AZ303" s="319"/>
      <c r="BB303" s="323"/>
      <c r="BD303" s="323"/>
      <c r="BF303" s="323"/>
      <c r="BH303" s="323"/>
    </row>
    <row r="304" spans="2:60" s="301" customFormat="1" x14ac:dyDescent="0.25">
      <c r="B304" s="319"/>
      <c r="C304" s="319"/>
      <c r="D304" s="320"/>
      <c r="E304" s="319"/>
      <c r="F304" s="319"/>
      <c r="G304" s="319"/>
      <c r="H304" s="319"/>
      <c r="I304" s="319"/>
      <c r="J304" s="319"/>
      <c r="K304" s="319"/>
      <c r="L304" s="362"/>
      <c r="M304" s="319"/>
      <c r="N304" s="319"/>
      <c r="O304" s="319"/>
      <c r="P304" s="319"/>
      <c r="Q304" s="319"/>
      <c r="R304" s="319"/>
      <c r="S304" s="319"/>
      <c r="T304" s="319"/>
      <c r="U304" s="319"/>
      <c r="V304" s="319"/>
      <c r="W304" s="319"/>
      <c r="X304" s="319"/>
      <c r="Y304" s="319"/>
      <c r="Z304" s="319"/>
      <c r="AA304" s="319"/>
      <c r="AB304" s="319"/>
      <c r="AC304" s="319"/>
      <c r="AD304" s="319"/>
      <c r="AE304" s="319"/>
      <c r="AF304" s="319"/>
      <c r="AG304" s="319"/>
      <c r="AH304" s="319"/>
      <c r="AI304" s="319"/>
      <c r="AJ304" s="319"/>
      <c r="AK304" s="319"/>
      <c r="AL304" s="319"/>
      <c r="AM304" s="363"/>
      <c r="AN304" s="363"/>
      <c r="AO304" s="363"/>
      <c r="AP304" s="363"/>
      <c r="AQ304" s="319"/>
      <c r="AR304" s="319"/>
      <c r="AS304" s="319"/>
      <c r="AT304" s="319"/>
      <c r="AU304" s="364"/>
      <c r="AV304" s="319"/>
      <c r="AW304" s="319"/>
      <c r="AX304" s="319"/>
      <c r="AY304" s="319"/>
      <c r="AZ304" s="319"/>
      <c r="BB304" s="323"/>
      <c r="BD304" s="323"/>
      <c r="BF304" s="323"/>
      <c r="BH304" s="323"/>
    </row>
    <row r="305" spans="2:60" s="301" customFormat="1" x14ac:dyDescent="0.25">
      <c r="B305" s="319"/>
      <c r="C305" s="319"/>
      <c r="D305" s="320"/>
      <c r="E305" s="319"/>
      <c r="F305" s="319"/>
      <c r="G305" s="319"/>
      <c r="H305" s="319"/>
      <c r="I305" s="319"/>
      <c r="J305" s="319"/>
      <c r="K305" s="319"/>
      <c r="L305" s="362"/>
      <c r="M305" s="319"/>
      <c r="N305" s="319"/>
      <c r="O305" s="319"/>
      <c r="P305" s="319"/>
      <c r="Q305" s="319"/>
      <c r="R305" s="319"/>
      <c r="S305" s="319"/>
      <c r="T305" s="319"/>
      <c r="U305" s="319"/>
      <c r="V305" s="319"/>
      <c r="W305" s="319"/>
      <c r="X305" s="319"/>
      <c r="Y305" s="319"/>
      <c r="Z305" s="319"/>
      <c r="AA305" s="319"/>
      <c r="AB305" s="319"/>
      <c r="AC305" s="319"/>
      <c r="AD305" s="319"/>
      <c r="AE305" s="319"/>
      <c r="AF305" s="319"/>
      <c r="AG305" s="319"/>
      <c r="AH305" s="319"/>
      <c r="AI305" s="319"/>
      <c r="AJ305" s="319"/>
      <c r="AK305" s="319"/>
      <c r="AL305" s="319"/>
      <c r="AM305" s="363"/>
      <c r="AN305" s="363"/>
      <c r="AO305" s="363"/>
      <c r="AP305" s="363"/>
      <c r="AQ305" s="319"/>
      <c r="AR305" s="319"/>
      <c r="AS305" s="319"/>
      <c r="AT305" s="319"/>
      <c r="AU305" s="364"/>
      <c r="AV305" s="319"/>
      <c r="AW305" s="319"/>
      <c r="AX305" s="319"/>
      <c r="AY305" s="319"/>
      <c r="AZ305" s="319"/>
      <c r="BB305" s="323"/>
      <c r="BD305" s="323"/>
      <c r="BF305" s="323"/>
      <c r="BH305" s="323"/>
    </row>
    <row r="306" spans="2:60" s="301" customFormat="1" x14ac:dyDescent="0.25">
      <c r="B306" s="319"/>
      <c r="C306" s="319"/>
      <c r="D306" s="320"/>
      <c r="E306" s="319"/>
      <c r="F306" s="319"/>
      <c r="G306" s="319"/>
      <c r="H306" s="319"/>
      <c r="I306" s="319"/>
      <c r="J306" s="319"/>
      <c r="K306" s="319"/>
      <c r="L306" s="362"/>
      <c r="M306" s="319"/>
      <c r="N306" s="319"/>
      <c r="O306" s="319"/>
      <c r="P306" s="319"/>
      <c r="Q306" s="319"/>
      <c r="R306" s="319"/>
      <c r="S306" s="319"/>
      <c r="T306" s="319"/>
      <c r="U306" s="319"/>
      <c r="V306" s="319"/>
      <c r="W306" s="319"/>
      <c r="X306" s="319"/>
      <c r="Y306" s="319"/>
      <c r="Z306" s="319"/>
      <c r="AA306" s="319"/>
      <c r="AB306" s="319"/>
      <c r="AC306" s="319"/>
      <c r="AD306" s="319"/>
      <c r="AE306" s="319"/>
      <c r="AF306" s="319"/>
      <c r="AG306" s="319"/>
      <c r="AH306" s="319"/>
      <c r="AI306" s="319"/>
      <c r="AJ306" s="319"/>
      <c r="AK306" s="319"/>
      <c r="AL306" s="319"/>
      <c r="AM306" s="363"/>
      <c r="AN306" s="363"/>
      <c r="AO306" s="363"/>
      <c r="AP306" s="363"/>
      <c r="AQ306" s="319"/>
      <c r="AR306" s="319"/>
      <c r="AS306" s="319"/>
      <c r="AT306" s="319"/>
      <c r="AU306" s="364"/>
      <c r="AV306" s="319"/>
      <c r="AW306" s="319"/>
      <c r="AX306" s="319"/>
      <c r="AY306" s="319"/>
      <c r="AZ306" s="319"/>
      <c r="BB306" s="323"/>
      <c r="BD306" s="323"/>
      <c r="BF306" s="323"/>
      <c r="BH306" s="323"/>
    </row>
    <row r="307" spans="2:60" s="301" customFormat="1" x14ac:dyDescent="0.25">
      <c r="B307" s="319"/>
      <c r="C307" s="319"/>
      <c r="D307" s="320"/>
      <c r="E307" s="319"/>
      <c r="F307" s="319"/>
      <c r="G307" s="319"/>
      <c r="H307" s="319"/>
      <c r="I307" s="319"/>
      <c r="J307" s="319"/>
      <c r="K307" s="319"/>
      <c r="L307" s="362"/>
      <c r="M307" s="319"/>
      <c r="N307" s="319"/>
      <c r="O307" s="319"/>
      <c r="P307" s="319"/>
      <c r="Q307" s="319"/>
      <c r="R307" s="319"/>
      <c r="S307" s="319"/>
      <c r="T307" s="319"/>
      <c r="U307" s="319"/>
      <c r="V307" s="319"/>
      <c r="W307" s="319"/>
      <c r="X307" s="319"/>
      <c r="Y307" s="319"/>
      <c r="Z307" s="319"/>
      <c r="AA307" s="319"/>
      <c r="AB307" s="319"/>
      <c r="AC307" s="319"/>
      <c r="AD307" s="319"/>
      <c r="AE307" s="319"/>
      <c r="AF307" s="319"/>
      <c r="AG307" s="319"/>
      <c r="AH307" s="319"/>
      <c r="AI307" s="319"/>
      <c r="AJ307" s="319"/>
      <c r="AK307" s="319"/>
      <c r="AL307" s="319"/>
      <c r="AM307" s="363"/>
      <c r="AN307" s="363"/>
      <c r="AO307" s="363"/>
      <c r="AP307" s="363"/>
      <c r="AQ307" s="319"/>
      <c r="AR307" s="319"/>
      <c r="AS307" s="319"/>
      <c r="AT307" s="319"/>
      <c r="AU307" s="364"/>
      <c r="AV307" s="319"/>
      <c r="AW307" s="319"/>
      <c r="AX307" s="319"/>
      <c r="AY307" s="319"/>
      <c r="AZ307" s="319"/>
      <c r="BB307" s="323"/>
      <c r="BD307" s="323"/>
      <c r="BF307" s="323"/>
      <c r="BH307" s="323"/>
    </row>
    <row r="308" spans="2:60" s="301" customFormat="1" x14ac:dyDescent="0.25">
      <c r="B308" s="319"/>
      <c r="C308" s="319"/>
      <c r="D308" s="320"/>
      <c r="E308" s="319"/>
      <c r="F308" s="319"/>
      <c r="G308" s="319"/>
      <c r="H308" s="319"/>
      <c r="I308" s="319"/>
      <c r="J308" s="319"/>
      <c r="K308" s="319"/>
      <c r="L308" s="362"/>
      <c r="M308" s="319"/>
      <c r="N308" s="319"/>
      <c r="O308" s="319"/>
      <c r="P308" s="319"/>
      <c r="Q308" s="319"/>
      <c r="R308" s="319"/>
      <c r="S308" s="319"/>
      <c r="T308" s="319"/>
      <c r="U308" s="319"/>
      <c r="V308" s="319"/>
      <c r="W308" s="319"/>
      <c r="X308" s="319"/>
      <c r="Y308" s="319"/>
      <c r="Z308" s="319"/>
      <c r="AA308" s="319"/>
      <c r="AB308" s="319"/>
      <c r="AC308" s="319"/>
      <c r="AD308" s="319"/>
      <c r="AE308" s="319"/>
      <c r="AF308" s="319"/>
      <c r="AG308" s="319"/>
      <c r="AH308" s="319"/>
      <c r="AI308" s="319"/>
      <c r="AJ308" s="319"/>
      <c r="AK308" s="319"/>
      <c r="AL308" s="319"/>
      <c r="AM308" s="363"/>
      <c r="AN308" s="363"/>
      <c r="AO308" s="363"/>
      <c r="AP308" s="363"/>
      <c r="AQ308" s="319"/>
      <c r="AR308" s="319"/>
      <c r="AS308" s="319"/>
      <c r="AT308" s="319"/>
      <c r="AU308" s="364"/>
      <c r="AV308" s="319"/>
      <c r="AW308" s="319"/>
      <c r="AX308" s="319"/>
      <c r="AY308" s="319"/>
      <c r="AZ308" s="319"/>
      <c r="BB308" s="323"/>
      <c r="BD308" s="323"/>
      <c r="BF308" s="323"/>
      <c r="BH308" s="323"/>
    </row>
    <row r="309" spans="2:60" s="301" customFormat="1" x14ac:dyDescent="0.25">
      <c r="B309" s="319"/>
      <c r="C309" s="319"/>
      <c r="D309" s="320"/>
      <c r="E309" s="319"/>
      <c r="F309" s="319"/>
      <c r="G309" s="319"/>
      <c r="H309" s="319"/>
      <c r="I309" s="319"/>
      <c r="J309" s="319"/>
      <c r="K309" s="319"/>
      <c r="L309" s="362"/>
      <c r="M309" s="319"/>
      <c r="N309" s="319"/>
      <c r="O309" s="319"/>
      <c r="P309" s="319"/>
      <c r="Q309" s="319"/>
      <c r="R309" s="319"/>
      <c r="S309" s="319"/>
      <c r="T309" s="319"/>
      <c r="U309" s="319"/>
      <c r="V309" s="319"/>
      <c r="W309" s="319"/>
      <c r="X309" s="319"/>
      <c r="Y309" s="319"/>
      <c r="Z309" s="319"/>
      <c r="AA309" s="319"/>
      <c r="AB309" s="319"/>
      <c r="AC309" s="319"/>
      <c r="AD309" s="319"/>
      <c r="AE309" s="319"/>
      <c r="AF309" s="319"/>
      <c r="AG309" s="319"/>
      <c r="AH309" s="319"/>
      <c r="AI309" s="319"/>
      <c r="AJ309" s="319"/>
      <c r="AK309" s="319"/>
      <c r="AL309" s="319"/>
      <c r="AM309" s="363"/>
      <c r="AN309" s="363"/>
      <c r="AO309" s="363"/>
      <c r="AP309" s="363"/>
      <c r="AQ309" s="319"/>
      <c r="AR309" s="319"/>
      <c r="AS309" s="319"/>
      <c r="AT309" s="319"/>
      <c r="AU309" s="364"/>
      <c r="AV309" s="319"/>
      <c r="AW309" s="319"/>
      <c r="AX309" s="319"/>
      <c r="AY309" s="319"/>
      <c r="AZ309" s="319"/>
      <c r="BB309" s="323"/>
      <c r="BD309" s="323"/>
      <c r="BF309" s="323"/>
      <c r="BH309" s="323"/>
    </row>
    <row r="310" spans="2:60" s="301" customFormat="1" x14ac:dyDescent="0.25">
      <c r="B310" s="319"/>
      <c r="C310" s="319"/>
      <c r="D310" s="320"/>
      <c r="E310" s="319"/>
      <c r="F310" s="319"/>
      <c r="G310" s="319"/>
      <c r="H310" s="319"/>
      <c r="I310" s="319"/>
      <c r="J310" s="319"/>
      <c r="K310" s="319"/>
      <c r="L310" s="362"/>
      <c r="M310" s="319"/>
      <c r="N310" s="319"/>
      <c r="O310" s="319"/>
      <c r="P310" s="319"/>
      <c r="Q310" s="319"/>
      <c r="R310" s="319"/>
      <c r="S310" s="319"/>
      <c r="T310" s="319"/>
      <c r="U310" s="319"/>
      <c r="V310" s="319"/>
      <c r="W310" s="319"/>
      <c r="X310" s="319"/>
      <c r="Y310" s="319"/>
      <c r="Z310" s="319"/>
      <c r="AA310" s="319"/>
      <c r="AB310" s="319"/>
      <c r="AC310" s="319"/>
      <c r="AD310" s="319"/>
      <c r="AE310" s="319"/>
      <c r="AF310" s="319"/>
      <c r="AG310" s="319"/>
      <c r="AH310" s="319"/>
      <c r="AI310" s="319"/>
      <c r="AJ310" s="319"/>
      <c r="AK310" s="319"/>
      <c r="AL310" s="319"/>
      <c r="AM310" s="363"/>
      <c r="AN310" s="363"/>
      <c r="AO310" s="363"/>
      <c r="AP310" s="363"/>
      <c r="AQ310" s="319"/>
      <c r="AR310" s="319"/>
      <c r="AS310" s="319"/>
      <c r="AT310" s="319"/>
      <c r="AU310" s="364"/>
      <c r="AV310" s="319"/>
      <c r="AW310" s="319"/>
      <c r="AX310" s="319"/>
      <c r="AY310" s="319"/>
      <c r="AZ310" s="319"/>
      <c r="BB310" s="323"/>
      <c r="BD310" s="323"/>
      <c r="BF310" s="323"/>
      <c r="BH310" s="323"/>
    </row>
    <row r="311" spans="2:60" s="301" customFormat="1" x14ac:dyDescent="0.25">
      <c r="B311" s="319"/>
      <c r="C311" s="319"/>
      <c r="D311" s="320"/>
      <c r="E311" s="319"/>
      <c r="F311" s="319"/>
      <c r="G311" s="319"/>
      <c r="H311" s="319"/>
      <c r="I311" s="319"/>
      <c r="J311" s="319"/>
      <c r="K311" s="319"/>
      <c r="L311" s="362"/>
      <c r="M311" s="319"/>
      <c r="N311" s="319"/>
      <c r="O311" s="319"/>
      <c r="P311" s="319"/>
      <c r="Q311" s="319"/>
      <c r="R311" s="319"/>
      <c r="S311" s="319"/>
      <c r="T311" s="319"/>
      <c r="U311" s="319"/>
      <c r="V311" s="319"/>
      <c r="W311" s="319"/>
      <c r="X311" s="319"/>
      <c r="Y311" s="319"/>
      <c r="Z311" s="319"/>
      <c r="AA311" s="319"/>
      <c r="AB311" s="319"/>
      <c r="AC311" s="319"/>
      <c r="AD311" s="319"/>
      <c r="AE311" s="319"/>
      <c r="AF311" s="319"/>
      <c r="AG311" s="319"/>
      <c r="AH311" s="319"/>
      <c r="AI311" s="319"/>
      <c r="AJ311" s="319"/>
      <c r="AK311" s="319"/>
      <c r="AL311" s="319"/>
      <c r="AM311" s="363"/>
      <c r="AN311" s="363"/>
      <c r="AO311" s="363"/>
      <c r="AP311" s="363"/>
      <c r="AQ311" s="319"/>
      <c r="AR311" s="319"/>
      <c r="AS311" s="319"/>
      <c r="AT311" s="319"/>
      <c r="AU311" s="364"/>
      <c r="AV311" s="319"/>
      <c r="AW311" s="319"/>
      <c r="AX311" s="319"/>
      <c r="AY311" s="319"/>
      <c r="AZ311" s="319"/>
      <c r="BB311" s="323"/>
      <c r="BD311" s="323"/>
      <c r="BF311" s="323"/>
      <c r="BH311" s="323"/>
    </row>
    <row r="312" spans="2:60" s="301" customFormat="1" x14ac:dyDescent="0.25">
      <c r="B312" s="319"/>
      <c r="C312" s="319"/>
      <c r="D312" s="320"/>
      <c r="E312" s="319"/>
      <c r="F312" s="319"/>
      <c r="G312" s="319"/>
      <c r="H312" s="319"/>
      <c r="I312" s="319"/>
      <c r="J312" s="319"/>
      <c r="K312" s="319"/>
      <c r="L312" s="362"/>
      <c r="M312" s="319"/>
      <c r="N312" s="319"/>
      <c r="O312" s="319"/>
      <c r="P312" s="319"/>
      <c r="Q312" s="319"/>
      <c r="R312" s="319"/>
      <c r="S312" s="319"/>
      <c r="T312" s="319"/>
      <c r="U312" s="319"/>
      <c r="V312" s="319"/>
      <c r="W312" s="319"/>
      <c r="X312" s="319"/>
      <c r="Y312" s="319"/>
      <c r="Z312" s="319"/>
      <c r="AA312" s="319"/>
      <c r="AB312" s="319"/>
      <c r="AC312" s="319"/>
      <c r="AD312" s="319"/>
      <c r="AE312" s="319"/>
      <c r="AF312" s="319"/>
      <c r="AG312" s="319"/>
      <c r="AH312" s="319"/>
      <c r="AI312" s="319"/>
      <c r="AJ312" s="319"/>
      <c r="AK312" s="319"/>
      <c r="AL312" s="319"/>
      <c r="AM312" s="363"/>
      <c r="AN312" s="363"/>
      <c r="AO312" s="363"/>
      <c r="AP312" s="363"/>
      <c r="AQ312" s="319"/>
      <c r="AR312" s="319"/>
      <c r="AS312" s="319"/>
      <c r="AT312" s="319"/>
      <c r="AU312" s="364"/>
      <c r="AV312" s="319"/>
      <c r="AW312" s="319"/>
      <c r="AX312" s="319"/>
      <c r="AY312" s="319"/>
      <c r="AZ312" s="319"/>
      <c r="BB312" s="323"/>
      <c r="BD312" s="323"/>
      <c r="BF312" s="323"/>
      <c r="BH312" s="323"/>
    </row>
    <row r="313" spans="2:60" s="301" customFormat="1" x14ac:dyDescent="0.25">
      <c r="B313" s="319"/>
      <c r="C313" s="319"/>
      <c r="D313" s="320"/>
      <c r="E313" s="319"/>
      <c r="F313" s="319"/>
      <c r="G313" s="319"/>
      <c r="H313" s="319"/>
      <c r="I313" s="319"/>
      <c r="J313" s="319"/>
      <c r="K313" s="319"/>
      <c r="L313" s="362"/>
      <c r="M313" s="319"/>
      <c r="N313" s="319"/>
      <c r="O313" s="319"/>
      <c r="P313" s="319"/>
      <c r="Q313" s="319"/>
      <c r="R313" s="319"/>
      <c r="S313" s="319"/>
      <c r="T313" s="319"/>
      <c r="U313" s="319"/>
      <c r="V313" s="319"/>
      <c r="W313" s="319"/>
      <c r="X313" s="319"/>
      <c r="Y313" s="319"/>
      <c r="Z313" s="319"/>
      <c r="AA313" s="319"/>
      <c r="AB313" s="319"/>
      <c r="AC313" s="319"/>
      <c r="AD313" s="319"/>
      <c r="AE313" s="319"/>
      <c r="AF313" s="319"/>
      <c r="AG313" s="319"/>
      <c r="AH313" s="319"/>
      <c r="AI313" s="319"/>
      <c r="AJ313" s="319"/>
      <c r="AK313" s="319"/>
      <c r="AL313" s="319"/>
      <c r="AM313" s="363"/>
      <c r="AN313" s="363"/>
      <c r="AO313" s="363"/>
      <c r="AP313" s="363"/>
      <c r="AQ313" s="319"/>
      <c r="AR313" s="319"/>
      <c r="AS313" s="319"/>
      <c r="AT313" s="319"/>
      <c r="AU313" s="364"/>
      <c r="AV313" s="319"/>
      <c r="AW313" s="319"/>
      <c r="AX313" s="319"/>
      <c r="AY313" s="319"/>
      <c r="AZ313" s="319"/>
      <c r="BB313" s="323"/>
      <c r="BD313" s="323"/>
      <c r="BF313" s="323"/>
      <c r="BH313" s="323"/>
    </row>
    <row r="314" spans="2:60" s="301" customFormat="1" x14ac:dyDescent="0.25">
      <c r="B314" s="319"/>
      <c r="C314" s="319"/>
      <c r="D314" s="320"/>
      <c r="E314" s="319"/>
      <c r="F314" s="319"/>
      <c r="G314" s="319"/>
      <c r="H314" s="319"/>
      <c r="I314" s="319"/>
      <c r="J314" s="319"/>
      <c r="K314" s="319"/>
      <c r="L314" s="362"/>
      <c r="M314" s="319"/>
      <c r="N314" s="319"/>
      <c r="O314" s="319"/>
      <c r="P314" s="319"/>
      <c r="Q314" s="319"/>
      <c r="R314" s="319"/>
      <c r="S314" s="319"/>
      <c r="T314" s="319"/>
      <c r="U314" s="319"/>
      <c r="V314" s="319"/>
      <c r="W314" s="319"/>
      <c r="X314" s="319"/>
      <c r="Y314" s="319"/>
      <c r="Z314" s="319"/>
      <c r="AA314" s="319"/>
      <c r="AB314" s="319"/>
      <c r="AC314" s="319"/>
      <c r="AD314" s="319"/>
      <c r="AE314" s="319"/>
      <c r="AF314" s="319"/>
      <c r="AG314" s="319"/>
      <c r="AH314" s="319"/>
      <c r="AI314" s="319"/>
      <c r="AJ314" s="319"/>
      <c r="AK314" s="319"/>
      <c r="AL314" s="319"/>
      <c r="AM314" s="363"/>
      <c r="AN314" s="363"/>
      <c r="AO314" s="363"/>
      <c r="AP314" s="363"/>
      <c r="AQ314" s="319"/>
      <c r="AR314" s="319"/>
      <c r="AS314" s="319"/>
      <c r="AT314" s="319"/>
      <c r="AU314" s="364"/>
      <c r="AV314" s="319"/>
      <c r="AW314" s="319"/>
      <c r="AX314" s="319"/>
      <c r="AY314" s="319"/>
      <c r="AZ314" s="319"/>
      <c r="BB314" s="323"/>
      <c r="BD314" s="323"/>
      <c r="BF314" s="323"/>
      <c r="BH314" s="323"/>
    </row>
    <row r="315" spans="2:60" s="301" customFormat="1" x14ac:dyDescent="0.25">
      <c r="B315" s="319"/>
      <c r="C315" s="319"/>
      <c r="D315" s="320"/>
      <c r="E315" s="319"/>
      <c r="F315" s="319"/>
      <c r="G315" s="319"/>
      <c r="H315" s="319"/>
      <c r="I315" s="319"/>
      <c r="J315" s="319"/>
      <c r="K315" s="319"/>
      <c r="L315" s="362"/>
      <c r="M315" s="319"/>
      <c r="N315" s="319"/>
      <c r="O315" s="319"/>
      <c r="P315" s="319"/>
      <c r="Q315" s="319"/>
      <c r="R315" s="319"/>
      <c r="S315" s="319"/>
      <c r="T315" s="319"/>
      <c r="U315" s="319"/>
      <c r="V315" s="319"/>
      <c r="W315" s="319"/>
      <c r="X315" s="319"/>
      <c r="Y315" s="319"/>
      <c r="Z315" s="319"/>
      <c r="AA315" s="319"/>
      <c r="AB315" s="319"/>
      <c r="AC315" s="319"/>
      <c r="AD315" s="319"/>
      <c r="AE315" s="319"/>
      <c r="AF315" s="319"/>
      <c r="AG315" s="319"/>
      <c r="AH315" s="319"/>
      <c r="AI315" s="319"/>
      <c r="AJ315" s="319"/>
      <c r="AK315" s="319"/>
      <c r="AL315" s="319"/>
      <c r="AM315" s="363"/>
      <c r="AN315" s="363"/>
      <c r="AO315" s="363"/>
      <c r="AP315" s="363"/>
      <c r="AQ315" s="319"/>
      <c r="AR315" s="319"/>
      <c r="AS315" s="319"/>
      <c r="AT315" s="319"/>
      <c r="AU315" s="364"/>
      <c r="AV315" s="319"/>
      <c r="AW315" s="319"/>
      <c r="AX315" s="319"/>
      <c r="AY315" s="319"/>
      <c r="AZ315" s="319"/>
      <c r="BB315" s="323"/>
      <c r="BD315" s="323"/>
      <c r="BF315" s="323"/>
      <c r="BH315" s="323"/>
    </row>
    <row r="316" spans="2:60" s="301" customFormat="1" x14ac:dyDescent="0.25">
      <c r="B316" s="319"/>
      <c r="C316" s="319"/>
      <c r="D316" s="320"/>
      <c r="E316" s="319"/>
      <c r="F316" s="319"/>
      <c r="G316" s="319"/>
      <c r="H316" s="319"/>
      <c r="I316" s="319"/>
      <c r="J316" s="319"/>
      <c r="K316" s="319"/>
      <c r="L316" s="362"/>
      <c r="M316" s="319"/>
      <c r="N316" s="319"/>
      <c r="O316" s="319"/>
      <c r="P316" s="319"/>
      <c r="Q316" s="319"/>
      <c r="R316" s="319"/>
      <c r="S316" s="319"/>
      <c r="T316" s="319"/>
      <c r="U316" s="319"/>
      <c r="V316" s="319"/>
      <c r="W316" s="319"/>
      <c r="X316" s="319"/>
      <c r="Y316" s="319"/>
      <c r="Z316" s="319"/>
      <c r="AA316" s="319"/>
      <c r="AB316" s="319"/>
      <c r="AC316" s="319"/>
      <c r="AD316" s="319"/>
      <c r="AE316" s="319"/>
      <c r="AF316" s="319"/>
      <c r="AG316" s="319"/>
      <c r="AH316" s="319"/>
      <c r="AI316" s="319"/>
      <c r="AJ316" s="319"/>
      <c r="AK316" s="319"/>
      <c r="AL316" s="319"/>
      <c r="AM316" s="363"/>
      <c r="AN316" s="363"/>
      <c r="AO316" s="363"/>
      <c r="AP316" s="363"/>
      <c r="AQ316" s="319"/>
      <c r="AR316" s="319"/>
      <c r="AS316" s="319"/>
      <c r="AT316" s="319"/>
      <c r="AU316" s="364"/>
      <c r="AV316" s="319"/>
      <c r="AW316" s="319"/>
      <c r="AX316" s="319"/>
      <c r="AY316" s="319"/>
      <c r="AZ316" s="319"/>
      <c r="BB316" s="323"/>
      <c r="BD316" s="323"/>
      <c r="BF316" s="323"/>
      <c r="BH316" s="323"/>
    </row>
    <row r="317" spans="2:60" s="301" customFormat="1" x14ac:dyDescent="0.25">
      <c r="B317" s="319"/>
      <c r="C317" s="319"/>
      <c r="D317" s="320"/>
      <c r="E317" s="319"/>
      <c r="F317" s="319"/>
      <c r="G317" s="319"/>
      <c r="H317" s="319"/>
      <c r="I317" s="319"/>
      <c r="J317" s="319"/>
      <c r="K317" s="319"/>
      <c r="L317" s="362"/>
      <c r="M317" s="319"/>
      <c r="N317" s="319"/>
      <c r="O317" s="319"/>
      <c r="P317" s="319"/>
      <c r="Q317" s="319"/>
      <c r="R317" s="319"/>
      <c r="S317" s="319"/>
      <c r="T317" s="319"/>
      <c r="U317" s="319"/>
      <c r="V317" s="319"/>
      <c r="W317" s="319"/>
      <c r="X317" s="319"/>
      <c r="Y317" s="319"/>
      <c r="Z317" s="319"/>
      <c r="AA317" s="319"/>
      <c r="AB317" s="319"/>
      <c r="AC317" s="319"/>
      <c r="AD317" s="319"/>
      <c r="AE317" s="319"/>
      <c r="AF317" s="319"/>
      <c r="AG317" s="319"/>
      <c r="AH317" s="319"/>
      <c r="AI317" s="319"/>
      <c r="AJ317" s="319"/>
      <c r="AK317" s="319"/>
      <c r="AL317" s="319"/>
      <c r="AM317" s="363"/>
      <c r="AN317" s="363"/>
      <c r="AO317" s="363"/>
      <c r="AP317" s="363"/>
      <c r="AQ317" s="319"/>
      <c r="AR317" s="319"/>
      <c r="AS317" s="319"/>
      <c r="AT317" s="319"/>
      <c r="AU317" s="364"/>
      <c r="AV317" s="319"/>
      <c r="AW317" s="319"/>
      <c r="AX317" s="319"/>
      <c r="AY317" s="319"/>
      <c r="AZ317" s="319"/>
      <c r="BB317" s="323"/>
      <c r="BD317" s="323"/>
      <c r="BF317" s="323"/>
      <c r="BH317" s="323"/>
    </row>
    <row r="318" spans="2:60" s="301" customFormat="1" x14ac:dyDescent="0.25">
      <c r="B318" s="319"/>
      <c r="C318" s="319"/>
      <c r="D318" s="320"/>
      <c r="E318" s="319"/>
      <c r="F318" s="319"/>
      <c r="G318" s="319"/>
      <c r="H318" s="319"/>
      <c r="I318" s="319"/>
      <c r="J318" s="319"/>
      <c r="K318" s="319"/>
      <c r="L318" s="362"/>
      <c r="M318" s="319"/>
      <c r="N318" s="319"/>
      <c r="O318" s="319"/>
      <c r="P318" s="319"/>
      <c r="Q318" s="319"/>
      <c r="R318" s="319"/>
      <c r="S318" s="319"/>
      <c r="T318" s="319"/>
      <c r="U318" s="319"/>
      <c r="V318" s="319"/>
      <c r="W318" s="319"/>
      <c r="X318" s="319"/>
      <c r="Y318" s="319"/>
      <c r="Z318" s="319"/>
      <c r="AA318" s="319"/>
      <c r="AB318" s="319"/>
      <c r="AC318" s="319"/>
      <c r="AD318" s="319"/>
      <c r="AE318" s="319"/>
      <c r="AF318" s="319"/>
      <c r="AG318" s="319"/>
      <c r="AH318" s="319"/>
      <c r="AI318" s="319"/>
      <c r="AJ318" s="319"/>
      <c r="AK318" s="319"/>
      <c r="AL318" s="319"/>
      <c r="AM318" s="363"/>
      <c r="AN318" s="363"/>
      <c r="AO318" s="363"/>
      <c r="AP318" s="363"/>
      <c r="AQ318" s="319"/>
      <c r="AR318" s="319"/>
      <c r="AS318" s="319"/>
      <c r="AT318" s="319"/>
      <c r="AU318" s="364"/>
      <c r="AV318" s="319"/>
      <c r="AW318" s="319"/>
      <c r="AX318" s="319"/>
      <c r="AY318" s="319"/>
      <c r="AZ318" s="319"/>
      <c r="BB318" s="323"/>
      <c r="BD318" s="323"/>
      <c r="BF318" s="323"/>
      <c r="BH318" s="323"/>
    </row>
    <row r="319" spans="2:60" s="301" customFormat="1" x14ac:dyDescent="0.25">
      <c r="B319" s="319"/>
      <c r="C319" s="319"/>
      <c r="D319" s="320"/>
      <c r="E319" s="319"/>
      <c r="F319" s="319"/>
      <c r="G319" s="319"/>
      <c r="H319" s="319"/>
      <c r="I319" s="319"/>
      <c r="J319" s="319"/>
      <c r="K319" s="319"/>
      <c r="L319" s="362"/>
      <c r="M319" s="319"/>
      <c r="N319" s="319"/>
      <c r="O319" s="319"/>
      <c r="P319" s="319"/>
      <c r="Q319" s="319"/>
      <c r="R319" s="319"/>
      <c r="S319" s="319"/>
      <c r="T319" s="319"/>
      <c r="U319" s="319"/>
      <c r="V319" s="319"/>
      <c r="W319" s="319"/>
      <c r="X319" s="319"/>
      <c r="Y319" s="319"/>
      <c r="Z319" s="319"/>
      <c r="AA319" s="319"/>
      <c r="AB319" s="319"/>
      <c r="AC319" s="319"/>
      <c r="AD319" s="319"/>
      <c r="AE319" s="319"/>
      <c r="AF319" s="319"/>
      <c r="AG319" s="319"/>
      <c r="AH319" s="319"/>
      <c r="AI319" s="319"/>
      <c r="AJ319" s="319"/>
      <c r="AK319" s="319"/>
      <c r="AL319" s="319"/>
      <c r="AM319" s="363"/>
      <c r="AN319" s="363"/>
      <c r="AO319" s="363"/>
      <c r="AP319" s="363"/>
      <c r="AQ319" s="319"/>
      <c r="AR319" s="319"/>
      <c r="AS319" s="319"/>
      <c r="AT319" s="319"/>
      <c r="AU319" s="364"/>
      <c r="AV319" s="319"/>
      <c r="AW319" s="319"/>
      <c r="AX319" s="319"/>
      <c r="AY319" s="319"/>
      <c r="AZ319" s="319"/>
      <c r="BB319" s="323"/>
      <c r="BD319" s="323"/>
      <c r="BF319" s="323"/>
      <c r="BH319" s="323"/>
    </row>
    <row r="320" spans="2:60" s="301" customFormat="1" x14ac:dyDescent="0.25">
      <c r="B320" s="319"/>
      <c r="C320" s="319"/>
      <c r="D320" s="320"/>
      <c r="E320" s="319"/>
      <c r="F320" s="319"/>
      <c r="G320" s="319"/>
      <c r="H320" s="319"/>
      <c r="I320" s="319"/>
      <c r="J320" s="319"/>
      <c r="K320" s="319"/>
      <c r="L320" s="362"/>
      <c r="M320" s="319"/>
      <c r="N320" s="319"/>
      <c r="O320" s="319"/>
      <c r="P320" s="319"/>
      <c r="Q320" s="319"/>
      <c r="R320" s="319"/>
      <c r="S320" s="319"/>
      <c r="T320" s="319"/>
      <c r="U320" s="319"/>
      <c r="V320" s="319"/>
      <c r="W320" s="319"/>
      <c r="X320" s="319"/>
      <c r="Y320" s="319"/>
      <c r="Z320" s="319"/>
      <c r="AA320" s="319"/>
      <c r="AB320" s="319"/>
      <c r="AC320" s="319"/>
      <c r="AD320" s="319"/>
      <c r="AE320" s="319"/>
      <c r="AF320" s="319"/>
      <c r="AG320" s="319"/>
      <c r="AH320" s="319"/>
      <c r="AI320" s="319"/>
      <c r="AJ320" s="319"/>
      <c r="AK320" s="319"/>
      <c r="AL320" s="319"/>
      <c r="AM320" s="363"/>
      <c r="AN320" s="363"/>
      <c r="AO320" s="363"/>
      <c r="AP320" s="363"/>
      <c r="AQ320" s="319"/>
      <c r="AR320" s="319"/>
      <c r="AS320" s="319"/>
      <c r="AT320" s="319"/>
      <c r="AU320" s="364"/>
      <c r="AV320" s="319"/>
      <c r="AW320" s="319"/>
      <c r="AX320" s="319"/>
      <c r="AY320" s="319"/>
      <c r="AZ320" s="319"/>
      <c r="BB320" s="323"/>
      <c r="BD320" s="323"/>
      <c r="BF320" s="323"/>
      <c r="BH320" s="323"/>
    </row>
    <row r="321" spans="2:60" s="301" customFormat="1" x14ac:dyDescent="0.25">
      <c r="B321" s="319"/>
      <c r="C321" s="319"/>
      <c r="D321" s="320"/>
      <c r="E321" s="319"/>
      <c r="F321" s="319"/>
      <c r="G321" s="319"/>
      <c r="H321" s="319"/>
      <c r="I321" s="319"/>
      <c r="J321" s="319"/>
      <c r="K321" s="319"/>
      <c r="L321" s="362"/>
      <c r="M321" s="319"/>
      <c r="N321" s="319"/>
      <c r="O321" s="319"/>
      <c r="P321" s="319"/>
      <c r="Q321" s="319"/>
      <c r="R321" s="319"/>
      <c r="S321" s="319"/>
      <c r="T321" s="319"/>
      <c r="U321" s="319"/>
      <c r="V321" s="319"/>
      <c r="W321" s="319"/>
      <c r="X321" s="319"/>
      <c r="Y321" s="319"/>
      <c r="Z321" s="319"/>
      <c r="AA321" s="319"/>
      <c r="AB321" s="319"/>
      <c r="AC321" s="319"/>
      <c r="AD321" s="319"/>
      <c r="AE321" s="319"/>
      <c r="AF321" s="319"/>
      <c r="AG321" s="319"/>
      <c r="AH321" s="319"/>
      <c r="AI321" s="319"/>
      <c r="AJ321" s="319"/>
      <c r="AK321" s="319"/>
      <c r="AL321" s="319"/>
      <c r="AM321" s="363"/>
      <c r="AN321" s="363"/>
      <c r="AO321" s="363"/>
      <c r="AP321" s="363"/>
      <c r="AQ321" s="319"/>
      <c r="AR321" s="319"/>
      <c r="AS321" s="319"/>
      <c r="AT321" s="319"/>
      <c r="AU321" s="364"/>
      <c r="AV321" s="319"/>
      <c r="AW321" s="319"/>
      <c r="AX321" s="319"/>
      <c r="AY321" s="319"/>
      <c r="AZ321" s="319"/>
      <c r="BB321" s="323"/>
      <c r="BD321" s="323"/>
      <c r="BF321" s="323"/>
      <c r="BH321" s="323"/>
    </row>
    <row r="322" spans="2:60" s="301" customFormat="1" x14ac:dyDescent="0.25">
      <c r="B322" s="319"/>
      <c r="C322" s="319"/>
      <c r="D322" s="320"/>
      <c r="E322" s="319"/>
      <c r="F322" s="319"/>
      <c r="G322" s="319"/>
      <c r="H322" s="319"/>
      <c r="I322" s="319"/>
      <c r="J322" s="319"/>
      <c r="K322" s="319"/>
      <c r="L322" s="362"/>
      <c r="M322" s="319"/>
      <c r="N322" s="319"/>
      <c r="O322" s="319"/>
      <c r="P322" s="319"/>
      <c r="Q322" s="319"/>
      <c r="R322" s="319"/>
      <c r="S322" s="319"/>
      <c r="T322" s="319"/>
      <c r="U322" s="319"/>
      <c r="V322" s="319"/>
      <c r="W322" s="319"/>
      <c r="X322" s="319"/>
      <c r="Y322" s="319"/>
      <c r="Z322" s="319"/>
      <c r="AA322" s="319"/>
      <c r="AB322" s="319"/>
      <c r="AC322" s="319"/>
      <c r="AD322" s="319"/>
      <c r="AE322" s="319"/>
      <c r="AF322" s="319"/>
      <c r="AG322" s="319"/>
      <c r="AH322" s="319"/>
      <c r="AI322" s="319"/>
      <c r="AJ322" s="319"/>
      <c r="AK322" s="319"/>
      <c r="AL322" s="319"/>
      <c r="AM322" s="363"/>
      <c r="AN322" s="363"/>
      <c r="AO322" s="363"/>
      <c r="AP322" s="363"/>
      <c r="AQ322" s="319"/>
      <c r="AR322" s="319"/>
      <c r="AS322" s="319"/>
      <c r="AT322" s="319"/>
      <c r="AU322" s="364"/>
      <c r="AV322" s="319"/>
      <c r="AW322" s="319"/>
      <c r="AX322" s="319"/>
      <c r="AY322" s="319"/>
      <c r="AZ322" s="319"/>
      <c r="BB322" s="323"/>
      <c r="BD322" s="323"/>
      <c r="BF322" s="323"/>
      <c r="BH322" s="323"/>
    </row>
    <row r="323" spans="2:60" s="301" customFormat="1" x14ac:dyDescent="0.25">
      <c r="B323" s="319"/>
      <c r="C323" s="319"/>
      <c r="D323" s="320"/>
      <c r="E323" s="319"/>
      <c r="F323" s="319"/>
      <c r="G323" s="319"/>
      <c r="H323" s="319"/>
      <c r="I323" s="319"/>
      <c r="J323" s="319"/>
      <c r="K323" s="319"/>
      <c r="L323" s="362"/>
      <c r="M323" s="319"/>
      <c r="N323" s="319"/>
      <c r="O323" s="319"/>
      <c r="P323" s="319"/>
      <c r="Q323" s="319"/>
      <c r="R323" s="319"/>
      <c r="S323" s="319"/>
      <c r="T323" s="319"/>
      <c r="U323" s="319"/>
      <c r="V323" s="319"/>
      <c r="W323" s="319"/>
      <c r="X323" s="319"/>
      <c r="Y323" s="319"/>
      <c r="Z323" s="319"/>
      <c r="AA323" s="319"/>
      <c r="AB323" s="319"/>
      <c r="AC323" s="319"/>
      <c r="AD323" s="319"/>
      <c r="AE323" s="319"/>
      <c r="AF323" s="319"/>
      <c r="AG323" s="319"/>
      <c r="AH323" s="319"/>
      <c r="AI323" s="319"/>
      <c r="AJ323" s="319"/>
      <c r="AK323" s="319"/>
      <c r="AL323" s="319"/>
      <c r="AM323" s="363"/>
      <c r="AN323" s="363"/>
      <c r="AO323" s="363"/>
      <c r="AP323" s="363"/>
      <c r="AQ323" s="319"/>
      <c r="AR323" s="319"/>
      <c r="AS323" s="319"/>
      <c r="AT323" s="319"/>
      <c r="AU323" s="364"/>
      <c r="AV323" s="319"/>
      <c r="AW323" s="319"/>
      <c r="AX323" s="319"/>
      <c r="AY323" s="319"/>
      <c r="AZ323" s="319"/>
      <c r="BB323" s="323"/>
      <c r="BD323" s="323"/>
      <c r="BF323" s="323"/>
      <c r="BH323" s="323"/>
    </row>
    <row r="324" spans="2:60" s="301" customFormat="1" x14ac:dyDescent="0.25">
      <c r="B324" s="319"/>
      <c r="C324" s="319"/>
      <c r="D324" s="320"/>
      <c r="E324" s="319"/>
      <c r="F324" s="319"/>
      <c r="G324" s="319"/>
      <c r="H324" s="319"/>
      <c r="I324" s="319"/>
      <c r="J324" s="319"/>
      <c r="K324" s="319"/>
      <c r="L324" s="362"/>
      <c r="M324" s="319"/>
      <c r="N324" s="319"/>
      <c r="O324" s="319"/>
      <c r="P324" s="319"/>
      <c r="Q324" s="319"/>
      <c r="R324" s="319"/>
      <c r="S324" s="319"/>
      <c r="T324" s="319"/>
      <c r="U324" s="319"/>
      <c r="V324" s="319"/>
      <c r="W324" s="319"/>
      <c r="X324" s="319"/>
      <c r="Y324" s="319"/>
      <c r="Z324" s="319"/>
      <c r="AA324" s="319"/>
      <c r="AB324" s="319"/>
      <c r="AC324" s="319"/>
      <c r="AD324" s="319"/>
      <c r="AE324" s="319"/>
      <c r="AF324" s="319"/>
      <c r="AG324" s="319"/>
      <c r="AH324" s="319"/>
      <c r="AI324" s="319"/>
      <c r="AJ324" s="319"/>
      <c r="AK324" s="319"/>
      <c r="AL324" s="319"/>
      <c r="AM324" s="363"/>
      <c r="AN324" s="363"/>
      <c r="AO324" s="363"/>
      <c r="AP324" s="363"/>
      <c r="AQ324" s="319"/>
      <c r="AR324" s="319"/>
      <c r="AS324" s="319"/>
      <c r="AT324" s="319"/>
      <c r="AU324" s="364"/>
      <c r="AV324" s="319"/>
      <c r="AW324" s="319"/>
      <c r="AX324" s="319"/>
      <c r="AY324" s="319"/>
      <c r="AZ324" s="319"/>
      <c r="BB324" s="323"/>
      <c r="BD324" s="323"/>
      <c r="BF324" s="323"/>
      <c r="BH324" s="323"/>
    </row>
    <row r="325" spans="2:60" s="301" customFormat="1" x14ac:dyDescent="0.25">
      <c r="B325" s="319"/>
      <c r="C325" s="319"/>
      <c r="D325" s="320"/>
      <c r="E325" s="319"/>
      <c r="F325" s="319"/>
      <c r="G325" s="319"/>
      <c r="H325" s="319"/>
      <c r="I325" s="319"/>
      <c r="J325" s="319"/>
      <c r="K325" s="319"/>
      <c r="L325" s="362"/>
      <c r="M325" s="319"/>
      <c r="N325" s="319"/>
      <c r="O325" s="319"/>
      <c r="P325" s="319"/>
      <c r="Q325" s="319"/>
      <c r="R325" s="319"/>
      <c r="S325" s="319"/>
      <c r="T325" s="319"/>
      <c r="U325" s="319"/>
      <c r="V325" s="319"/>
      <c r="W325" s="319"/>
      <c r="X325" s="319"/>
      <c r="Y325" s="319"/>
      <c r="Z325" s="319"/>
      <c r="AA325" s="319"/>
      <c r="AB325" s="319"/>
      <c r="AC325" s="319"/>
      <c r="AD325" s="319"/>
      <c r="AE325" s="319"/>
      <c r="AF325" s="319"/>
      <c r="AG325" s="319"/>
      <c r="AH325" s="319"/>
      <c r="AI325" s="319"/>
      <c r="AJ325" s="319"/>
      <c r="AK325" s="319"/>
      <c r="AL325" s="319"/>
      <c r="AM325" s="363"/>
      <c r="AN325" s="363"/>
      <c r="AO325" s="363"/>
      <c r="AP325" s="363"/>
      <c r="AQ325" s="319"/>
      <c r="AR325" s="319"/>
      <c r="AS325" s="319"/>
      <c r="AT325" s="319"/>
      <c r="AU325" s="364"/>
      <c r="AV325" s="319"/>
      <c r="AW325" s="319"/>
      <c r="AX325" s="319"/>
      <c r="AY325" s="319"/>
      <c r="AZ325" s="319"/>
      <c r="BB325" s="323"/>
      <c r="BD325" s="323"/>
      <c r="BF325" s="323"/>
      <c r="BH325" s="323"/>
    </row>
    <row r="326" spans="2:60" s="301" customFormat="1" x14ac:dyDescent="0.25">
      <c r="B326" s="319"/>
      <c r="C326" s="319"/>
      <c r="D326" s="320"/>
      <c r="E326" s="319"/>
      <c r="F326" s="319"/>
      <c r="G326" s="319"/>
      <c r="H326" s="319"/>
      <c r="I326" s="319"/>
      <c r="J326" s="319"/>
      <c r="K326" s="319"/>
      <c r="L326" s="362"/>
      <c r="M326" s="319"/>
      <c r="N326" s="319"/>
      <c r="O326" s="319"/>
      <c r="P326" s="319"/>
      <c r="Q326" s="319"/>
      <c r="R326" s="319"/>
      <c r="S326" s="319"/>
      <c r="T326" s="319"/>
      <c r="U326" s="319"/>
      <c r="V326" s="319"/>
      <c r="W326" s="319"/>
      <c r="X326" s="319"/>
      <c r="Y326" s="319"/>
      <c r="Z326" s="319"/>
      <c r="AA326" s="319"/>
      <c r="AB326" s="319"/>
      <c r="AC326" s="319"/>
      <c r="AD326" s="319"/>
      <c r="AE326" s="319"/>
      <c r="AF326" s="319"/>
      <c r="AG326" s="319"/>
      <c r="AH326" s="319"/>
      <c r="AI326" s="319"/>
      <c r="AJ326" s="319"/>
      <c r="AK326" s="319"/>
      <c r="AL326" s="319"/>
      <c r="AM326" s="363"/>
      <c r="AN326" s="363"/>
      <c r="AO326" s="363"/>
      <c r="AP326" s="363"/>
      <c r="AQ326" s="319"/>
      <c r="AR326" s="319"/>
      <c r="AS326" s="319"/>
      <c r="AT326" s="319"/>
      <c r="AU326" s="364"/>
      <c r="AV326" s="319"/>
      <c r="AW326" s="319"/>
      <c r="AX326" s="319"/>
      <c r="AY326" s="319"/>
      <c r="AZ326" s="319"/>
      <c r="BB326" s="323"/>
      <c r="BD326" s="323"/>
      <c r="BF326" s="323"/>
      <c r="BH326" s="323"/>
    </row>
    <row r="327" spans="2:60" s="301" customFormat="1" x14ac:dyDescent="0.25">
      <c r="B327" s="319"/>
      <c r="C327" s="319"/>
      <c r="D327" s="320"/>
      <c r="E327" s="319"/>
      <c r="F327" s="319"/>
      <c r="G327" s="319"/>
      <c r="H327" s="319"/>
      <c r="I327" s="319"/>
      <c r="J327" s="319"/>
      <c r="K327" s="319"/>
      <c r="L327" s="362"/>
      <c r="M327" s="319"/>
      <c r="N327" s="319"/>
      <c r="O327" s="319"/>
      <c r="P327" s="319"/>
      <c r="Q327" s="319"/>
      <c r="R327" s="319"/>
      <c r="S327" s="319"/>
      <c r="T327" s="319"/>
      <c r="U327" s="319"/>
      <c r="V327" s="319"/>
      <c r="W327" s="319"/>
      <c r="X327" s="319"/>
      <c r="Y327" s="319"/>
      <c r="Z327" s="319"/>
      <c r="AA327" s="319"/>
      <c r="AB327" s="319"/>
      <c r="AC327" s="319"/>
      <c r="AD327" s="319"/>
      <c r="AE327" s="319"/>
      <c r="AF327" s="319"/>
      <c r="AG327" s="319"/>
      <c r="AH327" s="319"/>
      <c r="AI327" s="319"/>
      <c r="AJ327" s="319"/>
      <c r="AK327" s="319"/>
      <c r="AL327" s="319"/>
      <c r="AM327" s="363"/>
      <c r="AN327" s="363"/>
      <c r="AO327" s="363"/>
      <c r="AP327" s="363"/>
      <c r="AQ327" s="319"/>
      <c r="AR327" s="319"/>
      <c r="AS327" s="319"/>
      <c r="AT327" s="319"/>
      <c r="AU327" s="364"/>
      <c r="AV327" s="319"/>
      <c r="AW327" s="319"/>
      <c r="AX327" s="319"/>
      <c r="AY327" s="319"/>
      <c r="AZ327" s="319"/>
      <c r="BB327" s="323"/>
      <c r="BD327" s="323"/>
      <c r="BF327" s="323"/>
      <c r="BH327" s="323"/>
    </row>
    <row r="328" spans="2:60" s="301" customFormat="1" x14ac:dyDescent="0.25">
      <c r="B328" s="319"/>
      <c r="C328" s="319"/>
      <c r="D328" s="320"/>
      <c r="E328" s="319"/>
      <c r="F328" s="319"/>
      <c r="G328" s="319"/>
      <c r="H328" s="319"/>
      <c r="I328" s="319"/>
      <c r="J328" s="319"/>
      <c r="K328" s="319"/>
      <c r="L328" s="362"/>
      <c r="M328" s="319"/>
      <c r="N328" s="319"/>
      <c r="O328" s="319"/>
      <c r="P328" s="319"/>
      <c r="Q328" s="319"/>
      <c r="R328" s="319"/>
      <c r="S328" s="319"/>
      <c r="T328" s="319"/>
      <c r="U328" s="319"/>
      <c r="V328" s="319"/>
      <c r="W328" s="319"/>
      <c r="X328" s="319"/>
      <c r="Y328" s="319"/>
      <c r="Z328" s="319"/>
      <c r="AA328" s="319"/>
      <c r="AB328" s="319"/>
      <c r="AC328" s="319"/>
      <c r="AD328" s="319"/>
      <c r="AE328" s="319"/>
      <c r="AF328" s="319"/>
      <c r="AG328" s="319"/>
      <c r="AH328" s="319"/>
      <c r="AI328" s="319"/>
      <c r="AJ328" s="319"/>
      <c r="AK328" s="319"/>
      <c r="AL328" s="319"/>
      <c r="AM328" s="363"/>
      <c r="AN328" s="363"/>
      <c r="AO328" s="363"/>
      <c r="AP328" s="363"/>
      <c r="AQ328" s="319"/>
      <c r="AR328" s="319"/>
      <c r="AS328" s="319"/>
      <c r="AT328" s="319"/>
      <c r="AU328" s="364"/>
      <c r="AV328" s="319"/>
      <c r="AW328" s="319"/>
      <c r="AX328" s="319"/>
      <c r="AY328" s="319"/>
      <c r="AZ328" s="319"/>
      <c r="BB328" s="323"/>
      <c r="BD328" s="323"/>
      <c r="BF328" s="323"/>
      <c r="BH328" s="323"/>
    </row>
    <row r="329" spans="2:60" s="301" customFormat="1" x14ac:dyDescent="0.25">
      <c r="B329" s="319"/>
      <c r="C329" s="319"/>
      <c r="D329" s="320"/>
      <c r="E329" s="319"/>
      <c r="F329" s="319"/>
      <c r="G329" s="319"/>
      <c r="H329" s="319"/>
      <c r="I329" s="319"/>
      <c r="J329" s="319"/>
      <c r="K329" s="319"/>
      <c r="L329" s="362"/>
      <c r="M329" s="319"/>
      <c r="N329" s="319"/>
      <c r="O329" s="319"/>
      <c r="P329" s="319"/>
      <c r="Q329" s="319"/>
      <c r="R329" s="319"/>
      <c r="S329" s="319"/>
      <c r="T329" s="319"/>
      <c r="U329" s="319"/>
      <c r="V329" s="319"/>
      <c r="W329" s="319"/>
      <c r="X329" s="319"/>
      <c r="Y329" s="319"/>
      <c r="Z329" s="319"/>
      <c r="AA329" s="319"/>
      <c r="AB329" s="319"/>
      <c r="AC329" s="319"/>
      <c r="AD329" s="319"/>
      <c r="AE329" s="319"/>
      <c r="AF329" s="319"/>
      <c r="AG329" s="319"/>
      <c r="AH329" s="319"/>
      <c r="AI329" s="319"/>
      <c r="AJ329" s="319"/>
      <c r="AK329" s="319"/>
      <c r="AL329" s="319"/>
      <c r="AM329" s="363"/>
      <c r="AN329" s="363"/>
      <c r="AO329" s="363"/>
      <c r="AP329" s="363"/>
      <c r="AQ329" s="319"/>
      <c r="AR329" s="319"/>
      <c r="AS329" s="319"/>
      <c r="AT329" s="319"/>
      <c r="AU329" s="364"/>
      <c r="AV329" s="319"/>
      <c r="AW329" s="319"/>
      <c r="AX329" s="319"/>
      <c r="AY329" s="319"/>
      <c r="AZ329" s="319"/>
      <c r="BB329" s="323"/>
      <c r="BD329" s="323"/>
      <c r="BF329" s="323"/>
      <c r="BH329" s="323"/>
    </row>
    <row r="330" spans="2:60" s="301" customFormat="1" x14ac:dyDescent="0.25">
      <c r="B330" s="319"/>
      <c r="C330" s="319"/>
      <c r="D330" s="320"/>
      <c r="E330" s="319"/>
      <c r="F330" s="319"/>
      <c r="G330" s="319"/>
      <c r="H330" s="319"/>
      <c r="I330" s="319"/>
      <c r="J330" s="319"/>
      <c r="K330" s="319"/>
      <c r="L330" s="362"/>
      <c r="M330" s="319"/>
      <c r="N330" s="319"/>
      <c r="O330" s="319"/>
      <c r="P330" s="319"/>
      <c r="Q330" s="319"/>
      <c r="R330" s="319"/>
      <c r="S330" s="319"/>
      <c r="T330" s="319"/>
      <c r="U330" s="319"/>
      <c r="V330" s="319"/>
      <c r="W330" s="319"/>
      <c r="X330" s="319"/>
      <c r="Y330" s="319"/>
      <c r="Z330" s="319"/>
      <c r="AA330" s="319"/>
      <c r="AB330" s="319"/>
      <c r="AC330" s="319"/>
      <c r="AD330" s="319"/>
      <c r="AE330" s="319"/>
      <c r="AF330" s="319"/>
      <c r="AG330" s="319"/>
      <c r="AH330" s="319"/>
      <c r="AI330" s="319"/>
      <c r="AJ330" s="319"/>
      <c r="AK330" s="319"/>
      <c r="AL330" s="319"/>
      <c r="AM330" s="363"/>
      <c r="AN330" s="363"/>
      <c r="AO330" s="363"/>
      <c r="AP330" s="363"/>
      <c r="AQ330" s="319"/>
      <c r="AR330" s="319"/>
      <c r="AS330" s="319"/>
      <c r="AT330" s="319"/>
      <c r="AU330" s="364"/>
      <c r="AV330" s="319"/>
      <c r="AW330" s="319"/>
      <c r="AX330" s="319"/>
      <c r="AY330" s="319"/>
      <c r="AZ330" s="319"/>
      <c r="BB330" s="323"/>
      <c r="BD330" s="323"/>
      <c r="BF330" s="323"/>
      <c r="BH330" s="323"/>
    </row>
    <row r="331" spans="2:60" s="301" customFormat="1" x14ac:dyDescent="0.25">
      <c r="B331" s="319"/>
      <c r="C331" s="319"/>
      <c r="D331" s="320"/>
      <c r="E331" s="319"/>
      <c r="F331" s="319"/>
      <c r="G331" s="319"/>
      <c r="H331" s="319"/>
      <c r="I331" s="319"/>
      <c r="J331" s="319"/>
      <c r="K331" s="319"/>
      <c r="L331" s="362"/>
      <c r="M331" s="319"/>
      <c r="N331" s="319"/>
      <c r="O331" s="319"/>
      <c r="P331" s="319"/>
      <c r="Q331" s="319"/>
      <c r="R331" s="319"/>
      <c r="S331" s="319"/>
      <c r="T331" s="319"/>
      <c r="U331" s="319"/>
      <c r="V331" s="319"/>
      <c r="W331" s="319"/>
      <c r="X331" s="319"/>
      <c r="Y331" s="319"/>
      <c r="Z331" s="319"/>
      <c r="AA331" s="319"/>
      <c r="AB331" s="319"/>
      <c r="AC331" s="319"/>
      <c r="AD331" s="319"/>
      <c r="AE331" s="319"/>
      <c r="AF331" s="319"/>
      <c r="AG331" s="319"/>
      <c r="AH331" s="319"/>
      <c r="AI331" s="319"/>
      <c r="AJ331" s="319"/>
      <c r="AK331" s="319"/>
      <c r="AL331" s="319"/>
      <c r="AM331" s="363"/>
      <c r="AN331" s="363"/>
      <c r="AO331" s="363"/>
      <c r="AP331" s="363"/>
      <c r="AQ331" s="319"/>
      <c r="AR331" s="319"/>
      <c r="AS331" s="319"/>
      <c r="AT331" s="319"/>
      <c r="AU331" s="364"/>
      <c r="AV331" s="319"/>
      <c r="AW331" s="319"/>
      <c r="AX331" s="319"/>
      <c r="AY331" s="319"/>
      <c r="AZ331" s="319"/>
      <c r="BB331" s="323"/>
      <c r="BD331" s="323"/>
      <c r="BF331" s="323"/>
      <c r="BH331" s="323"/>
    </row>
    <row r="332" spans="2:60" s="301" customFormat="1" x14ac:dyDescent="0.25">
      <c r="B332" s="319"/>
      <c r="C332" s="319"/>
      <c r="D332" s="320"/>
      <c r="E332" s="319"/>
      <c r="F332" s="319"/>
      <c r="G332" s="319"/>
      <c r="H332" s="319"/>
      <c r="I332" s="319"/>
      <c r="J332" s="319"/>
      <c r="K332" s="319"/>
      <c r="L332" s="362"/>
      <c r="M332" s="319"/>
      <c r="N332" s="319"/>
      <c r="O332" s="319"/>
      <c r="P332" s="319"/>
      <c r="Q332" s="319"/>
      <c r="R332" s="319"/>
      <c r="S332" s="319"/>
      <c r="T332" s="319"/>
      <c r="U332" s="319"/>
      <c r="V332" s="319"/>
      <c r="W332" s="319"/>
      <c r="X332" s="319"/>
      <c r="Y332" s="319"/>
      <c r="Z332" s="319"/>
      <c r="AA332" s="319"/>
      <c r="AB332" s="319"/>
      <c r="AC332" s="319"/>
      <c r="AD332" s="319"/>
      <c r="AE332" s="319"/>
      <c r="AF332" s="319"/>
      <c r="AG332" s="319"/>
      <c r="AH332" s="319"/>
      <c r="AI332" s="319"/>
      <c r="AJ332" s="319"/>
      <c r="AK332" s="319"/>
      <c r="AL332" s="319"/>
      <c r="AM332" s="363"/>
      <c r="AN332" s="363"/>
      <c r="AO332" s="363"/>
      <c r="AP332" s="363"/>
      <c r="AQ332" s="319"/>
      <c r="AR332" s="319"/>
      <c r="AS332" s="319"/>
      <c r="AT332" s="319"/>
      <c r="AU332" s="364"/>
      <c r="AV332" s="319"/>
      <c r="AW332" s="319"/>
      <c r="AX332" s="319"/>
      <c r="AY332" s="319"/>
      <c r="AZ332" s="319"/>
      <c r="BB332" s="323"/>
      <c r="BD332" s="323"/>
      <c r="BF332" s="323"/>
      <c r="BH332" s="323"/>
    </row>
    <row r="333" spans="2:60" s="301" customFormat="1" x14ac:dyDescent="0.25">
      <c r="B333" s="319"/>
      <c r="C333" s="319"/>
      <c r="D333" s="320"/>
      <c r="E333" s="319"/>
      <c r="F333" s="319"/>
      <c r="G333" s="319"/>
      <c r="H333" s="319"/>
      <c r="I333" s="319"/>
      <c r="J333" s="319"/>
      <c r="K333" s="319"/>
      <c r="L333" s="362"/>
      <c r="M333" s="319"/>
      <c r="N333" s="319"/>
      <c r="O333" s="319"/>
      <c r="P333" s="319"/>
      <c r="Q333" s="319"/>
      <c r="R333" s="319"/>
      <c r="S333" s="319"/>
      <c r="T333" s="319"/>
      <c r="U333" s="319"/>
      <c r="V333" s="319"/>
      <c r="W333" s="319"/>
      <c r="X333" s="319"/>
      <c r="Y333" s="319"/>
      <c r="Z333" s="319"/>
      <c r="AA333" s="319"/>
      <c r="AB333" s="319"/>
      <c r="AC333" s="319"/>
      <c r="AD333" s="319"/>
      <c r="AE333" s="319"/>
      <c r="AF333" s="319"/>
      <c r="AG333" s="319"/>
      <c r="AH333" s="319"/>
      <c r="AI333" s="319"/>
      <c r="AJ333" s="319"/>
      <c r="AK333" s="319"/>
      <c r="AL333" s="319"/>
      <c r="AM333" s="363"/>
      <c r="AN333" s="363"/>
      <c r="AO333" s="363"/>
      <c r="AP333" s="363"/>
      <c r="AQ333" s="319"/>
      <c r="AR333" s="319"/>
      <c r="AS333" s="319"/>
      <c r="AT333" s="319"/>
      <c r="AU333" s="364"/>
      <c r="AV333" s="319"/>
      <c r="AW333" s="319"/>
      <c r="AX333" s="319"/>
      <c r="AY333" s="319"/>
      <c r="AZ333" s="319"/>
      <c r="BB333" s="323"/>
      <c r="BD333" s="323"/>
      <c r="BF333" s="323"/>
      <c r="BH333" s="323"/>
    </row>
    <row r="334" spans="2:60" s="301" customFormat="1" x14ac:dyDescent="0.25">
      <c r="B334" s="319"/>
      <c r="C334" s="319"/>
      <c r="D334" s="320"/>
      <c r="E334" s="319"/>
      <c r="F334" s="319"/>
      <c r="G334" s="319"/>
      <c r="H334" s="319"/>
      <c r="I334" s="319"/>
      <c r="J334" s="319"/>
      <c r="K334" s="319"/>
      <c r="L334" s="362"/>
      <c r="M334" s="319"/>
      <c r="N334" s="319"/>
      <c r="O334" s="319"/>
      <c r="P334" s="319"/>
      <c r="Q334" s="319"/>
      <c r="R334" s="319"/>
      <c r="S334" s="319"/>
      <c r="T334" s="319"/>
      <c r="U334" s="319"/>
      <c r="V334" s="319"/>
      <c r="W334" s="319"/>
      <c r="X334" s="319"/>
      <c r="Y334" s="319"/>
      <c r="Z334" s="319"/>
      <c r="AA334" s="319"/>
      <c r="AB334" s="319"/>
      <c r="AC334" s="319"/>
      <c r="AD334" s="319"/>
      <c r="AE334" s="319"/>
      <c r="AF334" s="319"/>
      <c r="AG334" s="319"/>
      <c r="AH334" s="319"/>
      <c r="AI334" s="319"/>
      <c r="AJ334" s="319"/>
      <c r="AK334" s="319"/>
      <c r="AL334" s="319"/>
      <c r="AM334" s="363"/>
      <c r="AN334" s="363"/>
      <c r="AO334" s="363"/>
      <c r="AP334" s="363"/>
      <c r="AQ334" s="319"/>
      <c r="AR334" s="319"/>
      <c r="AS334" s="319"/>
      <c r="AT334" s="319"/>
      <c r="AU334" s="364"/>
      <c r="AV334" s="319"/>
      <c r="AW334" s="319"/>
      <c r="AX334" s="319"/>
      <c r="AY334" s="319"/>
      <c r="AZ334" s="319"/>
      <c r="BB334" s="323"/>
      <c r="BD334" s="323"/>
      <c r="BF334" s="323"/>
      <c r="BH334" s="323"/>
    </row>
    <row r="335" spans="2:60" s="301" customFormat="1" x14ac:dyDescent="0.25">
      <c r="B335" s="319"/>
      <c r="C335" s="319"/>
      <c r="D335" s="320"/>
      <c r="E335" s="319"/>
      <c r="F335" s="319"/>
      <c r="G335" s="319"/>
      <c r="H335" s="319"/>
      <c r="I335" s="319"/>
      <c r="J335" s="319"/>
      <c r="K335" s="319"/>
      <c r="L335" s="362"/>
      <c r="M335" s="319"/>
      <c r="N335" s="319"/>
      <c r="O335" s="319"/>
      <c r="P335" s="319"/>
      <c r="Q335" s="319"/>
      <c r="R335" s="319"/>
      <c r="S335" s="319"/>
      <c r="T335" s="319"/>
      <c r="U335" s="319"/>
      <c r="V335" s="319"/>
      <c r="W335" s="319"/>
      <c r="X335" s="319"/>
      <c r="Y335" s="319"/>
      <c r="Z335" s="319"/>
      <c r="AA335" s="319"/>
      <c r="AB335" s="319"/>
      <c r="AC335" s="319"/>
      <c r="AD335" s="319"/>
      <c r="AE335" s="319"/>
      <c r="AF335" s="319"/>
      <c r="AG335" s="319"/>
      <c r="AH335" s="319"/>
      <c r="AI335" s="319"/>
      <c r="AJ335" s="319"/>
      <c r="AK335" s="319"/>
      <c r="AL335" s="319"/>
      <c r="AM335" s="363"/>
      <c r="AN335" s="363"/>
      <c r="AO335" s="363"/>
      <c r="AP335" s="363"/>
      <c r="AQ335" s="319"/>
      <c r="AR335" s="319"/>
      <c r="AS335" s="319"/>
      <c r="AT335" s="319"/>
      <c r="AU335" s="364"/>
      <c r="AV335" s="319"/>
      <c r="AW335" s="319"/>
      <c r="AX335" s="319"/>
      <c r="AY335" s="319"/>
      <c r="AZ335" s="319"/>
      <c r="BB335" s="323"/>
      <c r="BD335" s="323"/>
      <c r="BF335" s="323"/>
      <c r="BH335" s="323"/>
    </row>
    <row r="336" spans="2:60" s="301" customFormat="1" x14ac:dyDescent="0.25">
      <c r="B336" s="319"/>
      <c r="C336" s="319"/>
      <c r="D336" s="320"/>
      <c r="E336" s="319"/>
      <c r="F336" s="319"/>
      <c r="G336" s="319"/>
      <c r="H336" s="319"/>
      <c r="I336" s="319"/>
      <c r="J336" s="319"/>
      <c r="K336" s="319"/>
      <c r="L336" s="362"/>
      <c r="M336" s="319"/>
      <c r="N336" s="319"/>
      <c r="O336" s="319"/>
      <c r="P336" s="319"/>
      <c r="Q336" s="319"/>
      <c r="R336" s="319"/>
      <c r="S336" s="319"/>
      <c r="T336" s="319"/>
      <c r="U336" s="319"/>
      <c r="V336" s="319"/>
      <c r="W336" s="319"/>
      <c r="X336" s="319"/>
      <c r="Y336" s="319"/>
      <c r="Z336" s="319"/>
      <c r="AA336" s="319"/>
      <c r="AB336" s="319"/>
      <c r="AC336" s="319"/>
      <c r="AD336" s="319"/>
      <c r="AE336" s="319"/>
      <c r="AF336" s="319"/>
      <c r="AG336" s="319"/>
      <c r="AH336" s="319"/>
      <c r="AI336" s="319"/>
      <c r="AJ336" s="319"/>
      <c r="AK336" s="319"/>
      <c r="AL336" s="319"/>
      <c r="AM336" s="363"/>
      <c r="AN336" s="363"/>
      <c r="AO336" s="363"/>
      <c r="AP336" s="363"/>
      <c r="AQ336" s="319"/>
      <c r="AR336" s="319"/>
      <c r="AS336" s="319"/>
      <c r="AT336" s="319"/>
      <c r="AU336" s="364"/>
      <c r="AV336" s="319"/>
      <c r="AW336" s="319"/>
      <c r="AX336" s="319"/>
      <c r="AY336" s="319"/>
      <c r="AZ336" s="319"/>
      <c r="BB336" s="323"/>
      <c r="BD336" s="323"/>
      <c r="BF336" s="323"/>
      <c r="BH336" s="323"/>
    </row>
    <row r="337" spans="2:60" s="301" customFormat="1" x14ac:dyDescent="0.25">
      <c r="B337" s="319"/>
      <c r="C337" s="319"/>
      <c r="D337" s="320"/>
      <c r="E337" s="319"/>
      <c r="F337" s="319"/>
      <c r="G337" s="319"/>
      <c r="H337" s="319"/>
      <c r="I337" s="319"/>
      <c r="J337" s="319"/>
      <c r="K337" s="319"/>
      <c r="L337" s="362"/>
      <c r="M337" s="319"/>
      <c r="N337" s="319"/>
      <c r="O337" s="319"/>
      <c r="P337" s="319"/>
      <c r="Q337" s="319"/>
      <c r="R337" s="319"/>
      <c r="S337" s="319"/>
      <c r="T337" s="319"/>
      <c r="U337" s="319"/>
      <c r="V337" s="319"/>
      <c r="W337" s="319"/>
      <c r="X337" s="319"/>
      <c r="Y337" s="319"/>
      <c r="Z337" s="319"/>
      <c r="AA337" s="319"/>
      <c r="AB337" s="319"/>
      <c r="AC337" s="319"/>
      <c r="AD337" s="319"/>
      <c r="AE337" s="319"/>
      <c r="AF337" s="319"/>
      <c r="AG337" s="319"/>
      <c r="AH337" s="319"/>
      <c r="AI337" s="319"/>
      <c r="AJ337" s="319"/>
      <c r="AK337" s="319"/>
      <c r="AL337" s="319"/>
      <c r="AM337" s="363"/>
      <c r="AN337" s="363"/>
      <c r="AO337" s="363"/>
      <c r="AP337" s="363"/>
      <c r="AQ337" s="319"/>
      <c r="AR337" s="319"/>
      <c r="AS337" s="319"/>
      <c r="AT337" s="319"/>
      <c r="AU337" s="364"/>
      <c r="AV337" s="319"/>
      <c r="AW337" s="319"/>
      <c r="AX337" s="319"/>
      <c r="AY337" s="319"/>
      <c r="AZ337" s="319"/>
      <c r="BB337" s="323"/>
      <c r="BD337" s="323"/>
      <c r="BF337" s="323"/>
      <c r="BH337" s="323"/>
    </row>
    <row r="338" spans="2:60" s="301" customFormat="1" x14ac:dyDescent="0.25">
      <c r="B338" s="319"/>
      <c r="C338" s="319"/>
      <c r="D338" s="320"/>
      <c r="E338" s="319"/>
      <c r="F338" s="319"/>
      <c r="G338" s="319"/>
      <c r="H338" s="319"/>
      <c r="I338" s="319"/>
      <c r="J338" s="319"/>
      <c r="K338" s="319"/>
      <c r="L338" s="362"/>
      <c r="M338" s="319"/>
      <c r="N338" s="319"/>
      <c r="O338" s="319"/>
      <c r="P338" s="319"/>
      <c r="Q338" s="319"/>
      <c r="R338" s="319"/>
      <c r="S338" s="319"/>
      <c r="T338" s="319"/>
      <c r="U338" s="319"/>
      <c r="V338" s="319"/>
      <c r="W338" s="319"/>
      <c r="X338" s="319"/>
      <c r="Y338" s="319"/>
      <c r="Z338" s="319"/>
      <c r="AA338" s="319"/>
      <c r="AB338" s="319"/>
      <c r="AC338" s="319"/>
      <c r="AD338" s="319"/>
      <c r="AE338" s="319"/>
      <c r="AF338" s="319"/>
      <c r="AG338" s="319"/>
      <c r="AH338" s="319"/>
      <c r="AI338" s="319"/>
      <c r="AJ338" s="319"/>
      <c r="AK338" s="319"/>
      <c r="AL338" s="319"/>
      <c r="AM338" s="363"/>
      <c r="AN338" s="363"/>
      <c r="AO338" s="363"/>
      <c r="AP338" s="363"/>
      <c r="AQ338" s="319"/>
      <c r="AR338" s="319"/>
      <c r="AS338" s="319"/>
      <c r="AT338" s="319"/>
      <c r="AU338" s="364"/>
      <c r="AV338" s="319"/>
      <c r="AW338" s="319"/>
      <c r="AX338" s="319"/>
      <c r="AY338" s="319"/>
      <c r="AZ338" s="319"/>
      <c r="BB338" s="323"/>
      <c r="BD338" s="323"/>
      <c r="BF338" s="323"/>
      <c r="BH338" s="323"/>
    </row>
    <row r="339" spans="2:60" s="301" customFormat="1" x14ac:dyDescent="0.25">
      <c r="B339" s="319"/>
      <c r="C339" s="319"/>
      <c r="D339" s="320"/>
      <c r="E339" s="319"/>
      <c r="F339" s="319"/>
      <c r="G339" s="319"/>
      <c r="H339" s="319"/>
      <c r="I339" s="319"/>
      <c r="J339" s="319"/>
      <c r="K339" s="319"/>
      <c r="L339" s="362"/>
      <c r="M339" s="319"/>
      <c r="N339" s="319"/>
      <c r="O339" s="319"/>
      <c r="P339" s="319"/>
      <c r="Q339" s="319"/>
      <c r="R339" s="319"/>
      <c r="S339" s="319"/>
      <c r="T339" s="319"/>
      <c r="U339" s="319"/>
      <c r="V339" s="319"/>
      <c r="W339" s="319"/>
      <c r="X339" s="319"/>
      <c r="Y339" s="319"/>
      <c r="Z339" s="319"/>
      <c r="AA339" s="319"/>
      <c r="AB339" s="319"/>
      <c r="AC339" s="319"/>
      <c r="AD339" s="319"/>
      <c r="AE339" s="319"/>
      <c r="AF339" s="319"/>
      <c r="AG339" s="319"/>
      <c r="AH339" s="319"/>
      <c r="AI339" s="319"/>
      <c r="AJ339" s="319"/>
      <c r="AK339" s="319"/>
      <c r="AL339" s="319"/>
      <c r="AM339" s="363"/>
      <c r="AN339" s="363"/>
      <c r="AO339" s="363"/>
      <c r="AP339" s="363"/>
      <c r="AQ339" s="319"/>
      <c r="AR339" s="319"/>
      <c r="AS339" s="319"/>
      <c r="AT339" s="319"/>
      <c r="AU339" s="364"/>
      <c r="AV339" s="319"/>
      <c r="AW339" s="319"/>
      <c r="AX339" s="319"/>
      <c r="AY339" s="319"/>
      <c r="AZ339" s="319"/>
      <c r="BB339" s="323"/>
      <c r="BD339" s="323"/>
      <c r="BF339" s="323"/>
      <c r="BH339" s="323"/>
    </row>
    <row r="340" spans="2:60" s="301" customFormat="1" x14ac:dyDescent="0.25">
      <c r="B340" s="319"/>
      <c r="C340" s="319"/>
      <c r="D340" s="320"/>
      <c r="E340" s="319"/>
      <c r="F340" s="319"/>
      <c r="G340" s="319"/>
      <c r="H340" s="319"/>
      <c r="I340" s="319"/>
      <c r="J340" s="319"/>
      <c r="K340" s="319"/>
      <c r="L340" s="362"/>
      <c r="M340" s="319"/>
      <c r="N340" s="319"/>
      <c r="O340" s="319"/>
      <c r="P340" s="319"/>
      <c r="Q340" s="319"/>
      <c r="R340" s="319"/>
      <c r="S340" s="319"/>
      <c r="T340" s="319"/>
      <c r="U340" s="319"/>
      <c r="V340" s="319"/>
      <c r="W340" s="319"/>
      <c r="X340" s="319"/>
      <c r="Y340" s="319"/>
      <c r="Z340" s="319"/>
      <c r="AA340" s="319"/>
      <c r="AB340" s="319"/>
      <c r="AC340" s="319"/>
      <c r="AD340" s="319"/>
      <c r="AE340" s="319"/>
      <c r="AF340" s="319"/>
      <c r="AG340" s="319"/>
      <c r="AH340" s="319"/>
      <c r="AI340" s="319"/>
      <c r="AJ340" s="319"/>
      <c r="AK340" s="319"/>
      <c r="AL340" s="319"/>
      <c r="AM340" s="363"/>
      <c r="AN340" s="363"/>
      <c r="AO340" s="363"/>
      <c r="AP340" s="363"/>
      <c r="AQ340" s="319"/>
      <c r="AR340" s="319"/>
      <c r="AS340" s="319"/>
      <c r="AT340" s="319"/>
      <c r="AU340" s="364"/>
      <c r="AV340" s="319"/>
      <c r="AW340" s="319"/>
      <c r="AX340" s="319"/>
      <c r="AY340" s="319"/>
      <c r="AZ340" s="319"/>
      <c r="BB340" s="323"/>
      <c r="BD340" s="323"/>
      <c r="BF340" s="323"/>
      <c r="BH340" s="323"/>
    </row>
    <row r="341" spans="2:60" s="301" customFormat="1" x14ac:dyDescent="0.25">
      <c r="B341" s="319"/>
      <c r="C341" s="319"/>
      <c r="D341" s="320"/>
      <c r="E341" s="319"/>
      <c r="F341" s="319"/>
      <c r="G341" s="319"/>
      <c r="H341" s="319"/>
      <c r="I341" s="319"/>
      <c r="J341" s="319"/>
      <c r="K341" s="319"/>
      <c r="L341" s="362"/>
      <c r="M341" s="319"/>
      <c r="N341" s="319"/>
      <c r="O341" s="319"/>
      <c r="P341" s="319"/>
      <c r="Q341" s="319"/>
      <c r="R341" s="319"/>
      <c r="S341" s="319"/>
      <c r="T341" s="319"/>
      <c r="U341" s="319"/>
      <c r="V341" s="319"/>
      <c r="W341" s="319"/>
      <c r="X341" s="319"/>
      <c r="Y341" s="319"/>
      <c r="Z341" s="319"/>
      <c r="AA341" s="319"/>
      <c r="AB341" s="319"/>
      <c r="AC341" s="319"/>
      <c r="AD341" s="319"/>
      <c r="AE341" s="319"/>
      <c r="AF341" s="319"/>
      <c r="AG341" s="319"/>
      <c r="AH341" s="319"/>
      <c r="AI341" s="319"/>
      <c r="AJ341" s="319"/>
      <c r="AK341" s="319"/>
      <c r="AL341" s="319"/>
      <c r="AM341" s="363"/>
      <c r="AN341" s="363"/>
      <c r="AO341" s="363"/>
      <c r="AP341" s="363"/>
      <c r="AQ341" s="319"/>
      <c r="AR341" s="319"/>
      <c r="AS341" s="319"/>
      <c r="AT341" s="319"/>
      <c r="AU341" s="364"/>
      <c r="AV341" s="319"/>
      <c r="AW341" s="319"/>
      <c r="AX341" s="319"/>
      <c r="AY341" s="319"/>
      <c r="AZ341" s="319"/>
      <c r="BB341" s="323"/>
      <c r="BD341" s="323"/>
      <c r="BF341" s="323"/>
      <c r="BH341" s="323"/>
    </row>
    <row r="342" spans="2:60" s="301" customFormat="1" x14ac:dyDescent="0.25">
      <c r="B342" s="319"/>
      <c r="C342" s="319"/>
      <c r="D342" s="320"/>
      <c r="E342" s="319"/>
      <c r="F342" s="319"/>
      <c r="G342" s="319"/>
      <c r="H342" s="319"/>
      <c r="I342" s="319"/>
      <c r="J342" s="319"/>
      <c r="K342" s="319"/>
      <c r="L342" s="362"/>
      <c r="M342" s="319"/>
      <c r="N342" s="319"/>
      <c r="O342" s="319"/>
      <c r="P342" s="319"/>
      <c r="Q342" s="319"/>
      <c r="R342" s="319"/>
      <c r="S342" s="319"/>
      <c r="T342" s="319"/>
      <c r="U342" s="319"/>
      <c r="V342" s="319"/>
      <c r="W342" s="319"/>
      <c r="X342" s="319"/>
      <c r="Y342" s="319"/>
      <c r="Z342" s="319"/>
      <c r="AA342" s="319"/>
      <c r="AB342" s="319"/>
      <c r="AC342" s="319"/>
      <c r="AD342" s="319"/>
      <c r="AE342" s="319"/>
      <c r="AF342" s="319"/>
      <c r="AG342" s="319"/>
      <c r="AH342" s="319"/>
      <c r="AI342" s="319"/>
      <c r="AJ342" s="319"/>
      <c r="AK342" s="319"/>
      <c r="AL342" s="319"/>
      <c r="AM342" s="363"/>
      <c r="AN342" s="363"/>
      <c r="AO342" s="363"/>
      <c r="AP342" s="363"/>
      <c r="AQ342" s="319"/>
      <c r="AR342" s="319"/>
      <c r="AS342" s="319"/>
      <c r="AT342" s="319"/>
      <c r="AU342" s="364"/>
      <c r="AV342" s="319"/>
      <c r="AW342" s="319"/>
      <c r="AX342" s="319"/>
      <c r="AY342" s="319"/>
      <c r="AZ342" s="319"/>
      <c r="BB342" s="323"/>
      <c r="BD342" s="323"/>
      <c r="BF342" s="323"/>
      <c r="BH342" s="323"/>
    </row>
    <row r="343" spans="2:60" s="301" customFormat="1" x14ac:dyDescent="0.25">
      <c r="B343" s="319"/>
      <c r="C343" s="319"/>
      <c r="D343" s="320"/>
      <c r="E343" s="319"/>
      <c r="F343" s="319"/>
      <c r="G343" s="319"/>
      <c r="H343" s="319"/>
      <c r="I343" s="319"/>
      <c r="J343" s="319"/>
      <c r="K343" s="319"/>
      <c r="L343" s="362"/>
      <c r="M343" s="319"/>
      <c r="N343" s="319"/>
      <c r="O343" s="319"/>
      <c r="P343" s="319"/>
      <c r="Q343" s="319"/>
      <c r="R343" s="319"/>
      <c r="S343" s="319"/>
      <c r="T343" s="319"/>
      <c r="U343" s="319"/>
      <c r="V343" s="319"/>
      <c r="W343" s="319"/>
      <c r="X343" s="319"/>
      <c r="Y343" s="319"/>
      <c r="Z343" s="319"/>
      <c r="AA343" s="319"/>
      <c r="AB343" s="319"/>
      <c r="AC343" s="319"/>
      <c r="AD343" s="319"/>
      <c r="AE343" s="319"/>
      <c r="AF343" s="319"/>
      <c r="AG343" s="319"/>
      <c r="AH343" s="319"/>
      <c r="AI343" s="319"/>
      <c r="AJ343" s="319"/>
      <c r="AK343" s="319"/>
      <c r="AL343" s="319"/>
      <c r="AM343" s="363"/>
      <c r="AN343" s="363"/>
      <c r="AO343" s="363"/>
      <c r="AP343" s="363"/>
      <c r="AQ343" s="319"/>
      <c r="AR343" s="319"/>
      <c r="AS343" s="319"/>
      <c r="AT343" s="319"/>
      <c r="AU343" s="364"/>
      <c r="AV343" s="319"/>
      <c r="AW343" s="319"/>
      <c r="AX343" s="319"/>
      <c r="AY343" s="319"/>
      <c r="AZ343" s="319"/>
      <c r="BB343" s="323"/>
      <c r="BD343" s="323"/>
      <c r="BF343" s="323"/>
      <c r="BH343" s="323"/>
    </row>
    <row r="344" spans="2:60" s="301" customFormat="1" x14ac:dyDescent="0.25">
      <c r="B344" s="319"/>
      <c r="C344" s="319"/>
      <c r="D344" s="320"/>
      <c r="E344" s="319"/>
      <c r="F344" s="319"/>
      <c r="G344" s="319"/>
      <c r="H344" s="319"/>
      <c r="I344" s="319"/>
      <c r="J344" s="319"/>
      <c r="K344" s="319"/>
      <c r="L344" s="362"/>
      <c r="M344" s="319"/>
      <c r="N344" s="319"/>
      <c r="O344" s="319"/>
      <c r="P344" s="319"/>
      <c r="Q344" s="319"/>
      <c r="R344" s="319"/>
      <c r="S344" s="319"/>
      <c r="T344" s="319"/>
      <c r="U344" s="319"/>
      <c r="V344" s="319"/>
      <c r="W344" s="319"/>
      <c r="X344" s="319"/>
      <c r="Y344" s="319"/>
      <c r="Z344" s="319"/>
      <c r="AA344" s="319"/>
      <c r="AB344" s="319"/>
      <c r="AC344" s="319"/>
      <c r="AD344" s="319"/>
      <c r="AE344" s="319"/>
      <c r="AF344" s="319"/>
      <c r="AG344" s="319"/>
      <c r="AH344" s="319"/>
      <c r="AI344" s="319"/>
      <c r="AJ344" s="319"/>
      <c r="AK344" s="319"/>
      <c r="AL344" s="319"/>
      <c r="AM344" s="363"/>
      <c r="AN344" s="363"/>
      <c r="AO344" s="363"/>
      <c r="AP344" s="363"/>
      <c r="AQ344" s="319"/>
      <c r="AR344" s="319"/>
      <c r="AS344" s="319"/>
      <c r="AT344" s="319"/>
      <c r="AU344" s="364"/>
      <c r="AV344" s="319"/>
      <c r="AW344" s="319"/>
      <c r="AX344" s="319"/>
      <c r="AY344" s="319"/>
      <c r="AZ344" s="319"/>
      <c r="BB344" s="323"/>
      <c r="BD344" s="323"/>
      <c r="BF344" s="323"/>
      <c r="BH344" s="323"/>
    </row>
    <row r="345" spans="2:60" s="301" customFormat="1" x14ac:dyDescent="0.25">
      <c r="B345" s="319"/>
      <c r="C345" s="319"/>
      <c r="D345" s="320"/>
      <c r="E345" s="319"/>
      <c r="F345" s="319"/>
      <c r="G345" s="319"/>
      <c r="H345" s="319"/>
      <c r="I345" s="319"/>
      <c r="J345" s="319"/>
      <c r="K345" s="319"/>
      <c r="L345" s="362"/>
      <c r="M345" s="319"/>
      <c r="N345" s="319"/>
      <c r="O345" s="319"/>
      <c r="P345" s="319"/>
      <c r="Q345" s="319"/>
      <c r="R345" s="319"/>
      <c r="S345" s="319"/>
      <c r="T345" s="319"/>
      <c r="U345" s="319"/>
      <c r="V345" s="319"/>
      <c r="W345" s="319"/>
      <c r="X345" s="319"/>
      <c r="Y345" s="319"/>
      <c r="Z345" s="319"/>
      <c r="AA345" s="319"/>
      <c r="AB345" s="319"/>
      <c r="AC345" s="319"/>
      <c r="AD345" s="319"/>
      <c r="AE345" s="319"/>
      <c r="AF345" s="319"/>
      <c r="AG345" s="319"/>
      <c r="AH345" s="319"/>
      <c r="AI345" s="319"/>
      <c r="AJ345" s="319"/>
      <c r="AK345" s="319"/>
      <c r="AL345" s="319"/>
      <c r="AM345" s="363"/>
      <c r="AN345" s="363"/>
      <c r="AO345" s="363"/>
      <c r="AP345" s="363"/>
      <c r="AQ345" s="319"/>
      <c r="AR345" s="319"/>
      <c r="AS345" s="319"/>
      <c r="AT345" s="319"/>
      <c r="AU345" s="364"/>
      <c r="AV345" s="319"/>
      <c r="AW345" s="319"/>
      <c r="AX345" s="319"/>
      <c r="AY345" s="319"/>
      <c r="AZ345" s="319"/>
      <c r="BB345" s="323"/>
      <c r="BD345" s="323"/>
      <c r="BF345" s="323"/>
      <c r="BH345" s="323"/>
    </row>
    <row r="346" spans="2:60" s="301" customFormat="1" x14ac:dyDescent="0.25">
      <c r="B346" s="319"/>
      <c r="C346" s="319"/>
      <c r="D346" s="320"/>
      <c r="E346" s="319"/>
      <c r="F346" s="319"/>
      <c r="G346" s="319"/>
      <c r="H346" s="319"/>
      <c r="I346" s="319"/>
      <c r="J346" s="319"/>
      <c r="K346" s="319"/>
      <c r="L346" s="362"/>
      <c r="M346" s="319"/>
      <c r="N346" s="319"/>
      <c r="O346" s="319"/>
      <c r="P346" s="319"/>
      <c r="Q346" s="319"/>
      <c r="R346" s="319"/>
      <c r="S346" s="319"/>
      <c r="T346" s="319"/>
      <c r="U346" s="319"/>
      <c r="V346" s="319"/>
      <c r="W346" s="319"/>
      <c r="X346" s="319"/>
      <c r="Y346" s="319"/>
      <c r="Z346" s="319"/>
      <c r="AA346" s="319"/>
      <c r="AB346" s="319"/>
      <c r="AC346" s="319"/>
      <c r="AD346" s="319"/>
      <c r="AE346" s="319"/>
      <c r="AF346" s="319"/>
      <c r="AG346" s="319"/>
      <c r="AH346" s="319"/>
      <c r="AI346" s="319"/>
      <c r="AJ346" s="319"/>
      <c r="AK346" s="319"/>
      <c r="AL346" s="319"/>
      <c r="AM346" s="363"/>
      <c r="AN346" s="363"/>
      <c r="AO346" s="363"/>
      <c r="AP346" s="363"/>
      <c r="AQ346" s="319"/>
      <c r="AR346" s="319"/>
      <c r="AS346" s="319"/>
      <c r="AT346" s="319"/>
      <c r="AU346" s="364"/>
      <c r="AV346" s="319"/>
      <c r="AW346" s="319"/>
      <c r="AX346" s="319"/>
      <c r="AY346" s="319"/>
      <c r="AZ346" s="319"/>
      <c r="BB346" s="323"/>
      <c r="BD346" s="323"/>
      <c r="BF346" s="323"/>
      <c r="BH346" s="323"/>
    </row>
    <row r="347" spans="2:60" s="301" customFormat="1" x14ac:dyDescent="0.25">
      <c r="B347" s="319"/>
      <c r="C347" s="319"/>
      <c r="D347" s="320"/>
      <c r="E347" s="319"/>
      <c r="F347" s="319"/>
      <c r="G347" s="319"/>
      <c r="H347" s="319"/>
      <c r="I347" s="319"/>
      <c r="J347" s="319"/>
      <c r="K347" s="319"/>
      <c r="L347" s="362"/>
      <c r="M347" s="319"/>
      <c r="N347" s="319"/>
      <c r="O347" s="319"/>
      <c r="P347" s="319"/>
      <c r="Q347" s="319"/>
      <c r="R347" s="319"/>
      <c r="S347" s="319"/>
      <c r="T347" s="319"/>
      <c r="U347" s="319"/>
      <c r="V347" s="319"/>
      <c r="W347" s="319"/>
      <c r="X347" s="319"/>
      <c r="Y347" s="319"/>
      <c r="Z347" s="319"/>
      <c r="AA347" s="319"/>
      <c r="AB347" s="319"/>
      <c r="AC347" s="319"/>
      <c r="AD347" s="319"/>
      <c r="AE347" s="319"/>
      <c r="AF347" s="319"/>
      <c r="AG347" s="319"/>
      <c r="AH347" s="319"/>
      <c r="AI347" s="319"/>
      <c r="AJ347" s="319"/>
      <c r="AK347" s="319"/>
      <c r="AL347" s="319"/>
      <c r="AM347" s="363"/>
      <c r="AN347" s="363"/>
      <c r="AO347" s="363"/>
      <c r="AP347" s="363"/>
      <c r="AQ347" s="319"/>
      <c r="AR347" s="319"/>
      <c r="AS347" s="319"/>
      <c r="AT347" s="319"/>
      <c r="AU347" s="364"/>
      <c r="AV347" s="319"/>
      <c r="AW347" s="319"/>
      <c r="AX347" s="319"/>
      <c r="AY347" s="319"/>
      <c r="AZ347" s="319"/>
      <c r="BB347" s="323"/>
      <c r="BD347" s="323"/>
      <c r="BF347" s="323"/>
      <c r="BH347" s="323"/>
    </row>
    <row r="348" spans="2:60" s="301" customFormat="1" x14ac:dyDescent="0.25">
      <c r="B348" s="319"/>
      <c r="C348" s="319"/>
      <c r="D348" s="320"/>
      <c r="E348" s="319"/>
      <c r="F348" s="319"/>
      <c r="G348" s="319"/>
      <c r="H348" s="319"/>
      <c r="I348" s="319"/>
      <c r="J348" s="319"/>
      <c r="K348" s="319"/>
      <c r="L348" s="362"/>
      <c r="M348" s="319"/>
      <c r="N348" s="319"/>
      <c r="O348" s="319"/>
      <c r="P348" s="319"/>
      <c r="Q348" s="319"/>
      <c r="R348" s="319"/>
      <c r="S348" s="319"/>
      <c r="T348" s="319"/>
      <c r="U348" s="319"/>
      <c r="V348" s="319"/>
      <c r="W348" s="319"/>
      <c r="X348" s="319"/>
      <c r="Y348" s="319"/>
      <c r="Z348" s="319"/>
      <c r="AA348" s="319"/>
      <c r="AB348" s="319"/>
      <c r="AC348" s="319"/>
      <c r="AD348" s="319"/>
      <c r="AE348" s="319"/>
      <c r="AF348" s="319"/>
      <c r="AG348" s="319"/>
      <c r="AH348" s="319"/>
      <c r="AI348" s="319"/>
      <c r="AJ348" s="319"/>
      <c r="AK348" s="319"/>
      <c r="AL348" s="319"/>
      <c r="AM348" s="363"/>
      <c r="AN348" s="363"/>
      <c r="AO348" s="363"/>
      <c r="AP348" s="363"/>
      <c r="AQ348" s="319"/>
      <c r="AR348" s="319"/>
      <c r="AS348" s="319"/>
      <c r="AT348" s="319"/>
      <c r="AU348" s="364"/>
      <c r="AV348" s="319"/>
      <c r="AW348" s="319"/>
      <c r="AX348" s="319"/>
      <c r="AY348" s="319"/>
      <c r="AZ348" s="319"/>
      <c r="BB348" s="323"/>
      <c r="BD348" s="323"/>
      <c r="BF348" s="323"/>
      <c r="BH348" s="323"/>
    </row>
    <row r="349" spans="2:60" s="301" customFormat="1" x14ac:dyDescent="0.25">
      <c r="B349" s="319"/>
      <c r="C349" s="319"/>
      <c r="D349" s="320"/>
      <c r="E349" s="319"/>
      <c r="F349" s="319"/>
      <c r="G349" s="319"/>
      <c r="H349" s="319"/>
      <c r="I349" s="319"/>
      <c r="J349" s="319"/>
      <c r="K349" s="319"/>
      <c r="L349" s="362"/>
      <c r="M349" s="319"/>
      <c r="N349" s="319"/>
      <c r="O349" s="319"/>
      <c r="P349" s="319"/>
      <c r="Q349" s="319"/>
      <c r="R349" s="319"/>
      <c r="S349" s="319"/>
      <c r="T349" s="319"/>
      <c r="U349" s="319"/>
      <c r="V349" s="319"/>
      <c r="W349" s="319"/>
      <c r="X349" s="319"/>
      <c r="Y349" s="319"/>
      <c r="Z349" s="319"/>
      <c r="AA349" s="319"/>
      <c r="AB349" s="319"/>
      <c r="AC349" s="319"/>
      <c r="AD349" s="319"/>
      <c r="AE349" s="319"/>
      <c r="AF349" s="319"/>
      <c r="AG349" s="319"/>
      <c r="AH349" s="319"/>
      <c r="AI349" s="319"/>
      <c r="AJ349" s="319"/>
      <c r="AK349" s="319"/>
      <c r="AL349" s="319"/>
      <c r="AM349" s="363"/>
      <c r="AN349" s="363"/>
      <c r="AO349" s="363"/>
      <c r="AP349" s="363"/>
      <c r="AQ349" s="319"/>
      <c r="AR349" s="319"/>
      <c r="AS349" s="319"/>
      <c r="AT349" s="319"/>
      <c r="AU349" s="364"/>
      <c r="AV349" s="319"/>
      <c r="AW349" s="319"/>
      <c r="AX349" s="319"/>
      <c r="AY349" s="319"/>
      <c r="AZ349" s="319"/>
      <c r="BB349" s="323"/>
      <c r="BD349" s="323"/>
      <c r="BF349" s="323"/>
      <c r="BH349" s="323"/>
    </row>
    <row r="350" spans="2:60" s="301" customFormat="1" x14ac:dyDescent="0.25">
      <c r="B350" s="319"/>
      <c r="C350" s="319"/>
      <c r="D350" s="320"/>
      <c r="E350" s="319"/>
      <c r="F350" s="319"/>
      <c r="G350" s="319"/>
      <c r="H350" s="319"/>
      <c r="I350" s="319"/>
      <c r="J350" s="319"/>
      <c r="K350" s="319"/>
      <c r="L350" s="362"/>
      <c r="M350" s="319"/>
      <c r="N350" s="319"/>
      <c r="O350" s="319"/>
      <c r="P350" s="319"/>
      <c r="Q350" s="319"/>
      <c r="R350" s="319"/>
      <c r="S350" s="319"/>
      <c r="T350" s="319"/>
      <c r="U350" s="319"/>
      <c r="V350" s="319"/>
      <c r="W350" s="319"/>
      <c r="X350" s="319"/>
      <c r="Y350" s="319"/>
      <c r="Z350" s="319"/>
      <c r="AA350" s="319"/>
      <c r="AB350" s="319"/>
      <c r="AC350" s="319"/>
      <c r="AD350" s="319"/>
      <c r="AE350" s="319"/>
      <c r="AF350" s="319"/>
      <c r="AG350" s="319"/>
      <c r="AH350" s="319"/>
      <c r="AI350" s="319"/>
      <c r="AJ350" s="319"/>
      <c r="AK350" s="319"/>
      <c r="AL350" s="319"/>
      <c r="AM350" s="363"/>
      <c r="AN350" s="363"/>
      <c r="AO350" s="363"/>
      <c r="AP350" s="363"/>
      <c r="AQ350" s="319"/>
      <c r="AR350" s="319"/>
      <c r="AS350" s="319"/>
      <c r="AT350" s="319"/>
      <c r="AU350" s="364"/>
      <c r="AV350" s="319"/>
      <c r="AW350" s="319"/>
      <c r="AX350" s="319"/>
      <c r="AY350" s="319"/>
      <c r="AZ350" s="319"/>
      <c r="BB350" s="323"/>
      <c r="BD350" s="323"/>
      <c r="BF350" s="323"/>
      <c r="BH350" s="323"/>
    </row>
    <row r="351" spans="2:60" s="301" customFormat="1" x14ac:dyDescent="0.25">
      <c r="B351" s="319"/>
      <c r="C351" s="319"/>
      <c r="D351" s="320"/>
      <c r="E351" s="319"/>
      <c r="F351" s="319"/>
      <c r="G351" s="319"/>
      <c r="H351" s="319"/>
      <c r="I351" s="319"/>
      <c r="J351" s="319"/>
      <c r="K351" s="319"/>
      <c r="L351" s="362"/>
      <c r="M351" s="319"/>
      <c r="N351" s="319"/>
      <c r="O351" s="319"/>
      <c r="P351" s="319"/>
      <c r="Q351" s="319"/>
      <c r="R351" s="319"/>
      <c r="S351" s="319"/>
      <c r="T351" s="319"/>
      <c r="U351" s="319"/>
      <c r="V351" s="319"/>
      <c r="W351" s="319"/>
      <c r="X351" s="319"/>
      <c r="Y351" s="319"/>
      <c r="Z351" s="319"/>
      <c r="AA351" s="319"/>
      <c r="AB351" s="319"/>
      <c r="AC351" s="319"/>
      <c r="AD351" s="319"/>
      <c r="AE351" s="319"/>
      <c r="AF351" s="319"/>
      <c r="AG351" s="319"/>
      <c r="AH351" s="319"/>
      <c r="AI351" s="319"/>
      <c r="AJ351" s="319"/>
      <c r="AK351" s="319"/>
      <c r="AL351" s="319"/>
      <c r="AM351" s="363"/>
      <c r="AN351" s="363"/>
      <c r="AO351" s="363"/>
      <c r="AP351" s="363"/>
      <c r="AQ351" s="319"/>
      <c r="AR351" s="319"/>
      <c r="AS351" s="319"/>
      <c r="AT351" s="319"/>
      <c r="AU351" s="364"/>
      <c r="AV351" s="319"/>
      <c r="AW351" s="319"/>
      <c r="AX351" s="319"/>
      <c r="AY351" s="319"/>
      <c r="AZ351" s="319"/>
      <c r="BB351" s="323"/>
      <c r="BD351" s="323"/>
      <c r="BF351" s="323"/>
      <c r="BH351" s="323"/>
    </row>
    <row r="352" spans="2:60" s="301" customFormat="1" x14ac:dyDescent="0.25">
      <c r="B352" s="319"/>
      <c r="C352" s="319"/>
      <c r="D352" s="320"/>
      <c r="E352" s="319"/>
      <c r="F352" s="319"/>
      <c r="G352" s="319"/>
      <c r="H352" s="319"/>
      <c r="I352" s="319"/>
      <c r="J352" s="319"/>
      <c r="K352" s="319"/>
      <c r="L352" s="362"/>
      <c r="M352" s="319"/>
      <c r="N352" s="319"/>
      <c r="O352" s="319"/>
      <c r="P352" s="319"/>
      <c r="Q352" s="319"/>
      <c r="R352" s="319"/>
      <c r="S352" s="319"/>
      <c r="T352" s="319"/>
      <c r="U352" s="319"/>
      <c r="V352" s="319"/>
      <c r="W352" s="319"/>
      <c r="X352" s="319"/>
      <c r="Y352" s="319"/>
      <c r="Z352" s="319"/>
      <c r="AA352" s="319"/>
      <c r="AB352" s="319"/>
      <c r="AC352" s="319"/>
      <c r="AD352" s="319"/>
      <c r="AE352" s="319"/>
      <c r="AF352" s="319"/>
      <c r="AG352" s="319"/>
      <c r="AH352" s="319"/>
      <c r="AI352" s="319"/>
      <c r="AJ352" s="319"/>
      <c r="AK352" s="319"/>
      <c r="AL352" s="319"/>
      <c r="AM352" s="363"/>
      <c r="AN352" s="363"/>
      <c r="AO352" s="363"/>
      <c r="AP352" s="363"/>
      <c r="AQ352" s="319"/>
      <c r="AR352" s="319"/>
      <c r="AS352" s="319"/>
      <c r="AT352" s="319"/>
      <c r="AU352" s="364"/>
      <c r="AV352" s="319"/>
      <c r="AW352" s="319"/>
      <c r="AX352" s="319"/>
      <c r="AY352" s="319"/>
      <c r="AZ352" s="319"/>
      <c r="BB352" s="323"/>
      <c r="BD352" s="323"/>
      <c r="BF352" s="323"/>
      <c r="BH352" s="323"/>
    </row>
    <row r="353" spans="2:60" s="301" customFormat="1" x14ac:dyDescent="0.25">
      <c r="B353" s="319"/>
      <c r="C353" s="319"/>
      <c r="D353" s="320"/>
      <c r="E353" s="319"/>
      <c r="F353" s="319"/>
      <c r="G353" s="319"/>
      <c r="H353" s="319"/>
      <c r="I353" s="319"/>
      <c r="J353" s="319"/>
      <c r="K353" s="319"/>
      <c r="L353" s="362"/>
      <c r="M353" s="319"/>
      <c r="N353" s="319"/>
      <c r="O353" s="319"/>
      <c r="P353" s="319"/>
      <c r="Q353" s="319"/>
      <c r="R353" s="319"/>
      <c r="S353" s="319"/>
      <c r="T353" s="319"/>
      <c r="U353" s="319"/>
      <c r="V353" s="319"/>
      <c r="W353" s="319"/>
      <c r="X353" s="319"/>
      <c r="Y353" s="319"/>
      <c r="Z353" s="319"/>
      <c r="AA353" s="319"/>
      <c r="AB353" s="319"/>
      <c r="AC353" s="319"/>
      <c r="AD353" s="319"/>
      <c r="AE353" s="319"/>
      <c r="AF353" s="319"/>
      <c r="AG353" s="319"/>
      <c r="AH353" s="319"/>
      <c r="AI353" s="319"/>
      <c r="AJ353" s="319"/>
      <c r="AK353" s="319"/>
      <c r="AL353" s="319"/>
      <c r="AM353" s="363"/>
      <c r="AN353" s="363"/>
      <c r="AO353" s="363"/>
      <c r="AP353" s="363"/>
      <c r="AQ353" s="319"/>
      <c r="AR353" s="319"/>
      <c r="AS353" s="319"/>
      <c r="AT353" s="319"/>
      <c r="AU353" s="364"/>
      <c r="AV353" s="319"/>
      <c r="AW353" s="319"/>
      <c r="AX353" s="319"/>
      <c r="AY353" s="319"/>
      <c r="AZ353" s="319"/>
      <c r="BB353" s="323"/>
      <c r="BD353" s="323"/>
      <c r="BF353" s="323"/>
      <c r="BH353" s="323"/>
    </row>
    <row r="354" spans="2:60" s="301" customFormat="1" x14ac:dyDescent="0.25">
      <c r="B354" s="319"/>
      <c r="C354" s="319"/>
      <c r="D354" s="320"/>
      <c r="E354" s="319"/>
      <c r="F354" s="319"/>
      <c r="G354" s="319"/>
      <c r="H354" s="319"/>
      <c r="I354" s="319"/>
      <c r="J354" s="319"/>
      <c r="K354" s="319"/>
      <c r="L354" s="362"/>
      <c r="M354" s="319"/>
      <c r="N354" s="319"/>
      <c r="O354" s="319"/>
      <c r="P354" s="319"/>
      <c r="Q354" s="319"/>
      <c r="R354" s="319"/>
      <c r="S354" s="319"/>
      <c r="T354" s="319"/>
      <c r="U354" s="319"/>
      <c r="V354" s="319"/>
      <c r="W354" s="319"/>
      <c r="X354" s="319"/>
      <c r="Y354" s="319"/>
      <c r="Z354" s="319"/>
      <c r="AA354" s="319"/>
      <c r="AB354" s="319"/>
      <c r="AC354" s="319"/>
      <c r="AD354" s="319"/>
      <c r="AE354" s="319"/>
      <c r="AF354" s="319"/>
      <c r="AG354" s="319"/>
      <c r="AH354" s="319"/>
      <c r="AI354" s="319"/>
      <c r="AJ354" s="319"/>
      <c r="AK354" s="319"/>
      <c r="AL354" s="319"/>
      <c r="AM354" s="363"/>
      <c r="AN354" s="363"/>
      <c r="AO354" s="363"/>
      <c r="AP354" s="363"/>
      <c r="AQ354" s="319"/>
      <c r="AR354" s="319"/>
      <c r="AS354" s="319"/>
      <c r="AT354" s="319"/>
      <c r="AU354" s="364"/>
      <c r="AV354" s="319"/>
      <c r="AW354" s="319"/>
      <c r="AX354" s="319"/>
      <c r="AY354" s="319"/>
      <c r="AZ354" s="319"/>
      <c r="BB354" s="323"/>
      <c r="BD354" s="323"/>
      <c r="BF354" s="323"/>
      <c r="BH354" s="323"/>
    </row>
    <row r="355" spans="2:60" s="301" customFormat="1" x14ac:dyDescent="0.25">
      <c r="B355" s="319"/>
      <c r="C355" s="319"/>
      <c r="D355" s="320"/>
      <c r="E355" s="319"/>
      <c r="F355" s="319"/>
      <c r="G355" s="319"/>
      <c r="H355" s="319"/>
      <c r="I355" s="319"/>
      <c r="J355" s="319"/>
      <c r="K355" s="319"/>
      <c r="L355" s="362"/>
      <c r="M355" s="319"/>
      <c r="N355" s="319"/>
      <c r="O355" s="319"/>
      <c r="P355" s="319"/>
      <c r="Q355" s="319"/>
      <c r="R355" s="319"/>
      <c r="S355" s="319"/>
      <c r="T355" s="319"/>
      <c r="U355" s="319"/>
      <c r="V355" s="319"/>
      <c r="W355" s="319"/>
      <c r="X355" s="319"/>
      <c r="Y355" s="319"/>
      <c r="Z355" s="319"/>
      <c r="AA355" s="319"/>
      <c r="AB355" s="319"/>
      <c r="AC355" s="319"/>
      <c r="AD355" s="319"/>
      <c r="AE355" s="319"/>
      <c r="AF355" s="319"/>
      <c r="AG355" s="319"/>
      <c r="AH355" s="319"/>
      <c r="AI355" s="319"/>
      <c r="AJ355" s="319"/>
      <c r="AK355" s="319"/>
      <c r="AL355" s="319"/>
      <c r="AM355" s="363"/>
      <c r="AN355" s="363"/>
      <c r="AO355" s="363"/>
      <c r="AP355" s="363"/>
      <c r="AQ355" s="319"/>
      <c r="AR355" s="319"/>
      <c r="AS355" s="319"/>
      <c r="AT355" s="319"/>
      <c r="AU355" s="364"/>
      <c r="AV355" s="319"/>
      <c r="AW355" s="319"/>
      <c r="AX355" s="319"/>
      <c r="AY355" s="319"/>
      <c r="AZ355" s="319"/>
      <c r="BB355" s="323"/>
      <c r="BD355" s="323"/>
      <c r="BF355" s="323"/>
      <c r="BH355" s="323"/>
    </row>
    <row r="356" spans="2:60" s="301" customFormat="1" x14ac:dyDescent="0.25">
      <c r="B356" s="319"/>
      <c r="C356" s="319"/>
      <c r="D356" s="320"/>
      <c r="E356" s="319"/>
      <c r="F356" s="319"/>
      <c r="G356" s="319"/>
      <c r="H356" s="319"/>
      <c r="I356" s="319"/>
      <c r="J356" s="319"/>
      <c r="K356" s="319"/>
      <c r="L356" s="362"/>
      <c r="M356" s="319"/>
      <c r="N356" s="319"/>
      <c r="O356" s="319"/>
      <c r="P356" s="319"/>
      <c r="Q356" s="319"/>
      <c r="R356" s="319"/>
      <c r="S356" s="319"/>
      <c r="T356" s="319"/>
      <c r="U356" s="319"/>
      <c r="V356" s="319"/>
      <c r="W356" s="319"/>
      <c r="X356" s="319"/>
      <c r="Y356" s="319"/>
      <c r="Z356" s="319"/>
      <c r="AA356" s="319"/>
      <c r="AB356" s="319"/>
      <c r="AC356" s="319"/>
      <c r="AD356" s="319"/>
      <c r="AE356" s="319"/>
      <c r="AF356" s="319"/>
      <c r="AG356" s="319"/>
      <c r="AH356" s="319"/>
      <c r="AI356" s="319"/>
      <c r="AJ356" s="319"/>
      <c r="AK356" s="319"/>
      <c r="AL356" s="319"/>
      <c r="AM356" s="363"/>
      <c r="AN356" s="363"/>
      <c r="AO356" s="363"/>
      <c r="AP356" s="363"/>
      <c r="AQ356" s="319"/>
      <c r="AR356" s="319"/>
      <c r="AS356" s="319"/>
      <c r="AT356" s="319"/>
      <c r="AU356" s="364"/>
      <c r="AV356" s="319"/>
      <c r="AW356" s="319"/>
      <c r="AX356" s="319"/>
      <c r="AY356" s="319"/>
      <c r="AZ356" s="319"/>
      <c r="BB356" s="323"/>
      <c r="BD356" s="323"/>
      <c r="BF356" s="323"/>
      <c r="BH356" s="323"/>
    </row>
    <row r="357" spans="2:60" s="301" customFormat="1" x14ac:dyDescent="0.25">
      <c r="B357" s="319"/>
      <c r="C357" s="319"/>
      <c r="D357" s="320"/>
      <c r="E357" s="319"/>
      <c r="F357" s="319"/>
      <c r="G357" s="319"/>
      <c r="H357" s="319"/>
      <c r="I357" s="319"/>
      <c r="J357" s="319"/>
      <c r="K357" s="319"/>
      <c r="L357" s="362"/>
      <c r="M357" s="319"/>
      <c r="N357" s="319"/>
      <c r="O357" s="319"/>
      <c r="P357" s="319"/>
      <c r="Q357" s="319"/>
      <c r="R357" s="319"/>
      <c r="S357" s="319"/>
      <c r="T357" s="319"/>
      <c r="U357" s="319"/>
      <c r="V357" s="319"/>
      <c r="W357" s="319"/>
      <c r="X357" s="319"/>
      <c r="Y357" s="319"/>
      <c r="Z357" s="319"/>
      <c r="AA357" s="319"/>
      <c r="AB357" s="319"/>
      <c r="AC357" s="319"/>
      <c r="AD357" s="319"/>
      <c r="AE357" s="319"/>
      <c r="AF357" s="319"/>
      <c r="AG357" s="319"/>
      <c r="AH357" s="319"/>
      <c r="AI357" s="319"/>
      <c r="AJ357" s="319"/>
      <c r="AK357" s="319"/>
      <c r="AL357" s="319"/>
      <c r="AM357" s="363"/>
      <c r="AN357" s="363"/>
      <c r="AO357" s="363"/>
      <c r="AP357" s="363"/>
      <c r="AQ357" s="319"/>
      <c r="AR357" s="319"/>
      <c r="AS357" s="319"/>
      <c r="AT357" s="319"/>
      <c r="AU357" s="364"/>
      <c r="AV357" s="319"/>
      <c r="AW357" s="319"/>
      <c r="AX357" s="319"/>
      <c r="AY357" s="319"/>
      <c r="AZ357" s="319"/>
      <c r="BB357" s="323"/>
      <c r="BD357" s="323"/>
      <c r="BF357" s="323"/>
      <c r="BH357" s="323"/>
    </row>
    <row r="358" spans="2:60" s="301" customFormat="1" x14ac:dyDescent="0.25">
      <c r="B358" s="319"/>
      <c r="C358" s="319"/>
      <c r="D358" s="320"/>
      <c r="E358" s="319"/>
      <c r="F358" s="319"/>
      <c r="G358" s="319"/>
      <c r="H358" s="319"/>
      <c r="I358" s="319"/>
      <c r="J358" s="319"/>
      <c r="K358" s="319"/>
      <c r="L358" s="362"/>
      <c r="M358" s="319"/>
      <c r="N358" s="319"/>
      <c r="O358" s="319"/>
      <c r="P358" s="319"/>
      <c r="Q358" s="319"/>
      <c r="R358" s="319"/>
      <c r="S358" s="319"/>
      <c r="T358" s="319"/>
      <c r="U358" s="319"/>
      <c r="V358" s="319"/>
      <c r="W358" s="319"/>
      <c r="X358" s="319"/>
      <c r="Y358" s="319"/>
      <c r="Z358" s="319"/>
      <c r="AA358" s="319"/>
      <c r="AB358" s="319"/>
      <c r="AC358" s="319"/>
      <c r="AD358" s="319"/>
      <c r="AE358" s="319"/>
      <c r="AF358" s="319"/>
      <c r="AG358" s="319"/>
      <c r="AH358" s="319"/>
      <c r="AI358" s="319"/>
      <c r="AJ358" s="319"/>
      <c r="AK358" s="319"/>
      <c r="AL358" s="319"/>
      <c r="AM358" s="363"/>
      <c r="AN358" s="363"/>
      <c r="AO358" s="363"/>
      <c r="AP358" s="363"/>
      <c r="AQ358" s="319"/>
      <c r="AR358" s="319"/>
      <c r="AS358" s="319"/>
      <c r="AT358" s="319"/>
      <c r="AU358" s="364"/>
      <c r="AV358" s="319"/>
      <c r="AW358" s="319"/>
      <c r="AX358" s="319"/>
      <c r="AY358" s="319"/>
      <c r="AZ358" s="319"/>
      <c r="BB358" s="323"/>
      <c r="BD358" s="323"/>
      <c r="BF358" s="323"/>
      <c r="BH358" s="323"/>
    </row>
    <row r="359" spans="2:60" s="301" customFormat="1" x14ac:dyDescent="0.25">
      <c r="B359" s="319"/>
      <c r="C359" s="319"/>
      <c r="D359" s="320"/>
      <c r="E359" s="319"/>
      <c r="F359" s="319"/>
      <c r="G359" s="319"/>
      <c r="H359" s="319"/>
      <c r="I359" s="319"/>
      <c r="J359" s="319"/>
      <c r="K359" s="319"/>
      <c r="L359" s="362"/>
      <c r="M359" s="319"/>
      <c r="N359" s="319"/>
      <c r="O359" s="319"/>
      <c r="P359" s="319"/>
      <c r="Q359" s="319"/>
      <c r="R359" s="319"/>
      <c r="S359" s="319"/>
      <c r="T359" s="319"/>
      <c r="U359" s="319"/>
      <c r="V359" s="319"/>
      <c r="W359" s="319"/>
      <c r="X359" s="319"/>
      <c r="Y359" s="319"/>
      <c r="Z359" s="319"/>
      <c r="AA359" s="319"/>
      <c r="AB359" s="319"/>
      <c r="AC359" s="319"/>
      <c r="AD359" s="319"/>
      <c r="AE359" s="319"/>
      <c r="AF359" s="319"/>
      <c r="AG359" s="319"/>
      <c r="AH359" s="319"/>
      <c r="AI359" s="319"/>
      <c r="AJ359" s="319"/>
      <c r="AK359" s="319"/>
      <c r="AL359" s="319"/>
      <c r="AM359" s="363"/>
      <c r="AN359" s="363"/>
      <c r="AO359" s="363"/>
      <c r="AP359" s="363"/>
      <c r="AQ359" s="319"/>
      <c r="AR359" s="319"/>
      <c r="AS359" s="319"/>
      <c r="AT359" s="319"/>
      <c r="AU359" s="364"/>
      <c r="AV359" s="319"/>
      <c r="AW359" s="319"/>
      <c r="AX359" s="319"/>
      <c r="AY359" s="319"/>
      <c r="AZ359" s="319"/>
      <c r="BB359" s="323"/>
      <c r="BD359" s="323"/>
      <c r="BF359" s="323"/>
      <c r="BH359" s="323"/>
    </row>
    <row r="360" spans="2:60" s="301" customFormat="1" x14ac:dyDescent="0.25">
      <c r="B360" s="319"/>
      <c r="C360" s="319"/>
      <c r="D360" s="320"/>
      <c r="E360" s="319"/>
      <c r="F360" s="319"/>
      <c r="G360" s="319"/>
      <c r="H360" s="319"/>
      <c r="I360" s="319"/>
      <c r="J360" s="319"/>
      <c r="K360" s="319"/>
      <c r="L360" s="362"/>
      <c r="M360" s="319"/>
      <c r="N360" s="319"/>
      <c r="O360" s="319"/>
      <c r="P360" s="319"/>
      <c r="Q360" s="319"/>
      <c r="R360" s="319"/>
      <c r="S360" s="319"/>
      <c r="T360" s="319"/>
      <c r="U360" s="319"/>
      <c r="V360" s="319"/>
      <c r="W360" s="319"/>
      <c r="X360" s="319"/>
      <c r="Y360" s="319"/>
      <c r="Z360" s="319"/>
      <c r="AA360" s="319"/>
      <c r="AB360" s="319"/>
      <c r="AC360" s="319"/>
      <c r="AD360" s="319"/>
      <c r="AE360" s="319"/>
      <c r="AF360" s="319"/>
      <c r="AG360" s="319"/>
      <c r="AH360" s="319"/>
      <c r="AI360" s="319"/>
      <c r="AJ360" s="319"/>
      <c r="AK360" s="319"/>
      <c r="AL360" s="319"/>
      <c r="AM360" s="363"/>
      <c r="AN360" s="363"/>
      <c r="AO360" s="363"/>
      <c r="AP360" s="363"/>
      <c r="AQ360" s="319"/>
      <c r="AR360" s="319"/>
      <c r="AS360" s="319"/>
      <c r="AT360" s="319"/>
      <c r="AU360" s="364"/>
      <c r="AV360" s="319"/>
      <c r="AW360" s="319"/>
      <c r="AX360" s="319"/>
      <c r="AY360" s="319"/>
      <c r="AZ360" s="319"/>
      <c r="BB360" s="323"/>
      <c r="BD360" s="323"/>
      <c r="BF360" s="323"/>
      <c r="BH360" s="323"/>
    </row>
    <row r="361" spans="2:60" s="301" customFormat="1" x14ac:dyDescent="0.25">
      <c r="B361" s="319"/>
      <c r="C361" s="319"/>
      <c r="D361" s="320"/>
      <c r="E361" s="319"/>
      <c r="F361" s="319"/>
      <c r="G361" s="319"/>
      <c r="H361" s="319"/>
      <c r="I361" s="319"/>
      <c r="J361" s="319"/>
      <c r="K361" s="319"/>
      <c r="L361" s="362"/>
      <c r="M361" s="319"/>
      <c r="N361" s="319"/>
      <c r="O361" s="319"/>
      <c r="P361" s="319"/>
      <c r="Q361" s="319"/>
      <c r="R361" s="319"/>
      <c r="S361" s="319"/>
      <c r="T361" s="319"/>
      <c r="U361" s="319"/>
      <c r="V361" s="319"/>
      <c r="W361" s="319"/>
      <c r="X361" s="319"/>
      <c r="Y361" s="319"/>
      <c r="Z361" s="319"/>
      <c r="AA361" s="319"/>
      <c r="AB361" s="319"/>
      <c r="AC361" s="319"/>
      <c r="AD361" s="319"/>
      <c r="AE361" s="319"/>
      <c r="AF361" s="319"/>
      <c r="AG361" s="319"/>
      <c r="AH361" s="319"/>
      <c r="AI361" s="319"/>
      <c r="AJ361" s="319"/>
      <c r="AK361" s="319"/>
      <c r="AL361" s="319"/>
      <c r="AM361" s="363"/>
      <c r="AN361" s="363"/>
      <c r="AO361" s="363"/>
      <c r="AP361" s="363"/>
      <c r="AQ361" s="319"/>
      <c r="AR361" s="319"/>
      <c r="AS361" s="319"/>
      <c r="AT361" s="319"/>
      <c r="AU361" s="364"/>
      <c r="AV361" s="319"/>
      <c r="AW361" s="319"/>
      <c r="AX361" s="319"/>
      <c r="AY361" s="319"/>
      <c r="AZ361" s="319"/>
      <c r="BB361" s="323"/>
      <c r="BD361" s="323"/>
      <c r="BF361" s="323"/>
      <c r="BH361" s="323"/>
    </row>
    <row r="362" spans="2:60" s="301" customFormat="1" x14ac:dyDescent="0.25">
      <c r="B362" s="319"/>
      <c r="C362" s="319"/>
      <c r="D362" s="320"/>
      <c r="E362" s="319"/>
      <c r="F362" s="319"/>
      <c r="G362" s="319"/>
      <c r="H362" s="319"/>
      <c r="I362" s="319"/>
      <c r="J362" s="319"/>
      <c r="K362" s="319"/>
      <c r="L362" s="362"/>
      <c r="M362" s="319"/>
      <c r="N362" s="319"/>
      <c r="O362" s="319"/>
      <c r="P362" s="319"/>
      <c r="Q362" s="319"/>
      <c r="R362" s="319"/>
      <c r="S362" s="319"/>
      <c r="T362" s="319"/>
      <c r="U362" s="319"/>
      <c r="V362" s="319"/>
      <c r="W362" s="319"/>
      <c r="X362" s="319"/>
      <c r="Y362" s="319"/>
      <c r="Z362" s="319"/>
      <c r="AA362" s="319"/>
      <c r="AB362" s="319"/>
      <c r="AC362" s="319"/>
      <c r="AD362" s="319"/>
      <c r="AE362" s="319"/>
      <c r="AF362" s="319"/>
      <c r="AG362" s="319"/>
      <c r="AH362" s="319"/>
      <c r="AI362" s="319"/>
      <c r="AJ362" s="319"/>
      <c r="AK362" s="319"/>
      <c r="AL362" s="319"/>
      <c r="AM362" s="363"/>
      <c r="AN362" s="363"/>
      <c r="AO362" s="363"/>
      <c r="AP362" s="363"/>
      <c r="AQ362" s="319"/>
      <c r="AR362" s="319"/>
      <c r="AS362" s="319"/>
      <c r="AT362" s="319"/>
      <c r="AU362" s="364"/>
      <c r="AV362" s="319"/>
      <c r="AW362" s="319"/>
      <c r="AX362" s="319"/>
      <c r="AY362" s="319"/>
      <c r="AZ362" s="319"/>
      <c r="BB362" s="323"/>
      <c r="BD362" s="323"/>
      <c r="BF362" s="323"/>
      <c r="BH362" s="323"/>
    </row>
    <row r="363" spans="2:60" s="301" customFormat="1" x14ac:dyDescent="0.25">
      <c r="B363" s="319"/>
      <c r="C363" s="319"/>
      <c r="D363" s="320"/>
      <c r="E363" s="319"/>
      <c r="F363" s="319"/>
      <c r="G363" s="319"/>
      <c r="H363" s="319"/>
      <c r="I363" s="319"/>
      <c r="J363" s="319"/>
      <c r="K363" s="319"/>
      <c r="L363" s="362"/>
      <c r="M363" s="319"/>
      <c r="N363" s="319"/>
      <c r="O363" s="319"/>
      <c r="P363" s="319"/>
      <c r="Q363" s="319"/>
      <c r="R363" s="319"/>
      <c r="S363" s="319"/>
      <c r="T363" s="319"/>
      <c r="U363" s="319"/>
      <c r="V363" s="319"/>
      <c r="W363" s="319"/>
      <c r="X363" s="319"/>
      <c r="Y363" s="319"/>
      <c r="Z363" s="319"/>
      <c r="AA363" s="319"/>
      <c r="AB363" s="319"/>
      <c r="AC363" s="319"/>
      <c r="AD363" s="319"/>
      <c r="AE363" s="319"/>
      <c r="AF363" s="319"/>
      <c r="AG363" s="319"/>
      <c r="AH363" s="319"/>
      <c r="AI363" s="319"/>
      <c r="AJ363" s="319"/>
      <c r="AK363" s="319"/>
      <c r="AL363" s="319"/>
      <c r="AM363" s="363"/>
      <c r="AN363" s="363"/>
      <c r="AO363" s="363"/>
      <c r="AP363" s="363"/>
      <c r="AQ363" s="319"/>
      <c r="AR363" s="319"/>
      <c r="AS363" s="319"/>
      <c r="AT363" s="319"/>
      <c r="AU363" s="364"/>
      <c r="AV363" s="319"/>
      <c r="AW363" s="319"/>
      <c r="AX363" s="319"/>
      <c r="AY363" s="319"/>
      <c r="AZ363" s="319"/>
      <c r="BB363" s="323"/>
      <c r="BD363" s="323"/>
      <c r="BF363" s="323"/>
      <c r="BH363" s="323"/>
    </row>
    <row r="364" spans="2:60" s="301" customFormat="1" x14ac:dyDescent="0.25">
      <c r="B364" s="319"/>
      <c r="C364" s="319"/>
      <c r="D364" s="320"/>
      <c r="E364" s="319"/>
      <c r="F364" s="319"/>
      <c r="G364" s="319"/>
      <c r="H364" s="319"/>
      <c r="I364" s="319"/>
      <c r="J364" s="319"/>
      <c r="K364" s="319"/>
      <c r="L364" s="362"/>
      <c r="M364" s="319"/>
      <c r="N364" s="319"/>
      <c r="O364" s="319"/>
      <c r="P364" s="319"/>
      <c r="Q364" s="319"/>
      <c r="R364" s="319"/>
      <c r="S364" s="319"/>
      <c r="T364" s="319"/>
      <c r="U364" s="319"/>
      <c r="V364" s="319"/>
      <c r="W364" s="319"/>
      <c r="X364" s="319"/>
      <c r="Y364" s="319"/>
      <c r="Z364" s="319"/>
      <c r="AA364" s="319"/>
      <c r="AB364" s="319"/>
      <c r="AC364" s="319"/>
      <c r="AD364" s="319"/>
      <c r="AE364" s="319"/>
      <c r="AF364" s="319"/>
      <c r="AG364" s="319"/>
      <c r="AH364" s="319"/>
      <c r="AI364" s="319"/>
      <c r="AJ364" s="319"/>
      <c r="AK364" s="319"/>
      <c r="AL364" s="319"/>
      <c r="AM364" s="363"/>
      <c r="AN364" s="363"/>
      <c r="AO364" s="363"/>
      <c r="AP364" s="363"/>
      <c r="AQ364" s="319"/>
      <c r="AR364" s="319"/>
      <c r="AS364" s="319"/>
      <c r="AT364" s="319"/>
      <c r="AU364" s="364"/>
      <c r="AV364" s="319"/>
      <c r="AW364" s="319"/>
      <c r="AX364" s="319"/>
      <c r="AY364" s="319"/>
      <c r="AZ364" s="319"/>
      <c r="BB364" s="323"/>
      <c r="BD364" s="323"/>
      <c r="BF364" s="323"/>
      <c r="BH364" s="323"/>
    </row>
    <row r="365" spans="2:60" s="301" customFormat="1" x14ac:dyDescent="0.25">
      <c r="B365" s="319"/>
      <c r="C365" s="319"/>
      <c r="D365" s="320"/>
      <c r="E365" s="319"/>
      <c r="F365" s="319"/>
      <c r="G365" s="319"/>
      <c r="H365" s="319"/>
      <c r="I365" s="319"/>
      <c r="J365" s="319"/>
      <c r="K365" s="319"/>
      <c r="L365" s="362"/>
      <c r="M365" s="319"/>
      <c r="N365" s="319"/>
      <c r="O365" s="319"/>
      <c r="P365" s="319"/>
      <c r="Q365" s="319"/>
      <c r="R365" s="319"/>
      <c r="S365" s="319"/>
      <c r="T365" s="319"/>
      <c r="U365" s="319"/>
      <c r="V365" s="319"/>
      <c r="W365" s="319"/>
      <c r="X365" s="319"/>
      <c r="Y365" s="319"/>
      <c r="Z365" s="319"/>
      <c r="AA365" s="319"/>
      <c r="AB365" s="319"/>
      <c r="AC365" s="319"/>
      <c r="AD365" s="319"/>
      <c r="AE365" s="319"/>
      <c r="AF365" s="319"/>
      <c r="AG365" s="319"/>
      <c r="AH365" s="319"/>
      <c r="AI365" s="319"/>
      <c r="AJ365" s="319"/>
      <c r="AK365" s="319"/>
      <c r="AL365" s="319"/>
      <c r="AM365" s="363"/>
      <c r="AN365" s="363"/>
      <c r="AO365" s="363"/>
      <c r="AP365" s="363"/>
      <c r="AQ365" s="319"/>
      <c r="AR365" s="319"/>
      <c r="AS365" s="319"/>
      <c r="AT365" s="319"/>
      <c r="AU365" s="364"/>
      <c r="AV365" s="319"/>
      <c r="AW365" s="319"/>
      <c r="AX365" s="319"/>
      <c r="AY365" s="319"/>
      <c r="AZ365" s="319"/>
      <c r="BB365" s="323"/>
      <c r="BD365" s="323"/>
      <c r="BF365" s="323"/>
      <c r="BH365" s="323"/>
    </row>
    <row r="366" spans="2:60" s="301" customFormat="1" x14ac:dyDescent="0.25">
      <c r="B366" s="319"/>
      <c r="C366" s="319"/>
      <c r="D366" s="320"/>
      <c r="E366" s="319"/>
      <c r="F366" s="319"/>
      <c r="G366" s="319"/>
      <c r="H366" s="319"/>
      <c r="I366" s="319"/>
      <c r="J366" s="319"/>
      <c r="K366" s="319"/>
      <c r="L366" s="362"/>
      <c r="M366" s="319"/>
      <c r="N366" s="319"/>
      <c r="O366" s="319"/>
      <c r="P366" s="319"/>
      <c r="Q366" s="319"/>
      <c r="R366" s="319"/>
      <c r="S366" s="319"/>
      <c r="T366" s="319"/>
      <c r="U366" s="319"/>
      <c r="V366" s="319"/>
      <c r="W366" s="319"/>
      <c r="X366" s="319"/>
      <c r="Y366" s="319"/>
      <c r="Z366" s="319"/>
      <c r="AA366" s="319"/>
      <c r="AB366" s="319"/>
      <c r="AC366" s="319"/>
      <c r="AD366" s="319"/>
      <c r="AE366" s="319"/>
      <c r="AF366" s="319"/>
      <c r="AG366" s="319"/>
      <c r="AH366" s="319"/>
      <c r="AI366" s="319"/>
      <c r="AJ366" s="319"/>
      <c r="AK366" s="319"/>
      <c r="AL366" s="319"/>
      <c r="AM366" s="363"/>
      <c r="AN366" s="363"/>
      <c r="AO366" s="363"/>
      <c r="AP366" s="363"/>
      <c r="AQ366" s="319"/>
      <c r="AR366" s="319"/>
      <c r="AS366" s="319"/>
      <c r="AT366" s="319"/>
      <c r="AU366" s="364"/>
      <c r="AV366" s="319"/>
      <c r="AW366" s="319"/>
      <c r="AX366" s="319"/>
      <c r="AY366" s="319"/>
      <c r="AZ366" s="319"/>
      <c r="BB366" s="323"/>
      <c r="BD366" s="323"/>
      <c r="BF366" s="323"/>
      <c r="BH366" s="323"/>
    </row>
    <row r="367" spans="2:60" s="301" customFormat="1" x14ac:dyDescent="0.25">
      <c r="B367" s="319"/>
      <c r="C367" s="319"/>
      <c r="D367" s="320"/>
      <c r="E367" s="319"/>
      <c r="F367" s="319"/>
      <c r="G367" s="319"/>
      <c r="H367" s="319"/>
      <c r="I367" s="319"/>
      <c r="J367" s="319"/>
      <c r="K367" s="319"/>
      <c r="L367" s="362"/>
      <c r="M367" s="319"/>
      <c r="N367" s="319"/>
      <c r="O367" s="319"/>
      <c r="P367" s="319"/>
      <c r="Q367" s="319"/>
      <c r="R367" s="319"/>
      <c r="S367" s="319"/>
      <c r="T367" s="319"/>
      <c r="U367" s="319"/>
      <c r="V367" s="319"/>
      <c r="W367" s="319"/>
      <c r="X367" s="319"/>
      <c r="Y367" s="319"/>
      <c r="Z367" s="319"/>
      <c r="AA367" s="319"/>
      <c r="AB367" s="319"/>
      <c r="AC367" s="319"/>
      <c r="AD367" s="319"/>
      <c r="AE367" s="319"/>
      <c r="AF367" s="319"/>
      <c r="AG367" s="319"/>
      <c r="AH367" s="319"/>
      <c r="AI367" s="319"/>
      <c r="AJ367" s="319"/>
      <c r="AK367" s="319"/>
      <c r="AL367" s="319"/>
      <c r="AM367" s="363"/>
      <c r="AN367" s="363"/>
      <c r="AO367" s="363"/>
      <c r="AP367" s="363"/>
      <c r="AQ367" s="319"/>
      <c r="AR367" s="319"/>
      <c r="AS367" s="319"/>
      <c r="AT367" s="319"/>
      <c r="AU367" s="364"/>
      <c r="AV367" s="319"/>
      <c r="AW367" s="319"/>
      <c r="AX367" s="319"/>
      <c r="AY367" s="319"/>
      <c r="AZ367" s="319"/>
      <c r="BB367" s="323"/>
      <c r="BD367" s="323"/>
      <c r="BF367" s="323"/>
      <c r="BH367" s="323"/>
    </row>
    <row r="368" spans="2:60" s="301" customFormat="1" x14ac:dyDescent="0.25">
      <c r="B368" s="319"/>
      <c r="C368" s="319"/>
      <c r="D368" s="320"/>
      <c r="E368" s="319"/>
      <c r="F368" s="319"/>
      <c r="G368" s="319"/>
      <c r="H368" s="319"/>
      <c r="I368" s="319"/>
      <c r="J368" s="319"/>
      <c r="K368" s="319"/>
      <c r="L368" s="362"/>
      <c r="M368" s="319"/>
      <c r="N368" s="319"/>
      <c r="O368" s="319"/>
      <c r="P368" s="319"/>
      <c r="Q368" s="319"/>
      <c r="R368" s="319"/>
      <c r="S368" s="319"/>
      <c r="T368" s="319"/>
      <c r="U368" s="319"/>
      <c r="V368" s="319"/>
      <c r="W368" s="319"/>
      <c r="X368" s="319"/>
      <c r="Y368" s="319"/>
      <c r="Z368" s="319"/>
      <c r="AA368" s="319"/>
      <c r="AB368" s="319"/>
      <c r="AC368" s="319"/>
      <c r="AD368" s="319"/>
      <c r="AE368" s="319"/>
      <c r="AF368" s="319"/>
      <c r="AG368" s="319"/>
      <c r="AH368" s="319"/>
      <c r="AI368" s="319"/>
      <c r="AJ368" s="319"/>
      <c r="AK368" s="319"/>
      <c r="AL368" s="319"/>
      <c r="AM368" s="363"/>
      <c r="AN368" s="363"/>
      <c r="AO368" s="363"/>
      <c r="AP368" s="363"/>
      <c r="AQ368" s="319"/>
      <c r="AR368" s="319"/>
      <c r="AS368" s="319"/>
      <c r="AT368" s="319"/>
      <c r="AU368" s="364"/>
      <c r="AV368" s="319"/>
      <c r="AW368" s="319"/>
      <c r="AX368" s="319"/>
      <c r="AY368" s="319"/>
      <c r="AZ368" s="319"/>
      <c r="BB368" s="323"/>
      <c r="BD368" s="323"/>
      <c r="BF368" s="323"/>
      <c r="BH368" s="323"/>
    </row>
    <row r="369" spans="2:60" s="301" customFormat="1" x14ac:dyDescent="0.25">
      <c r="B369" s="319"/>
      <c r="C369" s="319"/>
      <c r="D369" s="320"/>
      <c r="E369" s="319"/>
      <c r="F369" s="319"/>
      <c r="G369" s="319"/>
      <c r="H369" s="319"/>
      <c r="I369" s="319"/>
      <c r="J369" s="319"/>
      <c r="K369" s="319"/>
      <c r="L369" s="362"/>
      <c r="M369" s="319"/>
      <c r="N369" s="319"/>
      <c r="O369" s="319"/>
      <c r="P369" s="319"/>
      <c r="Q369" s="319"/>
      <c r="R369" s="319"/>
      <c r="S369" s="319"/>
      <c r="T369" s="319"/>
      <c r="U369" s="319"/>
      <c r="V369" s="319"/>
      <c r="W369" s="319"/>
      <c r="X369" s="319"/>
      <c r="Y369" s="319"/>
      <c r="Z369" s="319"/>
      <c r="AA369" s="319"/>
      <c r="AB369" s="319"/>
      <c r="AC369" s="319"/>
      <c r="AD369" s="319"/>
      <c r="AE369" s="319"/>
      <c r="AF369" s="319"/>
      <c r="AG369" s="319"/>
      <c r="AH369" s="319"/>
      <c r="AI369" s="319"/>
      <c r="AJ369" s="319"/>
      <c r="AK369" s="319"/>
      <c r="AL369" s="319"/>
      <c r="AM369" s="363"/>
      <c r="AN369" s="363"/>
      <c r="AO369" s="363"/>
      <c r="AP369" s="363"/>
      <c r="AQ369" s="319"/>
      <c r="AR369" s="319"/>
      <c r="AS369" s="319"/>
      <c r="AT369" s="319"/>
      <c r="AU369" s="364"/>
      <c r="AV369" s="319"/>
      <c r="AW369" s="319"/>
      <c r="AX369" s="319"/>
      <c r="AY369" s="319"/>
      <c r="AZ369" s="319"/>
      <c r="BB369" s="323"/>
      <c r="BD369" s="323"/>
      <c r="BF369" s="323"/>
      <c r="BH369" s="323"/>
    </row>
    <row r="370" spans="2:60" s="301" customFormat="1" x14ac:dyDescent="0.25">
      <c r="B370" s="319"/>
      <c r="C370" s="319"/>
      <c r="D370" s="320"/>
      <c r="E370" s="319"/>
      <c r="F370" s="319"/>
      <c r="G370" s="319"/>
      <c r="H370" s="319"/>
      <c r="I370" s="319"/>
      <c r="J370" s="319"/>
      <c r="K370" s="319"/>
      <c r="L370" s="362"/>
      <c r="M370" s="319"/>
      <c r="N370" s="319"/>
      <c r="O370" s="319"/>
      <c r="P370" s="319"/>
      <c r="Q370" s="319"/>
      <c r="R370" s="319"/>
      <c r="S370" s="319"/>
      <c r="T370" s="319"/>
      <c r="U370" s="319"/>
      <c r="V370" s="319"/>
      <c r="W370" s="319"/>
      <c r="X370" s="319"/>
      <c r="Y370" s="319"/>
      <c r="Z370" s="319"/>
      <c r="AA370" s="319"/>
      <c r="AB370" s="319"/>
      <c r="AC370" s="319"/>
      <c r="AD370" s="319"/>
      <c r="AE370" s="319"/>
      <c r="AF370" s="319"/>
      <c r="AG370" s="319"/>
      <c r="AH370" s="319"/>
      <c r="AI370" s="319"/>
      <c r="AJ370" s="319"/>
      <c r="AK370" s="319"/>
      <c r="AL370" s="319"/>
      <c r="AM370" s="363"/>
      <c r="AN370" s="363"/>
      <c r="AO370" s="363"/>
      <c r="AP370" s="363"/>
      <c r="AQ370" s="319"/>
      <c r="AR370" s="319"/>
      <c r="AS370" s="319"/>
      <c r="AT370" s="319"/>
      <c r="AU370" s="364"/>
      <c r="AV370" s="319"/>
      <c r="AW370" s="319"/>
      <c r="AX370" s="319"/>
      <c r="AY370" s="319"/>
      <c r="AZ370" s="319"/>
      <c r="BB370" s="323"/>
      <c r="BD370" s="323"/>
      <c r="BF370" s="323"/>
      <c r="BH370" s="323"/>
    </row>
    <row r="371" spans="2:60" s="301" customFormat="1" x14ac:dyDescent="0.25">
      <c r="B371" s="319"/>
      <c r="C371" s="319"/>
      <c r="D371" s="320"/>
      <c r="E371" s="319"/>
      <c r="F371" s="319"/>
      <c r="G371" s="319"/>
      <c r="H371" s="319"/>
      <c r="I371" s="319"/>
      <c r="J371" s="319"/>
      <c r="K371" s="319"/>
      <c r="L371" s="362"/>
      <c r="M371" s="319"/>
      <c r="N371" s="319"/>
      <c r="O371" s="319"/>
      <c r="P371" s="319"/>
      <c r="Q371" s="319"/>
      <c r="R371" s="319"/>
      <c r="S371" s="319"/>
      <c r="T371" s="319"/>
      <c r="U371" s="319"/>
      <c r="V371" s="319"/>
      <c r="W371" s="319"/>
      <c r="X371" s="319"/>
      <c r="Y371" s="319"/>
      <c r="Z371" s="319"/>
      <c r="AA371" s="319"/>
      <c r="AB371" s="319"/>
      <c r="AC371" s="319"/>
      <c r="AD371" s="319"/>
      <c r="AE371" s="319"/>
      <c r="AF371" s="319"/>
      <c r="AG371" s="319"/>
      <c r="AH371" s="319"/>
      <c r="AI371" s="319"/>
      <c r="AJ371" s="319"/>
      <c r="AK371" s="319"/>
      <c r="AL371" s="319"/>
      <c r="AM371" s="363"/>
      <c r="AN371" s="363"/>
      <c r="AO371" s="363"/>
      <c r="AP371" s="363"/>
      <c r="AQ371" s="319"/>
      <c r="AR371" s="319"/>
      <c r="AS371" s="319"/>
      <c r="AT371" s="319"/>
      <c r="AU371" s="364"/>
      <c r="AV371" s="319"/>
      <c r="AW371" s="319"/>
      <c r="AX371" s="319"/>
      <c r="AY371" s="319"/>
      <c r="AZ371" s="319"/>
      <c r="BB371" s="323"/>
      <c r="BD371" s="323"/>
      <c r="BF371" s="323"/>
      <c r="BH371" s="323"/>
    </row>
    <row r="372" spans="2:60" s="301" customFormat="1" x14ac:dyDescent="0.25">
      <c r="B372" s="319"/>
      <c r="C372" s="319"/>
      <c r="D372" s="320"/>
      <c r="E372" s="319"/>
      <c r="F372" s="319"/>
      <c r="G372" s="319"/>
      <c r="H372" s="319"/>
      <c r="I372" s="319"/>
      <c r="J372" s="319"/>
      <c r="K372" s="319"/>
      <c r="L372" s="362"/>
      <c r="M372" s="319"/>
      <c r="N372" s="319"/>
      <c r="O372" s="319"/>
      <c r="P372" s="319"/>
      <c r="Q372" s="319"/>
      <c r="R372" s="319"/>
      <c r="S372" s="319"/>
      <c r="T372" s="319"/>
      <c r="U372" s="319"/>
      <c r="V372" s="319"/>
      <c r="W372" s="319"/>
      <c r="X372" s="319"/>
      <c r="Y372" s="319"/>
      <c r="Z372" s="319"/>
      <c r="AA372" s="319"/>
      <c r="AB372" s="319"/>
      <c r="AC372" s="319"/>
      <c r="AD372" s="319"/>
      <c r="AE372" s="319"/>
      <c r="AF372" s="319"/>
      <c r="AG372" s="319"/>
      <c r="AH372" s="319"/>
      <c r="AI372" s="319"/>
      <c r="AJ372" s="319"/>
      <c r="AK372" s="319"/>
      <c r="AL372" s="319"/>
      <c r="AM372" s="363"/>
      <c r="AN372" s="363"/>
      <c r="AO372" s="363"/>
      <c r="AP372" s="363"/>
      <c r="AQ372" s="319"/>
      <c r="AR372" s="319"/>
      <c r="AS372" s="319"/>
      <c r="AT372" s="319"/>
      <c r="AU372" s="364"/>
      <c r="AV372" s="319"/>
      <c r="AW372" s="319"/>
      <c r="AX372" s="319"/>
      <c r="AY372" s="319"/>
      <c r="AZ372" s="319"/>
      <c r="BB372" s="323"/>
      <c r="BD372" s="323"/>
      <c r="BF372" s="323"/>
      <c r="BH372" s="323"/>
    </row>
    <row r="373" spans="2:60" s="301" customFormat="1" x14ac:dyDescent="0.25">
      <c r="B373" s="319"/>
      <c r="C373" s="319"/>
      <c r="D373" s="320"/>
      <c r="E373" s="319"/>
      <c r="F373" s="319"/>
      <c r="G373" s="319"/>
      <c r="H373" s="319"/>
      <c r="I373" s="319"/>
      <c r="J373" s="319"/>
      <c r="K373" s="319"/>
      <c r="L373" s="362"/>
      <c r="M373" s="319"/>
      <c r="N373" s="319"/>
      <c r="O373" s="319"/>
      <c r="P373" s="319"/>
      <c r="Q373" s="319"/>
      <c r="R373" s="319"/>
      <c r="S373" s="319"/>
      <c r="T373" s="319"/>
      <c r="U373" s="319"/>
      <c r="V373" s="319"/>
      <c r="W373" s="319"/>
      <c r="X373" s="319"/>
      <c r="Y373" s="319"/>
      <c r="Z373" s="319"/>
      <c r="AA373" s="319"/>
      <c r="AB373" s="319"/>
      <c r="AC373" s="319"/>
      <c r="AD373" s="319"/>
      <c r="AE373" s="319"/>
      <c r="AF373" s="319"/>
      <c r="AG373" s="319"/>
      <c r="AH373" s="319"/>
      <c r="AI373" s="319"/>
      <c r="AJ373" s="319"/>
      <c r="AK373" s="319"/>
      <c r="AL373" s="319"/>
      <c r="AM373" s="363"/>
      <c r="AN373" s="363"/>
      <c r="AO373" s="363"/>
      <c r="AP373" s="363"/>
      <c r="AQ373" s="319"/>
      <c r="AR373" s="319"/>
      <c r="AS373" s="319"/>
      <c r="AT373" s="319"/>
      <c r="AU373" s="364"/>
      <c r="AV373" s="319"/>
      <c r="AW373" s="319"/>
      <c r="AX373" s="319"/>
      <c r="AY373" s="319"/>
      <c r="AZ373" s="319"/>
      <c r="BB373" s="323"/>
      <c r="BD373" s="323"/>
      <c r="BF373" s="323"/>
      <c r="BH373" s="323"/>
    </row>
    <row r="374" spans="2:60" s="301" customFormat="1" x14ac:dyDescent="0.25">
      <c r="B374" s="319"/>
      <c r="C374" s="319"/>
      <c r="D374" s="320"/>
      <c r="E374" s="319"/>
      <c r="F374" s="319"/>
      <c r="G374" s="319"/>
      <c r="H374" s="319"/>
      <c r="I374" s="319"/>
      <c r="J374" s="319"/>
      <c r="K374" s="319"/>
      <c r="L374" s="362"/>
      <c r="M374" s="319"/>
      <c r="N374" s="319"/>
      <c r="O374" s="319"/>
      <c r="P374" s="319"/>
      <c r="Q374" s="319"/>
      <c r="R374" s="319"/>
      <c r="S374" s="319"/>
      <c r="T374" s="319"/>
      <c r="U374" s="319"/>
      <c r="V374" s="319"/>
      <c r="W374" s="319"/>
      <c r="X374" s="319"/>
      <c r="Y374" s="319"/>
      <c r="Z374" s="319"/>
      <c r="AA374" s="319"/>
      <c r="AB374" s="319"/>
      <c r="AC374" s="319"/>
      <c r="AD374" s="319"/>
      <c r="AE374" s="319"/>
      <c r="AF374" s="319"/>
      <c r="AG374" s="319"/>
      <c r="AH374" s="319"/>
      <c r="AI374" s="319"/>
      <c r="AJ374" s="319"/>
      <c r="AK374" s="319"/>
      <c r="AL374" s="319"/>
      <c r="AM374" s="363"/>
      <c r="AN374" s="363"/>
      <c r="AO374" s="363"/>
      <c r="AP374" s="363"/>
      <c r="AQ374" s="319"/>
      <c r="AR374" s="319"/>
      <c r="AS374" s="319"/>
      <c r="AT374" s="319"/>
      <c r="AU374" s="364"/>
      <c r="AV374" s="319"/>
      <c r="AW374" s="319"/>
      <c r="AX374" s="319"/>
      <c r="AY374" s="319"/>
      <c r="AZ374" s="319"/>
      <c r="BB374" s="323"/>
      <c r="BD374" s="323"/>
      <c r="BF374" s="323"/>
      <c r="BH374" s="323"/>
    </row>
    <row r="375" spans="2:60" s="301" customFormat="1" x14ac:dyDescent="0.25">
      <c r="B375" s="319"/>
      <c r="C375" s="319"/>
      <c r="D375" s="320"/>
      <c r="E375" s="319"/>
      <c r="F375" s="319"/>
      <c r="G375" s="319"/>
      <c r="H375" s="319"/>
      <c r="I375" s="319"/>
      <c r="J375" s="319"/>
      <c r="K375" s="319"/>
      <c r="L375" s="362"/>
      <c r="M375" s="319"/>
      <c r="N375" s="319"/>
      <c r="O375" s="319"/>
      <c r="P375" s="319"/>
      <c r="Q375" s="319"/>
      <c r="R375" s="319"/>
      <c r="S375" s="319"/>
      <c r="T375" s="319"/>
      <c r="U375" s="319"/>
      <c r="V375" s="319"/>
      <c r="W375" s="319"/>
      <c r="X375" s="319"/>
      <c r="Y375" s="319"/>
      <c r="Z375" s="319"/>
      <c r="AA375" s="319"/>
      <c r="AB375" s="319"/>
      <c r="AC375" s="319"/>
      <c r="AD375" s="319"/>
      <c r="AE375" s="319"/>
      <c r="AF375" s="319"/>
      <c r="AG375" s="319"/>
      <c r="AH375" s="319"/>
      <c r="AI375" s="319"/>
      <c r="AJ375" s="319"/>
      <c r="AK375" s="319"/>
      <c r="AL375" s="319"/>
      <c r="AM375" s="363"/>
      <c r="AN375" s="363"/>
      <c r="AO375" s="363"/>
      <c r="AP375" s="363"/>
      <c r="AQ375" s="319"/>
      <c r="AR375" s="319"/>
      <c r="AS375" s="319"/>
      <c r="AT375" s="319"/>
      <c r="AU375" s="364"/>
      <c r="AV375" s="319"/>
      <c r="AW375" s="319"/>
      <c r="AX375" s="319"/>
      <c r="AY375" s="319"/>
      <c r="AZ375" s="319"/>
      <c r="BB375" s="323"/>
      <c r="BD375" s="323"/>
      <c r="BF375" s="323"/>
      <c r="BH375" s="323"/>
    </row>
    <row r="376" spans="2:60" s="301" customFormat="1" x14ac:dyDescent="0.25">
      <c r="B376" s="319"/>
      <c r="C376" s="319"/>
      <c r="D376" s="320"/>
      <c r="E376" s="319"/>
      <c r="F376" s="319"/>
      <c r="G376" s="319"/>
      <c r="H376" s="319"/>
      <c r="I376" s="319"/>
      <c r="J376" s="319"/>
      <c r="K376" s="319"/>
      <c r="L376" s="362"/>
      <c r="M376" s="319"/>
      <c r="N376" s="319"/>
      <c r="O376" s="319"/>
      <c r="P376" s="319"/>
      <c r="Q376" s="319"/>
      <c r="R376" s="319"/>
      <c r="S376" s="319"/>
      <c r="T376" s="319"/>
      <c r="U376" s="319"/>
      <c r="V376" s="319"/>
      <c r="W376" s="319"/>
      <c r="X376" s="319"/>
      <c r="Y376" s="319"/>
      <c r="Z376" s="319"/>
      <c r="AA376" s="319"/>
      <c r="AB376" s="319"/>
      <c r="AC376" s="319"/>
      <c r="AD376" s="319"/>
      <c r="AE376" s="319"/>
      <c r="AF376" s="319"/>
      <c r="AG376" s="319"/>
      <c r="AH376" s="319"/>
      <c r="AI376" s="319"/>
      <c r="AJ376" s="319"/>
      <c r="AK376" s="319"/>
      <c r="AL376" s="319"/>
      <c r="AM376" s="363"/>
      <c r="AN376" s="363"/>
      <c r="AO376" s="363"/>
      <c r="AP376" s="363"/>
      <c r="AQ376" s="319"/>
      <c r="AR376" s="319"/>
      <c r="AS376" s="319"/>
      <c r="AT376" s="319"/>
      <c r="AU376" s="364"/>
      <c r="AV376" s="319"/>
      <c r="AW376" s="319"/>
      <c r="AX376" s="319"/>
      <c r="AY376" s="319"/>
      <c r="AZ376" s="319"/>
      <c r="BB376" s="323"/>
      <c r="BD376" s="323"/>
      <c r="BF376" s="323"/>
      <c r="BH376" s="323"/>
    </row>
    <row r="377" spans="2:60" s="301" customFormat="1" x14ac:dyDescent="0.25">
      <c r="B377" s="319"/>
      <c r="C377" s="319"/>
      <c r="D377" s="320"/>
      <c r="E377" s="319"/>
      <c r="F377" s="319"/>
      <c r="G377" s="319"/>
      <c r="H377" s="319"/>
      <c r="I377" s="319"/>
      <c r="J377" s="319"/>
      <c r="K377" s="319"/>
      <c r="L377" s="362"/>
      <c r="M377" s="319"/>
      <c r="N377" s="319"/>
      <c r="O377" s="319"/>
      <c r="P377" s="319"/>
      <c r="Q377" s="319"/>
      <c r="R377" s="319"/>
      <c r="S377" s="319"/>
      <c r="T377" s="319"/>
      <c r="U377" s="319"/>
      <c r="V377" s="319"/>
      <c r="W377" s="319"/>
      <c r="X377" s="319"/>
      <c r="Y377" s="319"/>
      <c r="Z377" s="319"/>
      <c r="AA377" s="319"/>
      <c r="AB377" s="319"/>
      <c r="AC377" s="319"/>
      <c r="AD377" s="319"/>
      <c r="AE377" s="319"/>
      <c r="AF377" s="319"/>
      <c r="AG377" s="319"/>
      <c r="AH377" s="319"/>
      <c r="AI377" s="319"/>
      <c r="AJ377" s="319"/>
      <c r="AK377" s="319"/>
      <c r="AL377" s="319"/>
      <c r="AM377" s="363"/>
      <c r="AN377" s="363"/>
      <c r="AO377" s="363"/>
      <c r="AP377" s="363"/>
      <c r="AQ377" s="319"/>
      <c r="AR377" s="319"/>
      <c r="AS377" s="319"/>
      <c r="AT377" s="319"/>
      <c r="AU377" s="364"/>
      <c r="AV377" s="319"/>
      <c r="AW377" s="319"/>
      <c r="AX377" s="319"/>
      <c r="AY377" s="319"/>
      <c r="AZ377" s="319"/>
      <c r="BB377" s="323"/>
      <c r="BD377" s="323"/>
      <c r="BF377" s="323"/>
      <c r="BH377" s="323"/>
    </row>
    <row r="378" spans="2:60" s="301" customFormat="1" x14ac:dyDescent="0.25">
      <c r="B378" s="319"/>
      <c r="C378" s="319"/>
      <c r="D378" s="320"/>
      <c r="E378" s="319"/>
      <c r="F378" s="319"/>
      <c r="G378" s="319"/>
      <c r="H378" s="319"/>
      <c r="I378" s="319"/>
      <c r="J378" s="319"/>
      <c r="K378" s="319"/>
      <c r="L378" s="362"/>
      <c r="M378" s="319"/>
      <c r="N378" s="319"/>
      <c r="O378" s="319"/>
      <c r="P378" s="319"/>
      <c r="Q378" s="319"/>
      <c r="R378" s="319"/>
      <c r="S378" s="319"/>
      <c r="T378" s="319"/>
      <c r="U378" s="319"/>
      <c r="V378" s="319"/>
      <c r="W378" s="319"/>
      <c r="X378" s="319"/>
      <c r="Y378" s="319"/>
      <c r="Z378" s="319"/>
      <c r="AA378" s="319"/>
      <c r="AB378" s="319"/>
      <c r="AC378" s="319"/>
      <c r="AD378" s="319"/>
      <c r="AE378" s="319"/>
      <c r="AF378" s="319"/>
      <c r="AG378" s="319"/>
      <c r="AH378" s="319"/>
      <c r="AI378" s="319"/>
      <c r="AJ378" s="319"/>
      <c r="AK378" s="319"/>
      <c r="AL378" s="319"/>
      <c r="AM378" s="363"/>
      <c r="AN378" s="363"/>
      <c r="AO378" s="363"/>
      <c r="AP378" s="363"/>
      <c r="AQ378" s="319"/>
      <c r="AR378" s="319"/>
      <c r="AS378" s="319"/>
      <c r="AT378" s="319"/>
      <c r="AU378" s="364"/>
      <c r="AV378" s="319"/>
      <c r="AW378" s="319"/>
      <c r="AX378" s="319"/>
      <c r="AY378" s="319"/>
      <c r="AZ378" s="319"/>
      <c r="BB378" s="323"/>
      <c r="BD378" s="323"/>
      <c r="BF378" s="323"/>
      <c r="BH378" s="323"/>
    </row>
    <row r="379" spans="2:60" s="301" customFormat="1" x14ac:dyDescent="0.25">
      <c r="B379" s="319"/>
      <c r="C379" s="319"/>
      <c r="D379" s="320"/>
      <c r="E379" s="319"/>
      <c r="F379" s="319"/>
      <c r="G379" s="319"/>
      <c r="H379" s="319"/>
      <c r="I379" s="319"/>
      <c r="J379" s="319"/>
      <c r="K379" s="319"/>
      <c r="L379" s="362"/>
      <c r="M379" s="319"/>
      <c r="N379" s="319"/>
      <c r="O379" s="319"/>
      <c r="P379" s="319"/>
      <c r="Q379" s="319"/>
      <c r="R379" s="319"/>
      <c r="S379" s="319"/>
      <c r="T379" s="319"/>
      <c r="U379" s="319"/>
      <c r="V379" s="319"/>
      <c r="W379" s="319"/>
      <c r="X379" s="319"/>
      <c r="Y379" s="319"/>
      <c r="Z379" s="319"/>
      <c r="AA379" s="319"/>
      <c r="AB379" s="319"/>
      <c r="AC379" s="319"/>
      <c r="AD379" s="319"/>
      <c r="AE379" s="319"/>
      <c r="AF379" s="319"/>
      <c r="AG379" s="319"/>
      <c r="AH379" s="319"/>
      <c r="AI379" s="319"/>
      <c r="AJ379" s="319"/>
      <c r="AK379" s="319"/>
      <c r="AL379" s="319"/>
      <c r="AM379" s="363"/>
      <c r="AN379" s="363"/>
      <c r="AO379" s="363"/>
      <c r="AP379" s="363"/>
      <c r="AQ379" s="319"/>
      <c r="AR379" s="319"/>
      <c r="AS379" s="319"/>
      <c r="AT379" s="319"/>
      <c r="AU379" s="364"/>
      <c r="AV379" s="319"/>
      <c r="AW379" s="319"/>
      <c r="AX379" s="319"/>
      <c r="AY379" s="319"/>
      <c r="AZ379" s="319"/>
      <c r="BB379" s="323"/>
      <c r="BD379" s="323"/>
      <c r="BF379" s="323"/>
      <c r="BH379" s="323"/>
    </row>
    <row r="380" spans="2:60" s="301" customFormat="1" x14ac:dyDescent="0.25">
      <c r="B380" s="319"/>
      <c r="C380" s="319"/>
      <c r="D380" s="320"/>
      <c r="E380" s="319"/>
      <c r="F380" s="319"/>
      <c r="G380" s="319"/>
      <c r="H380" s="319"/>
      <c r="I380" s="319"/>
      <c r="J380" s="319"/>
      <c r="K380" s="319"/>
      <c r="L380" s="362"/>
      <c r="M380" s="319"/>
      <c r="N380" s="319"/>
      <c r="O380" s="319"/>
      <c r="P380" s="319"/>
      <c r="Q380" s="319"/>
      <c r="R380" s="319"/>
      <c r="S380" s="319"/>
      <c r="T380" s="319"/>
      <c r="U380" s="319"/>
      <c r="V380" s="319"/>
      <c r="W380" s="319"/>
      <c r="X380" s="319"/>
      <c r="Y380" s="319"/>
      <c r="Z380" s="319"/>
      <c r="AA380" s="319"/>
      <c r="AB380" s="319"/>
      <c r="AC380" s="319"/>
      <c r="AD380" s="319"/>
      <c r="AE380" s="319"/>
      <c r="AF380" s="319"/>
      <c r="AG380" s="319"/>
      <c r="AH380" s="319"/>
      <c r="AI380" s="319"/>
      <c r="AJ380" s="319"/>
      <c r="AK380" s="319"/>
      <c r="AL380" s="319"/>
      <c r="AM380" s="363"/>
      <c r="AN380" s="363"/>
      <c r="AO380" s="363"/>
      <c r="AP380" s="363"/>
      <c r="AQ380" s="319"/>
      <c r="AR380" s="319"/>
      <c r="AS380" s="319"/>
      <c r="AT380" s="319"/>
      <c r="AU380" s="364"/>
      <c r="AV380" s="319"/>
      <c r="AW380" s="319"/>
      <c r="AX380" s="319"/>
      <c r="AY380" s="319"/>
      <c r="AZ380" s="319"/>
      <c r="BB380" s="323"/>
      <c r="BD380" s="323"/>
      <c r="BF380" s="323"/>
      <c r="BH380" s="323"/>
    </row>
    <row r="381" spans="2:60" s="301" customFormat="1" x14ac:dyDescent="0.25">
      <c r="B381" s="319"/>
      <c r="C381" s="319"/>
      <c r="D381" s="320"/>
      <c r="E381" s="319"/>
      <c r="F381" s="319"/>
      <c r="G381" s="319"/>
      <c r="H381" s="319"/>
      <c r="I381" s="319"/>
      <c r="J381" s="319"/>
      <c r="K381" s="319"/>
      <c r="L381" s="362"/>
      <c r="M381" s="319"/>
      <c r="N381" s="319"/>
      <c r="O381" s="319"/>
      <c r="P381" s="319"/>
      <c r="Q381" s="319"/>
      <c r="R381" s="319"/>
      <c r="S381" s="319"/>
      <c r="T381" s="319"/>
      <c r="U381" s="319"/>
      <c r="V381" s="319"/>
      <c r="W381" s="319"/>
      <c r="X381" s="319"/>
      <c r="Y381" s="319"/>
      <c r="Z381" s="319"/>
      <c r="AA381" s="319"/>
      <c r="AB381" s="319"/>
      <c r="AC381" s="319"/>
      <c r="AD381" s="319"/>
      <c r="AE381" s="319"/>
      <c r="AF381" s="319"/>
      <c r="AG381" s="319"/>
      <c r="AH381" s="319"/>
      <c r="AI381" s="319"/>
      <c r="AJ381" s="319"/>
      <c r="AK381" s="319"/>
      <c r="AL381" s="319"/>
      <c r="AM381" s="363"/>
      <c r="AN381" s="363"/>
      <c r="AO381" s="363"/>
      <c r="AP381" s="363"/>
      <c r="AQ381" s="319"/>
      <c r="AR381" s="319"/>
      <c r="AS381" s="319"/>
      <c r="AT381" s="319"/>
      <c r="AU381" s="364"/>
      <c r="AV381" s="319"/>
      <c r="AW381" s="319"/>
      <c r="AX381" s="319"/>
      <c r="AY381" s="319"/>
      <c r="AZ381" s="319"/>
      <c r="BB381" s="323"/>
      <c r="BD381" s="323"/>
      <c r="BF381" s="323"/>
      <c r="BH381" s="323"/>
    </row>
    <row r="382" spans="2:60" s="301" customFormat="1" x14ac:dyDescent="0.25">
      <c r="B382" s="319"/>
      <c r="C382" s="319"/>
      <c r="D382" s="320"/>
      <c r="E382" s="319"/>
      <c r="F382" s="319"/>
      <c r="G382" s="319"/>
      <c r="H382" s="319"/>
      <c r="I382" s="319"/>
      <c r="J382" s="319"/>
      <c r="K382" s="319"/>
      <c r="L382" s="362"/>
      <c r="M382" s="319"/>
      <c r="N382" s="319"/>
      <c r="O382" s="319"/>
      <c r="P382" s="319"/>
      <c r="Q382" s="319"/>
      <c r="R382" s="319"/>
      <c r="S382" s="319"/>
      <c r="T382" s="319"/>
      <c r="U382" s="319"/>
      <c r="V382" s="319"/>
      <c r="W382" s="319"/>
      <c r="X382" s="319"/>
      <c r="Y382" s="319"/>
      <c r="Z382" s="319"/>
      <c r="AA382" s="319"/>
      <c r="AB382" s="319"/>
      <c r="AC382" s="319"/>
      <c r="AD382" s="319"/>
      <c r="AE382" s="319"/>
      <c r="AF382" s="319"/>
      <c r="AG382" s="319"/>
      <c r="AH382" s="319"/>
      <c r="AI382" s="319"/>
      <c r="AJ382" s="319"/>
      <c r="AK382" s="319"/>
      <c r="AL382" s="319"/>
      <c r="AM382" s="363"/>
      <c r="AN382" s="363"/>
      <c r="AO382" s="363"/>
      <c r="AP382" s="363"/>
      <c r="AQ382" s="319"/>
      <c r="AR382" s="319"/>
      <c r="AS382" s="319"/>
      <c r="AT382" s="319"/>
      <c r="AU382" s="364"/>
      <c r="AV382" s="319"/>
      <c r="AW382" s="319"/>
      <c r="AX382" s="319"/>
      <c r="AY382" s="319"/>
      <c r="AZ382" s="319"/>
      <c r="BB382" s="323"/>
      <c r="BD382" s="323"/>
      <c r="BF382" s="323"/>
      <c r="BH382" s="323"/>
    </row>
    <row r="383" spans="2:60" s="301" customFormat="1" x14ac:dyDescent="0.25">
      <c r="B383" s="319"/>
      <c r="C383" s="319"/>
      <c r="D383" s="320"/>
      <c r="E383" s="319"/>
      <c r="F383" s="319"/>
      <c r="G383" s="319"/>
      <c r="H383" s="319"/>
      <c r="I383" s="319"/>
      <c r="J383" s="319"/>
      <c r="K383" s="319"/>
      <c r="L383" s="362"/>
      <c r="M383" s="319"/>
      <c r="N383" s="319"/>
      <c r="O383" s="319"/>
      <c r="P383" s="319"/>
      <c r="Q383" s="319"/>
      <c r="R383" s="319"/>
      <c r="S383" s="319"/>
      <c r="T383" s="319"/>
      <c r="U383" s="319"/>
      <c r="V383" s="319"/>
      <c r="W383" s="319"/>
      <c r="X383" s="319"/>
      <c r="Y383" s="319"/>
      <c r="Z383" s="319"/>
      <c r="AA383" s="319"/>
      <c r="AB383" s="319"/>
      <c r="AC383" s="319"/>
      <c r="AD383" s="319"/>
      <c r="AE383" s="319"/>
      <c r="AF383" s="319"/>
      <c r="AG383" s="319"/>
      <c r="AH383" s="319"/>
      <c r="AI383" s="319"/>
      <c r="AJ383" s="319"/>
      <c r="AK383" s="319"/>
      <c r="AL383" s="319"/>
      <c r="AM383" s="363"/>
      <c r="AN383" s="363"/>
      <c r="AO383" s="363"/>
      <c r="AP383" s="363"/>
      <c r="AQ383" s="319"/>
      <c r="AR383" s="319"/>
      <c r="AS383" s="319"/>
      <c r="AT383" s="319"/>
      <c r="AU383" s="364"/>
      <c r="AV383" s="319"/>
      <c r="AW383" s="319"/>
      <c r="AX383" s="319"/>
      <c r="AY383" s="319"/>
      <c r="AZ383" s="319"/>
      <c r="BB383" s="323"/>
      <c r="BD383" s="323"/>
      <c r="BF383" s="323"/>
      <c r="BH383" s="323"/>
    </row>
    <row r="384" spans="2:60" s="301" customFormat="1" x14ac:dyDescent="0.25">
      <c r="B384" s="319"/>
      <c r="C384" s="319"/>
      <c r="D384" s="320"/>
      <c r="E384" s="319"/>
      <c r="F384" s="319"/>
      <c r="G384" s="319"/>
      <c r="H384" s="319"/>
      <c r="I384" s="319"/>
      <c r="J384" s="319"/>
      <c r="K384" s="319"/>
      <c r="L384" s="362"/>
      <c r="M384" s="319"/>
      <c r="N384" s="319"/>
      <c r="O384" s="319"/>
      <c r="P384" s="319"/>
      <c r="Q384" s="319"/>
      <c r="R384" s="319"/>
      <c r="S384" s="319"/>
      <c r="T384" s="319"/>
      <c r="U384" s="319"/>
      <c r="V384" s="319"/>
      <c r="W384" s="319"/>
      <c r="X384" s="319"/>
      <c r="Y384" s="319"/>
      <c r="Z384" s="319"/>
      <c r="AA384" s="319"/>
      <c r="AB384" s="319"/>
      <c r="AC384" s="319"/>
      <c r="AD384" s="319"/>
      <c r="AE384" s="319"/>
      <c r="AF384" s="319"/>
      <c r="AG384" s="319"/>
      <c r="AH384" s="319"/>
      <c r="AI384" s="319"/>
      <c r="AJ384" s="319"/>
      <c r="AK384" s="319"/>
      <c r="AL384" s="319"/>
      <c r="AM384" s="363"/>
      <c r="AN384" s="363"/>
      <c r="AO384" s="363"/>
      <c r="AP384" s="363"/>
      <c r="AQ384" s="319"/>
      <c r="AR384" s="319"/>
      <c r="AS384" s="319"/>
      <c r="AT384" s="319"/>
      <c r="AU384" s="364"/>
      <c r="AV384" s="319"/>
      <c r="AW384" s="319"/>
      <c r="AX384" s="319"/>
      <c r="AY384" s="319"/>
      <c r="AZ384" s="319"/>
      <c r="BB384" s="323"/>
      <c r="BD384" s="323"/>
      <c r="BF384" s="323"/>
      <c r="BH384" s="323"/>
    </row>
    <row r="385" spans="2:60" s="301" customFormat="1" x14ac:dyDescent="0.25">
      <c r="B385" s="319"/>
      <c r="C385" s="319"/>
      <c r="D385" s="320"/>
      <c r="E385" s="319"/>
      <c r="F385" s="319"/>
      <c r="G385" s="319"/>
      <c r="H385" s="319"/>
      <c r="I385" s="319"/>
      <c r="J385" s="319"/>
      <c r="K385" s="319"/>
      <c r="L385" s="362"/>
      <c r="M385" s="319"/>
      <c r="N385" s="319"/>
      <c r="O385" s="319"/>
      <c r="P385" s="319"/>
      <c r="Q385" s="319"/>
      <c r="R385" s="319"/>
      <c r="S385" s="319"/>
      <c r="T385" s="319"/>
      <c r="U385" s="319"/>
      <c r="V385" s="319"/>
      <c r="W385" s="319"/>
      <c r="X385" s="319"/>
      <c r="Y385" s="319"/>
      <c r="Z385" s="319"/>
      <c r="AA385" s="319"/>
      <c r="AB385" s="319"/>
      <c r="AC385" s="319"/>
      <c r="AD385" s="319"/>
      <c r="AE385" s="319"/>
      <c r="AF385" s="319"/>
      <c r="AG385" s="319"/>
      <c r="AH385" s="319"/>
      <c r="AI385" s="319"/>
      <c r="AJ385" s="319"/>
      <c r="AK385" s="319"/>
      <c r="AL385" s="319"/>
      <c r="AM385" s="363"/>
      <c r="AN385" s="363"/>
      <c r="AO385" s="363"/>
      <c r="AP385" s="363"/>
      <c r="AQ385" s="319"/>
      <c r="AR385" s="319"/>
      <c r="AS385" s="319"/>
      <c r="AT385" s="319"/>
      <c r="AU385" s="364"/>
      <c r="AV385" s="319"/>
      <c r="AW385" s="319"/>
      <c r="AX385" s="319"/>
      <c r="AY385" s="319"/>
      <c r="AZ385" s="319"/>
      <c r="BB385" s="323"/>
      <c r="BD385" s="323"/>
      <c r="BF385" s="323"/>
      <c r="BH385" s="323"/>
    </row>
    <row r="386" spans="2:60" s="301" customFormat="1" x14ac:dyDescent="0.25">
      <c r="B386" s="319"/>
      <c r="C386" s="319"/>
      <c r="D386" s="320"/>
      <c r="E386" s="319"/>
      <c r="F386" s="319"/>
      <c r="G386" s="319"/>
      <c r="H386" s="319"/>
      <c r="I386" s="319"/>
      <c r="J386" s="319"/>
      <c r="K386" s="319"/>
      <c r="L386" s="362"/>
      <c r="M386" s="319"/>
      <c r="N386" s="319"/>
      <c r="O386" s="319"/>
      <c r="P386" s="319"/>
      <c r="Q386" s="319"/>
      <c r="R386" s="319"/>
      <c r="S386" s="319"/>
      <c r="T386" s="319"/>
      <c r="U386" s="319"/>
      <c r="V386" s="319"/>
      <c r="W386" s="319"/>
      <c r="X386" s="319"/>
      <c r="Y386" s="319"/>
      <c r="Z386" s="319"/>
      <c r="AA386" s="319"/>
      <c r="AB386" s="319"/>
      <c r="AC386" s="319"/>
      <c r="AD386" s="319"/>
      <c r="AE386" s="319"/>
      <c r="AF386" s="319"/>
      <c r="AG386" s="319"/>
      <c r="AH386" s="319"/>
      <c r="AI386" s="319"/>
      <c r="AJ386" s="319"/>
      <c r="AK386" s="319"/>
      <c r="AL386" s="319"/>
      <c r="AM386" s="363"/>
      <c r="AN386" s="363"/>
      <c r="AO386" s="363"/>
      <c r="AP386" s="363"/>
      <c r="AQ386" s="319"/>
      <c r="AR386" s="319"/>
      <c r="AS386" s="319"/>
      <c r="AT386" s="319"/>
      <c r="AU386" s="364"/>
      <c r="AV386" s="319"/>
      <c r="AW386" s="319"/>
      <c r="AX386" s="319"/>
      <c r="AY386" s="319"/>
      <c r="AZ386" s="319"/>
      <c r="BB386" s="323"/>
      <c r="BD386" s="323"/>
      <c r="BF386" s="323"/>
      <c r="BH386" s="323"/>
    </row>
    <row r="387" spans="2:60" s="301" customFormat="1" x14ac:dyDescent="0.25">
      <c r="B387" s="319"/>
      <c r="C387" s="319"/>
      <c r="D387" s="320"/>
      <c r="E387" s="319"/>
      <c r="F387" s="319"/>
      <c r="G387" s="319"/>
      <c r="H387" s="319"/>
      <c r="I387" s="319"/>
      <c r="J387" s="319"/>
      <c r="K387" s="319"/>
      <c r="L387" s="362"/>
      <c r="M387" s="319"/>
      <c r="N387" s="319"/>
      <c r="O387" s="319"/>
      <c r="P387" s="319"/>
      <c r="Q387" s="319"/>
      <c r="R387" s="319"/>
      <c r="S387" s="319"/>
      <c r="T387" s="319"/>
      <c r="U387" s="319"/>
      <c r="V387" s="319"/>
      <c r="W387" s="319"/>
      <c r="X387" s="319"/>
      <c r="Y387" s="319"/>
      <c r="Z387" s="319"/>
      <c r="AA387" s="319"/>
      <c r="AB387" s="319"/>
      <c r="AC387" s="319"/>
      <c r="AD387" s="319"/>
      <c r="AE387" s="319"/>
      <c r="AF387" s="319"/>
      <c r="AG387" s="319"/>
      <c r="AH387" s="319"/>
      <c r="AI387" s="319"/>
      <c r="AJ387" s="319"/>
      <c r="AK387" s="319"/>
      <c r="AL387" s="319"/>
      <c r="AM387" s="363"/>
      <c r="AN387" s="363"/>
      <c r="AO387" s="363"/>
      <c r="AP387" s="363"/>
      <c r="AQ387" s="319"/>
      <c r="AR387" s="319"/>
      <c r="AS387" s="319"/>
      <c r="AT387" s="319"/>
      <c r="AU387" s="364"/>
      <c r="AV387" s="319"/>
      <c r="AW387" s="319"/>
      <c r="AX387" s="319"/>
      <c r="AY387" s="319"/>
      <c r="AZ387" s="319"/>
      <c r="BB387" s="323"/>
      <c r="BD387" s="323"/>
      <c r="BF387" s="323"/>
      <c r="BH387" s="323"/>
    </row>
    <row r="388" spans="2:60" s="301" customFormat="1" x14ac:dyDescent="0.25">
      <c r="B388" s="319"/>
      <c r="C388" s="319"/>
      <c r="D388" s="320"/>
      <c r="E388" s="319"/>
      <c r="F388" s="319"/>
      <c r="G388" s="319"/>
      <c r="H388" s="319"/>
      <c r="I388" s="319"/>
      <c r="J388" s="319"/>
      <c r="K388" s="319"/>
      <c r="L388" s="362"/>
      <c r="M388" s="319"/>
      <c r="N388" s="319"/>
      <c r="O388" s="319"/>
      <c r="P388" s="319"/>
      <c r="Q388" s="319"/>
      <c r="R388" s="319"/>
      <c r="S388" s="319"/>
      <c r="T388" s="319"/>
      <c r="U388" s="319"/>
      <c r="V388" s="319"/>
      <c r="W388" s="319"/>
      <c r="X388" s="319"/>
      <c r="Y388" s="319"/>
      <c r="Z388" s="319"/>
      <c r="AA388" s="319"/>
      <c r="AB388" s="319"/>
      <c r="AC388" s="319"/>
      <c r="AD388" s="319"/>
      <c r="AE388" s="319"/>
      <c r="AF388" s="319"/>
      <c r="AG388" s="319"/>
      <c r="AH388" s="319"/>
      <c r="AI388" s="319"/>
      <c r="AJ388" s="319"/>
      <c r="AK388" s="319"/>
      <c r="AL388" s="319"/>
      <c r="AM388" s="363"/>
      <c r="AN388" s="363"/>
      <c r="AO388" s="363"/>
      <c r="AP388" s="363"/>
      <c r="AQ388" s="319"/>
      <c r="AR388" s="319"/>
      <c r="AS388" s="319"/>
      <c r="AT388" s="319"/>
      <c r="AU388" s="364"/>
      <c r="AV388" s="319"/>
      <c r="AW388" s="319"/>
      <c r="AX388" s="319"/>
      <c r="AY388" s="319"/>
      <c r="AZ388" s="319"/>
      <c r="BB388" s="323"/>
      <c r="BD388" s="323"/>
      <c r="BF388" s="323"/>
      <c r="BH388" s="323"/>
    </row>
    <row r="389" spans="2:60" s="301" customFormat="1" x14ac:dyDescent="0.25">
      <c r="B389" s="319"/>
      <c r="C389" s="319"/>
      <c r="D389" s="320"/>
      <c r="E389" s="319"/>
      <c r="F389" s="319"/>
      <c r="G389" s="319"/>
      <c r="H389" s="319"/>
      <c r="I389" s="319"/>
      <c r="J389" s="319"/>
      <c r="K389" s="319"/>
      <c r="L389" s="362"/>
      <c r="M389" s="319"/>
      <c r="N389" s="319"/>
      <c r="O389" s="319"/>
      <c r="P389" s="319"/>
      <c r="Q389" s="319"/>
      <c r="R389" s="319"/>
      <c r="S389" s="319"/>
      <c r="T389" s="319"/>
      <c r="U389" s="319"/>
      <c r="V389" s="319"/>
      <c r="W389" s="319"/>
      <c r="X389" s="319"/>
      <c r="Y389" s="319"/>
      <c r="Z389" s="319"/>
      <c r="AA389" s="319"/>
      <c r="AB389" s="319"/>
      <c r="AC389" s="319"/>
      <c r="AD389" s="319"/>
      <c r="AE389" s="319"/>
      <c r="AF389" s="319"/>
      <c r="AG389" s="319"/>
      <c r="AH389" s="319"/>
      <c r="AI389" s="319"/>
      <c r="AJ389" s="319"/>
      <c r="AK389" s="319"/>
      <c r="AL389" s="319"/>
      <c r="AM389" s="363"/>
      <c r="AN389" s="363"/>
      <c r="AO389" s="363"/>
      <c r="AP389" s="363"/>
      <c r="AQ389" s="319"/>
      <c r="AR389" s="319"/>
      <c r="AS389" s="319"/>
      <c r="AT389" s="319"/>
      <c r="AU389" s="364"/>
      <c r="AV389" s="319"/>
      <c r="AW389" s="319"/>
      <c r="AX389" s="319"/>
      <c r="AY389" s="319"/>
      <c r="AZ389" s="319"/>
      <c r="BB389" s="323"/>
      <c r="BD389" s="323"/>
      <c r="BF389" s="323"/>
      <c r="BH389" s="323"/>
    </row>
    <row r="390" spans="2:60" s="301" customFormat="1" x14ac:dyDescent="0.25">
      <c r="B390" s="319"/>
      <c r="C390" s="319"/>
      <c r="D390" s="320"/>
      <c r="E390" s="319"/>
      <c r="F390" s="319"/>
      <c r="G390" s="319"/>
      <c r="H390" s="319"/>
      <c r="I390" s="319"/>
      <c r="J390" s="319"/>
      <c r="K390" s="319"/>
      <c r="L390" s="362"/>
      <c r="M390" s="319"/>
      <c r="N390" s="319"/>
      <c r="O390" s="319"/>
      <c r="P390" s="319"/>
      <c r="Q390" s="319"/>
      <c r="R390" s="319"/>
      <c r="S390" s="319"/>
      <c r="T390" s="319"/>
      <c r="U390" s="319"/>
      <c r="V390" s="319"/>
      <c r="W390" s="319"/>
      <c r="X390" s="319"/>
      <c r="Y390" s="319"/>
      <c r="Z390" s="319"/>
      <c r="AA390" s="319"/>
      <c r="AB390" s="319"/>
      <c r="AC390" s="319"/>
      <c r="AD390" s="319"/>
      <c r="AE390" s="319"/>
      <c r="AF390" s="319"/>
      <c r="AG390" s="319"/>
      <c r="AH390" s="319"/>
      <c r="AI390" s="319"/>
      <c r="AJ390" s="319"/>
      <c r="AK390" s="319"/>
      <c r="AL390" s="319"/>
      <c r="AM390" s="363"/>
      <c r="AN390" s="363"/>
      <c r="AO390" s="363"/>
      <c r="AP390" s="363"/>
      <c r="AQ390" s="319"/>
      <c r="AR390" s="319"/>
      <c r="AS390" s="319"/>
      <c r="AT390" s="319"/>
      <c r="AU390" s="364"/>
      <c r="AV390" s="319"/>
      <c r="AW390" s="319"/>
      <c r="AX390" s="319"/>
      <c r="AY390" s="319"/>
      <c r="AZ390" s="319"/>
      <c r="BB390" s="323"/>
      <c r="BD390" s="323"/>
      <c r="BF390" s="323"/>
      <c r="BH390" s="323"/>
    </row>
    <row r="391" spans="2:60" s="301" customFormat="1" x14ac:dyDescent="0.25">
      <c r="B391" s="319"/>
      <c r="C391" s="319"/>
      <c r="D391" s="320"/>
      <c r="E391" s="319"/>
      <c r="F391" s="319"/>
      <c r="G391" s="319"/>
      <c r="H391" s="319"/>
      <c r="I391" s="319"/>
      <c r="J391" s="319"/>
      <c r="K391" s="319"/>
      <c r="L391" s="362"/>
      <c r="M391" s="319"/>
      <c r="N391" s="319"/>
      <c r="O391" s="319"/>
      <c r="P391" s="319"/>
      <c r="Q391" s="319"/>
      <c r="R391" s="319"/>
      <c r="S391" s="319"/>
      <c r="T391" s="319"/>
      <c r="U391" s="319"/>
      <c r="V391" s="319"/>
      <c r="W391" s="319"/>
      <c r="X391" s="319"/>
      <c r="Y391" s="319"/>
      <c r="Z391" s="319"/>
      <c r="AA391" s="319"/>
      <c r="AB391" s="319"/>
      <c r="AC391" s="319"/>
      <c r="AD391" s="319"/>
      <c r="AE391" s="319"/>
      <c r="AF391" s="319"/>
      <c r="AG391" s="319"/>
      <c r="AH391" s="319"/>
      <c r="AI391" s="319"/>
      <c r="AJ391" s="319"/>
      <c r="AK391" s="319"/>
      <c r="AL391" s="319"/>
      <c r="AM391" s="363"/>
      <c r="AN391" s="363"/>
      <c r="AO391" s="363"/>
      <c r="AP391" s="363"/>
      <c r="AQ391" s="319"/>
      <c r="AR391" s="319"/>
      <c r="AS391" s="319"/>
      <c r="AT391" s="319"/>
      <c r="AU391" s="364"/>
      <c r="AV391" s="319"/>
      <c r="AW391" s="319"/>
      <c r="AX391" s="319"/>
      <c r="AY391" s="319"/>
      <c r="AZ391" s="319"/>
      <c r="BB391" s="323"/>
      <c r="BD391" s="323"/>
      <c r="BF391" s="323"/>
      <c r="BH391" s="323"/>
    </row>
    <row r="392" spans="2:60" s="301" customFormat="1" x14ac:dyDescent="0.25">
      <c r="B392" s="319"/>
      <c r="C392" s="319"/>
      <c r="D392" s="320"/>
      <c r="E392" s="319"/>
      <c r="F392" s="319"/>
      <c r="G392" s="319"/>
      <c r="H392" s="319"/>
      <c r="I392" s="319"/>
      <c r="J392" s="319"/>
      <c r="K392" s="319"/>
      <c r="L392" s="362"/>
      <c r="M392" s="319"/>
      <c r="N392" s="319"/>
      <c r="O392" s="319"/>
      <c r="P392" s="319"/>
      <c r="Q392" s="319"/>
      <c r="R392" s="319"/>
      <c r="S392" s="319"/>
      <c r="T392" s="319"/>
      <c r="U392" s="319"/>
      <c r="V392" s="319"/>
      <c r="W392" s="319"/>
      <c r="X392" s="319"/>
      <c r="Y392" s="319"/>
      <c r="Z392" s="319"/>
      <c r="AA392" s="319"/>
      <c r="AB392" s="319"/>
      <c r="AC392" s="319"/>
      <c r="AD392" s="319"/>
      <c r="AE392" s="319"/>
      <c r="AF392" s="319"/>
      <c r="AG392" s="319"/>
      <c r="AH392" s="319"/>
      <c r="AI392" s="319"/>
      <c r="AJ392" s="319"/>
      <c r="AK392" s="319"/>
      <c r="AL392" s="319"/>
      <c r="AM392" s="363"/>
      <c r="AN392" s="363"/>
      <c r="AO392" s="363"/>
      <c r="AP392" s="363"/>
      <c r="AQ392" s="319"/>
      <c r="AR392" s="319"/>
      <c r="AS392" s="319"/>
      <c r="AT392" s="319"/>
      <c r="AU392" s="364"/>
      <c r="AV392" s="319"/>
      <c r="AW392" s="319"/>
      <c r="AX392" s="319"/>
      <c r="AY392" s="319"/>
      <c r="AZ392" s="319"/>
      <c r="BB392" s="323"/>
      <c r="BD392" s="323"/>
      <c r="BF392" s="323"/>
      <c r="BH392" s="323"/>
    </row>
    <row r="393" spans="2:60" s="301" customFormat="1" x14ac:dyDescent="0.25">
      <c r="B393" s="319"/>
      <c r="C393" s="319"/>
      <c r="D393" s="320"/>
      <c r="E393" s="319"/>
      <c r="F393" s="319"/>
      <c r="G393" s="319"/>
      <c r="H393" s="319"/>
      <c r="I393" s="319"/>
      <c r="J393" s="319"/>
      <c r="K393" s="319"/>
      <c r="L393" s="362"/>
      <c r="M393" s="319"/>
      <c r="N393" s="319"/>
      <c r="O393" s="319"/>
      <c r="P393" s="319"/>
      <c r="Q393" s="319"/>
      <c r="R393" s="319"/>
      <c r="S393" s="319"/>
      <c r="T393" s="319"/>
      <c r="U393" s="319"/>
      <c r="V393" s="319"/>
      <c r="W393" s="319"/>
      <c r="X393" s="319"/>
      <c r="Y393" s="319"/>
      <c r="Z393" s="319"/>
      <c r="AA393" s="319"/>
      <c r="AB393" s="319"/>
      <c r="AC393" s="319"/>
      <c r="AD393" s="319"/>
      <c r="AE393" s="319"/>
      <c r="AF393" s="319"/>
      <c r="AG393" s="319"/>
      <c r="AH393" s="319"/>
      <c r="AI393" s="319"/>
      <c r="AJ393" s="319"/>
      <c r="AK393" s="319"/>
      <c r="AL393" s="319"/>
      <c r="AM393" s="363"/>
      <c r="AN393" s="363"/>
      <c r="AO393" s="363"/>
      <c r="AP393" s="363"/>
      <c r="AQ393" s="319"/>
      <c r="AR393" s="319"/>
      <c r="AS393" s="319"/>
      <c r="AT393" s="319"/>
      <c r="AU393" s="364"/>
      <c r="AV393" s="319"/>
      <c r="AW393" s="319"/>
      <c r="AX393" s="319"/>
      <c r="AY393" s="319"/>
      <c r="AZ393" s="319"/>
      <c r="BB393" s="323"/>
      <c r="BD393" s="323"/>
      <c r="BF393" s="323"/>
      <c r="BH393" s="323"/>
    </row>
    <row r="394" spans="2:60" s="301" customFormat="1" x14ac:dyDescent="0.25">
      <c r="B394" s="319"/>
      <c r="C394" s="319"/>
      <c r="D394" s="320"/>
      <c r="E394" s="319"/>
      <c r="F394" s="319"/>
      <c r="G394" s="319"/>
      <c r="H394" s="319"/>
      <c r="I394" s="319"/>
      <c r="J394" s="319"/>
      <c r="K394" s="319"/>
      <c r="L394" s="362"/>
      <c r="M394" s="319"/>
      <c r="N394" s="319"/>
      <c r="O394" s="319"/>
      <c r="P394" s="319"/>
      <c r="Q394" s="319"/>
      <c r="R394" s="319"/>
      <c r="S394" s="319"/>
      <c r="T394" s="319"/>
      <c r="U394" s="319"/>
      <c r="V394" s="319"/>
      <c r="W394" s="319"/>
      <c r="X394" s="319"/>
      <c r="Y394" s="319"/>
      <c r="Z394" s="319"/>
      <c r="AA394" s="319"/>
      <c r="AB394" s="319"/>
      <c r="AC394" s="319"/>
      <c r="AD394" s="319"/>
      <c r="AE394" s="319"/>
      <c r="AF394" s="319"/>
      <c r="AG394" s="319"/>
      <c r="AH394" s="319"/>
      <c r="AI394" s="319"/>
      <c r="AJ394" s="319"/>
      <c r="AK394" s="319"/>
      <c r="AL394" s="319"/>
      <c r="AM394" s="363"/>
      <c r="AN394" s="363"/>
      <c r="AO394" s="363"/>
      <c r="AP394" s="363"/>
      <c r="AQ394" s="319"/>
      <c r="AR394" s="319"/>
      <c r="AS394" s="319"/>
      <c r="AT394" s="319"/>
      <c r="AU394" s="364"/>
      <c r="AV394" s="319"/>
      <c r="AW394" s="319"/>
      <c r="AX394" s="319"/>
      <c r="AY394" s="319"/>
      <c r="AZ394" s="319"/>
      <c r="BB394" s="323"/>
      <c r="BD394" s="323"/>
      <c r="BF394" s="323"/>
      <c r="BH394" s="323"/>
    </row>
    <row r="395" spans="2:60" s="301" customFormat="1" x14ac:dyDescent="0.25">
      <c r="B395" s="319"/>
      <c r="C395" s="319"/>
      <c r="D395" s="320"/>
      <c r="E395" s="319"/>
      <c r="F395" s="319"/>
      <c r="G395" s="319"/>
      <c r="H395" s="319"/>
      <c r="I395" s="319"/>
      <c r="J395" s="319"/>
      <c r="K395" s="319"/>
      <c r="L395" s="362"/>
      <c r="M395" s="319"/>
      <c r="N395" s="319"/>
      <c r="O395" s="319"/>
      <c r="P395" s="319"/>
      <c r="Q395" s="319"/>
      <c r="R395" s="319"/>
      <c r="S395" s="319"/>
      <c r="T395" s="319"/>
      <c r="U395" s="319"/>
      <c r="V395" s="319"/>
      <c r="W395" s="319"/>
      <c r="X395" s="319"/>
      <c r="Y395" s="319"/>
      <c r="Z395" s="319"/>
      <c r="AA395" s="319"/>
      <c r="AB395" s="319"/>
      <c r="AC395" s="319"/>
      <c r="AD395" s="319"/>
      <c r="AE395" s="319"/>
      <c r="AF395" s="319"/>
      <c r="AG395" s="319"/>
      <c r="AH395" s="319"/>
      <c r="AI395" s="319"/>
      <c r="AJ395" s="319"/>
      <c r="AK395" s="319"/>
      <c r="AL395" s="319"/>
      <c r="AM395" s="363"/>
      <c r="AN395" s="363"/>
      <c r="AO395" s="363"/>
      <c r="AP395" s="363"/>
      <c r="AQ395" s="319"/>
      <c r="AR395" s="319"/>
      <c r="AS395" s="319"/>
      <c r="AT395" s="319"/>
      <c r="AU395" s="364"/>
      <c r="AV395" s="319"/>
      <c r="AW395" s="319"/>
      <c r="AX395" s="319"/>
      <c r="AY395" s="319"/>
      <c r="AZ395" s="319"/>
      <c r="BB395" s="323"/>
      <c r="BD395" s="323"/>
      <c r="BF395" s="323"/>
      <c r="BH395" s="323"/>
    </row>
    <row r="396" spans="2:60" s="301" customFormat="1" x14ac:dyDescent="0.25">
      <c r="B396" s="319"/>
      <c r="C396" s="319"/>
      <c r="D396" s="320"/>
      <c r="E396" s="319"/>
      <c r="F396" s="319"/>
      <c r="G396" s="319"/>
      <c r="H396" s="319"/>
      <c r="I396" s="319"/>
      <c r="J396" s="319"/>
      <c r="K396" s="319"/>
      <c r="L396" s="362"/>
      <c r="M396" s="319"/>
      <c r="N396" s="319"/>
      <c r="O396" s="319"/>
      <c r="P396" s="319"/>
      <c r="Q396" s="319"/>
      <c r="R396" s="319"/>
      <c r="S396" s="319"/>
      <c r="T396" s="319"/>
      <c r="U396" s="319"/>
      <c r="V396" s="319"/>
      <c r="W396" s="319"/>
      <c r="X396" s="319"/>
      <c r="Y396" s="319"/>
      <c r="Z396" s="319"/>
      <c r="AA396" s="319"/>
      <c r="AB396" s="319"/>
      <c r="AC396" s="319"/>
      <c r="AD396" s="319"/>
      <c r="AE396" s="319"/>
      <c r="AF396" s="319"/>
      <c r="AG396" s="319"/>
      <c r="AH396" s="319"/>
      <c r="AI396" s="319"/>
      <c r="AJ396" s="319"/>
      <c r="AK396" s="319"/>
      <c r="AL396" s="319"/>
      <c r="AM396" s="363"/>
      <c r="AN396" s="363"/>
      <c r="AO396" s="363"/>
      <c r="AP396" s="363"/>
      <c r="AQ396" s="319"/>
      <c r="AR396" s="319"/>
      <c r="AS396" s="319"/>
      <c r="AT396" s="319"/>
      <c r="AU396" s="364"/>
      <c r="AV396" s="319"/>
      <c r="AW396" s="319"/>
      <c r="AX396" s="319"/>
      <c r="AY396" s="319"/>
      <c r="AZ396" s="319"/>
      <c r="BB396" s="323"/>
      <c r="BD396" s="323"/>
      <c r="BF396" s="323"/>
      <c r="BH396" s="323"/>
    </row>
    <row r="397" spans="2:60" s="301" customFormat="1" x14ac:dyDescent="0.25">
      <c r="B397" s="319"/>
      <c r="C397" s="319"/>
      <c r="D397" s="320"/>
      <c r="E397" s="319"/>
      <c r="F397" s="319"/>
      <c r="G397" s="319"/>
      <c r="H397" s="319"/>
      <c r="I397" s="319"/>
      <c r="J397" s="319"/>
      <c r="K397" s="319"/>
      <c r="L397" s="362"/>
      <c r="M397" s="319"/>
      <c r="N397" s="319"/>
      <c r="O397" s="319"/>
      <c r="P397" s="319"/>
      <c r="Q397" s="319"/>
      <c r="R397" s="319"/>
      <c r="S397" s="319"/>
      <c r="T397" s="319"/>
      <c r="U397" s="319"/>
      <c r="V397" s="319"/>
      <c r="W397" s="319"/>
      <c r="X397" s="319"/>
      <c r="Y397" s="319"/>
      <c r="Z397" s="319"/>
      <c r="AA397" s="319"/>
      <c r="AB397" s="319"/>
      <c r="AC397" s="319"/>
      <c r="AD397" s="319"/>
      <c r="AE397" s="319"/>
      <c r="AF397" s="319"/>
      <c r="AG397" s="319"/>
      <c r="AH397" s="319"/>
      <c r="AI397" s="319"/>
      <c r="AJ397" s="319"/>
      <c r="AK397" s="319"/>
      <c r="AL397" s="319"/>
      <c r="AM397" s="363"/>
      <c r="AN397" s="363"/>
      <c r="AO397" s="363"/>
      <c r="AP397" s="363"/>
      <c r="AQ397" s="319"/>
      <c r="AR397" s="319"/>
      <c r="AS397" s="319"/>
      <c r="AT397" s="319"/>
      <c r="AU397" s="364"/>
      <c r="AV397" s="319"/>
      <c r="AW397" s="319"/>
      <c r="AX397" s="319"/>
      <c r="AY397" s="319"/>
      <c r="AZ397" s="319"/>
      <c r="BB397" s="323"/>
      <c r="BD397" s="323"/>
      <c r="BF397" s="323"/>
      <c r="BH397" s="323"/>
    </row>
    <row r="398" spans="2:60" s="301" customFormat="1" x14ac:dyDescent="0.25">
      <c r="B398" s="319"/>
      <c r="C398" s="319"/>
      <c r="D398" s="320"/>
      <c r="E398" s="319"/>
      <c r="F398" s="319"/>
      <c r="G398" s="319"/>
      <c r="H398" s="319"/>
      <c r="I398" s="319"/>
      <c r="J398" s="319"/>
      <c r="K398" s="319"/>
      <c r="L398" s="362"/>
      <c r="M398" s="319"/>
      <c r="N398" s="319"/>
      <c r="O398" s="319"/>
      <c r="P398" s="319"/>
      <c r="Q398" s="319"/>
      <c r="R398" s="319"/>
      <c r="S398" s="319"/>
      <c r="T398" s="319"/>
      <c r="U398" s="319"/>
      <c r="V398" s="319"/>
      <c r="W398" s="319"/>
      <c r="X398" s="319"/>
      <c r="Y398" s="319"/>
      <c r="Z398" s="319"/>
      <c r="AA398" s="319"/>
      <c r="AB398" s="319"/>
      <c r="AC398" s="319"/>
      <c r="AD398" s="319"/>
      <c r="AE398" s="319"/>
      <c r="AF398" s="319"/>
      <c r="AG398" s="319"/>
      <c r="AH398" s="319"/>
      <c r="AI398" s="319"/>
      <c r="AJ398" s="319"/>
      <c r="AK398" s="319"/>
      <c r="AL398" s="319"/>
      <c r="AM398" s="363"/>
      <c r="AN398" s="363"/>
      <c r="AO398" s="363"/>
      <c r="AP398" s="363"/>
      <c r="AQ398" s="319"/>
      <c r="AR398" s="319"/>
      <c r="AS398" s="319"/>
      <c r="AT398" s="319"/>
      <c r="AU398" s="364"/>
      <c r="AV398" s="319"/>
      <c r="AW398" s="319"/>
      <c r="AX398" s="319"/>
      <c r="AY398" s="319"/>
      <c r="AZ398" s="319"/>
      <c r="BB398" s="323"/>
      <c r="BD398" s="323"/>
      <c r="BF398" s="323"/>
      <c r="BH398" s="323"/>
    </row>
    <row r="399" spans="2:60" s="301" customFormat="1" x14ac:dyDescent="0.25">
      <c r="B399" s="319"/>
      <c r="C399" s="319"/>
      <c r="D399" s="320"/>
      <c r="E399" s="319"/>
      <c r="F399" s="319"/>
      <c r="G399" s="319"/>
      <c r="H399" s="319"/>
      <c r="I399" s="319"/>
      <c r="J399" s="319"/>
      <c r="K399" s="319"/>
      <c r="L399" s="362"/>
      <c r="M399" s="319"/>
      <c r="N399" s="319"/>
      <c r="O399" s="319"/>
      <c r="P399" s="319"/>
      <c r="Q399" s="319"/>
      <c r="R399" s="319"/>
      <c r="S399" s="319"/>
      <c r="T399" s="319"/>
      <c r="U399" s="319"/>
      <c r="V399" s="319"/>
      <c r="W399" s="319"/>
      <c r="X399" s="319"/>
      <c r="Y399" s="319"/>
      <c r="Z399" s="319"/>
      <c r="AA399" s="319"/>
      <c r="AB399" s="319"/>
      <c r="AC399" s="319"/>
      <c r="AD399" s="319"/>
      <c r="AE399" s="319"/>
      <c r="AF399" s="319"/>
      <c r="AG399" s="319"/>
      <c r="AH399" s="319"/>
      <c r="AI399" s="319"/>
      <c r="AJ399" s="319"/>
      <c r="AK399" s="319"/>
      <c r="AL399" s="319"/>
      <c r="AM399" s="363"/>
      <c r="AN399" s="363"/>
      <c r="AO399" s="363"/>
      <c r="AP399" s="363"/>
      <c r="AQ399" s="319"/>
      <c r="AR399" s="319"/>
      <c r="AS399" s="319"/>
      <c r="AT399" s="319"/>
      <c r="AU399" s="364"/>
      <c r="AV399" s="319"/>
      <c r="AW399" s="319"/>
      <c r="AX399" s="319"/>
      <c r="AY399" s="319"/>
      <c r="AZ399" s="319"/>
      <c r="BB399" s="323"/>
      <c r="BD399" s="323"/>
      <c r="BF399" s="323"/>
      <c r="BH399" s="323"/>
    </row>
    <row r="400" spans="2:60" s="301" customFormat="1" x14ac:dyDescent="0.25">
      <c r="B400" s="319"/>
      <c r="C400" s="319"/>
      <c r="D400" s="320"/>
      <c r="E400" s="319"/>
      <c r="F400" s="319"/>
      <c r="G400" s="319"/>
      <c r="H400" s="319"/>
      <c r="I400" s="319"/>
      <c r="J400" s="319"/>
      <c r="K400" s="319"/>
      <c r="L400" s="362"/>
      <c r="M400" s="319"/>
      <c r="N400" s="319"/>
      <c r="O400" s="319"/>
      <c r="P400" s="319"/>
      <c r="Q400" s="319"/>
      <c r="R400" s="319"/>
      <c r="S400" s="319"/>
      <c r="T400" s="319"/>
      <c r="U400" s="319"/>
      <c r="V400" s="319"/>
      <c r="W400" s="319"/>
      <c r="X400" s="319"/>
      <c r="Y400" s="319"/>
      <c r="Z400" s="319"/>
      <c r="AA400" s="319"/>
      <c r="AB400" s="319"/>
      <c r="AC400" s="319"/>
      <c r="AD400" s="319"/>
      <c r="AE400" s="319"/>
      <c r="AF400" s="319"/>
      <c r="AG400" s="319"/>
      <c r="AH400" s="319"/>
      <c r="AI400" s="319"/>
      <c r="AJ400" s="319"/>
      <c r="AK400" s="319"/>
      <c r="AL400" s="319"/>
      <c r="AM400" s="363"/>
      <c r="AN400" s="363"/>
      <c r="AO400" s="363"/>
      <c r="AP400" s="363"/>
      <c r="AQ400" s="319"/>
      <c r="AR400" s="319"/>
      <c r="AS400" s="319"/>
      <c r="AT400" s="319"/>
      <c r="AU400" s="364"/>
      <c r="AV400" s="319"/>
      <c r="AW400" s="319"/>
      <c r="AX400" s="319"/>
      <c r="AY400" s="319"/>
      <c r="AZ400" s="319"/>
      <c r="BB400" s="323"/>
      <c r="BD400" s="323"/>
      <c r="BF400" s="323"/>
      <c r="BH400" s="323"/>
    </row>
    <row r="401" spans="2:60" s="301" customFormat="1" x14ac:dyDescent="0.25">
      <c r="B401" s="319"/>
      <c r="C401" s="319"/>
      <c r="D401" s="320"/>
      <c r="E401" s="319"/>
      <c r="F401" s="319"/>
      <c r="G401" s="319"/>
      <c r="H401" s="319"/>
      <c r="I401" s="319"/>
      <c r="J401" s="319"/>
      <c r="K401" s="319"/>
      <c r="L401" s="362"/>
      <c r="M401" s="319"/>
      <c r="N401" s="319"/>
      <c r="O401" s="319"/>
      <c r="P401" s="319"/>
      <c r="Q401" s="319"/>
      <c r="R401" s="319"/>
      <c r="S401" s="319"/>
      <c r="T401" s="319"/>
      <c r="U401" s="319"/>
      <c r="V401" s="319"/>
      <c r="W401" s="319"/>
      <c r="X401" s="319"/>
      <c r="Y401" s="319"/>
      <c r="Z401" s="319"/>
      <c r="AA401" s="319"/>
      <c r="AB401" s="319"/>
      <c r="AC401" s="319"/>
      <c r="AD401" s="319"/>
      <c r="AE401" s="319"/>
      <c r="AF401" s="319"/>
      <c r="AG401" s="319"/>
      <c r="AH401" s="319"/>
      <c r="AI401" s="319"/>
      <c r="AJ401" s="319"/>
      <c r="AK401" s="319"/>
      <c r="AL401" s="319"/>
      <c r="AM401" s="363"/>
      <c r="AN401" s="363"/>
      <c r="AO401" s="363"/>
      <c r="AP401" s="363"/>
      <c r="AQ401" s="319"/>
      <c r="AR401" s="319"/>
      <c r="AS401" s="319"/>
      <c r="AT401" s="319"/>
      <c r="AU401" s="364"/>
      <c r="AV401" s="319"/>
      <c r="AW401" s="319"/>
      <c r="AX401" s="319"/>
      <c r="AY401" s="319"/>
      <c r="AZ401" s="319"/>
      <c r="BB401" s="323"/>
      <c r="BD401" s="323"/>
      <c r="BF401" s="323"/>
      <c r="BH401" s="323"/>
    </row>
    <row r="402" spans="2:60" s="301" customFormat="1" x14ac:dyDescent="0.25">
      <c r="B402" s="319"/>
      <c r="C402" s="319"/>
      <c r="D402" s="320"/>
      <c r="E402" s="319"/>
      <c r="F402" s="319"/>
      <c r="G402" s="319"/>
      <c r="H402" s="319"/>
      <c r="I402" s="319"/>
      <c r="J402" s="319"/>
      <c r="K402" s="319"/>
      <c r="L402" s="362"/>
      <c r="M402" s="319"/>
      <c r="N402" s="319"/>
      <c r="O402" s="319"/>
      <c r="P402" s="319"/>
      <c r="Q402" s="319"/>
      <c r="R402" s="319"/>
      <c r="S402" s="319"/>
      <c r="T402" s="319"/>
      <c r="U402" s="319"/>
      <c r="V402" s="319"/>
      <c r="W402" s="319"/>
      <c r="X402" s="319"/>
      <c r="Y402" s="319"/>
      <c r="Z402" s="319"/>
      <c r="AA402" s="319"/>
      <c r="AB402" s="319"/>
      <c r="AC402" s="319"/>
      <c r="AD402" s="319"/>
      <c r="AE402" s="319"/>
      <c r="AF402" s="319"/>
      <c r="AG402" s="319"/>
      <c r="AH402" s="319"/>
      <c r="AI402" s="319"/>
      <c r="AJ402" s="319"/>
      <c r="AK402" s="319"/>
      <c r="AL402" s="319"/>
      <c r="AM402" s="363"/>
      <c r="AN402" s="363"/>
      <c r="AO402" s="363"/>
      <c r="AP402" s="363"/>
      <c r="AQ402" s="319"/>
      <c r="AR402" s="319"/>
      <c r="AS402" s="319"/>
      <c r="AT402" s="319"/>
      <c r="AU402" s="364"/>
      <c r="AV402" s="319"/>
      <c r="AW402" s="319"/>
      <c r="AX402" s="319"/>
      <c r="AY402" s="319"/>
      <c r="AZ402" s="319"/>
      <c r="BB402" s="323"/>
      <c r="BD402" s="323"/>
      <c r="BF402" s="323"/>
      <c r="BH402" s="323"/>
    </row>
    <row r="403" spans="2:60" s="301" customFormat="1" x14ac:dyDescent="0.25">
      <c r="B403" s="319"/>
      <c r="C403" s="319"/>
      <c r="D403" s="320"/>
      <c r="E403" s="319"/>
      <c r="F403" s="319"/>
      <c r="G403" s="319"/>
      <c r="H403" s="319"/>
      <c r="I403" s="319"/>
      <c r="J403" s="319"/>
      <c r="K403" s="319"/>
      <c r="L403" s="362"/>
      <c r="M403" s="319"/>
      <c r="N403" s="319"/>
      <c r="O403" s="319"/>
      <c r="P403" s="319"/>
      <c r="Q403" s="319"/>
      <c r="R403" s="319"/>
      <c r="S403" s="319"/>
      <c r="T403" s="319"/>
      <c r="U403" s="319"/>
      <c r="V403" s="319"/>
      <c r="W403" s="319"/>
      <c r="X403" s="319"/>
      <c r="Y403" s="319"/>
      <c r="Z403" s="319"/>
      <c r="AA403" s="319"/>
      <c r="AB403" s="319"/>
      <c r="AC403" s="319"/>
      <c r="AD403" s="319"/>
      <c r="AE403" s="319"/>
      <c r="AF403" s="319"/>
      <c r="AG403" s="319"/>
      <c r="AH403" s="319"/>
      <c r="AI403" s="319"/>
      <c r="AJ403" s="319"/>
      <c r="AK403" s="319"/>
      <c r="AL403" s="319"/>
      <c r="AM403" s="363"/>
      <c r="AN403" s="363"/>
      <c r="AO403" s="363"/>
      <c r="AP403" s="363"/>
      <c r="AQ403" s="319"/>
      <c r="AR403" s="319"/>
      <c r="AS403" s="319"/>
      <c r="AT403" s="319"/>
      <c r="AU403" s="364"/>
      <c r="AV403" s="319"/>
      <c r="AW403" s="319"/>
      <c r="AX403" s="319"/>
      <c r="AY403" s="319"/>
      <c r="AZ403" s="319"/>
      <c r="BB403" s="323"/>
      <c r="BD403" s="323"/>
      <c r="BF403" s="323"/>
      <c r="BH403" s="323"/>
    </row>
    <row r="404" spans="2:60" s="301" customFormat="1" x14ac:dyDescent="0.25">
      <c r="B404" s="319"/>
      <c r="C404" s="319"/>
      <c r="D404" s="320"/>
      <c r="E404" s="319"/>
      <c r="F404" s="319"/>
      <c r="G404" s="319"/>
      <c r="H404" s="319"/>
      <c r="I404" s="319"/>
      <c r="J404" s="319"/>
      <c r="K404" s="319"/>
      <c r="L404" s="362"/>
      <c r="M404" s="319"/>
      <c r="N404" s="319"/>
      <c r="O404" s="319"/>
      <c r="P404" s="319"/>
      <c r="Q404" s="319"/>
      <c r="R404" s="319"/>
      <c r="S404" s="319"/>
      <c r="T404" s="319"/>
      <c r="U404" s="319"/>
      <c r="V404" s="319"/>
      <c r="W404" s="319"/>
      <c r="X404" s="319"/>
      <c r="Y404" s="319"/>
      <c r="Z404" s="319"/>
      <c r="AA404" s="319"/>
      <c r="AB404" s="319"/>
      <c r="AC404" s="319"/>
      <c r="AD404" s="319"/>
      <c r="AE404" s="319"/>
      <c r="AF404" s="319"/>
      <c r="AG404" s="319"/>
      <c r="AH404" s="319"/>
      <c r="AI404" s="319"/>
      <c r="AJ404" s="319"/>
      <c r="AK404" s="319"/>
      <c r="AL404" s="319"/>
      <c r="AM404" s="363"/>
      <c r="AN404" s="363"/>
      <c r="AO404" s="363"/>
      <c r="AP404" s="363"/>
      <c r="AQ404" s="319"/>
      <c r="AR404" s="319"/>
      <c r="AS404" s="319"/>
      <c r="AT404" s="319"/>
      <c r="AU404" s="364"/>
      <c r="AV404" s="319"/>
      <c r="AW404" s="319"/>
      <c r="AX404" s="319"/>
      <c r="AY404" s="319"/>
      <c r="AZ404" s="319"/>
      <c r="BB404" s="323"/>
      <c r="BD404" s="323"/>
      <c r="BF404" s="323"/>
      <c r="BH404" s="323"/>
    </row>
    <row r="405" spans="2:60" s="301" customFormat="1" x14ac:dyDescent="0.25">
      <c r="B405" s="319"/>
      <c r="C405" s="319"/>
      <c r="D405" s="320"/>
      <c r="E405" s="319"/>
      <c r="F405" s="319"/>
      <c r="G405" s="319"/>
      <c r="H405" s="319"/>
      <c r="I405" s="319"/>
      <c r="J405" s="319"/>
      <c r="K405" s="319"/>
      <c r="L405" s="362"/>
      <c r="M405" s="319"/>
      <c r="N405" s="319"/>
      <c r="O405" s="319"/>
      <c r="P405" s="319"/>
      <c r="Q405" s="319"/>
      <c r="R405" s="319"/>
      <c r="S405" s="319"/>
      <c r="T405" s="319"/>
      <c r="U405" s="319"/>
      <c r="V405" s="319"/>
      <c r="W405" s="319"/>
      <c r="X405" s="319"/>
      <c r="Y405" s="319"/>
      <c r="Z405" s="319"/>
      <c r="AA405" s="319"/>
      <c r="AB405" s="319"/>
      <c r="AC405" s="319"/>
      <c r="AD405" s="319"/>
      <c r="AE405" s="319"/>
      <c r="AF405" s="319"/>
      <c r="AG405" s="319"/>
      <c r="AH405" s="319"/>
      <c r="AI405" s="319"/>
      <c r="AJ405" s="319"/>
      <c r="AK405" s="319"/>
      <c r="AL405" s="319"/>
      <c r="AM405" s="363"/>
      <c r="AN405" s="363"/>
      <c r="AO405" s="363"/>
      <c r="AP405" s="363"/>
      <c r="AQ405" s="319"/>
      <c r="AR405" s="319"/>
      <c r="AS405" s="319"/>
      <c r="AT405" s="319"/>
      <c r="AU405" s="364"/>
      <c r="AV405" s="319"/>
      <c r="AW405" s="319"/>
      <c r="AX405" s="319"/>
      <c r="AY405" s="319"/>
      <c r="AZ405" s="319"/>
      <c r="BB405" s="323"/>
      <c r="BD405" s="323"/>
      <c r="BF405" s="323"/>
      <c r="BH405" s="323"/>
    </row>
    <row r="406" spans="2:60" s="301" customFormat="1" x14ac:dyDescent="0.25">
      <c r="B406" s="319"/>
      <c r="C406" s="319"/>
      <c r="D406" s="320"/>
      <c r="E406" s="319"/>
      <c r="F406" s="319"/>
      <c r="G406" s="319"/>
      <c r="H406" s="319"/>
      <c r="I406" s="319"/>
      <c r="J406" s="319"/>
      <c r="K406" s="319"/>
      <c r="L406" s="362"/>
      <c r="M406" s="319"/>
      <c r="N406" s="319"/>
      <c r="O406" s="319"/>
      <c r="P406" s="319"/>
      <c r="Q406" s="319"/>
      <c r="R406" s="319"/>
      <c r="S406" s="319"/>
      <c r="T406" s="319"/>
      <c r="U406" s="319"/>
      <c r="V406" s="319"/>
      <c r="W406" s="319"/>
      <c r="X406" s="319"/>
      <c r="Y406" s="319"/>
      <c r="Z406" s="319"/>
      <c r="AA406" s="319"/>
      <c r="AB406" s="319"/>
      <c r="AC406" s="319"/>
      <c r="AD406" s="319"/>
      <c r="AE406" s="319"/>
      <c r="AF406" s="319"/>
      <c r="AG406" s="319"/>
      <c r="AH406" s="319"/>
      <c r="AI406" s="319"/>
      <c r="AJ406" s="319"/>
      <c r="AK406" s="319"/>
      <c r="AL406" s="319"/>
      <c r="AM406" s="363"/>
      <c r="AN406" s="363"/>
      <c r="AO406" s="363"/>
      <c r="AP406" s="363"/>
      <c r="AQ406" s="319"/>
      <c r="AR406" s="319"/>
      <c r="AS406" s="319"/>
      <c r="AT406" s="319"/>
      <c r="AU406" s="364"/>
      <c r="AV406" s="319"/>
      <c r="AW406" s="319"/>
      <c r="AX406" s="319"/>
      <c r="AY406" s="319"/>
      <c r="AZ406" s="319"/>
      <c r="BB406" s="323"/>
      <c r="BD406" s="323"/>
      <c r="BF406" s="323"/>
      <c r="BH406" s="323"/>
    </row>
    <row r="407" spans="2:60" s="301" customFormat="1" x14ac:dyDescent="0.25">
      <c r="B407" s="319"/>
      <c r="C407" s="319"/>
      <c r="D407" s="320"/>
      <c r="E407" s="319"/>
      <c r="F407" s="319"/>
      <c r="G407" s="319"/>
      <c r="H407" s="319"/>
      <c r="I407" s="319"/>
      <c r="J407" s="319"/>
      <c r="K407" s="319"/>
      <c r="L407" s="362"/>
      <c r="M407" s="319"/>
      <c r="N407" s="319"/>
      <c r="O407" s="319"/>
      <c r="P407" s="319"/>
      <c r="Q407" s="319"/>
      <c r="R407" s="319"/>
      <c r="S407" s="319"/>
      <c r="T407" s="319"/>
      <c r="U407" s="319"/>
      <c r="V407" s="319"/>
      <c r="W407" s="319"/>
      <c r="X407" s="319"/>
      <c r="Y407" s="319"/>
      <c r="Z407" s="319"/>
      <c r="AA407" s="319"/>
      <c r="AB407" s="319"/>
      <c r="AC407" s="319"/>
      <c r="AD407" s="319"/>
      <c r="AE407" s="319"/>
      <c r="AF407" s="319"/>
      <c r="AG407" s="319"/>
      <c r="AH407" s="319"/>
      <c r="AI407" s="319"/>
      <c r="AJ407" s="319"/>
      <c r="AK407" s="319"/>
      <c r="AL407" s="319"/>
      <c r="AM407" s="363"/>
      <c r="AN407" s="363"/>
      <c r="AO407" s="363"/>
      <c r="AP407" s="363"/>
      <c r="AQ407" s="319"/>
      <c r="AR407" s="319"/>
      <c r="AS407" s="319"/>
      <c r="AT407" s="319"/>
      <c r="AU407" s="364"/>
      <c r="AV407" s="319"/>
      <c r="AW407" s="319"/>
      <c r="AX407" s="319"/>
      <c r="AY407" s="319"/>
      <c r="AZ407" s="319"/>
      <c r="BB407" s="323"/>
      <c r="BD407" s="323"/>
      <c r="BF407" s="323"/>
      <c r="BH407" s="323"/>
    </row>
    <row r="408" spans="2:60" s="301" customFormat="1" x14ac:dyDescent="0.25">
      <c r="B408" s="319"/>
      <c r="C408" s="319"/>
      <c r="D408" s="320"/>
      <c r="E408" s="319"/>
      <c r="F408" s="319"/>
      <c r="G408" s="319"/>
      <c r="H408" s="319"/>
      <c r="I408" s="319"/>
      <c r="J408" s="319"/>
      <c r="K408" s="319"/>
      <c r="L408" s="362"/>
      <c r="M408" s="319"/>
      <c r="N408" s="319"/>
      <c r="O408" s="319"/>
      <c r="P408" s="319"/>
      <c r="Q408" s="319"/>
      <c r="R408" s="319"/>
      <c r="S408" s="319"/>
      <c r="T408" s="319"/>
      <c r="U408" s="319"/>
      <c r="V408" s="319"/>
      <c r="W408" s="319"/>
      <c r="X408" s="319"/>
      <c r="Y408" s="319"/>
      <c r="Z408" s="319"/>
      <c r="AA408" s="319"/>
      <c r="AB408" s="319"/>
      <c r="AC408" s="319"/>
      <c r="AD408" s="319"/>
      <c r="AE408" s="319"/>
      <c r="AF408" s="319"/>
      <c r="AG408" s="319"/>
      <c r="AH408" s="319"/>
      <c r="AI408" s="319"/>
      <c r="AJ408" s="319"/>
      <c r="AK408" s="319"/>
      <c r="AL408" s="319"/>
      <c r="AM408" s="363"/>
      <c r="AN408" s="363"/>
      <c r="AO408" s="363"/>
      <c r="AP408" s="363"/>
      <c r="AQ408" s="319"/>
      <c r="AR408" s="319"/>
      <c r="AS408" s="319"/>
      <c r="AT408" s="319"/>
      <c r="AU408" s="364"/>
      <c r="AV408" s="319"/>
      <c r="AW408" s="319"/>
      <c r="AX408" s="319"/>
      <c r="AY408" s="319"/>
      <c r="AZ408" s="319"/>
      <c r="BB408" s="323"/>
      <c r="BD408" s="323"/>
      <c r="BF408" s="323"/>
      <c r="BH408" s="323"/>
    </row>
    <row r="409" spans="2:60" s="301" customFormat="1" x14ac:dyDescent="0.25">
      <c r="B409" s="319"/>
      <c r="C409" s="319"/>
      <c r="D409" s="320"/>
      <c r="E409" s="319"/>
      <c r="F409" s="319"/>
      <c r="G409" s="319"/>
      <c r="H409" s="319"/>
      <c r="I409" s="319"/>
      <c r="J409" s="319"/>
      <c r="K409" s="319"/>
      <c r="L409" s="362"/>
      <c r="M409" s="319"/>
      <c r="N409" s="319"/>
      <c r="O409" s="319"/>
      <c r="P409" s="319"/>
      <c r="Q409" s="319"/>
      <c r="R409" s="319"/>
      <c r="S409" s="319"/>
      <c r="T409" s="319"/>
      <c r="U409" s="319"/>
      <c r="V409" s="319"/>
      <c r="W409" s="319"/>
      <c r="X409" s="319"/>
      <c r="Y409" s="319"/>
      <c r="Z409" s="319"/>
      <c r="AA409" s="319"/>
      <c r="AB409" s="319"/>
      <c r="AC409" s="319"/>
      <c r="AD409" s="319"/>
      <c r="AE409" s="319"/>
      <c r="AF409" s="319"/>
      <c r="AG409" s="319"/>
      <c r="AH409" s="319"/>
      <c r="AI409" s="319"/>
      <c r="AJ409" s="319"/>
      <c r="AK409" s="319"/>
      <c r="AL409" s="319"/>
      <c r="AM409" s="363"/>
      <c r="AN409" s="363"/>
      <c r="AO409" s="363"/>
      <c r="AP409" s="363"/>
      <c r="AQ409" s="319"/>
      <c r="AR409" s="319"/>
      <c r="AS409" s="319"/>
      <c r="AT409" s="319"/>
      <c r="AU409" s="364"/>
      <c r="AV409" s="319"/>
      <c r="AW409" s="319"/>
      <c r="AX409" s="319"/>
      <c r="AY409" s="319"/>
      <c r="AZ409" s="319"/>
      <c r="BB409" s="323"/>
      <c r="BD409" s="323"/>
      <c r="BF409" s="323"/>
      <c r="BH409" s="323"/>
    </row>
    <row r="410" spans="2:60" s="301" customFormat="1" x14ac:dyDescent="0.25">
      <c r="B410" s="319"/>
      <c r="C410" s="319"/>
      <c r="D410" s="320"/>
      <c r="E410" s="319"/>
      <c r="F410" s="319"/>
      <c r="G410" s="319"/>
      <c r="H410" s="319"/>
      <c r="I410" s="319"/>
      <c r="J410" s="319"/>
      <c r="K410" s="319"/>
      <c r="L410" s="362"/>
      <c r="M410" s="319"/>
      <c r="N410" s="319"/>
      <c r="O410" s="319"/>
      <c r="P410" s="319"/>
      <c r="Q410" s="319"/>
      <c r="R410" s="319"/>
      <c r="S410" s="319"/>
      <c r="T410" s="319"/>
      <c r="U410" s="319"/>
      <c r="V410" s="319"/>
      <c r="W410" s="319"/>
      <c r="X410" s="319"/>
      <c r="Y410" s="319"/>
      <c r="Z410" s="319"/>
      <c r="AA410" s="319"/>
      <c r="AB410" s="319"/>
      <c r="AC410" s="319"/>
      <c r="AD410" s="319"/>
      <c r="AE410" s="319"/>
      <c r="AF410" s="319"/>
      <c r="AG410" s="319"/>
      <c r="AH410" s="319"/>
      <c r="AI410" s="319"/>
      <c r="AJ410" s="319"/>
      <c r="AK410" s="319"/>
      <c r="AL410" s="319"/>
      <c r="AM410" s="363"/>
      <c r="AN410" s="363"/>
      <c r="AO410" s="363"/>
      <c r="AP410" s="363"/>
      <c r="AQ410" s="319"/>
      <c r="AR410" s="319"/>
      <c r="AS410" s="319"/>
      <c r="AT410" s="319"/>
      <c r="AU410" s="364"/>
      <c r="AV410" s="319"/>
      <c r="AW410" s="319"/>
      <c r="AX410" s="319"/>
      <c r="AY410" s="319"/>
      <c r="AZ410" s="319"/>
      <c r="BB410" s="323"/>
      <c r="BD410" s="323"/>
      <c r="BF410" s="323"/>
      <c r="BH410" s="323"/>
    </row>
    <row r="411" spans="2:60" s="301" customFormat="1" x14ac:dyDescent="0.25">
      <c r="B411" s="319"/>
      <c r="C411" s="319"/>
      <c r="D411" s="320"/>
      <c r="E411" s="319"/>
      <c r="F411" s="319"/>
      <c r="G411" s="319"/>
      <c r="H411" s="319"/>
      <c r="I411" s="319"/>
      <c r="J411" s="319"/>
      <c r="K411" s="319"/>
      <c r="L411" s="362"/>
      <c r="M411" s="319"/>
      <c r="N411" s="319"/>
      <c r="O411" s="319"/>
      <c r="P411" s="319"/>
      <c r="Q411" s="319"/>
      <c r="R411" s="319"/>
      <c r="S411" s="319"/>
      <c r="T411" s="319"/>
      <c r="U411" s="319"/>
      <c r="V411" s="319"/>
      <c r="W411" s="319"/>
      <c r="X411" s="319"/>
      <c r="Y411" s="319"/>
      <c r="Z411" s="319"/>
      <c r="AA411" s="319"/>
      <c r="AB411" s="319"/>
      <c r="AC411" s="319"/>
      <c r="AD411" s="319"/>
      <c r="AE411" s="319"/>
      <c r="AF411" s="319"/>
      <c r="AG411" s="319"/>
      <c r="AH411" s="319"/>
      <c r="AI411" s="319"/>
      <c r="AJ411" s="319"/>
      <c r="AK411" s="319"/>
      <c r="AL411" s="319"/>
      <c r="AM411" s="363"/>
      <c r="AN411" s="363"/>
      <c r="AO411" s="363"/>
      <c r="AP411" s="363"/>
      <c r="AQ411" s="319"/>
      <c r="AR411" s="319"/>
      <c r="AS411" s="319"/>
      <c r="AT411" s="319"/>
      <c r="AU411" s="364"/>
      <c r="AV411" s="319"/>
      <c r="AW411" s="319"/>
      <c r="AX411" s="319"/>
      <c r="AY411" s="319"/>
      <c r="AZ411" s="319"/>
      <c r="BB411" s="323"/>
      <c r="BD411" s="323"/>
      <c r="BF411" s="323"/>
      <c r="BH411" s="323"/>
    </row>
    <row r="412" spans="2:60" s="301" customFormat="1" x14ac:dyDescent="0.25">
      <c r="B412" s="319"/>
      <c r="C412" s="319"/>
      <c r="D412" s="320"/>
      <c r="E412" s="319"/>
      <c r="F412" s="319"/>
      <c r="G412" s="319"/>
      <c r="H412" s="319"/>
      <c r="I412" s="319"/>
      <c r="J412" s="319"/>
      <c r="K412" s="319"/>
      <c r="L412" s="362"/>
      <c r="M412" s="319"/>
      <c r="N412" s="319"/>
      <c r="O412" s="319"/>
      <c r="P412" s="319"/>
      <c r="Q412" s="319"/>
      <c r="R412" s="319"/>
      <c r="S412" s="319"/>
      <c r="T412" s="319"/>
      <c r="U412" s="319"/>
      <c r="V412" s="319"/>
      <c r="W412" s="319"/>
      <c r="X412" s="319"/>
      <c r="Y412" s="319"/>
      <c r="Z412" s="319"/>
      <c r="AA412" s="319"/>
      <c r="AB412" s="319"/>
      <c r="AC412" s="319"/>
      <c r="AD412" s="319"/>
      <c r="AE412" s="319"/>
      <c r="AF412" s="319"/>
      <c r="AG412" s="319"/>
      <c r="AH412" s="319"/>
      <c r="AI412" s="319"/>
      <c r="AJ412" s="319"/>
      <c r="AK412" s="319"/>
      <c r="AL412" s="319"/>
      <c r="AM412" s="363"/>
      <c r="AN412" s="363"/>
      <c r="AO412" s="363"/>
      <c r="AP412" s="363"/>
      <c r="AQ412" s="319"/>
      <c r="AR412" s="319"/>
      <c r="AS412" s="319"/>
      <c r="AT412" s="319"/>
      <c r="AU412" s="364"/>
      <c r="AV412" s="319"/>
      <c r="AW412" s="319"/>
      <c r="AX412" s="319"/>
      <c r="AY412" s="319"/>
      <c r="AZ412" s="319"/>
      <c r="BB412" s="323"/>
      <c r="BD412" s="323"/>
      <c r="BF412" s="323"/>
      <c r="BH412" s="323"/>
    </row>
    <row r="413" spans="2:60" s="301" customFormat="1" x14ac:dyDescent="0.25">
      <c r="B413" s="319"/>
      <c r="C413" s="319"/>
      <c r="D413" s="320"/>
      <c r="E413" s="319"/>
      <c r="F413" s="319"/>
      <c r="G413" s="319"/>
      <c r="H413" s="319"/>
      <c r="I413" s="319"/>
      <c r="J413" s="319"/>
      <c r="K413" s="319"/>
      <c r="L413" s="362"/>
      <c r="M413" s="319"/>
      <c r="N413" s="319"/>
      <c r="O413" s="319"/>
      <c r="P413" s="319"/>
      <c r="Q413" s="319"/>
      <c r="R413" s="319"/>
      <c r="S413" s="319"/>
      <c r="T413" s="319"/>
      <c r="U413" s="319"/>
      <c r="V413" s="319"/>
      <c r="W413" s="319"/>
      <c r="X413" s="319"/>
      <c r="Y413" s="319"/>
      <c r="Z413" s="319"/>
      <c r="AA413" s="319"/>
      <c r="AB413" s="319"/>
      <c r="AC413" s="319"/>
      <c r="AD413" s="319"/>
      <c r="AE413" s="319"/>
      <c r="AF413" s="319"/>
      <c r="AG413" s="319"/>
      <c r="AH413" s="319"/>
      <c r="AI413" s="319"/>
      <c r="AJ413" s="319"/>
      <c r="AK413" s="319"/>
      <c r="AL413" s="319"/>
      <c r="AM413" s="363"/>
      <c r="AN413" s="363"/>
      <c r="AO413" s="363"/>
      <c r="AP413" s="363"/>
      <c r="AQ413" s="319"/>
      <c r="AR413" s="319"/>
      <c r="AS413" s="319"/>
      <c r="AT413" s="319"/>
      <c r="AU413" s="364"/>
      <c r="AV413" s="319"/>
      <c r="AW413" s="319"/>
      <c r="AX413" s="319"/>
      <c r="AY413" s="319"/>
      <c r="AZ413" s="319"/>
      <c r="BB413" s="323"/>
      <c r="BD413" s="323"/>
      <c r="BF413" s="323"/>
      <c r="BH413" s="323"/>
    </row>
    <row r="414" spans="2:60" s="301" customFormat="1" x14ac:dyDescent="0.25">
      <c r="B414" s="319"/>
      <c r="C414" s="319"/>
      <c r="D414" s="320"/>
      <c r="E414" s="319"/>
      <c r="F414" s="319"/>
      <c r="G414" s="319"/>
      <c r="H414" s="319"/>
      <c r="I414" s="319"/>
      <c r="J414" s="319"/>
      <c r="K414" s="319"/>
      <c r="L414" s="362"/>
      <c r="M414" s="319"/>
      <c r="N414" s="319"/>
      <c r="O414" s="319"/>
      <c r="P414" s="319"/>
      <c r="Q414" s="319"/>
      <c r="R414" s="319"/>
      <c r="S414" s="319"/>
      <c r="T414" s="319"/>
      <c r="U414" s="319"/>
      <c r="V414" s="319"/>
      <c r="W414" s="319"/>
      <c r="X414" s="319"/>
      <c r="Y414" s="319"/>
      <c r="Z414" s="319"/>
      <c r="AA414" s="319"/>
      <c r="AB414" s="319"/>
      <c r="AC414" s="319"/>
      <c r="AD414" s="319"/>
      <c r="AE414" s="319"/>
      <c r="AF414" s="319"/>
      <c r="AG414" s="319"/>
      <c r="AH414" s="319"/>
      <c r="AI414" s="319"/>
      <c r="AJ414" s="319"/>
      <c r="AK414" s="319"/>
      <c r="AL414" s="319"/>
      <c r="AM414" s="363"/>
      <c r="AN414" s="363"/>
      <c r="AO414" s="363"/>
      <c r="AP414" s="363"/>
      <c r="AQ414" s="319"/>
      <c r="AR414" s="319"/>
      <c r="AS414" s="319"/>
      <c r="AT414" s="319"/>
      <c r="AU414" s="364"/>
      <c r="AV414" s="319"/>
      <c r="AW414" s="319"/>
      <c r="AX414" s="319"/>
      <c r="AY414" s="319"/>
      <c r="AZ414" s="319"/>
      <c r="BB414" s="323"/>
      <c r="BD414" s="323"/>
      <c r="BF414" s="323"/>
      <c r="BH414" s="323"/>
    </row>
    <row r="415" spans="2:60" s="301" customFormat="1" x14ac:dyDescent="0.25">
      <c r="B415" s="319"/>
      <c r="C415" s="319"/>
      <c r="D415" s="320"/>
      <c r="E415" s="319"/>
      <c r="F415" s="319"/>
      <c r="G415" s="319"/>
      <c r="H415" s="319"/>
      <c r="I415" s="319"/>
      <c r="J415" s="319"/>
      <c r="K415" s="319"/>
      <c r="L415" s="362"/>
      <c r="M415" s="319"/>
      <c r="N415" s="319"/>
      <c r="O415" s="319"/>
      <c r="P415" s="319"/>
      <c r="Q415" s="319"/>
      <c r="R415" s="319"/>
      <c r="S415" s="319"/>
      <c r="T415" s="319"/>
      <c r="U415" s="319"/>
      <c r="V415" s="319"/>
      <c r="W415" s="319"/>
      <c r="X415" s="319"/>
      <c r="Y415" s="319"/>
      <c r="Z415" s="319"/>
      <c r="AA415" s="319"/>
      <c r="AB415" s="319"/>
      <c r="AC415" s="319"/>
      <c r="AD415" s="319"/>
      <c r="AE415" s="319"/>
      <c r="AF415" s="319"/>
      <c r="AG415" s="319"/>
      <c r="AH415" s="319"/>
      <c r="AI415" s="319"/>
      <c r="AJ415" s="319"/>
      <c r="AK415" s="319"/>
      <c r="AL415" s="319"/>
      <c r="AM415" s="363"/>
      <c r="AN415" s="363"/>
      <c r="AO415" s="363"/>
      <c r="AP415" s="363"/>
      <c r="AQ415" s="319"/>
      <c r="AR415" s="319"/>
      <c r="AS415" s="319"/>
      <c r="AT415" s="319"/>
      <c r="AU415" s="364"/>
      <c r="AV415" s="319"/>
      <c r="AW415" s="319"/>
      <c r="AX415" s="319"/>
      <c r="AY415" s="319"/>
      <c r="AZ415" s="319"/>
      <c r="BB415" s="323"/>
      <c r="BD415" s="323"/>
      <c r="BF415" s="323"/>
      <c r="BH415" s="323"/>
    </row>
    <row r="416" spans="2:60" s="301" customFormat="1" x14ac:dyDescent="0.25">
      <c r="B416" s="319"/>
      <c r="C416" s="319"/>
      <c r="D416" s="320"/>
      <c r="E416" s="319"/>
      <c r="F416" s="319"/>
      <c r="G416" s="319"/>
      <c r="H416" s="319"/>
      <c r="I416" s="319"/>
      <c r="J416" s="319"/>
      <c r="K416" s="319"/>
      <c r="L416" s="362"/>
      <c r="M416" s="319"/>
      <c r="N416" s="319"/>
      <c r="O416" s="319"/>
      <c r="P416" s="319"/>
      <c r="Q416" s="319"/>
      <c r="R416" s="319"/>
      <c r="S416" s="319"/>
      <c r="T416" s="319"/>
      <c r="U416" s="319"/>
      <c r="V416" s="319"/>
      <c r="W416" s="319"/>
      <c r="X416" s="319"/>
      <c r="Y416" s="319"/>
      <c r="Z416" s="319"/>
      <c r="AA416" s="319"/>
      <c r="AB416" s="319"/>
      <c r="AC416" s="319"/>
      <c r="AD416" s="319"/>
      <c r="AE416" s="319"/>
      <c r="AF416" s="319"/>
      <c r="AG416" s="319"/>
      <c r="AH416" s="319"/>
      <c r="AI416" s="319"/>
      <c r="AJ416" s="319"/>
      <c r="AK416" s="319"/>
      <c r="AL416" s="319"/>
      <c r="AM416" s="363"/>
      <c r="AN416" s="363"/>
      <c r="AO416" s="363"/>
      <c r="AP416" s="363"/>
      <c r="AQ416" s="319"/>
      <c r="AR416" s="319"/>
      <c r="AS416" s="319"/>
      <c r="AT416" s="319"/>
      <c r="AU416" s="364"/>
      <c r="AV416" s="319"/>
      <c r="AW416" s="319"/>
      <c r="AX416" s="319"/>
      <c r="AY416" s="319"/>
      <c r="AZ416" s="319"/>
      <c r="BB416" s="323"/>
      <c r="BD416" s="323"/>
      <c r="BF416" s="323"/>
      <c r="BH416" s="323"/>
    </row>
    <row r="417" spans="2:60" s="301" customFormat="1" x14ac:dyDescent="0.25">
      <c r="B417" s="319"/>
      <c r="C417" s="319"/>
      <c r="D417" s="320"/>
      <c r="E417" s="319"/>
      <c r="F417" s="319"/>
      <c r="G417" s="319"/>
      <c r="H417" s="319"/>
      <c r="I417" s="319"/>
      <c r="J417" s="319"/>
      <c r="K417" s="319"/>
      <c r="L417" s="362"/>
      <c r="M417" s="319"/>
      <c r="N417" s="319"/>
      <c r="O417" s="319"/>
      <c r="P417" s="319"/>
      <c r="Q417" s="319"/>
      <c r="R417" s="319"/>
      <c r="S417" s="319"/>
      <c r="T417" s="319"/>
      <c r="U417" s="319"/>
      <c r="V417" s="319"/>
      <c r="W417" s="319"/>
      <c r="X417" s="319"/>
      <c r="Y417" s="319"/>
      <c r="Z417" s="319"/>
      <c r="AA417" s="319"/>
      <c r="AB417" s="319"/>
      <c r="AC417" s="319"/>
      <c r="AD417" s="319"/>
      <c r="AE417" s="319"/>
      <c r="AF417" s="319"/>
      <c r="AG417" s="319"/>
      <c r="AH417" s="319"/>
      <c r="AI417" s="319"/>
      <c r="AJ417" s="319"/>
      <c r="AK417" s="319"/>
      <c r="AL417" s="319"/>
      <c r="AM417" s="363"/>
      <c r="AN417" s="363"/>
      <c r="AO417" s="363"/>
      <c r="AP417" s="363"/>
      <c r="AQ417" s="319"/>
      <c r="AR417" s="319"/>
      <c r="AS417" s="319"/>
      <c r="AT417" s="319"/>
      <c r="AU417" s="364"/>
      <c r="AV417" s="319"/>
      <c r="AW417" s="319"/>
      <c r="AX417" s="319"/>
      <c r="AY417" s="319"/>
      <c r="AZ417" s="319"/>
      <c r="BB417" s="323"/>
      <c r="BD417" s="323"/>
      <c r="BF417" s="323"/>
      <c r="BH417" s="323"/>
    </row>
    <row r="418" spans="2:60" s="301" customFormat="1" x14ac:dyDescent="0.25">
      <c r="B418" s="319"/>
      <c r="C418" s="319"/>
      <c r="D418" s="320"/>
      <c r="E418" s="319"/>
      <c r="F418" s="319"/>
      <c r="G418" s="319"/>
      <c r="H418" s="319"/>
      <c r="I418" s="319"/>
      <c r="J418" s="319"/>
      <c r="K418" s="319"/>
      <c r="L418" s="362"/>
      <c r="M418" s="319"/>
      <c r="N418" s="319"/>
      <c r="O418" s="319"/>
      <c r="P418" s="319"/>
      <c r="Q418" s="319"/>
      <c r="R418" s="319"/>
      <c r="S418" s="319"/>
      <c r="T418" s="319"/>
      <c r="U418" s="319"/>
      <c r="V418" s="319"/>
      <c r="W418" s="319"/>
      <c r="X418" s="319"/>
      <c r="Y418" s="319"/>
      <c r="Z418" s="319"/>
      <c r="AA418" s="319"/>
      <c r="AB418" s="319"/>
      <c r="AC418" s="319"/>
      <c r="AD418" s="319"/>
      <c r="AE418" s="319"/>
      <c r="AF418" s="319"/>
      <c r="AG418" s="319"/>
      <c r="AH418" s="319"/>
      <c r="AI418" s="319"/>
      <c r="AJ418" s="319"/>
      <c r="AK418" s="319"/>
      <c r="AL418" s="319"/>
      <c r="AM418" s="363"/>
      <c r="AN418" s="363"/>
      <c r="AO418" s="363"/>
      <c r="AP418" s="363"/>
      <c r="AQ418" s="319"/>
      <c r="AR418" s="319"/>
      <c r="AS418" s="319"/>
      <c r="AT418" s="319"/>
      <c r="AU418" s="364"/>
      <c r="AV418" s="319"/>
      <c r="AW418" s="319"/>
      <c r="AX418" s="319"/>
      <c r="AY418" s="319"/>
      <c r="AZ418" s="319"/>
      <c r="BB418" s="323"/>
      <c r="BD418" s="323"/>
      <c r="BF418" s="323"/>
      <c r="BH418" s="323"/>
    </row>
    <row r="419" spans="2:60" s="301" customFormat="1" x14ac:dyDescent="0.25">
      <c r="B419" s="319"/>
      <c r="C419" s="319"/>
      <c r="D419" s="320"/>
      <c r="E419" s="319"/>
      <c r="F419" s="319"/>
      <c r="G419" s="319"/>
      <c r="H419" s="319"/>
      <c r="I419" s="319"/>
      <c r="J419" s="319"/>
      <c r="K419" s="319"/>
      <c r="L419" s="362"/>
      <c r="M419" s="319"/>
      <c r="N419" s="319"/>
      <c r="O419" s="319"/>
      <c r="P419" s="319"/>
      <c r="Q419" s="319"/>
      <c r="R419" s="319"/>
      <c r="S419" s="319"/>
      <c r="T419" s="319"/>
      <c r="U419" s="319"/>
      <c r="V419" s="319"/>
      <c r="W419" s="319"/>
      <c r="X419" s="319"/>
      <c r="Y419" s="319"/>
      <c r="Z419" s="319"/>
      <c r="AA419" s="319"/>
      <c r="AB419" s="319"/>
      <c r="AC419" s="319"/>
      <c r="AD419" s="319"/>
      <c r="AE419" s="319"/>
      <c r="AF419" s="319"/>
      <c r="AG419" s="319"/>
      <c r="AH419" s="319"/>
      <c r="AI419" s="319"/>
      <c r="AJ419" s="319"/>
      <c r="AK419" s="319"/>
      <c r="AL419" s="319"/>
      <c r="AM419" s="363"/>
      <c r="AN419" s="363"/>
      <c r="AO419" s="363"/>
      <c r="AP419" s="363"/>
      <c r="AQ419" s="319"/>
      <c r="AR419" s="319"/>
      <c r="AS419" s="319"/>
      <c r="AT419" s="319"/>
      <c r="AU419" s="364"/>
      <c r="AV419" s="319"/>
      <c r="AW419" s="319"/>
      <c r="AX419" s="319"/>
      <c r="AY419" s="319"/>
      <c r="AZ419" s="319"/>
      <c r="BB419" s="323"/>
      <c r="BD419" s="323"/>
      <c r="BF419" s="323"/>
      <c r="BH419" s="323"/>
    </row>
    <row r="420" spans="2:60" s="301" customFormat="1" x14ac:dyDescent="0.25">
      <c r="B420" s="319"/>
      <c r="C420" s="319"/>
      <c r="D420" s="320"/>
      <c r="E420" s="319"/>
      <c r="F420" s="319"/>
      <c r="G420" s="319"/>
      <c r="H420" s="319"/>
      <c r="I420" s="319"/>
      <c r="J420" s="319"/>
      <c r="K420" s="319"/>
      <c r="L420" s="362"/>
      <c r="M420" s="319"/>
      <c r="N420" s="319"/>
      <c r="O420" s="319"/>
      <c r="P420" s="319"/>
      <c r="Q420" s="319"/>
      <c r="R420" s="319"/>
      <c r="S420" s="319"/>
      <c r="T420" s="319"/>
      <c r="U420" s="319"/>
      <c r="V420" s="319"/>
      <c r="W420" s="319"/>
      <c r="X420" s="319"/>
      <c r="Y420" s="319"/>
      <c r="Z420" s="319"/>
      <c r="AA420" s="319"/>
      <c r="AB420" s="319"/>
      <c r="AC420" s="319"/>
      <c r="AD420" s="319"/>
      <c r="AE420" s="319"/>
      <c r="AF420" s="319"/>
      <c r="AG420" s="319"/>
      <c r="AH420" s="319"/>
      <c r="AI420" s="319"/>
      <c r="AJ420" s="319"/>
      <c r="AK420" s="319"/>
      <c r="AL420" s="319"/>
      <c r="AM420" s="363"/>
      <c r="AN420" s="363"/>
      <c r="AO420" s="363"/>
      <c r="AP420" s="363"/>
      <c r="AQ420" s="319"/>
      <c r="AR420" s="319"/>
      <c r="AS420" s="319"/>
      <c r="AT420" s="319"/>
      <c r="AU420" s="364"/>
      <c r="AV420" s="319"/>
      <c r="AW420" s="319"/>
      <c r="AX420" s="319"/>
      <c r="AY420" s="319"/>
      <c r="AZ420" s="319"/>
      <c r="BB420" s="323"/>
      <c r="BD420" s="323"/>
      <c r="BF420" s="323"/>
      <c r="BH420" s="323"/>
    </row>
    <row r="421" spans="2:60" s="301" customFormat="1" x14ac:dyDescent="0.25">
      <c r="B421" s="319"/>
      <c r="C421" s="319"/>
      <c r="D421" s="320"/>
      <c r="E421" s="319"/>
      <c r="F421" s="319"/>
      <c r="G421" s="319"/>
      <c r="H421" s="319"/>
      <c r="I421" s="319"/>
      <c r="J421" s="319"/>
      <c r="K421" s="319"/>
      <c r="L421" s="362"/>
      <c r="M421" s="319"/>
      <c r="N421" s="319"/>
      <c r="O421" s="319"/>
      <c r="P421" s="319"/>
      <c r="Q421" s="319"/>
      <c r="R421" s="319"/>
      <c r="S421" s="319"/>
      <c r="T421" s="319"/>
      <c r="U421" s="319"/>
      <c r="V421" s="319"/>
      <c r="W421" s="319"/>
      <c r="X421" s="319"/>
      <c r="Y421" s="319"/>
      <c r="Z421" s="319"/>
      <c r="AA421" s="319"/>
      <c r="AB421" s="319"/>
      <c r="AC421" s="319"/>
      <c r="AD421" s="319"/>
      <c r="AE421" s="319"/>
      <c r="AF421" s="319"/>
      <c r="AG421" s="319"/>
      <c r="AH421" s="319"/>
      <c r="AI421" s="319"/>
      <c r="AJ421" s="319"/>
      <c r="AK421" s="319"/>
      <c r="AL421" s="319"/>
      <c r="AM421" s="363"/>
      <c r="AN421" s="363"/>
      <c r="AO421" s="363"/>
      <c r="AP421" s="363"/>
      <c r="AQ421" s="319"/>
      <c r="AR421" s="319"/>
      <c r="AS421" s="319"/>
      <c r="AT421" s="319"/>
      <c r="AU421" s="364"/>
      <c r="AV421" s="319"/>
      <c r="AW421" s="319"/>
      <c r="AX421" s="319"/>
      <c r="AY421" s="319"/>
      <c r="AZ421" s="319"/>
      <c r="BB421" s="323"/>
      <c r="BD421" s="323"/>
      <c r="BF421" s="323"/>
      <c r="BH421" s="323"/>
    </row>
    <row r="422" spans="2:60" s="301" customFormat="1" x14ac:dyDescent="0.25">
      <c r="B422" s="319"/>
      <c r="C422" s="319"/>
      <c r="D422" s="320"/>
      <c r="E422" s="319"/>
      <c r="F422" s="319"/>
      <c r="G422" s="319"/>
      <c r="H422" s="319"/>
      <c r="I422" s="319"/>
      <c r="J422" s="319"/>
      <c r="K422" s="319"/>
      <c r="L422" s="362"/>
      <c r="M422" s="319"/>
      <c r="N422" s="319"/>
      <c r="O422" s="319"/>
      <c r="P422" s="319"/>
      <c r="Q422" s="319"/>
      <c r="R422" s="319"/>
      <c r="S422" s="319"/>
      <c r="T422" s="319"/>
      <c r="U422" s="319"/>
      <c r="V422" s="319"/>
      <c r="W422" s="319"/>
      <c r="X422" s="319"/>
      <c r="Y422" s="319"/>
      <c r="Z422" s="319"/>
      <c r="AA422" s="319"/>
      <c r="AB422" s="319"/>
      <c r="AC422" s="319"/>
      <c r="AD422" s="319"/>
      <c r="AE422" s="319"/>
      <c r="AF422" s="319"/>
      <c r="AG422" s="319"/>
      <c r="AH422" s="319"/>
      <c r="AI422" s="319"/>
      <c r="AJ422" s="319"/>
      <c r="AK422" s="319"/>
      <c r="AL422" s="319"/>
      <c r="AM422" s="363"/>
      <c r="AN422" s="363"/>
      <c r="AO422" s="363"/>
      <c r="AP422" s="363"/>
      <c r="AQ422" s="319"/>
      <c r="AR422" s="319"/>
      <c r="AS422" s="319"/>
      <c r="AT422" s="319"/>
      <c r="AU422" s="364"/>
      <c r="AV422" s="319"/>
      <c r="AW422" s="319"/>
      <c r="AX422" s="319"/>
      <c r="AY422" s="319"/>
      <c r="AZ422" s="319"/>
      <c r="BB422" s="323"/>
      <c r="BD422" s="323"/>
      <c r="BF422" s="323"/>
      <c r="BH422" s="323"/>
    </row>
    <row r="423" spans="2:60" s="301" customFormat="1" x14ac:dyDescent="0.25">
      <c r="B423" s="319"/>
      <c r="C423" s="319"/>
      <c r="D423" s="320"/>
      <c r="E423" s="319"/>
      <c r="F423" s="319"/>
      <c r="G423" s="319"/>
      <c r="H423" s="319"/>
      <c r="I423" s="319"/>
      <c r="J423" s="319"/>
      <c r="K423" s="319"/>
      <c r="L423" s="362"/>
      <c r="M423" s="319"/>
      <c r="N423" s="319"/>
      <c r="O423" s="319"/>
      <c r="P423" s="319"/>
      <c r="Q423" s="319"/>
      <c r="R423" s="319"/>
      <c r="S423" s="319"/>
      <c r="T423" s="319"/>
      <c r="U423" s="319"/>
      <c r="V423" s="319"/>
      <c r="W423" s="319"/>
      <c r="X423" s="319"/>
      <c r="Y423" s="319"/>
      <c r="Z423" s="319"/>
      <c r="AA423" s="319"/>
      <c r="AB423" s="319"/>
      <c r="AC423" s="319"/>
      <c r="AD423" s="319"/>
      <c r="AE423" s="319"/>
      <c r="AF423" s="319"/>
      <c r="AG423" s="319"/>
      <c r="AH423" s="319"/>
      <c r="AI423" s="319"/>
      <c r="AJ423" s="319"/>
      <c r="AK423" s="319"/>
      <c r="AL423" s="319"/>
      <c r="AM423" s="363"/>
      <c r="AN423" s="363"/>
      <c r="AO423" s="363"/>
      <c r="AP423" s="363"/>
      <c r="AQ423" s="319"/>
      <c r="AR423" s="319"/>
      <c r="AS423" s="319"/>
      <c r="AT423" s="319"/>
      <c r="AU423" s="364"/>
      <c r="AV423" s="319"/>
      <c r="AW423" s="319"/>
      <c r="AX423" s="319"/>
      <c r="AY423" s="319"/>
      <c r="AZ423" s="319"/>
      <c r="BB423" s="323"/>
      <c r="BD423" s="323"/>
      <c r="BF423" s="323"/>
      <c r="BH423" s="323"/>
    </row>
    <row r="424" spans="2:60" s="301" customFormat="1" x14ac:dyDescent="0.25">
      <c r="B424" s="319"/>
      <c r="C424" s="319"/>
      <c r="D424" s="320"/>
      <c r="E424" s="319"/>
      <c r="F424" s="319"/>
      <c r="G424" s="319"/>
      <c r="H424" s="319"/>
      <c r="I424" s="319"/>
      <c r="J424" s="319"/>
      <c r="K424" s="319"/>
      <c r="L424" s="362"/>
      <c r="M424" s="319"/>
      <c r="N424" s="319"/>
      <c r="O424" s="319"/>
      <c r="P424" s="319"/>
      <c r="Q424" s="319"/>
      <c r="R424" s="319"/>
      <c r="S424" s="319"/>
      <c r="T424" s="319"/>
      <c r="U424" s="319"/>
      <c r="V424" s="319"/>
      <c r="W424" s="319"/>
      <c r="X424" s="319"/>
      <c r="Y424" s="319"/>
      <c r="Z424" s="319"/>
      <c r="AA424" s="319"/>
      <c r="AB424" s="319"/>
      <c r="AC424" s="319"/>
      <c r="AD424" s="319"/>
      <c r="AE424" s="319"/>
      <c r="AF424" s="319"/>
      <c r="AG424" s="319"/>
      <c r="AH424" s="319"/>
      <c r="AI424" s="319"/>
      <c r="AJ424" s="319"/>
      <c r="AK424" s="319"/>
      <c r="AL424" s="319"/>
      <c r="AM424" s="363"/>
      <c r="AN424" s="363"/>
      <c r="AO424" s="363"/>
      <c r="AP424" s="363"/>
      <c r="AQ424" s="319"/>
      <c r="AR424" s="319"/>
      <c r="AS424" s="319"/>
      <c r="AT424" s="319"/>
      <c r="AU424" s="364"/>
      <c r="AV424" s="319"/>
      <c r="AW424" s="319"/>
      <c r="AX424" s="319"/>
      <c r="AY424" s="319"/>
      <c r="AZ424" s="319"/>
      <c r="BB424" s="323"/>
      <c r="BD424" s="323"/>
      <c r="BF424" s="323"/>
      <c r="BH424" s="323"/>
    </row>
    <row r="425" spans="2:60" s="301" customFormat="1" x14ac:dyDescent="0.25">
      <c r="B425" s="319"/>
      <c r="C425" s="319"/>
      <c r="D425" s="320"/>
      <c r="E425" s="319"/>
      <c r="F425" s="319"/>
      <c r="G425" s="319"/>
      <c r="H425" s="319"/>
      <c r="I425" s="319"/>
      <c r="J425" s="319"/>
      <c r="K425" s="319"/>
      <c r="L425" s="362"/>
      <c r="M425" s="319"/>
      <c r="N425" s="319"/>
      <c r="O425" s="319"/>
      <c r="P425" s="319"/>
      <c r="Q425" s="319"/>
      <c r="R425" s="319"/>
      <c r="S425" s="319"/>
      <c r="T425" s="319"/>
      <c r="U425" s="319"/>
      <c r="V425" s="319"/>
      <c r="W425" s="319"/>
      <c r="X425" s="319"/>
      <c r="Y425" s="319"/>
      <c r="Z425" s="319"/>
      <c r="AA425" s="319"/>
      <c r="AB425" s="319"/>
      <c r="AC425" s="319"/>
      <c r="AD425" s="319"/>
      <c r="AE425" s="319"/>
      <c r="AF425" s="319"/>
      <c r="AG425" s="319"/>
      <c r="AH425" s="319"/>
      <c r="AI425" s="319"/>
      <c r="AJ425" s="319"/>
      <c r="AK425" s="319"/>
      <c r="AL425" s="319"/>
      <c r="AM425" s="363"/>
      <c r="AN425" s="363"/>
      <c r="AO425" s="363"/>
      <c r="AP425" s="363"/>
      <c r="AQ425" s="319"/>
      <c r="AR425" s="319"/>
      <c r="AS425" s="319"/>
      <c r="AT425" s="319"/>
      <c r="AU425" s="364"/>
      <c r="AV425" s="319"/>
      <c r="AW425" s="319"/>
      <c r="AX425" s="319"/>
      <c r="AY425" s="319"/>
      <c r="AZ425" s="319"/>
      <c r="BB425" s="323"/>
      <c r="BD425" s="323"/>
      <c r="BF425" s="323"/>
      <c r="BH425" s="323"/>
    </row>
    <row r="426" spans="2:60" s="301" customFormat="1" x14ac:dyDescent="0.25">
      <c r="B426" s="319"/>
      <c r="C426" s="319"/>
      <c r="D426" s="320"/>
      <c r="E426" s="319"/>
      <c r="F426" s="319"/>
      <c r="G426" s="319"/>
      <c r="H426" s="319"/>
      <c r="I426" s="319"/>
      <c r="J426" s="319"/>
      <c r="K426" s="319"/>
      <c r="L426" s="362"/>
      <c r="M426" s="319"/>
      <c r="N426" s="319"/>
      <c r="O426" s="319"/>
      <c r="P426" s="319"/>
      <c r="Q426" s="319"/>
      <c r="R426" s="319"/>
      <c r="S426" s="319"/>
      <c r="T426" s="319"/>
      <c r="U426" s="319"/>
      <c r="V426" s="319"/>
      <c r="W426" s="319"/>
      <c r="X426" s="319"/>
      <c r="Y426" s="319"/>
      <c r="Z426" s="319"/>
      <c r="AA426" s="319"/>
      <c r="AB426" s="319"/>
      <c r="AC426" s="319"/>
      <c r="AD426" s="319"/>
      <c r="AE426" s="319"/>
      <c r="AF426" s="319"/>
      <c r="AG426" s="319"/>
      <c r="AH426" s="319"/>
      <c r="AI426" s="319"/>
      <c r="AJ426" s="319"/>
      <c r="AK426" s="319"/>
      <c r="AL426" s="319"/>
      <c r="AM426" s="363"/>
      <c r="AN426" s="363"/>
      <c r="AO426" s="363"/>
      <c r="AP426" s="363"/>
      <c r="AQ426" s="319"/>
      <c r="AR426" s="319"/>
      <c r="AS426" s="319"/>
      <c r="AT426" s="319"/>
      <c r="AU426" s="364"/>
      <c r="AV426" s="319"/>
      <c r="AW426" s="319"/>
      <c r="AX426" s="319"/>
      <c r="AY426" s="319"/>
      <c r="AZ426" s="319"/>
      <c r="BB426" s="323"/>
      <c r="BD426" s="323"/>
      <c r="BF426" s="323"/>
      <c r="BH426" s="323"/>
    </row>
    <row r="427" spans="2:60" s="301" customFormat="1" x14ac:dyDescent="0.25">
      <c r="B427" s="319"/>
      <c r="C427" s="319"/>
      <c r="D427" s="320"/>
      <c r="E427" s="319"/>
      <c r="F427" s="319"/>
      <c r="G427" s="319"/>
      <c r="H427" s="319"/>
      <c r="I427" s="319"/>
      <c r="J427" s="319"/>
      <c r="K427" s="319"/>
      <c r="L427" s="362"/>
      <c r="M427" s="319"/>
      <c r="N427" s="319"/>
      <c r="O427" s="319"/>
      <c r="P427" s="319"/>
      <c r="Q427" s="319"/>
      <c r="R427" s="319"/>
      <c r="S427" s="319"/>
      <c r="T427" s="319"/>
      <c r="U427" s="319"/>
      <c r="V427" s="319"/>
      <c r="W427" s="319"/>
      <c r="X427" s="319"/>
      <c r="Y427" s="319"/>
      <c r="Z427" s="319"/>
      <c r="AA427" s="319"/>
      <c r="AB427" s="319"/>
      <c r="AC427" s="319"/>
      <c r="AD427" s="319"/>
      <c r="AE427" s="319"/>
      <c r="AF427" s="319"/>
      <c r="AG427" s="319"/>
      <c r="AH427" s="319"/>
      <c r="AI427" s="319"/>
      <c r="AJ427" s="319"/>
      <c r="AK427" s="319"/>
      <c r="AL427" s="319"/>
      <c r="AM427" s="363"/>
      <c r="AN427" s="363"/>
      <c r="AO427" s="363"/>
      <c r="AP427" s="363"/>
      <c r="AQ427" s="319"/>
      <c r="AR427" s="319"/>
      <c r="AS427" s="319"/>
      <c r="AT427" s="319"/>
      <c r="AU427" s="364"/>
      <c r="AV427" s="319"/>
      <c r="AW427" s="319"/>
      <c r="AX427" s="319"/>
      <c r="AY427" s="319"/>
      <c r="AZ427" s="319"/>
      <c r="BB427" s="323"/>
      <c r="BD427" s="323"/>
      <c r="BF427" s="323"/>
      <c r="BH427" s="323"/>
    </row>
    <row r="428" spans="2:60" s="301" customFormat="1" x14ac:dyDescent="0.25">
      <c r="B428" s="319"/>
      <c r="C428" s="319"/>
      <c r="D428" s="320"/>
      <c r="E428" s="319"/>
      <c r="F428" s="319"/>
      <c r="G428" s="319"/>
      <c r="H428" s="319"/>
      <c r="I428" s="319"/>
      <c r="J428" s="319"/>
      <c r="K428" s="319"/>
      <c r="L428" s="362"/>
      <c r="M428" s="319"/>
      <c r="N428" s="319"/>
      <c r="O428" s="319"/>
      <c r="P428" s="319"/>
      <c r="Q428" s="319"/>
      <c r="R428" s="319"/>
      <c r="S428" s="319"/>
      <c r="T428" s="319"/>
      <c r="U428" s="319"/>
      <c r="V428" s="319"/>
      <c r="W428" s="319"/>
      <c r="X428" s="319"/>
      <c r="Y428" s="319"/>
      <c r="Z428" s="319"/>
      <c r="AA428" s="319"/>
      <c r="AB428" s="319"/>
      <c r="AC428" s="319"/>
      <c r="AD428" s="319"/>
      <c r="AE428" s="319"/>
      <c r="AF428" s="319"/>
      <c r="AG428" s="319"/>
      <c r="AH428" s="319"/>
      <c r="AI428" s="319"/>
      <c r="AJ428" s="319"/>
      <c r="AK428" s="319"/>
      <c r="AL428" s="319"/>
      <c r="AM428" s="363"/>
      <c r="AN428" s="363"/>
      <c r="AO428" s="363"/>
      <c r="AP428" s="363"/>
      <c r="AQ428" s="319"/>
      <c r="AR428" s="319"/>
      <c r="AS428" s="319"/>
      <c r="AT428" s="319"/>
      <c r="AU428" s="364"/>
      <c r="AV428" s="319"/>
      <c r="AW428" s="319"/>
      <c r="AX428" s="319"/>
      <c r="AY428" s="319"/>
      <c r="AZ428" s="319"/>
      <c r="BB428" s="323"/>
      <c r="BD428" s="323"/>
      <c r="BF428" s="323"/>
      <c r="BH428" s="323"/>
    </row>
    <row r="429" spans="2:60" s="301" customFormat="1" x14ac:dyDescent="0.25">
      <c r="B429" s="319"/>
      <c r="C429" s="319"/>
      <c r="D429" s="320"/>
      <c r="E429" s="319"/>
      <c r="F429" s="319"/>
      <c r="G429" s="319"/>
      <c r="H429" s="319"/>
      <c r="I429" s="319"/>
      <c r="J429" s="319"/>
      <c r="K429" s="319"/>
      <c r="L429" s="362"/>
      <c r="M429" s="319"/>
      <c r="N429" s="319"/>
      <c r="O429" s="319"/>
      <c r="P429" s="319"/>
      <c r="Q429" s="319"/>
      <c r="R429" s="319"/>
      <c r="S429" s="319"/>
      <c r="T429" s="319"/>
      <c r="U429" s="319"/>
      <c r="V429" s="319"/>
      <c r="W429" s="319"/>
      <c r="X429" s="319"/>
      <c r="Y429" s="319"/>
      <c r="Z429" s="319"/>
      <c r="AA429" s="319"/>
      <c r="AB429" s="319"/>
      <c r="AC429" s="319"/>
      <c r="AD429" s="319"/>
      <c r="AE429" s="319"/>
      <c r="AF429" s="319"/>
      <c r="AG429" s="319"/>
      <c r="AH429" s="319"/>
      <c r="AI429" s="319"/>
      <c r="AJ429" s="319"/>
      <c r="AK429" s="319"/>
      <c r="AL429" s="319"/>
      <c r="AM429" s="363"/>
      <c r="AN429" s="363"/>
      <c r="AO429" s="363"/>
      <c r="AP429" s="363"/>
      <c r="AQ429" s="319"/>
      <c r="AR429" s="319"/>
      <c r="AS429" s="319"/>
      <c r="AT429" s="319"/>
      <c r="AU429" s="364"/>
      <c r="AV429" s="319"/>
      <c r="AW429" s="319"/>
      <c r="AX429" s="319"/>
      <c r="AY429" s="319"/>
      <c r="AZ429" s="319"/>
      <c r="BB429" s="323"/>
      <c r="BD429" s="323"/>
      <c r="BF429" s="323"/>
      <c r="BH429" s="323"/>
    </row>
    <row r="430" spans="2:60" s="301" customFormat="1" x14ac:dyDescent="0.25">
      <c r="B430" s="319"/>
      <c r="C430" s="319"/>
      <c r="D430" s="320"/>
      <c r="E430" s="319"/>
      <c r="F430" s="319"/>
      <c r="G430" s="319"/>
      <c r="H430" s="319"/>
      <c r="I430" s="319"/>
      <c r="J430" s="319"/>
      <c r="K430" s="319"/>
      <c r="L430" s="362"/>
      <c r="M430" s="319"/>
      <c r="N430" s="319"/>
      <c r="O430" s="319"/>
      <c r="P430" s="319"/>
      <c r="Q430" s="319"/>
      <c r="R430" s="319"/>
      <c r="S430" s="319"/>
      <c r="T430" s="319"/>
      <c r="U430" s="319"/>
      <c r="V430" s="319"/>
      <c r="W430" s="319"/>
      <c r="X430" s="319"/>
      <c r="Y430" s="319"/>
      <c r="Z430" s="319"/>
      <c r="AA430" s="319"/>
      <c r="AB430" s="319"/>
      <c r="AC430" s="319"/>
      <c r="AD430" s="319"/>
      <c r="AE430" s="319"/>
      <c r="AF430" s="319"/>
      <c r="AG430" s="319"/>
      <c r="AH430" s="319"/>
      <c r="AI430" s="319"/>
      <c r="AJ430" s="319"/>
      <c r="AK430" s="319"/>
      <c r="AL430" s="319"/>
      <c r="AM430" s="363"/>
      <c r="AN430" s="363"/>
      <c r="AO430" s="363"/>
      <c r="AP430" s="363"/>
      <c r="AQ430" s="319"/>
      <c r="AR430" s="319"/>
      <c r="AS430" s="319"/>
      <c r="AT430" s="319"/>
      <c r="AU430" s="364"/>
      <c r="AV430" s="319"/>
      <c r="AW430" s="319"/>
      <c r="AX430" s="319"/>
      <c r="AY430" s="319"/>
      <c r="AZ430" s="319"/>
      <c r="BB430" s="323"/>
      <c r="BD430" s="323"/>
      <c r="BF430" s="323"/>
      <c r="BH430" s="323"/>
    </row>
    <row r="431" spans="2:60" s="301" customFormat="1" x14ac:dyDescent="0.25">
      <c r="B431" s="319"/>
      <c r="C431" s="319"/>
      <c r="D431" s="320"/>
      <c r="E431" s="319"/>
      <c r="F431" s="319"/>
      <c r="G431" s="319"/>
      <c r="H431" s="319"/>
      <c r="I431" s="319"/>
      <c r="J431" s="319"/>
      <c r="K431" s="319"/>
      <c r="L431" s="362"/>
      <c r="M431" s="319"/>
      <c r="N431" s="319"/>
      <c r="O431" s="319"/>
      <c r="P431" s="319"/>
      <c r="Q431" s="319"/>
      <c r="R431" s="319"/>
      <c r="S431" s="319"/>
      <c r="T431" s="319"/>
      <c r="U431" s="319"/>
      <c r="V431" s="319"/>
      <c r="W431" s="319"/>
      <c r="X431" s="319"/>
      <c r="Y431" s="319"/>
      <c r="Z431" s="319"/>
      <c r="AA431" s="319"/>
      <c r="AB431" s="319"/>
      <c r="AC431" s="319"/>
      <c r="AD431" s="319"/>
      <c r="AE431" s="319"/>
      <c r="AF431" s="319"/>
      <c r="AG431" s="319"/>
      <c r="AH431" s="319"/>
      <c r="AI431" s="319"/>
      <c r="AJ431" s="319"/>
      <c r="AK431" s="319"/>
      <c r="AL431" s="319"/>
      <c r="AM431" s="363"/>
      <c r="AN431" s="363"/>
      <c r="AO431" s="363"/>
      <c r="AP431" s="363"/>
      <c r="AQ431" s="319"/>
      <c r="AR431" s="319"/>
      <c r="AS431" s="319"/>
      <c r="AT431" s="319"/>
      <c r="AU431" s="364"/>
      <c r="AV431" s="319"/>
      <c r="AW431" s="319"/>
      <c r="AX431" s="319"/>
      <c r="AY431" s="319"/>
      <c r="AZ431" s="319"/>
      <c r="BB431" s="323"/>
      <c r="BD431" s="323"/>
      <c r="BF431" s="323"/>
      <c r="BH431" s="323"/>
    </row>
    <row r="432" spans="2:60" s="301" customFormat="1" x14ac:dyDescent="0.25">
      <c r="B432" s="319"/>
      <c r="C432" s="319"/>
      <c r="D432" s="320"/>
      <c r="E432" s="319"/>
      <c r="F432" s="319"/>
      <c r="G432" s="319"/>
      <c r="H432" s="319"/>
      <c r="I432" s="319"/>
      <c r="J432" s="319"/>
      <c r="K432" s="319"/>
      <c r="L432" s="362"/>
      <c r="M432" s="319"/>
      <c r="N432" s="319"/>
      <c r="O432" s="319"/>
      <c r="P432" s="319"/>
      <c r="Q432" s="319"/>
      <c r="R432" s="319"/>
      <c r="S432" s="319"/>
      <c r="T432" s="319"/>
      <c r="U432" s="319"/>
      <c r="V432" s="319"/>
      <c r="W432" s="319"/>
      <c r="X432" s="319"/>
      <c r="Y432" s="319"/>
      <c r="Z432" s="319"/>
      <c r="AA432" s="319"/>
      <c r="AB432" s="319"/>
      <c r="AC432" s="319"/>
      <c r="AD432" s="319"/>
      <c r="AE432" s="319"/>
      <c r="AF432" s="319"/>
      <c r="AG432" s="319"/>
      <c r="AH432" s="319"/>
      <c r="AI432" s="319"/>
      <c r="AJ432" s="319"/>
      <c r="AK432" s="319"/>
      <c r="AL432" s="319"/>
      <c r="AM432" s="363"/>
      <c r="AN432" s="363"/>
      <c r="AO432" s="363"/>
      <c r="AP432" s="363"/>
      <c r="AQ432" s="319"/>
      <c r="AR432" s="319"/>
      <c r="AS432" s="319"/>
      <c r="AT432" s="319"/>
      <c r="AU432" s="364"/>
      <c r="AV432" s="319"/>
      <c r="AW432" s="319"/>
      <c r="AX432" s="319"/>
      <c r="AY432" s="319"/>
      <c r="AZ432" s="319"/>
      <c r="BB432" s="323"/>
      <c r="BD432" s="323"/>
      <c r="BF432" s="323"/>
      <c r="BH432" s="323"/>
    </row>
    <row r="433" spans="2:60" s="301" customFormat="1" x14ac:dyDescent="0.25">
      <c r="B433" s="319"/>
      <c r="C433" s="319"/>
      <c r="D433" s="320"/>
      <c r="E433" s="319"/>
      <c r="F433" s="319"/>
      <c r="G433" s="319"/>
      <c r="H433" s="319"/>
      <c r="I433" s="319"/>
      <c r="J433" s="319"/>
      <c r="K433" s="319"/>
      <c r="L433" s="362"/>
      <c r="M433" s="319"/>
      <c r="N433" s="319"/>
      <c r="O433" s="319"/>
      <c r="P433" s="319"/>
      <c r="Q433" s="319"/>
      <c r="R433" s="319"/>
      <c r="S433" s="319"/>
      <c r="T433" s="319"/>
      <c r="U433" s="319"/>
      <c r="V433" s="319"/>
      <c r="W433" s="319"/>
      <c r="X433" s="319"/>
      <c r="Y433" s="319"/>
      <c r="Z433" s="319"/>
      <c r="AA433" s="319"/>
      <c r="AB433" s="319"/>
      <c r="AC433" s="319"/>
      <c r="AD433" s="319"/>
      <c r="AE433" s="319"/>
      <c r="AF433" s="319"/>
      <c r="AG433" s="319"/>
      <c r="AH433" s="319"/>
      <c r="AI433" s="319"/>
      <c r="AJ433" s="319"/>
      <c r="AK433" s="319"/>
      <c r="AL433" s="319"/>
      <c r="AM433" s="363"/>
      <c r="AN433" s="363"/>
      <c r="AO433" s="363"/>
      <c r="AP433" s="363"/>
      <c r="AQ433" s="319"/>
      <c r="AR433" s="319"/>
      <c r="AS433" s="319"/>
      <c r="AT433" s="319"/>
      <c r="AU433" s="364"/>
      <c r="AV433" s="319"/>
      <c r="AW433" s="319"/>
      <c r="AX433" s="319"/>
      <c r="AY433" s="319"/>
      <c r="AZ433" s="319"/>
      <c r="BB433" s="323"/>
      <c r="BD433" s="323"/>
      <c r="BF433" s="323"/>
      <c r="BH433" s="323"/>
    </row>
    <row r="434" spans="2:60" s="301" customFormat="1" x14ac:dyDescent="0.25">
      <c r="B434" s="319"/>
      <c r="C434" s="319"/>
      <c r="D434" s="320"/>
      <c r="E434" s="319"/>
      <c r="F434" s="319"/>
      <c r="G434" s="319"/>
      <c r="H434" s="319"/>
      <c r="I434" s="319"/>
      <c r="J434" s="319"/>
      <c r="K434" s="319"/>
      <c r="L434" s="362"/>
      <c r="M434" s="319"/>
      <c r="N434" s="319"/>
      <c r="O434" s="319"/>
      <c r="P434" s="319"/>
      <c r="Q434" s="319"/>
      <c r="R434" s="319"/>
      <c r="S434" s="319"/>
      <c r="T434" s="319"/>
      <c r="U434" s="319"/>
      <c r="V434" s="319"/>
      <c r="W434" s="319"/>
      <c r="X434" s="319"/>
      <c r="Y434" s="319"/>
      <c r="Z434" s="319"/>
      <c r="AA434" s="319"/>
      <c r="AB434" s="319"/>
      <c r="AC434" s="319"/>
      <c r="AD434" s="319"/>
      <c r="AE434" s="319"/>
      <c r="AF434" s="319"/>
      <c r="AG434" s="319"/>
      <c r="AH434" s="319"/>
      <c r="AI434" s="319"/>
      <c r="AJ434" s="319"/>
      <c r="AK434" s="319"/>
      <c r="AL434" s="319"/>
      <c r="AM434" s="363"/>
      <c r="AN434" s="363"/>
      <c r="AO434" s="363"/>
      <c r="AP434" s="363"/>
      <c r="AQ434" s="319"/>
      <c r="AR434" s="319"/>
      <c r="AS434" s="319"/>
      <c r="AT434" s="319"/>
      <c r="AU434" s="364"/>
      <c r="AV434" s="319"/>
      <c r="AW434" s="319"/>
      <c r="AX434" s="319"/>
      <c r="AY434" s="319"/>
      <c r="AZ434" s="319"/>
      <c r="BB434" s="323"/>
      <c r="BD434" s="323"/>
      <c r="BF434" s="323"/>
      <c r="BH434" s="323"/>
    </row>
    <row r="435" spans="2:60" s="301" customFormat="1" x14ac:dyDescent="0.25">
      <c r="B435" s="319"/>
      <c r="C435" s="319"/>
      <c r="D435" s="320"/>
      <c r="E435" s="319"/>
      <c r="F435" s="319"/>
      <c r="G435" s="319"/>
      <c r="H435" s="319"/>
      <c r="I435" s="319"/>
      <c r="J435" s="319"/>
      <c r="K435" s="319"/>
      <c r="L435" s="362"/>
      <c r="M435" s="319"/>
      <c r="N435" s="319"/>
      <c r="O435" s="319"/>
      <c r="P435" s="319"/>
      <c r="Q435" s="319"/>
      <c r="R435" s="319"/>
      <c r="S435" s="319"/>
      <c r="T435" s="319"/>
      <c r="U435" s="319"/>
      <c r="V435" s="319"/>
      <c r="W435" s="319"/>
      <c r="X435" s="319"/>
      <c r="Y435" s="319"/>
      <c r="Z435" s="319"/>
      <c r="AA435" s="319"/>
      <c r="AB435" s="319"/>
      <c r="AC435" s="319"/>
      <c r="AD435" s="319"/>
      <c r="AE435" s="319"/>
      <c r="AF435" s="319"/>
      <c r="AG435" s="319"/>
      <c r="AH435" s="319"/>
      <c r="AI435" s="319"/>
      <c r="AJ435" s="319"/>
      <c r="AK435" s="319"/>
      <c r="AL435" s="319"/>
      <c r="AM435" s="363"/>
      <c r="AN435" s="363"/>
      <c r="AO435" s="363"/>
      <c r="AP435" s="363"/>
      <c r="AQ435" s="319"/>
      <c r="AR435" s="319"/>
      <c r="AS435" s="319"/>
      <c r="AT435" s="319"/>
      <c r="AU435" s="364"/>
      <c r="AV435" s="319"/>
      <c r="AW435" s="319"/>
      <c r="AX435" s="319"/>
      <c r="AY435" s="319"/>
      <c r="AZ435" s="319"/>
      <c r="BB435" s="323"/>
      <c r="BD435" s="323"/>
      <c r="BF435" s="323"/>
      <c r="BH435" s="323"/>
    </row>
    <row r="436" spans="2:60" s="301" customFormat="1" x14ac:dyDescent="0.25">
      <c r="B436" s="319"/>
      <c r="C436" s="319"/>
      <c r="D436" s="320"/>
      <c r="E436" s="319"/>
      <c r="F436" s="319"/>
      <c r="G436" s="319"/>
      <c r="H436" s="319"/>
      <c r="I436" s="319"/>
      <c r="J436" s="319"/>
      <c r="K436" s="319"/>
      <c r="L436" s="362"/>
      <c r="M436" s="319"/>
      <c r="N436" s="319"/>
      <c r="O436" s="319"/>
      <c r="P436" s="319"/>
      <c r="Q436" s="319"/>
      <c r="R436" s="319"/>
      <c r="S436" s="319"/>
      <c r="T436" s="319"/>
      <c r="U436" s="319"/>
      <c r="V436" s="319"/>
      <c r="W436" s="319"/>
      <c r="X436" s="319"/>
      <c r="Y436" s="319"/>
      <c r="Z436" s="319"/>
      <c r="AA436" s="319"/>
      <c r="AB436" s="319"/>
      <c r="AC436" s="319"/>
      <c r="AD436" s="319"/>
      <c r="AE436" s="319"/>
      <c r="AF436" s="319"/>
      <c r="AG436" s="319"/>
      <c r="AH436" s="319"/>
      <c r="AI436" s="319"/>
      <c r="AJ436" s="319"/>
      <c r="AK436" s="319"/>
      <c r="AL436" s="319"/>
      <c r="AM436" s="363"/>
      <c r="AN436" s="363"/>
      <c r="AO436" s="363"/>
      <c r="AP436" s="363"/>
      <c r="AQ436" s="319"/>
      <c r="AR436" s="319"/>
      <c r="AS436" s="319"/>
      <c r="AT436" s="319"/>
      <c r="AU436" s="364"/>
      <c r="AV436" s="319"/>
      <c r="AW436" s="319"/>
      <c r="AX436" s="319"/>
      <c r="AY436" s="319"/>
      <c r="AZ436" s="319"/>
      <c r="BB436" s="323"/>
      <c r="BD436" s="323"/>
      <c r="BF436" s="323"/>
      <c r="BH436" s="323"/>
    </row>
    <row r="437" spans="2:60" s="301" customFormat="1" x14ac:dyDescent="0.25">
      <c r="B437" s="319"/>
      <c r="C437" s="319"/>
      <c r="D437" s="320"/>
      <c r="E437" s="319"/>
      <c r="F437" s="319"/>
      <c r="G437" s="319"/>
      <c r="H437" s="319"/>
      <c r="I437" s="319"/>
      <c r="J437" s="319"/>
      <c r="K437" s="319"/>
      <c r="L437" s="362"/>
      <c r="M437" s="319"/>
      <c r="N437" s="319"/>
      <c r="O437" s="319"/>
      <c r="P437" s="319"/>
      <c r="Q437" s="319"/>
      <c r="R437" s="319"/>
      <c r="S437" s="319"/>
      <c r="T437" s="319"/>
      <c r="U437" s="319"/>
      <c r="V437" s="319"/>
      <c r="W437" s="319"/>
      <c r="X437" s="319"/>
      <c r="Y437" s="319"/>
      <c r="Z437" s="319"/>
      <c r="AA437" s="319"/>
      <c r="AB437" s="319"/>
      <c r="AC437" s="319"/>
      <c r="AD437" s="319"/>
      <c r="AE437" s="319"/>
      <c r="AF437" s="319"/>
      <c r="AG437" s="319"/>
      <c r="AH437" s="319"/>
      <c r="AI437" s="319"/>
      <c r="AJ437" s="319"/>
      <c r="AK437" s="319"/>
      <c r="AL437" s="319"/>
      <c r="AM437" s="363"/>
      <c r="AN437" s="363"/>
      <c r="AO437" s="363"/>
      <c r="AP437" s="363"/>
      <c r="AQ437" s="319"/>
      <c r="AR437" s="319"/>
      <c r="AS437" s="319"/>
      <c r="AT437" s="319"/>
      <c r="AU437" s="364"/>
      <c r="AV437" s="319"/>
      <c r="AW437" s="319"/>
      <c r="AX437" s="319"/>
      <c r="AY437" s="319"/>
      <c r="AZ437" s="319"/>
      <c r="BB437" s="323"/>
      <c r="BD437" s="323"/>
      <c r="BF437" s="323"/>
      <c r="BH437" s="323"/>
    </row>
    <row r="438" spans="2:60" s="301" customFormat="1" x14ac:dyDescent="0.25">
      <c r="B438" s="319"/>
      <c r="C438" s="319"/>
      <c r="D438" s="320"/>
      <c r="E438" s="319"/>
      <c r="F438" s="319"/>
      <c r="G438" s="319"/>
      <c r="H438" s="319"/>
      <c r="I438" s="319"/>
      <c r="J438" s="319"/>
      <c r="K438" s="319"/>
      <c r="L438" s="362"/>
      <c r="M438" s="319"/>
      <c r="N438" s="319"/>
      <c r="O438" s="319"/>
      <c r="P438" s="319"/>
      <c r="Q438" s="319"/>
      <c r="R438" s="319"/>
      <c r="S438" s="319"/>
      <c r="T438" s="319"/>
      <c r="U438" s="319"/>
      <c r="V438" s="319"/>
      <c r="W438" s="319"/>
      <c r="X438" s="319"/>
      <c r="Y438" s="319"/>
      <c r="Z438" s="319"/>
      <c r="AA438" s="319"/>
      <c r="AB438" s="319"/>
      <c r="AC438" s="319"/>
      <c r="AD438" s="319"/>
      <c r="AE438" s="319"/>
      <c r="AF438" s="319"/>
      <c r="AG438" s="319"/>
      <c r="AH438" s="319"/>
      <c r="AI438" s="319"/>
      <c r="AJ438" s="319"/>
      <c r="AK438" s="319"/>
      <c r="AL438" s="319"/>
      <c r="AM438" s="363"/>
      <c r="AN438" s="363"/>
      <c r="AO438" s="363"/>
      <c r="AP438" s="363"/>
      <c r="AQ438" s="319"/>
      <c r="AR438" s="319"/>
      <c r="AS438" s="319"/>
      <c r="AT438" s="319"/>
      <c r="AU438" s="364"/>
      <c r="AV438" s="319"/>
      <c r="AW438" s="319"/>
      <c r="AX438" s="319"/>
      <c r="AY438" s="319"/>
      <c r="AZ438" s="319"/>
      <c r="BB438" s="323"/>
      <c r="BD438" s="323"/>
      <c r="BF438" s="323"/>
      <c r="BH438" s="323"/>
    </row>
    <row r="439" spans="2:60" s="301" customFormat="1" x14ac:dyDescent="0.25">
      <c r="B439" s="319"/>
      <c r="C439" s="319"/>
      <c r="D439" s="320"/>
      <c r="E439" s="319"/>
      <c r="F439" s="319"/>
      <c r="G439" s="319"/>
      <c r="H439" s="319"/>
      <c r="I439" s="319"/>
      <c r="J439" s="319"/>
      <c r="K439" s="319"/>
      <c r="L439" s="362"/>
      <c r="M439" s="319"/>
      <c r="N439" s="319"/>
      <c r="O439" s="319"/>
      <c r="P439" s="319"/>
      <c r="Q439" s="319"/>
      <c r="R439" s="319"/>
      <c r="S439" s="319"/>
      <c r="T439" s="319"/>
      <c r="U439" s="319"/>
      <c r="V439" s="319"/>
      <c r="W439" s="319"/>
      <c r="X439" s="319"/>
      <c r="Y439" s="319"/>
      <c r="Z439" s="319"/>
      <c r="AA439" s="319"/>
      <c r="AB439" s="319"/>
      <c r="AC439" s="319"/>
      <c r="AD439" s="319"/>
      <c r="AE439" s="319"/>
      <c r="AF439" s="319"/>
      <c r="AG439" s="319"/>
      <c r="AH439" s="319"/>
      <c r="AI439" s="319"/>
      <c r="AJ439" s="319"/>
      <c r="AK439" s="319"/>
      <c r="AL439" s="319"/>
      <c r="AM439" s="363"/>
      <c r="AN439" s="363"/>
      <c r="AO439" s="363"/>
      <c r="AP439" s="363"/>
      <c r="AQ439" s="319"/>
      <c r="AR439" s="319"/>
      <c r="AS439" s="319"/>
      <c r="AT439" s="319"/>
      <c r="AU439" s="364"/>
      <c r="AV439" s="319"/>
      <c r="AW439" s="319"/>
      <c r="AX439" s="319"/>
      <c r="AY439" s="319"/>
      <c r="AZ439" s="319"/>
      <c r="BB439" s="323"/>
      <c r="BD439" s="323"/>
      <c r="BF439" s="323"/>
      <c r="BH439" s="323"/>
    </row>
    <row r="440" spans="2:60" s="301" customFormat="1" x14ac:dyDescent="0.25">
      <c r="B440" s="319"/>
      <c r="C440" s="319"/>
      <c r="D440" s="320"/>
      <c r="E440" s="319"/>
      <c r="F440" s="319"/>
      <c r="G440" s="319"/>
      <c r="H440" s="319"/>
      <c r="I440" s="319"/>
      <c r="J440" s="319"/>
      <c r="K440" s="319"/>
      <c r="L440" s="362"/>
      <c r="M440" s="319"/>
      <c r="N440" s="319"/>
      <c r="O440" s="319"/>
      <c r="P440" s="319"/>
      <c r="Q440" s="319"/>
      <c r="R440" s="319"/>
      <c r="S440" s="319"/>
      <c r="T440" s="319"/>
      <c r="U440" s="319"/>
      <c r="V440" s="319"/>
      <c r="W440" s="319"/>
      <c r="X440" s="319"/>
      <c r="Y440" s="319"/>
      <c r="Z440" s="319"/>
      <c r="AA440" s="319"/>
      <c r="AB440" s="319"/>
      <c r="AC440" s="319"/>
      <c r="AD440" s="319"/>
      <c r="AE440" s="319"/>
      <c r="AF440" s="319"/>
      <c r="AG440" s="319"/>
      <c r="AH440" s="319"/>
      <c r="AI440" s="319"/>
      <c r="AJ440" s="319"/>
      <c r="AK440" s="319"/>
      <c r="AL440" s="319"/>
      <c r="AM440" s="363"/>
      <c r="AN440" s="363"/>
      <c r="AO440" s="363"/>
      <c r="AP440" s="363"/>
      <c r="AQ440" s="319"/>
      <c r="AR440" s="319"/>
      <c r="AS440" s="319"/>
      <c r="AT440" s="319"/>
      <c r="AU440" s="364"/>
      <c r="AV440" s="319"/>
      <c r="AW440" s="319"/>
      <c r="AX440" s="319"/>
      <c r="AY440" s="319"/>
      <c r="AZ440" s="319"/>
      <c r="BB440" s="323"/>
      <c r="BD440" s="323"/>
      <c r="BF440" s="323"/>
      <c r="BH440" s="323"/>
    </row>
    <row r="441" spans="2:60" s="301" customFormat="1" x14ac:dyDescent="0.25">
      <c r="B441" s="319"/>
      <c r="C441" s="319"/>
      <c r="D441" s="320"/>
      <c r="E441" s="319"/>
      <c r="F441" s="319"/>
      <c r="G441" s="319"/>
      <c r="H441" s="319"/>
      <c r="I441" s="319"/>
      <c r="J441" s="319"/>
      <c r="K441" s="319"/>
      <c r="L441" s="362"/>
      <c r="M441" s="319"/>
      <c r="N441" s="319"/>
      <c r="O441" s="319"/>
      <c r="P441" s="319"/>
      <c r="Q441" s="319"/>
      <c r="R441" s="319"/>
      <c r="S441" s="319"/>
      <c r="T441" s="319"/>
      <c r="U441" s="319"/>
      <c r="V441" s="319"/>
      <c r="W441" s="319"/>
      <c r="X441" s="319"/>
      <c r="Y441" s="319"/>
      <c r="Z441" s="319"/>
      <c r="AA441" s="319"/>
      <c r="AB441" s="319"/>
      <c r="AC441" s="319"/>
      <c r="AD441" s="319"/>
      <c r="AE441" s="319"/>
      <c r="AF441" s="319"/>
      <c r="AG441" s="319"/>
      <c r="AH441" s="319"/>
      <c r="AI441" s="319"/>
      <c r="AJ441" s="319"/>
      <c r="AK441" s="319"/>
      <c r="AL441" s="319"/>
      <c r="AM441" s="363"/>
      <c r="AN441" s="363"/>
      <c r="AO441" s="363"/>
      <c r="AP441" s="363"/>
      <c r="AQ441" s="319"/>
      <c r="AR441" s="319"/>
      <c r="AS441" s="319"/>
      <c r="AT441" s="319"/>
      <c r="AU441" s="364"/>
      <c r="AV441" s="319"/>
      <c r="AW441" s="319"/>
      <c r="AX441" s="319"/>
      <c r="AY441" s="319"/>
      <c r="AZ441" s="319"/>
      <c r="BB441" s="323"/>
      <c r="BD441" s="323"/>
      <c r="BF441" s="323"/>
      <c r="BH441" s="323"/>
    </row>
    <row r="442" spans="2:60" s="301" customFormat="1" x14ac:dyDescent="0.25">
      <c r="B442" s="319"/>
      <c r="C442" s="319"/>
      <c r="D442" s="320"/>
      <c r="E442" s="319"/>
      <c r="F442" s="319"/>
      <c r="G442" s="319"/>
      <c r="H442" s="319"/>
      <c r="I442" s="319"/>
      <c r="J442" s="319"/>
      <c r="K442" s="319"/>
      <c r="L442" s="362"/>
      <c r="M442" s="319"/>
      <c r="N442" s="319"/>
      <c r="O442" s="319"/>
      <c r="P442" s="319"/>
      <c r="Q442" s="319"/>
      <c r="R442" s="319"/>
      <c r="S442" s="319"/>
      <c r="T442" s="319"/>
      <c r="U442" s="319"/>
      <c r="V442" s="319"/>
      <c r="W442" s="319"/>
      <c r="X442" s="319"/>
      <c r="Y442" s="319"/>
      <c r="Z442" s="319"/>
      <c r="AA442" s="319"/>
      <c r="AB442" s="319"/>
      <c r="AC442" s="319"/>
      <c r="AD442" s="319"/>
      <c r="AE442" s="319"/>
      <c r="AF442" s="319"/>
      <c r="AG442" s="319"/>
      <c r="AH442" s="319"/>
      <c r="AI442" s="319"/>
      <c r="AJ442" s="319"/>
      <c r="AK442" s="319"/>
      <c r="AL442" s="319"/>
      <c r="AM442" s="363"/>
      <c r="AN442" s="363"/>
      <c r="AO442" s="363"/>
      <c r="AP442" s="363"/>
      <c r="AQ442" s="319"/>
      <c r="AR442" s="319"/>
      <c r="AS442" s="319"/>
      <c r="AT442" s="319"/>
      <c r="AU442" s="364"/>
      <c r="AV442" s="319"/>
      <c r="AW442" s="319"/>
      <c r="AX442" s="319"/>
      <c r="AY442" s="319"/>
      <c r="AZ442" s="319"/>
      <c r="BB442" s="323"/>
      <c r="BD442" s="323"/>
      <c r="BF442" s="323"/>
      <c r="BH442" s="323"/>
    </row>
    <row r="443" spans="2:60" s="301" customFormat="1" x14ac:dyDescent="0.25">
      <c r="B443" s="319"/>
      <c r="C443" s="319"/>
      <c r="D443" s="320"/>
      <c r="E443" s="319"/>
      <c r="F443" s="319"/>
      <c r="G443" s="319"/>
      <c r="H443" s="319"/>
      <c r="I443" s="319"/>
      <c r="J443" s="319"/>
      <c r="K443" s="319"/>
      <c r="L443" s="362"/>
      <c r="M443" s="319"/>
      <c r="N443" s="319"/>
      <c r="O443" s="319"/>
      <c r="P443" s="319"/>
      <c r="Q443" s="319"/>
      <c r="R443" s="319"/>
      <c r="S443" s="319"/>
      <c r="T443" s="319"/>
      <c r="U443" s="319"/>
      <c r="V443" s="319"/>
      <c r="W443" s="319"/>
      <c r="X443" s="319"/>
      <c r="Y443" s="319"/>
      <c r="Z443" s="319"/>
      <c r="AA443" s="319"/>
      <c r="AB443" s="319"/>
      <c r="AC443" s="319"/>
      <c r="AD443" s="319"/>
      <c r="AE443" s="319"/>
      <c r="AF443" s="319"/>
      <c r="AG443" s="319"/>
      <c r="AH443" s="319"/>
      <c r="AI443" s="319"/>
      <c r="AJ443" s="319"/>
      <c r="AK443" s="319"/>
      <c r="AL443" s="319"/>
      <c r="AM443" s="363"/>
      <c r="AN443" s="363"/>
      <c r="AO443" s="363"/>
      <c r="AP443" s="363"/>
      <c r="AQ443" s="319"/>
      <c r="AR443" s="319"/>
      <c r="AS443" s="319"/>
      <c r="AT443" s="319"/>
      <c r="AU443" s="364"/>
      <c r="AV443" s="319"/>
      <c r="AW443" s="319"/>
      <c r="AX443" s="319"/>
      <c r="AY443" s="319"/>
      <c r="AZ443" s="319"/>
      <c r="BB443" s="323"/>
      <c r="BD443" s="323"/>
      <c r="BF443" s="323"/>
      <c r="BH443" s="323"/>
    </row>
    <row r="444" spans="2:60" s="301" customFormat="1" x14ac:dyDescent="0.25">
      <c r="B444" s="319"/>
      <c r="C444" s="319"/>
      <c r="D444" s="320"/>
      <c r="E444" s="319"/>
      <c r="F444" s="319"/>
      <c r="G444" s="319"/>
      <c r="H444" s="319"/>
      <c r="I444" s="319"/>
      <c r="J444" s="319"/>
      <c r="K444" s="319"/>
      <c r="L444" s="362"/>
      <c r="M444" s="319"/>
      <c r="N444" s="319"/>
      <c r="O444" s="319"/>
      <c r="P444" s="319"/>
      <c r="Q444" s="319"/>
      <c r="R444" s="319"/>
      <c r="S444" s="319"/>
      <c r="T444" s="319"/>
      <c r="U444" s="319"/>
      <c r="V444" s="319"/>
      <c r="W444" s="319"/>
      <c r="X444" s="319"/>
      <c r="Y444" s="319"/>
      <c r="Z444" s="319"/>
      <c r="AA444" s="319"/>
      <c r="AB444" s="319"/>
      <c r="AC444" s="319"/>
      <c r="AD444" s="319"/>
      <c r="AE444" s="319"/>
      <c r="AF444" s="319"/>
      <c r="AG444" s="319"/>
      <c r="AH444" s="319"/>
      <c r="AI444" s="319"/>
      <c r="AJ444" s="319"/>
      <c r="AK444" s="319"/>
      <c r="AL444" s="319"/>
      <c r="AM444" s="363"/>
      <c r="AN444" s="363"/>
      <c r="AO444" s="363"/>
      <c r="AP444" s="363"/>
      <c r="AQ444" s="319"/>
      <c r="AR444" s="319"/>
      <c r="AS444" s="319"/>
      <c r="AT444" s="319"/>
      <c r="AU444" s="364"/>
      <c r="AV444" s="319"/>
      <c r="AW444" s="319"/>
      <c r="AX444" s="319"/>
      <c r="AY444" s="319"/>
      <c r="AZ444" s="319"/>
      <c r="BB444" s="323"/>
      <c r="BD444" s="323"/>
      <c r="BF444" s="323"/>
      <c r="BH444" s="323"/>
    </row>
    <row r="445" spans="2:60" s="301" customFormat="1" x14ac:dyDescent="0.25">
      <c r="B445" s="319"/>
      <c r="C445" s="319"/>
      <c r="D445" s="320"/>
      <c r="E445" s="319"/>
      <c r="F445" s="319"/>
      <c r="G445" s="319"/>
      <c r="H445" s="319"/>
      <c r="I445" s="319"/>
      <c r="J445" s="319"/>
      <c r="K445" s="319"/>
      <c r="L445" s="362"/>
      <c r="M445" s="319"/>
      <c r="N445" s="319"/>
      <c r="O445" s="319"/>
      <c r="P445" s="319"/>
      <c r="Q445" s="319"/>
      <c r="R445" s="319"/>
      <c r="S445" s="319"/>
      <c r="T445" s="319"/>
      <c r="U445" s="319"/>
      <c r="V445" s="319"/>
      <c r="W445" s="319"/>
      <c r="X445" s="319"/>
      <c r="Y445" s="319"/>
      <c r="Z445" s="319"/>
      <c r="AA445" s="319"/>
      <c r="AB445" s="319"/>
      <c r="AC445" s="319"/>
      <c r="AD445" s="319"/>
      <c r="AE445" s="319"/>
      <c r="AF445" s="319"/>
      <c r="AG445" s="319"/>
      <c r="AH445" s="319"/>
      <c r="AI445" s="319"/>
      <c r="AJ445" s="319"/>
      <c r="AK445" s="319"/>
      <c r="AL445" s="319"/>
      <c r="AM445" s="363"/>
      <c r="AN445" s="363"/>
      <c r="AO445" s="363"/>
      <c r="AP445" s="363"/>
      <c r="AQ445" s="319"/>
      <c r="AR445" s="319"/>
      <c r="AS445" s="319"/>
      <c r="AT445" s="319"/>
      <c r="AU445" s="364"/>
      <c r="AV445" s="319"/>
      <c r="AW445" s="319"/>
      <c r="AX445" s="319"/>
      <c r="AY445" s="319"/>
      <c r="AZ445" s="319"/>
      <c r="BB445" s="323"/>
      <c r="BD445" s="323"/>
      <c r="BF445" s="323"/>
      <c r="BH445" s="323"/>
    </row>
    <row r="446" spans="2:60" s="301" customFormat="1" x14ac:dyDescent="0.25">
      <c r="B446" s="319"/>
      <c r="C446" s="319"/>
      <c r="D446" s="320"/>
      <c r="E446" s="319"/>
      <c r="F446" s="319"/>
      <c r="G446" s="319"/>
      <c r="H446" s="319"/>
      <c r="I446" s="319"/>
      <c r="J446" s="319"/>
      <c r="K446" s="319"/>
      <c r="L446" s="362"/>
      <c r="M446" s="319"/>
      <c r="N446" s="319"/>
      <c r="O446" s="319"/>
      <c r="P446" s="319"/>
      <c r="Q446" s="319"/>
      <c r="R446" s="319"/>
      <c r="S446" s="319"/>
      <c r="T446" s="319"/>
      <c r="U446" s="319"/>
      <c r="V446" s="319"/>
      <c r="W446" s="319"/>
      <c r="X446" s="319"/>
      <c r="Y446" s="319"/>
      <c r="Z446" s="319"/>
      <c r="AA446" s="319"/>
      <c r="AB446" s="319"/>
      <c r="AC446" s="319"/>
      <c r="AD446" s="319"/>
      <c r="AE446" s="319"/>
      <c r="AF446" s="319"/>
      <c r="AG446" s="319"/>
      <c r="AH446" s="319"/>
      <c r="AI446" s="319"/>
      <c r="AJ446" s="319"/>
      <c r="AK446" s="319"/>
      <c r="AL446" s="319"/>
      <c r="AM446" s="363"/>
      <c r="AN446" s="363"/>
      <c r="AO446" s="363"/>
      <c r="AP446" s="363"/>
      <c r="AQ446" s="319"/>
      <c r="AR446" s="319"/>
      <c r="AS446" s="319"/>
      <c r="AT446" s="319"/>
      <c r="AU446" s="364"/>
      <c r="AV446" s="319"/>
      <c r="AW446" s="319"/>
      <c r="AX446" s="319"/>
      <c r="AY446" s="319"/>
      <c r="AZ446" s="319"/>
      <c r="BB446" s="323"/>
      <c r="BD446" s="323"/>
      <c r="BF446" s="323"/>
      <c r="BH446" s="323"/>
    </row>
    <row r="447" spans="2:60" s="301" customFormat="1" x14ac:dyDescent="0.25">
      <c r="B447" s="319"/>
      <c r="C447" s="319"/>
      <c r="D447" s="320"/>
      <c r="E447" s="319"/>
      <c r="F447" s="319"/>
      <c r="G447" s="319"/>
      <c r="H447" s="319"/>
      <c r="I447" s="319"/>
      <c r="J447" s="319"/>
      <c r="K447" s="319"/>
      <c r="L447" s="362"/>
      <c r="M447" s="319"/>
      <c r="N447" s="319"/>
      <c r="O447" s="319"/>
      <c r="P447" s="319"/>
      <c r="Q447" s="319"/>
      <c r="R447" s="319"/>
      <c r="S447" s="319"/>
      <c r="T447" s="319"/>
      <c r="U447" s="319"/>
      <c r="V447" s="319"/>
      <c r="W447" s="319"/>
      <c r="X447" s="319"/>
      <c r="Y447" s="319"/>
      <c r="Z447" s="319"/>
      <c r="AA447" s="319"/>
      <c r="AB447" s="319"/>
      <c r="AC447" s="319"/>
      <c r="AD447" s="319"/>
      <c r="AE447" s="319"/>
      <c r="AF447" s="319"/>
      <c r="AG447" s="319"/>
      <c r="AH447" s="319"/>
      <c r="AI447" s="319"/>
      <c r="AJ447" s="319"/>
      <c r="AK447" s="319"/>
      <c r="AL447" s="319"/>
      <c r="AM447" s="363"/>
      <c r="AN447" s="363"/>
      <c r="AO447" s="363"/>
      <c r="AP447" s="363"/>
      <c r="AQ447" s="319"/>
      <c r="AR447" s="319"/>
      <c r="AS447" s="319"/>
      <c r="AT447" s="319"/>
      <c r="AU447" s="364"/>
      <c r="AV447" s="319"/>
      <c r="AW447" s="319"/>
      <c r="AX447" s="319"/>
      <c r="AY447" s="319"/>
      <c r="AZ447" s="319"/>
      <c r="BB447" s="323"/>
      <c r="BD447" s="323"/>
      <c r="BF447" s="323"/>
      <c r="BH447" s="323"/>
    </row>
    <row r="448" spans="2:60" s="301" customFormat="1" x14ac:dyDescent="0.25">
      <c r="B448" s="319"/>
      <c r="C448" s="319"/>
      <c r="D448" s="320"/>
      <c r="E448" s="319"/>
      <c r="F448" s="319"/>
      <c r="G448" s="319"/>
      <c r="H448" s="319"/>
      <c r="I448" s="319"/>
      <c r="J448" s="319"/>
      <c r="K448" s="319"/>
      <c r="L448" s="362"/>
      <c r="M448" s="319"/>
      <c r="N448" s="319"/>
      <c r="O448" s="319"/>
      <c r="P448" s="319"/>
      <c r="Q448" s="319"/>
      <c r="R448" s="319"/>
      <c r="S448" s="319"/>
      <c r="T448" s="319"/>
      <c r="U448" s="319"/>
      <c r="V448" s="319"/>
      <c r="W448" s="319"/>
      <c r="X448" s="319"/>
      <c r="Y448" s="319"/>
      <c r="Z448" s="319"/>
      <c r="AA448" s="319"/>
      <c r="AB448" s="319"/>
      <c r="AC448" s="319"/>
      <c r="AD448" s="319"/>
      <c r="AE448" s="319"/>
      <c r="AF448" s="319"/>
      <c r="AG448" s="319"/>
      <c r="AH448" s="319"/>
      <c r="AI448" s="319"/>
      <c r="AJ448" s="319"/>
      <c r="AK448" s="319"/>
      <c r="AL448" s="319"/>
      <c r="AM448" s="363"/>
      <c r="AN448" s="363"/>
      <c r="AO448" s="363"/>
      <c r="AP448" s="363"/>
      <c r="AQ448" s="319"/>
      <c r="AR448" s="319"/>
      <c r="AS448" s="319"/>
      <c r="AT448" s="319"/>
      <c r="AU448" s="364"/>
      <c r="AV448" s="319"/>
      <c r="AW448" s="319"/>
      <c r="AX448" s="319"/>
      <c r="AY448" s="319"/>
      <c r="AZ448" s="319"/>
      <c r="BB448" s="323"/>
      <c r="BD448" s="323"/>
      <c r="BF448" s="323"/>
      <c r="BH448" s="323"/>
    </row>
    <row r="449" spans="2:60" s="301" customFormat="1" x14ac:dyDescent="0.25">
      <c r="B449" s="319"/>
      <c r="C449" s="319"/>
      <c r="D449" s="320"/>
      <c r="E449" s="319"/>
      <c r="F449" s="319"/>
      <c r="G449" s="319"/>
      <c r="H449" s="319"/>
      <c r="I449" s="319"/>
      <c r="J449" s="319"/>
      <c r="K449" s="319"/>
      <c r="L449" s="362"/>
      <c r="M449" s="319"/>
      <c r="N449" s="319"/>
      <c r="O449" s="319"/>
      <c r="P449" s="319"/>
      <c r="Q449" s="319"/>
      <c r="R449" s="319"/>
      <c r="S449" s="319"/>
      <c r="T449" s="319"/>
      <c r="U449" s="319"/>
      <c r="V449" s="319"/>
      <c r="W449" s="319"/>
      <c r="X449" s="319"/>
      <c r="Y449" s="319"/>
      <c r="Z449" s="319"/>
      <c r="AA449" s="319"/>
      <c r="AB449" s="319"/>
      <c r="AC449" s="319"/>
      <c r="AD449" s="319"/>
      <c r="AE449" s="319"/>
      <c r="AF449" s="319"/>
      <c r="AG449" s="319"/>
      <c r="AH449" s="319"/>
      <c r="AI449" s="319"/>
      <c r="AJ449" s="319"/>
      <c r="AK449" s="319"/>
      <c r="AL449" s="319"/>
      <c r="AM449" s="363"/>
      <c r="AN449" s="363"/>
      <c r="AO449" s="363"/>
      <c r="AP449" s="363"/>
      <c r="AQ449" s="319"/>
      <c r="AR449" s="319"/>
      <c r="AS449" s="319"/>
      <c r="AT449" s="319"/>
      <c r="AU449" s="364"/>
      <c r="AV449" s="319"/>
      <c r="AW449" s="319"/>
      <c r="AX449" s="319"/>
      <c r="AY449" s="319"/>
      <c r="AZ449" s="319"/>
      <c r="BB449" s="323"/>
      <c r="BD449" s="323"/>
      <c r="BF449" s="323"/>
      <c r="BH449" s="323"/>
    </row>
    <row r="450" spans="2:60" s="301" customFormat="1" x14ac:dyDescent="0.25">
      <c r="B450" s="319"/>
      <c r="C450" s="319"/>
      <c r="D450" s="320"/>
      <c r="E450" s="319"/>
      <c r="F450" s="319"/>
      <c r="G450" s="319"/>
      <c r="H450" s="319"/>
      <c r="I450" s="319"/>
      <c r="J450" s="319"/>
      <c r="K450" s="319"/>
      <c r="L450" s="362"/>
      <c r="M450" s="319"/>
      <c r="N450" s="319"/>
      <c r="O450" s="319"/>
      <c r="P450" s="319"/>
      <c r="Q450" s="319"/>
      <c r="R450" s="319"/>
      <c r="S450" s="319"/>
      <c r="T450" s="319"/>
      <c r="U450" s="319"/>
      <c r="V450" s="319"/>
      <c r="W450" s="319"/>
      <c r="X450" s="319"/>
      <c r="Y450" s="319"/>
      <c r="Z450" s="319"/>
      <c r="AA450" s="319"/>
      <c r="AB450" s="319"/>
      <c r="AC450" s="319"/>
      <c r="AD450" s="319"/>
      <c r="AE450" s="319"/>
      <c r="AF450" s="319"/>
      <c r="AG450" s="319"/>
      <c r="AH450" s="319"/>
      <c r="AI450" s="319"/>
      <c r="AJ450" s="319"/>
      <c r="AK450" s="319"/>
      <c r="AL450" s="319"/>
      <c r="AM450" s="363"/>
      <c r="AN450" s="363"/>
      <c r="AO450" s="363"/>
      <c r="AP450" s="363"/>
      <c r="AQ450" s="319"/>
      <c r="AR450" s="319"/>
      <c r="AS450" s="319"/>
      <c r="AT450" s="319"/>
      <c r="AU450" s="364"/>
      <c r="AV450" s="319"/>
      <c r="AW450" s="319"/>
      <c r="AX450" s="319"/>
      <c r="AY450" s="319"/>
      <c r="AZ450" s="319"/>
      <c r="BB450" s="323"/>
      <c r="BD450" s="323"/>
      <c r="BF450" s="323"/>
      <c r="BH450" s="323"/>
    </row>
    <row r="451" spans="2:60" s="301" customFormat="1" x14ac:dyDescent="0.25">
      <c r="B451" s="319"/>
      <c r="C451" s="319"/>
      <c r="D451" s="320"/>
      <c r="E451" s="319"/>
      <c r="F451" s="319"/>
      <c r="G451" s="319"/>
      <c r="H451" s="319"/>
      <c r="I451" s="319"/>
      <c r="J451" s="319"/>
      <c r="K451" s="319"/>
      <c r="L451" s="362"/>
      <c r="M451" s="319"/>
      <c r="N451" s="319"/>
      <c r="O451" s="319"/>
      <c r="P451" s="319"/>
      <c r="Q451" s="319"/>
      <c r="R451" s="319"/>
      <c r="S451" s="319"/>
      <c r="T451" s="319"/>
      <c r="U451" s="319"/>
      <c r="V451" s="319"/>
      <c r="W451" s="319"/>
      <c r="X451" s="319"/>
      <c r="Y451" s="319"/>
      <c r="Z451" s="319"/>
      <c r="AA451" s="319"/>
      <c r="AB451" s="319"/>
      <c r="AC451" s="319"/>
      <c r="AD451" s="319"/>
      <c r="AE451" s="319"/>
      <c r="AF451" s="319"/>
      <c r="AG451" s="319"/>
      <c r="AH451" s="319"/>
      <c r="AI451" s="319"/>
      <c r="AJ451" s="319"/>
      <c r="AK451" s="319"/>
      <c r="AL451" s="319"/>
      <c r="AM451" s="363"/>
      <c r="AN451" s="363"/>
      <c r="AO451" s="363"/>
      <c r="AP451" s="363"/>
      <c r="AQ451" s="319"/>
      <c r="AR451" s="319"/>
      <c r="AS451" s="319"/>
      <c r="AT451" s="319"/>
      <c r="AU451" s="364"/>
      <c r="AV451" s="319"/>
      <c r="AW451" s="319"/>
      <c r="AX451" s="319"/>
      <c r="AY451" s="319"/>
      <c r="AZ451" s="319"/>
      <c r="BB451" s="323"/>
      <c r="BD451" s="323"/>
      <c r="BF451" s="323"/>
      <c r="BH451" s="323"/>
    </row>
    <row r="452" spans="2:60" s="301" customFormat="1" x14ac:dyDescent="0.25">
      <c r="D452" s="324"/>
      <c r="L452" s="365"/>
      <c r="AM452" s="366"/>
      <c r="AN452" s="366"/>
      <c r="AO452" s="366"/>
      <c r="AP452" s="366"/>
      <c r="AU452" s="367"/>
      <c r="BB452" s="323"/>
      <c r="BD452" s="323"/>
      <c r="BF452" s="323"/>
      <c r="BH452" s="323"/>
    </row>
    <row r="453" spans="2:60" s="301" customFormat="1" x14ac:dyDescent="0.25">
      <c r="D453" s="324"/>
      <c r="L453" s="365"/>
      <c r="AM453" s="366"/>
      <c r="AN453" s="366"/>
      <c r="AO453" s="366"/>
      <c r="AP453" s="366"/>
      <c r="AU453" s="367"/>
      <c r="BB453" s="323"/>
      <c r="BD453" s="323"/>
      <c r="BF453" s="323"/>
      <c r="BH453" s="323"/>
    </row>
    <row r="454" spans="2:60" s="301" customFormat="1" x14ac:dyDescent="0.25">
      <c r="D454" s="324"/>
      <c r="L454" s="365"/>
      <c r="AM454" s="366"/>
      <c r="AN454" s="366"/>
      <c r="AO454" s="366"/>
      <c r="AP454" s="366"/>
      <c r="AU454" s="367"/>
      <c r="BB454" s="323"/>
      <c r="BD454" s="323"/>
      <c r="BF454" s="323"/>
      <c r="BH454" s="323"/>
    </row>
    <row r="455" spans="2:60" s="301" customFormat="1" x14ac:dyDescent="0.25">
      <c r="D455" s="324"/>
      <c r="L455" s="365"/>
      <c r="AM455" s="366"/>
      <c r="AN455" s="366"/>
      <c r="AO455" s="366"/>
      <c r="AP455" s="366"/>
      <c r="AU455" s="367"/>
      <c r="BB455" s="323"/>
      <c r="BD455" s="323"/>
      <c r="BF455" s="323"/>
      <c r="BH455" s="323"/>
    </row>
    <row r="456" spans="2:60" s="301" customFormat="1" x14ac:dyDescent="0.25">
      <c r="D456" s="324"/>
      <c r="L456" s="365"/>
      <c r="AM456" s="366"/>
      <c r="AN456" s="366"/>
      <c r="AO456" s="366"/>
      <c r="AP456" s="366"/>
      <c r="AU456" s="367"/>
      <c r="BB456" s="323"/>
      <c r="BD456" s="323"/>
      <c r="BF456" s="323"/>
      <c r="BH456" s="323"/>
    </row>
    <row r="457" spans="2:60" s="301" customFormat="1" x14ac:dyDescent="0.25">
      <c r="D457" s="324"/>
      <c r="L457" s="365"/>
      <c r="AM457" s="366"/>
      <c r="AN457" s="366"/>
      <c r="AO457" s="366"/>
      <c r="AP457" s="366"/>
      <c r="AU457" s="367"/>
      <c r="BB457" s="323"/>
      <c r="BD457" s="323"/>
      <c r="BF457" s="323"/>
      <c r="BH457" s="323"/>
    </row>
    <row r="458" spans="2:60" s="301" customFormat="1" x14ac:dyDescent="0.25">
      <c r="D458" s="324"/>
      <c r="L458" s="365"/>
      <c r="AM458" s="366"/>
      <c r="AN458" s="366"/>
      <c r="AO458" s="366"/>
      <c r="AP458" s="366"/>
      <c r="AU458" s="367"/>
      <c r="BB458" s="323"/>
      <c r="BD458" s="323"/>
      <c r="BF458" s="323"/>
      <c r="BH458" s="323"/>
    </row>
    <row r="459" spans="2:60" s="301" customFormat="1" x14ac:dyDescent="0.25">
      <c r="D459" s="324"/>
      <c r="L459" s="365"/>
      <c r="AM459" s="366"/>
      <c r="AN459" s="366"/>
      <c r="AO459" s="366"/>
      <c r="AP459" s="366"/>
      <c r="AU459" s="367"/>
      <c r="BB459" s="323"/>
      <c r="BD459" s="323"/>
      <c r="BF459" s="323"/>
      <c r="BH459" s="323"/>
    </row>
    <row r="460" spans="2:60" s="301" customFormat="1" x14ac:dyDescent="0.25">
      <c r="D460" s="324"/>
      <c r="L460" s="365"/>
      <c r="AM460" s="366"/>
      <c r="AN460" s="366"/>
      <c r="AO460" s="366"/>
      <c r="AP460" s="366"/>
      <c r="AU460" s="367"/>
      <c r="BB460" s="323"/>
      <c r="BD460" s="323"/>
      <c r="BF460" s="323"/>
      <c r="BH460" s="323"/>
    </row>
    <row r="461" spans="2:60" s="301" customFormat="1" x14ac:dyDescent="0.25">
      <c r="D461" s="324"/>
      <c r="L461" s="365"/>
      <c r="AM461" s="366"/>
      <c r="AN461" s="366"/>
      <c r="AO461" s="366"/>
      <c r="AP461" s="366"/>
      <c r="AU461" s="367"/>
      <c r="BB461" s="323"/>
      <c r="BD461" s="323"/>
      <c r="BF461" s="323"/>
      <c r="BH461" s="323"/>
    </row>
    <row r="462" spans="2:60" s="301" customFormat="1" x14ac:dyDescent="0.25">
      <c r="D462" s="324"/>
      <c r="L462" s="365"/>
      <c r="AM462" s="366"/>
      <c r="AN462" s="366"/>
      <c r="AO462" s="366"/>
      <c r="AP462" s="366"/>
      <c r="AU462" s="367"/>
      <c r="BB462" s="323"/>
      <c r="BD462" s="323"/>
      <c r="BF462" s="323"/>
      <c r="BH462" s="323"/>
    </row>
    <row r="463" spans="2:60" s="301" customFormat="1" x14ac:dyDescent="0.25">
      <c r="D463" s="324"/>
      <c r="L463" s="365"/>
      <c r="AM463" s="366"/>
      <c r="AN463" s="366"/>
      <c r="AO463" s="366"/>
      <c r="AP463" s="366"/>
      <c r="AU463" s="367"/>
      <c r="BB463" s="323"/>
      <c r="BD463" s="323"/>
      <c r="BF463" s="323"/>
      <c r="BH463" s="323"/>
    </row>
    <row r="464" spans="2:60" s="301" customFormat="1" x14ac:dyDescent="0.25">
      <c r="D464" s="324"/>
      <c r="L464" s="365"/>
      <c r="AM464" s="366"/>
      <c r="AN464" s="366"/>
      <c r="AO464" s="366"/>
      <c r="AP464" s="366"/>
      <c r="AU464" s="367"/>
      <c r="BB464" s="323"/>
      <c r="BD464" s="323"/>
      <c r="BF464" s="323"/>
      <c r="BH464" s="323"/>
    </row>
    <row r="465" spans="4:60" s="301" customFormat="1" x14ac:dyDescent="0.25">
      <c r="D465" s="324"/>
      <c r="L465" s="365"/>
      <c r="AM465" s="366"/>
      <c r="AN465" s="366"/>
      <c r="AO465" s="366"/>
      <c r="AP465" s="366"/>
      <c r="AU465" s="367"/>
      <c r="BB465" s="323"/>
      <c r="BD465" s="323"/>
      <c r="BF465" s="323"/>
      <c r="BH465" s="323"/>
    </row>
    <row r="466" spans="4:60" s="301" customFormat="1" x14ac:dyDescent="0.25">
      <c r="D466" s="324"/>
      <c r="L466" s="365"/>
      <c r="AM466" s="366"/>
      <c r="AN466" s="366"/>
      <c r="AO466" s="366"/>
      <c r="AP466" s="366"/>
      <c r="AU466" s="367"/>
      <c r="BB466" s="323"/>
      <c r="BD466" s="323"/>
      <c r="BF466" s="323"/>
      <c r="BH466" s="323"/>
    </row>
    <row r="467" spans="4:60" s="301" customFormat="1" x14ac:dyDescent="0.25">
      <c r="D467" s="324"/>
      <c r="L467" s="365"/>
      <c r="AM467" s="366"/>
      <c r="AN467" s="366"/>
      <c r="AO467" s="366"/>
      <c r="AP467" s="366"/>
      <c r="AU467" s="367"/>
      <c r="BB467" s="323"/>
      <c r="BD467" s="323"/>
      <c r="BF467" s="323"/>
      <c r="BH467" s="323"/>
    </row>
    <row r="468" spans="4:60" s="301" customFormat="1" x14ac:dyDescent="0.25">
      <c r="D468" s="324"/>
      <c r="L468" s="365"/>
      <c r="AM468" s="366"/>
      <c r="AN468" s="366"/>
      <c r="AO468" s="366"/>
      <c r="AP468" s="366"/>
      <c r="AU468" s="367"/>
      <c r="BB468" s="323"/>
      <c r="BD468" s="323"/>
      <c r="BF468" s="323"/>
      <c r="BH468" s="323"/>
    </row>
    <row r="469" spans="4:60" s="301" customFormat="1" x14ac:dyDescent="0.25">
      <c r="D469" s="324"/>
      <c r="L469" s="365"/>
      <c r="AM469" s="366"/>
      <c r="AN469" s="366"/>
      <c r="AO469" s="366"/>
      <c r="AP469" s="366"/>
      <c r="AU469" s="367"/>
      <c r="BB469" s="323"/>
      <c r="BD469" s="323"/>
      <c r="BF469" s="323"/>
      <c r="BH469" s="323"/>
    </row>
    <row r="470" spans="4:60" s="301" customFormat="1" x14ac:dyDescent="0.25">
      <c r="D470" s="324"/>
      <c r="L470" s="365"/>
      <c r="AM470" s="366"/>
      <c r="AN470" s="366"/>
      <c r="AO470" s="366"/>
      <c r="AP470" s="366"/>
      <c r="AU470" s="367"/>
      <c r="BB470" s="323"/>
      <c r="BD470" s="323"/>
      <c r="BF470" s="323"/>
      <c r="BH470" s="323"/>
    </row>
    <row r="471" spans="4:60" s="301" customFormat="1" x14ac:dyDescent="0.25">
      <c r="D471" s="324"/>
      <c r="L471" s="365"/>
      <c r="AM471" s="366"/>
      <c r="AN471" s="366"/>
      <c r="AO471" s="366"/>
      <c r="AP471" s="366"/>
      <c r="AU471" s="367"/>
      <c r="BB471" s="323"/>
      <c r="BD471" s="323"/>
      <c r="BF471" s="323"/>
      <c r="BH471" s="323"/>
    </row>
    <row r="472" spans="4:60" s="301" customFormat="1" x14ac:dyDescent="0.25">
      <c r="D472" s="324"/>
      <c r="L472" s="365"/>
      <c r="AM472" s="366"/>
      <c r="AN472" s="366"/>
      <c r="AO472" s="366"/>
      <c r="AP472" s="366"/>
      <c r="AU472" s="367"/>
      <c r="BB472" s="323"/>
      <c r="BD472" s="323"/>
      <c r="BF472" s="323"/>
      <c r="BH472" s="323"/>
    </row>
    <row r="473" spans="4:60" s="301" customFormat="1" x14ac:dyDescent="0.25">
      <c r="D473" s="324"/>
      <c r="L473" s="365"/>
      <c r="AM473" s="366"/>
      <c r="AN473" s="366"/>
      <c r="AO473" s="366"/>
      <c r="AP473" s="366"/>
      <c r="AU473" s="367"/>
      <c r="BB473" s="323"/>
      <c r="BD473" s="323"/>
      <c r="BF473" s="323"/>
      <c r="BH473" s="323"/>
    </row>
    <row r="474" spans="4:60" s="301" customFormat="1" x14ac:dyDescent="0.25">
      <c r="D474" s="324"/>
      <c r="L474" s="365"/>
      <c r="AM474" s="366"/>
      <c r="AN474" s="366"/>
      <c r="AO474" s="366"/>
      <c r="AP474" s="366"/>
      <c r="AU474" s="367"/>
      <c r="BB474" s="323"/>
      <c r="BD474" s="323"/>
      <c r="BF474" s="323"/>
      <c r="BH474" s="323"/>
    </row>
    <row r="475" spans="4:60" s="301" customFormat="1" x14ac:dyDescent="0.25">
      <c r="D475" s="324"/>
      <c r="L475" s="365"/>
      <c r="AM475" s="366"/>
      <c r="AN475" s="366"/>
      <c r="AO475" s="366"/>
      <c r="AP475" s="366"/>
      <c r="AU475" s="367"/>
      <c r="BB475" s="323"/>
      <c r="BD475" s="323"/>
      <c r="BF475" s="323"/>
      <c r="BH475" s="323"/>
    </row>
    <row r="476" spans="4:60" s="301" customFormat="1" x14ac:dyDescent="0.25">
      <c r="D476" s="324"/>
      <c r="L476" s="365"/>
      <c r="AM476" s="366"/>
      <c r="AN476" s="366"/>
      <c r="AO476" s="366"/>
      <c r="AP476" s="366"/>
      <c r="AU476" s="367"/>
      <c r="BB476" s="323"/>
      <c r="BD476" s="323"/>
      <c r="BF476" s="323"/>
      <c r="BH476" s="323"/>
    </row>
    <row r="477" spans="4:60" s="301" customFormat="1" x14ac:dyDescent="0.25">
      <c r="D477" s="324"/>
      <c r="L477" s="365"/>
      <c r="AM477" s="366"/>
      <c r="AN477" s="366"/>
      <c r="AO477" s="366"/>
      <c r="AP477" s="366"/>
      <c r="AU477" s="367"/>
      <c r="BB477" s="323"/>
      <c r="BD477" s="323"/>
      <c r="BF477" s="323"/>
      <c r="BH477" s="323"/>
    </row>
    <row r="478" spans="4:60" s="301" customFormat="1" x14ac:dyDescent="0.25">
      <c r="D478" s="324"/>
      <c r="L478" s="365"/>
      <c r="AM478" s="366"/>
      <c r="AN478" s="366"/>
      <c r="AO478" s="366"/>
      <c r="AP478" s="366"/>
      <c r="AU478" s="367"/>
      <c r="BB478" s="323"/>
      <c r="BD478" s="323"/>
      <c r="BF478" s="323"/>
      <c r="BH478" s="323"/>
    </row>
    <row r="479" spans="4:60" s="301" customFormat="1" x14ac:dyDescent="0.25">
      <c r="D479" s="324"/>
      <c r="L479" s="365"/>
      <c r="AM479" s="366"/>
      <c r="AN479" s="366"/>
      <c r="AO479" s="366"/>
      <c r="AP479" s="366"/>
      <c r="AU479" s="367"/>
      <c r="BB479" s="323"/>
      <c r="BD479" s="323"/>
      <c r="BF479" s="323"/>
      <c r="BH479" s="323"/>
    </row>
    <row r="480" spans="4:60" s="301" customFormat="1" x14ac:dyDescent="0.25">
      <c r="D480" s="324"/>
      <c r="L480" s="365"/>
      <c r="AM480" s="366"/>
      <c r="AN480" s="366"/>
      <c r="AO480" s="366"/>
      <c r="AP480" s="366"/>
      <c r="AU480" s="367"/>
      <c r="BB480" s="323"/>
      <c r="BD480" s="323"/>
      <c r="BF480" s="323"/>
      <c r="BH480" s="323"/>
    </row>
    <row r="481" spans="4:60" s="301" customFormat="1" x14ac:dyDescent="0.25">
      <c r="D481" s="324"/>
      <c r="L481" s="365"/>
      <c r="AM481" s="366"/>
      <c r="AN481" s="366"/>
      <c r="AO481" s="366"/>
      <c r="AP481" s="366"/>
      <c r="AU481" s="367"/>
      <c r="BB481" s="323"/>
      <c r="BD481" s="323"/>
      <c r="BF481" s="323"/>
      <c r="BH481" s="323"/>
    </row>
    <row r="482" spans="4:60" s="301" customFormat="1" x14ac:dyDescent="0.25">
      <c r="D482" s="324"/>
      <c r="L482" s="365"/>
      <c r="AM482" s="366"/>
      <c r="AN482" s="366"/>
      <c r="AO482" s="366"/>
      <c r="AP482" s="366"/>
      <c r="AU482" s="367"/>
      <c r="BB482" s="323"/>
      <c r="BD482" s="323"/>
      <c r="BF482" s="323"/>
      <c r="BH482" s="323"/>
    </row>
    <row r="483" spans="4:60" s="301" customFormat="1" x14ac:dyDescent="0.25">
      <c r="D483" s="324"/>
      <c r="L483" s="365"/>
      <c r="AM483" s="366"/>
      <c r="AN483" s="366"/>
      <c r="AO483" s="366"/>
      <c r="AP483" s="366"/>
      <c r="AU483" s="367"/>
      <c r="BB483" s="323"/>
      <c r="BD483" s="323"/>
      <c r="BF483" s="323"/>
      <c r="BH483" s="323"/>
    </row>
    <row r="484" spans="4:60" s="301" customFormat="1" x14ac:dyDescent="0.25">
      <c r="D484" s="324"/>
      <c r="L484" s="365"/>
      <c r="AM484" s="366"/>
      <c r="AN484" s="366"/>
      <c r="AO484" s="366"/>
      <c r="AP484" s="366"/>
      <c r="AU484" s="367"/>
      <c r="BB484" s="323"/>
      <c r="BD484" s="323"/>
      <c r="BF484" s="323"/>
      <c r="BH484" s="323"/>
    </row>
    <row r="485" spans="4:60" s="301" customFormat="1" x14ac:dyDescent="0.25">
      <c r="D485" s="324"/>
      <c r="L485" s="365"/>
      <c r="AM485" s="366"/>
      <c r="AN485" s="366"/>
      <c r="AO485" s="366"/>
      <c r="AP485" s="366"/>
      <c r="AU485" s="367"/>
      <c r="BB485" s="323"/>
      <c r="BD485" s="323"/>
      <c r="BF485" s="323"/>
      <c r="BH485" s="323"/>
    </row>
    <row r="486" spans="4:60" s="301" customFormat="1" x14ac:dyDescent="0.25">
      <c r="D486" s="324"/>
      <c r="L486" s="365"/>
      <c r="AM486" s="366"/>
      <c r="AN486" s="366"/>
      <c r="AO486" s="366"/>
      <c r="AP486" s="366"/>
      <c r="AU486" s="367"/>
      <c r="BB486" s="323"/>
      <c r="BD486" s="323"/>
      <c r="BF486" s="323"/>
      <c r="BH486" s="323"/>
    </row>
    <row r="487" spans="4:60" s="301" customFormat="1" x14ac:dyDescent="0.25">
      <c r="D487" s="324"/>
      <c r="L487" s="365"/>
      <c r="AM487" s="366"/>
      <c r="AN487" s="366"/>
      <c r="AO487" s="366"/>
      <c r="AP487" s="366"/>
      <c r="AU487" s="367"/>
      <c r="BB487" s="323"/>
      <c r="BD487" s="323"/>
      <c r="BF487" s="323"/>
      <c r="BH487" s="323"/>
    </row>
    <row r="488" spans="4:60" s="301" customFormat="1" x14ac:dyDescent="0.25">
      <c r="D488" s="324"/>
      <c r="L488" s="365"/>
      <c r="AM488" s="366"/>
      <c r="AN488" s="366"/>
      <c r="AO488" s="366"/>
      <c r="AP488" s="366"/>
      <c r="AU488" s="367"/>
      <c r="BB488" s="323"/>
      <c r="BD488" s="323"/>
      <c r="BF488" s="323"/>
      <c r="BH488" s="323"/>
    </row>
    <row r="489" spans="4:60" s="301" customFormat="1" x14ac:dyDescent="0.25">
      <c r="D489" s="324"/>
      <c r="L489" s="365"/>
      <c r="AM489" s="366"/>
      <c r="AN489" s="366"/>
      <c r="AO489" s="366"/>
      <c r="AP489" s="366"/>
      <c r="AU489" s="367"/>
      <c r="BB489" s="323"/>
      <c r="BD489" s="323"/>
      <c r="BF489" s="323"/>
      <c r="BH489" s="323"/>
    </row>
    <row r="490" spans="4:60" s="301" customFormat="1" x14ac:dyDescent="0.25">
      <c r="D490" s="324"/>
      <c r="L490" s="365"/>
      <c r="AM490" s="366"/>
      <c r="AN490" s="366"/>
      <c r="AO490" s="366"/>
      <c r="AP490" s="366"/>
      <c r="AU490" s="367"/>
      <c r="BB490" s="323"/>
      <c r="BD490" s="323"/>
      <c r="BF490" s="323"/>
      <c r="BH490" s="323"/>
    </row>
    <row r="491" spans="4:60" s="301" customFormat="1" x14ac:dyDescent="0.25">
      <c r="D491" s="324"/>
      <c r="L491" s="365"/>
      <c r="AM491" s="366"/>
      <c r="AN491" s="366"/>
      <c r="AO491" s="366"/>
      <c r="AP491" s="366"/>
      <c r="AU491" s="367"/>
      <c r="BB491" s="323"/>
      <c r="BD491" s="323"/>
      <c r="BF491" s="323"/>
      <c r="BH491" s="323"/>
    </row>
    <row r="492" spans="4:60" s="301" customFormat="1" x14ac:dyDescent="0.25">
      <c r="D492" s="324"/>
      <c r="L492" s="365"/>
      <c r="AM492" s="366"/>
      <c r="AN492" s="366"/>
      <c r="AO492" s="366"/>
      <c r="AP492" s="366"/>
      <c r="AU492" s="367"/>
      <c r="BB492" s="323"/>
      <c r="BD492" s="323"/>
      <c r="BF492" s="323"/>
      <c r="BH492" s="323"/>
    </row>
    <row r="493" spans="4:60" s="301" customFormat="1" x14ac:dyDescent="0.25">
      <c r="D493" s="324"/>
      <c r="L493" s="365"/>
      <c r="AM493" s="366"/>
      <c r="AN493" s="366"/>
      <c r="AO493" s="366"/>
      <c r="AP493" s="366"/>
      <c r="AU493" s="367"/>
      <c r="BB493" s="323"/>
      <c r="BD493" s="323"/>
      <c r="BF493" s="323"/>
      <c r="BH493" s="323"/>
    </row>
    <row r="494" spans="4:60" s="301" customFormat="1" x14ac:dyDescent="0.25">
      <c r="D494" s="324"/>
      <c r="L494" s="365"/>
      <c r="AM494" s="366"/>
      <c r="AN494" s="366"/>
      <c r="AO494" s="366"/>
      <c r="AP494" s="366"/>
      <c r="AU494" s="367"/>
      <c r="BB494" s="323"/>
      <c r="BD494" s="323"/>
      <c r="BF494" s="323"/>
      <c r="BH494" s="323"/>
    </row>
    <row r="495" spans="4:60" s="301" customFormat="1" x14ac:dyDescent="0.25">
      <c r="D495" s="324"/>
      <c r="L495" s="365"/>
      <c r="AM495" s="366"/>
      <c r="AN495" s="366"/>
      <c r="AO495" s="366"/>
      <c r="AP495" s="366"/>
      <c r="AU495" s="367"/>
      <c r="BB495" s="323"/>
      <c r="BD495" s="323"/>
      <c r="BF495" s="323"/>
      <c r="BH495" s="323"/>
    </row>
    <row r="496" spans="4:60" s="301" customFormat="1" x14ac:dyDescent="0.25">
      <c r="D496" s="324"/>
      <c r="L496" s="365"/>
      <c r="AM496" s="366"/>
      <c r="AN496" s="366"/>
      <c r="AO496" s="366"/>
      <c r="AP496" s="366"/>
      <c r="AU496" s="367"/>
      <c r="BB496" s="323"/>
      <c r="BD496" s="323"/>
      <c r="BF496" s="323"/>
      <c r="BH496" s="323"/>
    </row>
    <row r="497" spans="4:60" s="301" customFormat="1" x14ac:dyDescent="0.25">
      <c r="D497" s="324"/>
      <c r="L497" s="365"/>
      <c r="AM497" s="366"/>
      <c r="AN497" s="366"/>
      <c r="AO497" s="366"/>
      <c r="AP497" s="366"/>
      <c r="AU497" s="367"/>
      <c r="BB497" s="323"/>
      <c r="BD497" s="323"/>
      <c r="BF497" s="323"/>
      <c r="BH497" s="323"/>
    </row>
    <row r="498" spans="4:60" s="301" customFormat="1" x14ac:dyDescent="0.25">
      <c r="D498" s="324"/>
      <c r="L498" s="365"/>
      <c r="AM498" s="366"/>
      <c r="AN498" s="366"/>
      <c r="AO498" s="366"/>
      <c r="AP498" s="366"/>
      <c r="AU498" s="367"/>
      <c r="BB498" s="323"/>
      <c r="BD498" s="323"/>
      <c r="BF498" s="323"/>
      <c r="BH498" s="323"/>
    </row>
    <row r="499" spans="4:60" s="301" customFormat="1" x14ac:dyDescent="0.25">
      <c r="D499" s="324"/>
      <c r="L499" s="365"/>
      <c r="AM499" s="366"/>
      <c r="AN499" s="366"/>
      <c r="AO499" s="366"/>
      <c r="AP499" s="366"/>
      <c r="AU499" s="367"/>
      <c r="BB499" s="323"/>
      <c r="BD499" s="323"/>
      <c r="BF499" s="323"/>
      <c r="BH499" s="323"/>
    </row>
    <row r="500" spans="4:60" s="301" customFormat="1" x14ac:dyDescent="0.25">
      <c r="D500" s="324"/>
      <c r="L500" s="365"/>
      <c r="AM500" s="366"/>
      <c r="AN500" s="366"/>
      <c r="AO500" s="366"/>
      <c r="AP500" s="366"/>
      <c r="AU500" s="367"/>
      <c r="BB500" s="323"/>
      <c r="BD500" s="323"/>
      <c r="BF500" s="323"/>
      <c r="BH500" s="323"/>
    </row>
    <row r="501" spans="4:60" s="301" customFormat="1" x14ac:dyDescent="0.25">
      <c r="D501" s="324"/>
      <c r="L501" s="365"/>
      <c r="AM501" s="366"/>
      <c r="AN501" s="366"/>
      <c r="AO501" s="366"/>
      <c r="AP501" s="366"/>
      <c r="AU501" s="367"/>
      <c r="BB501" s="323"/>
      <c r="BD501" s="323"/>
      <c r="BF501" s="323"/>
      <c r="BH501" s="323"/>
    </row>
    <row r="502" spans="4:60" s="301" customFormat="1" x14ac:dyDescent="0.25">
      <c r="D502" s="324"/>
      <c r="L502" s="365"/>
      <c r="AM502" s="366"/>
      <c r="AN502" s="366"/>
      <c r="AO502" s="366"/>
      <c r="AP502" s="366"/>
      <c r="AU502" s="367"/>
      <c r="BB502" s="323"/>
      <c r="BD502" s="323"/>
      <c r="BF502" s="323"/>
      <c r="BH502" s="323"/>
    </row>
    <row r="503" spans="4:60" s="301" customFormat="1" x14ac:dyDescent="0.25">
      <c r="D503" s="324"/>
      <c r="L503" s="365"/>
      <c r="AM503" s="366"/>
      <c r="AN503" s="366"/>
      <c r="AO503" s="366"/>
      <c r="AP503" s="366"/>
      <c r="AU503" s="367"/>
      <c r="BB503" s="323"/>
      <c r="BD503" s="323"/>
      <c r="BF503" s="323"/>
      <c r="BH503" s="323"/>
    </row>
    <row r="504" spans="4:60" s="301" customFormat="1" x14ac:dyDescent="0.25">
      <c r="D504" s="324"/>
      <c r="L504" s="365"/>
      <c r="AM504" s="366"/>
      <c r="AN504" s="366"/>
      <c r="AO504" s="366"/>
      <c r="AP504" s="366"/>
      <c r="AU504" s="367"/>
      <c r="BB504" s="323"/>
      <c r="BD504" s="323"/>
      <c r="BF504" s="323"/>
      <c r="BH504" s="323"/>
    </row>
    <row r="505" spans="4:60" s="301" customFormat="1" x14ac:dyDescent="0.25">
      <c r="D505" s="324"/>
      <c r="L505" s="365"/>
      <c r="AM505" s="366"/>
      <c r="AN505" s="366"/>
      <c r="AO505" s="366"/>
      <c r="AP505" s="366"/>
      <c r="AU505" s="367"/>
      <c r="BB505" s="323"/>
      <c r="BD505" s="323"/>
      <c r="BF505" s="323"/>
      <c r="BH505" s="323"/>
    </row>
    <row r="506" spans="4:60" s="301" customFormat="1" x14ac:dyDescent="0.25">
      <c r="D506" s="324"/>
      <c r="L506" s="365"/>
      <c r="AM506" s="366"/>
      <c r="AN506" s="366"/>
      <c r="AO506" s="366"/>
      <c r="AP506" s="366"/>
      <c r="AU506" s="367"/>
      <c r="BB506" s="323"/>
      <c r="BD506" s="323"/>
      <c r="BF506" s="323"/>
      <c r="BH506" s="323"/>
    </row>
    <row r="507" spans="4:60" s="301" customFormat="1" x14ac:dyDescent="0.25">
      <c r="D507" s="324"/>
      <c r="L507" s="365"/>
      <c r="AM507" s="366"/>
      <c r="AN507" s="366"/>
      <c r="AO507" s="366"/>
      <c r="AP507" s="366"/>
      <c r="AU507" s="367"/>
      <c r="BB507" s="323"/>
      <c r="BD507" s="323"/>
      <c r="BF507" s="323"/>
      <c r="BH507" s="323"/>
    </row>
    <row r="508" spans="4:60" s="301" customFormat="1" x14ac:dyDescent="0.25">
      <c r="D508" s="324"/>
      <c r="L508" s="365"/>
      <c r="AM508" s="366"/>
      <c r="AN508" s="366"/>
      <c r="AO508" s="366"/>
      <c r="AP508" s="366"/>
      <c r="AU508" s="367"/>
      <c r="BB508" s="323"/>
      <c r="BD508" s="323"/>
      <c r="BF508" s="323"/>
      <c r="BH508" s="323"/>
    </row>
    <row r="509" spans="4:60" s="301" customFormat="1" x14ac:dyDescent="0.25">
      <c r="D509" s="324"/>
      <c r="L509" s="365"/>
      <c r="AM509" s="366"/>
      <c r="AN509" s="366"/>
      <c r="AO509" s="366"/>
      <c r="AP509" s="366"/>
      <c r="AU509" s="367"/>
      <c r="BB509" s="323"/>
      <c r="BD509" s="323"/>
      <c r="BF509" s="323"/>
      <c r="BH509" s="323"/>
    </row>
    <row r="510" spans="4:60" s="301" customFormat="1" x14ac:dyDescent="0.25">
      <c r="D510" s="324"/>
      <c r="L510" s="365"/>
      <c r="AM510" s="366"/>
      <c r="AN510" s="366"/>
      <c r="AO510" s="366"/>
      <c r="AP510" s="366"/>
      <c r="AU510" s="367"/>
      <c r="BB510" s="323"/>
      <c r="BD510" s="323"/>
      <c r="BF510" s="323"/>
      <c r="BH510" s="323"/>
    </row>
    <row r="511" spans="4:60" s="301" customFormat="1" x14ac:dyDescent="0.25">
      <c r="D511" s="324"/>
      <c r="L511" s="365"/>
      <c r="AM511" s="366"/>
      <c r="AN511" s="366"/>
      <c r="AO511" s="366"/>
      <c r="AP511" s="366"/>
      <c r="AU511" s="367"/>
      <c r="BB511" s="323"/>
      <c r="BD511" s="323"/>
      <c r="BF511" s="323"/>
      <c r="BH511" s="323"/>
    </row>
    <row r="512" spans="4:60" s="301" customFormat="1" x14ac:dyDescent="0.25">
      <c r="D512" s="324"/>
      <c r="L512" s="365"/>
      <c r="AM512" s="366"/>
      <c r="AN512" s="366"/>
      <c r="AO512" s="366"/>
      <c r="AP512" s="366"/>
      <c r="AU512" s="367"/>
      <c r="BB512" s="323"/>
      <c r="BD512" s="323"/>
      <c r="BF512" s="323"/>
      <c r="BH512" s="323"/>
    </row>
    <row r="513" spans="4:60" s="301" customFormat="1" x14ac:dyDescent="0.25">
      <c r="D513" s="324"/>
      <c r="L513" s="365"/>
      <c r="AM513" s="366"/>
      <c r="AN513" s="366"/>
      <c r="AO513" s="366"/>
      <c r="AP513" s="366"/>
      <c r="AU513" s="367"/>
      <c r="BB513" s="323"/>
      <c r="BD513" s="323"/>
      <c r="BF513" s="323"/>
      <c r="BH513" s="323"/>
    </row>
    <row r="514" spans="4:60" s="301" customFormat="1" x14ac:dyDescent="0.25">
      <c r="D514" s="324"/>
      <c r="L514" s="365"/>
      <c r="AM514" s="366"/>
      <c r="AN514" s="366"/>
      <c r="AO514" s="366"/>
      <c r="AP514" s="366"/>
      <c r="AU514" s="367"/>
      <c r="BB514" s="323"/>
      <c r="BD514" s="323"/>
      <c r="BF514" s="323"/>
      <c r="BH514" s="323"/>
    </row>
    <row r="515" spans="4:60" s="301" customFormat="1" x14ac:dyDescent="0.25">
      <c r="D515" s="324"/>
      <c r="L515" s="365"/>
      <c r="AM515" s="366"/>
      <c r="AN515" s="366"/>
      <c r="AO515" s="366"/>
      <c r="AP515" s="366"/>
      <c r="AU515" s="367"/>
      <c r="BB515" s="323"/>
      <c r="BD515" s="323"/>
      <c r="BF515" s="323"/>
      <c r="BH515" s="323"/>
    </row>
    <row r="516" spans="4:60" s="301" customFormat="1" x14ac:dyDescent="0.25">
      <c r="D516" s="324"/>
      <c r="L516" s="365"/>
      <c r="AM516" s="366"/>
      <c r="AN516" s="366"/>
      <c r="AO516" s="366"/>
      <c r="AP516" s="366"/>
      <c r="AU516" s="367"/>
      <c r="BB516" s="323"/>
      <c r="BD516" s="323"/>
      <c r="BF516" s="323"/>
      <c r="BH516" s="323"/>
    </row>
    <row r="517" spans="4:60" s="301" customFormat="1" x14ac:dyDescent="0.25">
      <c r="D517" s="324"/>
      <c r="L517" s="365"/>
      <c r="AM517" s="366"/>
      <c r="AN517" s="366"/>
      <c r="AO517" s="366"/>
      <c r="AP517" s="366"/>
      <c r="AU517" s="367"/>
      <c r="BB517" s="323"/>
      <c r="BD517" s="323"/>
      <c r="BF517" s="323"/>
      <c r="BH517" s="323"/>
    </row>
    <row r="518" spans="4:60" s="301" customFormat="1" x14ac:dyDescent="0.25">
      <c r="D518" s="324"/>
      <c r="L518" s="365"/>
      <c r="AM518" s="366"/>
      <c r="AN518" s="366"/>
      <c r="AO518" s="366"/>
      <c r="AP518" s="366"/>
      <c r="AU518" s="367"/>
      <c r="BB518" s="323"/>
      <c r="BD518" s="323"/>
      <c r="BF518" s="323"/>
      <c r="BH518" s="323"/>
    </row>
    <row r="519" spans="4:60" s="301" customFormat="1" x14ac:dyDescent="0.25">
      <c r="D519" s="324"/>
      <c r="L519" s="365"/>
      <c r="AM519" s="366"/>
      <c r="AN519" s="366"/>
      <c r="AO519" s="366"/>
      <c r="AP519" s="366"/>
      <c r="AU519" s="367"/>
      <c r="BB519" s="323"/>
      <c r="BD519" s="323"/>
      <c r="BF519" s="323"/>
      <c r="BH519" s="323"/>
    </row>
    <row r="520" spans="4:60" s="301" customFormat="1" x14ac:dyDescent="0.25">
      <c r="D520" s="324"/>
      <c r="L520" s="365"/>
      <c r="AM520" s="366"/>
      <c r="AN520" s="366"/>
      <c r="AO520" s="366"/>
      <c r="AP520" s="366"/>
      <c r="AU520" s="367"/>
      <c r="BB520" s="323"/>
      <c r="BD520" s="323"/>
      <c r="BF520" s="323"/>
      <c r="BH520" s="323"/>
    </row>
    <row r="521" spans="4:60" s="301" customFormat="1" x14ac:dyDescent="0.25">
      <c r="D521" s="324"/>
      <c r="L521" s="365"/>
      <c r="AM521" s="366"/>
      <c r="AN521" s="366"/>
      <c r="AO521" s="366"/>
      <c r="AP521" s="366"/>
      <c r="AU521" s="367"/>
      <c r="BB521" s="323"/>
      <c r="BD521" s="323"/>
      <c r="BF521" s="323"/>
      <c r="BH521" s="323"/>
    </row>
    <row r="522" spans="4:60" s="301" customFormat="1" x14ac:dyDescent="0.25">
      <c r="D522" s="324"/>
      <c r="L522" s="365"/>
      <c r="AM522" s="366"/>
      <c r="AN522" s="366"/>
      <c r="AO522" s="366"/>
      <c r="AP522" s="366"/>
      <c r="AU522" s="367"/>
      <c r="BB522" s="323"/>
      <c r="BD522" s="323"/>
      <c r="BF522" s="323"/>
      <c r="BH522" s="323"/>
    </row>
    <row r="523" spans="4:60" s="301" customFormat="1" x14ac:dyDescent="0.25">
      <c r="D523" s="324"/>
      <c r="L523" s="365"/>
      <c r="AM523" s="366"/>
      <c r="AN523" s="366"/>
      <c r="AO523" s="366"/>
      <c r="AP523" s="366"/>
      <c r="AU523" s="367"/>
      <c r="BB523" s="323"/>
      <c r="BD523" s="323"/>
      <c r="BF523" s="323"/>
      <c r="BH523" s="323"/>
    </row>
    <row r="524" spans="4:60" s="301" customFormat="1" x14ac:dyDescent="0.25">
      <c r="D524" s="324"/>
      <c r="L524" s="365"/>
      <c r="AM524" s="366"/>
      <c r="AN524" s="366"/>
      <c r="AO524" s="366"/>
      <c r="AP524" s="366"/>
      <c r="AU524" s="367"/>
      <c r="BB524" s="323"/>
      <c r="BD524" s="323"/>
      <c r="BF524" s="323"/>
      <c r="BH524" s="323"/>
    </row>
    <row r="525" spans="4:60" s="301" customFormat="1" x14ac:dyDescent="0.25">
      <c r="D525" s="324"/>
      <c r="L525" s="365"/>
      <c r="AM525" s="366"/>
      <c r="AN525" s="366"/>
      <c r="AO525" s="366"/>
      <c r="AP525" s="366"/>
      <c r="AU525" s="367"/>
      <c r="BB525" s="323"/>
      <c r="BD525" s="323"/>
      <c r="BF525" s="323"/>
      <c r="BH525" s="323"/>
    </row>
    <row r="526" spans="4:60" s="301" customFormat="1" x14ac:dyDescent="0.25">
      <c r="D526" s="324"/>
      <c r="L526" s="365"/>
      <c r="AM526" s="366"/>
      <c r="AN526" s="366"/>
      <c r="AO526" s="366"/>
      <c r="AP526" s="366"/>
      <c r="AU526" s="367"/>
      <c r="BB526" s="323"/>
      <c r="BD526" s="323"/>
      <c r="BF526" s="323"/>
      <c r="BH526" s="323"/>
    </row>
    <row r="527" spans="4:60" s="301" customFormat="1" x14ac:dyDescent="0.25">
      <c r="D527" s="324"/>
      <c r="L527" s="365"/>
      <c r="AM527" s="366"/>
      <c r="AN527" s="366"/>
      <c r="AO527" s="366"/>
      <c r="AP527" s="366"/>
      <c r="AU527" s="367"/>
      <c r="BB527" s="323"/>
      <c r="BD527" s="323"/>
      <c r="BF527" s="323"/>
      <c r="BH527" s="323"/>
    </row>
    <row r="528" spans="4:60" s="301" customFormat="1" x14ac:dyDescent="0.25">
      <c r="D528" s="324"/>
      <c r="L528" s="365"/>
      <c r="AM528" s="366"/>
      <c r="AN528" s="366"/>
      <c r="AO528" s="366"/>
      <c r="AP528" s="366"/>
      <c r="AU528" s="367"/>
      <c r="BB528" s="323"/>
      <c r="BD528" s="323"/>
      <c r="BF528" s="323"/>
      <c r="BH528" s="323"/>
    </row>
    <row r="529" spans="4:60" s="301" customFormat="1" x14ac:dyDescent="0.25">
      <c r="D529" s="324"/>
      <c r="L529" s="365"/>
      <c r="AM529" s="366"/>
      <c r="AN529" s="366"/>
      <c r="AO529" s="366"/>
      <c r="AP529" s="366"/>
      <c r="AU529" s="367"/>
      <c r="BB529" s="323"/>
      <c r="BD529" s="323"/>
      <c r="BF529" s="323"/>
      <c r="BH529" s="323"/>
    </row>
    <row r="530" spans="4:60" s="301" customFormat="1" x14ac:dyDescent="0.25">
      <c r="D530" s="324"/>
      <c r="L530" s="365"/>
      <c r="AM530" s="366"/>
      <c r="AN530" s="366"/>
      <c r="AO530" s="366"/>
      <c r="AP530" s="366"/>
      <c r="AU530" s="367"/>
      <c r="BB530" s="323"/>
      <c r="BD530" s="323"/>
      <c r="BF530" s="323"/>
      <c r="BH530" s="323"/>
    </row>
    <row r="531" spans="4:60" s="301" customFormat="1" x14ac:dyDescent="0.25">
      <c r="D531" s="324"/>
      <c r="L531" s="365"/>
      <c r="AM531" s="366"/>
      <c r="AN531" s="366"/>
      <c r="AO531" s="366"/>
      <c r="AP531" s="366"/>
      <c r="AU531" s="367"/>
      <c r="BB531" s="323"/>
      <c r="BD531" s="323"/>
      <c r="BF531" s="323"/>
      <c r="BH531" s="323"/>
    </row>
    <row r="532" spans="4:60" s="301" customFormat="1" x14ac:dyDescent="0.25">
      <c r="D532" s="324"/>
      <c r="L532" s="365"/>
      <c r="AM532" s="366"/>
      <c r="AN532" s="366"/>
      <c r="AO532" s="366"/>
      <c r="AP532" s="366"/>
      <c r="AU532" s="367"/>
      <c r="BB532" s="323"/>
      <c r="BD532" s="323"/>
      <c r="BF532" s="323"/>
      <c r="BH532" s="323"/>
    </row>
    <row r="533" spans="4:60" s="301" customFormat="1" x14ac:dyDescent="0.25">
      <c r="D533" s="324"/>
      <c r="L533" s="365"/>
      <c r="AM533" s="366"/>
      <c r="AN533" s="366"/>
      <c r="AO533" s="366"/>
      <c r="AP533" s="366"/>
      <c r="AU533" s="367"/>
      <c r="BB533" s="323"/>
      <c r="BD533" s="323"/>
      <c r="BF533" s="323"/>
      <c r="BH533" s="323"/>
    </row>
    <row r="534" spans="4:60" s="301" customFormat="1" x14ac:dyDescent="0.25">
      <c r="D534" s="324"/>
      <c r="L534" s="365"/>
      <c r="AM534" s="366"/>
      <c r="AN534" s="366"/>
      <c r="AO534" s="366"/>
      <c r="AP534" s="366"/>
      <c r="AU534" s="367"/>
      <c r="BB534" s="323"/>
      <c r="BD534" s="323"/>
      <c r="BF534" s="323"/>
      <c r="BH534" s="323"/>
    </row>
    <row r="535" spans="4:60" s="301" customFormat="1" x14ac:dyDescent="0.25">
      <c r="D535" s="324"/>
      <c r="L535" s="365"/>
      <c r="AM535" s="366"/>
      <c r="AN535" s="366"/>
      <c r="AO535" s="366"/>
      <c r="AP535" s="366"/>
      <c r="AU535" s="367"/>
      <c r="BB535" s="323"/>
      <c r="BD535" s="323"/>
      <c r="BF535" s="323"/>
      <c r="BH535" s="323"/>
    </row>
    <row r="536" spans="4:60" s="301" customFormat="1" x14ac:dyDescent="0.25">
      <c r="D536" s="324"/>
      <c r="L536" s="365"/>
      <c r="AM536" s="366"/>
      <c r="AN536" s="366"/>
      <c r="AO536" s="366"/>
      <c r="AP536" s="366"/>
      <c r="AU536" s="367"/>
      <c r="BB536" s="323"/>
      <c r="BD536" s="323"/>
      <c r="BF536" s="323"/>
      <c r="BH536" s="323"/>
    </row>
    <row r="537" spans="4:60" s="301" customFormat="1" x14ac:dyDescent="0.25">
      <c r="D537" s="324"/>
      <c r="L537" s="365"/>
      <c r="AM537" s="366"/>
      <c r="AN537" s="366"/>
      <c r="AO537" s="366"/>
      <c r="AP537" s="366"/>
      <c r="AU537" s="367"/>
      <c r="BB537" s="323"/>
      <c r="BD537" s="323"/>
      <c r="BF537" s="323"/>
      <c r="BH537" s="323"/>
    </row>
    <row r="538" spans="4:60" s="301" customFormat="1" x14ac:dyDescent="0.25">
      <c r="D538" s="324"/>
      <c r="L538" s="365"/>
      <c r="AM538" s="366"/>
      <c r="AN538" s="366"/>
      <c r="AO538" s="366"/>
      <c r="AP538" s="366"/>
      <c r="AU538" s="367"/>
      <c r="BB538" s="323"/>
      <c r="BD538" s="323"/>
      <c r="BF538" s="323"/>
      <c r="BH538" s="323"/>
    </row>
    <row r="539" spans="4:60" s="301" customFormat="1" x14ac:dyDescent="0.25">
      <c r="D539" s="324"/>
      <c r="L539" s="365"/>
      <c r="AM539" s="366"/>
      <c r="AN539" s="366"/>
      <c r="AO539" s="366"/>
      <c r="AP539" s="366"/>
      <c r="AU539" s="367"/>
      <c r="BB539" s="323"/>
      <c r="BD539" s="323"/>
      <c r="BF539" s="323"/>
      <c r="BH539" s="323"/>
    </row>
    <row r="540" spans="4:60" s="301" customFormat="1" x14ac:dyDescent="0.25">
      <c r="D540" s="324"/>
      <c r="L540" s="365"/>
      <c r="AM540" s="366"/>
      <c r="AN540" s="366"/>
      <c r="AO540" s="366"/>
      <c r="AP540" s="366"/>
      <c r="AU540" s="367"/>
      <c r="BB540" s="323"/>
      <c r="BD540" s="323"/>
      <c r="BF540" s="323"/>
      <c r="BH540" s="323"/>
    </row>
    <row r="541" spans="4:60" s="301" customFormat="1" x14ac:dyDescent="0.25">
      <c r="D541" s="324"/>
      <c r="L541" s="365"/>
      <c r="AM541" s="366"/>
      <c r="AN541" s="366"/>
      <c r="AO541" s="366"/>
      <c r="AP541" s="366"/>
      <c r="AU541" s="367"/>
      <c r="BB541" s="323"/>
      <c r="BD541" s="323"/>
      <c r="BF541" s="323"/>
      <c r="BH541" s="323"/>
    </row>
    <row r="542" spans="4:60" s="301" customFormat="1" x14ac:dyDescent="0.25">
      <c r="D542" s="324"/>
      <c r="L542" s="365"/>
      <c r="AM542" s="366"/>
      <c r="AN542" s="366"/>
      <c r="AO542" s="366"/>
      <c r="AP542" s="366"/>
      <c r="AU542" s="367"/>
      <c r="BB542" s="323"/>
      <c r="BD542" s="323"/>
      <c r="BF542" s="323"/>
      <c r="BH542" s="323"/>
    </row>
    <row r="543" spans="4:60" s="301" customFormat="1" x14ac:dyDescent="0.25">
      <c r="D543" s="324"/>
      <c r="L543" s="365"/>
      <c r="AM543" s="366"/>
      <c r="AN543" s="366"/>
      <c r="AO543" s="366"/>
      <c r="AP543" s="366"/>
      <c r="AU543" s="367"/>
      <c r="BB543" s="323"/>
      <c r="BD543" s="323"/>
      <c r="BF543" s="323"/>
      <c r="BH543" s="323"/>
    </row>
    <row r="544" spans="4:60" s="301" customFormat="1" x14ac:dyDescent="0.25">
      <c r="D544" s="324"/>
      <c r="L544" s="365"/>
      <c r="AM544" s="366"/>
      <c r="AN544" s="366"/>
      <c r="AO544" s="366"/>
      <c r="AP544" s="366"/>
      <c r="AU544" s="367"/>
      <c r="BB544" s="323"/>
      <c r="BD544" s="323"/>
      <c r="BF544" s="323"/>
      <c r="BH544" s="323"/>
    </row>
    <row r="545" spans="1:60" s="301" customFormat="1" x14ac:dyDescent="0.25">
      <c r="D545" s="324"/>
      <c r="L545" s="365"/>
      <c r="AM545" s="366"/>
      <c r="AN545" s="366"/>
      <c r="AO545" s="366"/>
      <c r="AP545" s="366"/>
      <c r="AU545" s="367"/>
      <c r="BB545" s="323"/>
      <c r="BD545" s="323"/>
      <c r="BF545" s="323"/>
      <c r="BH545" s="323"/>
    </row>
    <row r="546" spans="1:60" s="301" customFormat="1" x14ac:dyDescent="0.25">
      <c r="D546" s="324"/>
      <c r="L546" s="365"/>
      <c r="AM546" s="366"/>
      <c r="AN546" s="366"/>
      <c r="AO546" s="366"/>
      <c r="AP546" s="366"/>
      <c r="AU546" s="367"/>
      <c r="BB546" s="323"/>
      <c r="BD546" s="323"/>
      <c r="BF546" s="323"/>
      <c r="BH546" s="323"/>
    </row>
    <row r="547" spans="1:60" s="301" customFormat="1" x14ac:dyDescent="0.25">
      <c r="D547" s="324"/>
      <c r="L547" s="365"/>
      <c r="AM547" s="366"/>
      <c r="AN547" s="366"/>
      <c r="AO547" s="366"/>
      <c r="AP547" s="366"/>
      <c r="AU547" s="367"/>
      <c r="BB547" s="323"/>
      <c r="BD547" s="323"/>
      <c r="BF547" s="323"/>
      <c r="BH547" s="323"/>
    </row>
    <row r="548" spans="1:60" s="301" customFormat="1" x14ac:dyDescent="0.25">
      <c r="D548" s="324"/>
      <c r="L548" s="365"/>
      <c r="AM548" s="366"/>
      <c r="AN548" s="366"/>
      <c r="AO548" s="366"/>
      <c r="AP548" s="366"/>
      <c r="AU548" s="367"/>
      <c r="BB548" s="323"/>
      <c r="BD548" s="323"/>
      <c r="BF548" s="323"/>
      <c r="BH548" s="323"/>
    </row>
    <row r="549" spans="1:60" x14ac:dyDescent="0.25">
      <c r="A549" s="301"/>
      <c r="B549" s="300"/>
      <c r="C549" s="300"/>
      <c r="D549" s="326"/>
      <c r="E549" s="300"/>
      <c r="F549" s="300"/>
      <c r="G549" s="300"/>
      <c r="H549" s="300"/>
      <c r="I549" s="300"/>
      <c r="J549" s="300"/>
      <c r="K549" s="300"/>
      <c r="L549" s="356"/>
      <c r="M549" s="300"/>
      <c r="N549" s="300"/>
      <c r="O549" s="300"/>
      <c r="P549" s="300"/>
      <c r="Q549" s="300"/>
      <c r="R549" s="300"/>
      <c r="S549" s="300"/>
      <c r="T549" s="300"/>
      <c r="U549" s="300"/>
      <c r="V549" s="300"/>
      <c r="W549" s="300"/>
      <c r="X549" s="300"/>
      <c r="Y549" s="300"/>
      <c r="Z549" s="300"/>
      <c r="AA549" s="300"/>
      <c r="AB549" s="300"/>
      <c r="AC549" s="300"/>
      <c r="AD549" s="300"/>
      <c r="AE549" s="300"/>
      <c r="AF549" s="300"/>
      <c r="AG549" s="300"/>
      <c r="AH549" s="300"/>
      <c r="AI549" s="300"/>
      <c r="AJ549" s="300"/>
      <c r="AK549" s="300"/>
      <c r="AL549" s="300"/>
      <c r="AM549" s="357"/>
      <c r="AN549" s="357"/>
      <c r="AO549" s="357"/>
      <c r="AP549" s="357"/>
      <c r="AQ549" s="300"/>
      <c r="AR549" s="300"/>
      <c r="AS549" s="300"/>
      <c r="AT549" s="300"/>
      <c r="AU549" s="358"/>
      <c r="AV549" s="300"/>
      <c r="AW549" s="300"/>
      <c r="AX549" s="300"/>
      <c r="AY549" s="300"/>
      <c r="AZ549" s="300"/>
    </row>
    <row r="550" spans="1:60" x14ac:dyDescent="0.25">
      <c r="B550" s="300"/>
      <c r="C550" s="300"/>
      <c r="D550" s="326"/>
      <c r="E550" s="300"/>
      <c r="F550" s="300"/>
      <c r="G550" s="300"/>
      <c r="H550" s="300"/>
      <c r="I550" s="300"/>
      <c r="J550" s="300"/>
      <c r="K550" s="300"/>
      <c r="L550" s="356"/>
      <c r="M550" s="300"/>
      <c r="N550" s="300"/>
      <c r="O550" s="300"/>
      <c r="P550" s="300"/>
      <c r="Q550" s="300"/>
      <c r="R550" s="300"/>
      <c r="S550" s="300"/>
      <c r="T550" s="300"/>
      <c r="U550" s="300"/>
      <c r="V550" s="300"/>
      <c r="W550" s="300"/>
      <c r="X550" s="300"/>
      <c r="Y550" s="300"/>
      <c r="Z550" s="300"/>
      <c r="AA550" s="300"/>
      <c r="AB550" s="300"/>
      <c r="AC550" s="300"/>
      <c r="AD550" s="300"/>
      <c r="AE550" s="300"/>
      <c r="AF550" s="300"/>
      <c r="AG550" s="300"/>
      <c r="AH550" s="300"/>
      <c r="AI550" s="300"/>
      <c r="AJ550" s="300"/>
      <c r="AK550" s="300"/>
      <c r="AL550" s="300"/>
      <c r="AM550" s="357"/>
      <c r="AN550" s="357"/>
      <c r="AO550" s="357"/>
      <c r="AP550" s="357"/>
      <c r="AQ550" s="300"/>
      <c r="AR550" s="300"/>
      <c r="AS550" s="300"/>
      <c r="AT550" s="300"/>
      <c r="AU550" s="358"/>
      <c r="AV550" s="300"/>
      <c r="AW550" s="300"/>
      <c r="AX550" s="300"/>
      <c r="AY550" s="300"/>
      <c r="AZ550" s="300"/>
    </row>
  </sheetData>
  <sheetProtection formatCells="0" formatColumns="0" formatRows="0"/>
  <dataConsolidate/>
  <mergeCells count="43">
    <mergeCell ref="H22:I22"/>
    <mergeCell ref="H23:I23"/>
    <mergeCell ref="H19:I19"/>
    <mergeCell ref="H20:I20"/>
    <mergeCell ref="BM15:BT17"/>
    <mergeCell ref="H18:I18"/>
    <mergeCell ref="H5:AE5"/>
    <mergeCell ref="AF16:AF17"/>
    <mergeCell ref="AK16:AK17"/>
    <mergeCell ref="AV16:AV17"/>
    <mergeCell ref="AX16:AX17"/>
    <mergeCell ref="AS16:AS17"/>
    <mergeCell ref="AI15:AW15"/>
    <mergeCell ref="H15:AE15"/>
    <mergeCell ref="L16:L17"/>
    <mergeCell ref="N16:N17"/>
    <mergeCell ref="AW16:AW17"/>
    <mergeCell ref="AM16:AM17"/>
    <mergeCell ref="AG16:AG17"/>
    <mergeCell ref="AI16:AI17"/>
    <mergeCell ref="B25:AA25"/>
    <mergeCell ref="BA15:BK16"/>
    <mergeCell ref="BM22:BT22"/>
    <mergeCell ref="BM23:BT23"/>
    <mergeCell ref="BM18:BT18"/>
    <mergeCell ref="BM19:BT19"/>
    <mergeCell ref="BM20:BT20"/>
    <mergeCell ref="BM21:BT21"/>
    <mergeCell ref="F16:F17"/>
    <mergeCell ref="P16:AE16"/>
    <mergeCell ref="H21:I21"/>
    <mergeCell ref="AQ16:AQ17"/>
    <mergeCell ref="AU16:AU17"/>
    <mergeCell ref="AO16:AO17"/>
    <mergeCell ref="AY16:AY17"/>
    <mergeCell ref="H16:I17"/>
    <mergeCell ref="A1:E3"/>
    <mergeCell ref="F1:O1"/>
    <mergeCell ref="F2:O2"/>
    <mergeCell ref="P2:Q2"/>
    <mergeCell ref="F3:O3"/>
    <mergeCell ref="P3:S3"/>
    <mergeCell ref="P1:Q1"/>
  </mergeCells>
  <conditionalFormatting sqref="J8 N8:N10 I9">
    <cfRule type="expression" dxfId="837" priority="2952">
      <formula>+IF($L$8="Sede Direccion General",1,0)</formula>
    </cfRule>
    <cfRule type="expression" dxfId="836" priority="2953">
      <formula>+IF($L$8="",1,0)</formula>
    </cfRule>
  </conditionalFormatting>
  <conditionalFormatting sqref="N10 J8 N8">
    <cfRule type="expression" dxfId="835" priority="2951">
      <formula>+IF($L$9="",1,0)</formula>
    </cfRule>
  </conditionalFormatting>
  <conditionalFormatting sqref="AE18:AE22 AG18:AG22 AQ18:AQ22">
    <cfRule type="cellIs" dxfId="834" priority="1065" operator="equal">
      <formula>"EXTREMA-INACEPTABLE 25"</formula>
    </cfRule>
    <cfRule type="cellIs" dxfId="833" priority="1066" operator="equal">
      <formula>"EXTREMA-INACEPTABLE 20"</formula>
    </cfRule>
    <cfRule type="cellIs" dxfId="832" priority="1067" operator="equal">
      <formula>"EXTREMA-INACEPTABLE 15"</formula>
    </cfRule>
    <cfRule type="cellIs" dxfId="831" priority="1068" operator="equal">
      <formula>"EXTREMA-INACEPTABLE 10"</formula>
    </cfRule>
    <cfRule type="cellIs" dxfId="830" priority="1069" operator="equal">
      <formula>"EXTREMA-INACEPTABLE 20"</formula>
    </cfRule>
    <cfRule type="cellIs" dxfId="829" priority="1070" operator="equal">
      <formula>"EXTREMA-INACEPTABLE 16"</formula>
    </cfRule>
    <cfRule type="cellIs" dxfId="828" priority="1071" operator="equal">
      <formula>"EXTREMA-INACEPTABLE 12"</formula>
    </cfRule>
    <cfRule type="cellIs" dxfId="827" priority="1072" operator="equal">
      <formula>"EXTREMA- INACEPTABLE 15"</formula>
    </cfRule>
    <cfRule type="cellIs" dxfId="826" priority="1073" operator="equal">
      <formula>"ALTA-IMPORTANTE 5"</formula>
    </cfRule>
    <cfRule type="cellIs" dxfId="825" priority="1074" operator="equal">
      <formula>"ALTA-IMPORTANTE 8"</formula>
    </cfRule>
    <cfRule type="cellIs" dxfId="824" priority="1075" operator="equal">
      <formula>"ALTA-IMPORTANTE 4"</formula>
    </cfRule>
    <cfRule type="cellIs" dxfId="823" priority="1076" operator="equal">
      <formula>"ALTA-IMPORTANTE 12"</formula>
    </cfRule>
    <cfRule type="cellIs" dxfId="822" priority="1077" operator="equal">
      <formula>"ALTA-IMPORTANTE 9"</formula>
    </cfRule>
    <cfRule type="cellIs" dxfId="821" priority="1078" operator="equal">
      <formula>"ALTA-IMPORTANTE 10"</formula>
    </cfRule>
    <cfRule type="cellIs" dxfId="820" priority="1079" operator="equal">
      <formula>"ALTA-IMPORTANTE 8"</formula>
    </cfRule>
    <cfRule type="cellIs" dxfId="819" priority="1080" operator="equal">
      <formula>"ALTA-IMPORTANTE 5"</formula>
    </cfRule>
    <cfRule type="cellIs" dxfId="818" priority="1081" operator="equal">
      <formula>"MODERADO 4"</formula>
    </cfRule>
    <cfRule type="cellIs" dxfId="817" priority="1082" operator="equal">
      <formula>"MODERADO 6"</formula>
    </cfRule>
    <cfRule type="cellIs" dxfId="816" priority="1083" operator="equal">
      <formula>"MODERADO 6"</formula>
    </cfRule>
    <cfRule type="cellIs" dxfId="815" priority="1084" operator="equal">
      <formula>"MODERADO 3"</formula>
    </cfRule>
    <cfRule type="cellIs" dxfId="814" priority="1085" operator="equal">
      <formula>"BAJO-TRIVIAL 3"</formula>
    </cfRule>
    <cfRule type="cellIs" dxfId="813" priority="1086" operator="equal">
      <formula>"BAJO-ACEPTABLE 4"</formula>
    </cfRule>
    <cfRule type="cellIs" dxfId="812" priority="1087" operator="equal">
      <formula>"BAJO-TRIVIAL 2"</formula>
    </cfRule>
    <cfRule type="cellIs" dxfId="811" priority="1088" operator="equal">
      <formula>"BAJO-ACEPTABLE 2"</formula>
    </cfRule>
    <cfRule type="cellIs" dxfId="810" priority="1089" operator="equal">
      <formula>"BAJO-TRIVIAL 1"</formula>
    </cfRule>
  </conditionalFormatting>
  <conditionalFormatting sqref="AW18:AW22">
    <cfRule type="cellIs" dxfId="809" priority="1040" operator="equal">
      <formula>"EXTREMA-INACEPTABLE 25"</formula>
    </cfRule>
    <cfRule type="cellIs" dxfId="808" priority="1041" operator="equal">
      <formula>"EXTREMA-INACEPTABLE 20"</formula>
    </cfRule>
    <cfRule type="cellIs" dxfId="807" priority="1042" operator="equal">
      <formula>"EXTREMA-INACEPTABLE 15"</formula>
    </cfRule>
    <cfRule type="cellIs" dxfId="806" priority="1043" operator="equal">
      <formula>"EXTREMA-INACEPTABLE 5"</formula>
    </cfRule>
    <cfRule type="cellIs" dxfId="805" priority="1044" operator="equal">
      <formula>"EXTREMA-INACEPTABLE 20"</formula>
    </cfRule>
    <cfRule type="cellIs" dxfId="804" priority="1045" operator="equal">
      <formula>"EXTREMA-INACEPTABLE 16"</formula>
    </cfRule>
    <cfRule type="cellIs" dxfId="803" priority="1046" operator="equal">
      <formula>"EXTREMA-INACEPTABLE 12"</formula>
    </cfRule>
    <cfRule type="cellIs" dxfId="802" priority="1047" operator="equal">
      <formula>"EXTREMA- INACEPTABLE 15"</formula>
    </cfRule>
    <cfRule type="cellIs" dxfId="801" priority="1048" operator="equal">
      <formula>"ALTA-IMPORTANTE 5"</formula>
    </cfRule>
    <cfRule type="cellIs" dxfId="800" priority="1049" operator="equal">
      <formula>"ALTA-IMPORTANTE 8"</formula>
    </cfRule>
    <cfRule type="cellIs" dxfId="799" priority="1050" operator="equal">
      <formula>"ALTA-IMPORTANTE 4"</formula>
    </cfRule>
    <cfRule type="cellIs" dxfId="798" priority="1051" operator="equal">
      <formula>"ALTA-IMPORTANTE 12"</formula>
    </cfRule>
    <cfRule type="cellIs" dxfId="797" priority="1052" operator="equal">
      <formula>"ALTA-IMPORTANTE 9"</formula>
    </cfRule>
    <cfRule type="cellIs" dxfId="796" priority="1053" operator="equal">
      <formula>"ALTA-IMPORTANTE 10"</formula>
    </cfRule>
    <cfRule type="cellIs" dxfId="795" priority="1054" operator="equal">
      <formula>"ALTA-IMPORTANTE 8"</formula>
    </cfRule>
    <cfRule type="cellIs" dxfId="794" priority="1055" operator="equal">
      <formula>"ALTA-IMPORTANTE 5"</formula>
    </cfRule>
    <cfRule type="cellIs" dxfId="793" priority="1056" operator="equal">
      <formula>"MODERADO 4"</formula>
    </cfRule>
    <cfRule type="cellIs" dxfId="792" priority="1057" operator="equal">
      <formula>"MODERADO 6"</formula>
    </cfRule>
    <cfRule type="cellIs" dxfId="791" priority="1058" operator="equal">
      <formula>"MODERADO 6"</formula>
    </cfRule>
    <cfRule type="cellIs" dxfId="790" priority="1059" operator="equal">
      <formula>"MODERADO 3"</formula>
    </cfRule>
    <cfRule type="cellIs" dxfId="789" priority="1060" operator="equal">
      <formula>"BAJO-TRIVIAL 3"</formula>
    </cfRule>
    <cfRule type="cellIs" dxfId="788" priority="1061" operator="equal">
      <formula>"BAJO-ACEPTABLE 4"</formula>
    </cfRule>
    <cfRule type="cellIs" dxfId="787" priority="1062" operator="equal">
      <formula>"BAJO-TRIVIAL 2"</formula>
    </cfRule>
    <cfRule type="cellIs" dxfId="786" priority="1063" operator="equal">
      <formula>"BAJO-ACEPTABLE 2"</formula>
    </cfRule>
    <cfRule type="cellIs" dxfId="785" priority="1064" operator="equal">
      <formula>"BAJO-TRIVIAL 1"</formula>
    </cfRule>
  </conditionalFormatting>
  <conditionalFormatting sqref="AF18 AF20:AF22">
    <cfRule type="cellIs" dxfId="784" priority="665" operator="equal">
      <formula>"EXTREMA-INACEPTABLE 25"</formula>
    </cfRule>
    <cfRule type="cellIs" dxfId="783" priority="666" operator="equal">
      <formula>"EXTREMA-INACEPTABLE 20"</formula>
    </cfRule>
    <cfRule type="cellIs" dxfId="782" priority="667" operator="equal">
      <formula>"EXTREMA-INACEPTABLE 15"</formula>
    </cfRule>
    <cfRule type="cellIs" dxfId="781" priority="668" operator="equal">
      <formula>"EXTREMA-INACEPTABLE 5"</formula>
    </cfRule>
    <cfRule type="cellIs" dxfId="780" priority="669" operator="equal">
      <formula>"EXTREMA-INACEPTABLE 20"</formula>
    </cfRule>
    <cfRule type="cellIs" dxfId="779" priority="670" operator="equal">
      <formula>"EXTREMA-INACEPTABLE 16"</formula>
    </cfRule>
    <cfRule type="cellIs" dxfId="778" priority="671" operator="equal">
      <formula>"EXTREMA-INACEPTABLE 12"</formula>
    </cfRule>
    <cfRule type="cellIs" dxfId="777" priority="672" operator="equal">
      <formula>"EXTREMA- INACEPTABLE 15"</formula>
    </cfRule>
    <cfRule type="cellIs" dxfId="776" priority="673" operator="equal">
      <formula>"ALTA-IMPORTANTE 5"</formula>
    </cfRule>
    <cfRule type="cellIs" dxfId="775" priority="674" operator="equal">
      <formula>"ALTA-IMPORTANTE 8"</formula>
    </cfRule>
    <cfRule type="cellIs" dxfId="774" priority="675" operator="equal">
      <formula>"ALTA-IMPORTANTE 4"</formula>
    </cfRule>
    <cfRule type="cellIs" dxfId="773" priority="676" operator="equal">
      <formula>"ALTA-IMPORTANTE 12"</formula>
    </cfRule>
    <cfRule type="cellIs" dxfId="772" priority="677" operator="equal">
      <formula>"ALTA-IMPORTANTE 9"</formula>
    </cfRule>
    <cfRule type="cellIs" dxfId="771" priority="678" operator="equal">
      <formula>"ALTA-IMPORTANTE 10"</formula>
    </cfRule>
    <cfRule type="cellIs" dxfId="770" priority="679" operator="equal">
      <formula>"ALTA-IMPORTANTE 8"</formula>
    </cfRule>
    <cfRule type="cellIs" dxfId="769" priority="680" operator="equal">
      <formula>"ALTA-IMPORTANTE 5"</formula>
    </cfRule>
    <cfRule type="cellIs" dxfId="768" priority="681" operator="equal">
      <formula>"MODERADO 4"</formula>
    </cfRule>
    <cfRule type="cellIs" dxfId="767" priority="682" operator="equal">
      <formula>"MODERADO 6"</formula>
    </cfRule>
    <cfRule type="cellIs" dxfId="766" priority="683" operator="equal">
      <formula>"MODERADO 6"</formula>
    </cfRule>
    <cfRule type="cellIs" dxfId="765" priority="684" operator="equal">
      <formula>"MODERADO 3"</formula>
    </cfRule>
    <cfRule type="cellIs" dxfId="764" priority="685" operator="equal">
      <formula>"BAJO-TRIVIAL 3"</formula>
    </cfRule>
    <cfRule type="cellIs" dxfId="763" priority="686" operator="equal">
      <formula>"BAJO-ACEPTABLE 4"</formula>
    </cfRule>
    <cfRule type="cellIs" dxfId="762" priority="687" operator="equal">
      <formula>"BAJO-TRIVIAL 2"</formula>
    </cfRule>
    <cfRule type="cellIs" dxfId="761" priority="688" operator="equal">
      <formula>"BAJO-ACEPTABLE 2"</formula>
    </cfRule>
    <cfRule type="cellIs" dxfId="760" priority="689" operator="equal">
      <formula>"BAJO-TRIVIAL 1"</formula>
    </cfRule>
  </conditionalFormatting>
  <conditionalFormatting sqref="AF19">
    <cfRule type="cellIs" dxfId="759" priority="565" operator="equal">
      <formula>"EXTREMA-INACEPTABLE 25"</formula>
    </cfRule>
    <cfRule type="cellIs" dxfId="758" priority="566" operator="equal">
      <formula>"EXTREMA-INACEPTABLE 20"</formula>
    </cfRule>
    <cfRule type="cellIs" dxfId="757" priority="567" operator="equal">
      <formula>"EXTREMA-INACEPTABLE 15"</formula>
    </cfRule>
    <cfRule type="cellIs" dxfId="756" priority="568" operator="equal">
      <formula>"EXTREMA-INACEPTABLE 5"</formula>
    </cfRule>
    <cfRule type="cellIs" dxfId="755" priority="569" operator="equal">
      <formula>"EXTREMA-INACEPTABLE 20"</formula>
    </cfRule>
    <cfRule type="cellIs" dxfId="754" priority="570" operator="equal">
      <formula>"EXTREMA-INACEPTABLE 16"</formula>
    </cfRule>
    <cfRule type="cellIs" dxfId="753" priority="571" operator="equal">
      <formula>"EXTREMA-INACEPTABLE 12"</formula>
    </cfRule>
    <cfRule type="cellIs" dxfId="752" priority="572" operator="equal">
      <formula>"EXTREMA- INACEPTABLE 15"</formula>
    </cfRule>
    <cfRule type="cellIs" dxfId="751" priority="573" operator="equal">
      <formula>"ALTA-IMPORTANTE 5"</formula>
    </cfRule>
    <cfRule type="cellIs" dxfId="750" priority="574" operator="equal">
      <formula>"ALTA-IMPORTANTE 8"</formula>
    </cfRule>
    <cfRule type="cellIs" dxfId="749" priority="575" operator="equal">
      <formula>"ALTA-IMPORTANTE 4"</formula>
    </cfRule>
    <cfRule type="cellIs" dxfId="748" priority="576" operator="equal">
      <formula>"ALTA-IMPORTANTE 12"</formula>
    </cfRule>
    <cfRule type="cellIs" dxfId="747" priority="577" operator="equal">
      <formula>"ALTA-IMPORTANTE 9"</formula>
    </cfRule>
    <cfRule type="cellIs" dxfId="746" priority="578" operator="equal">
      <formula>"ALTA-IMPORTANTE 10"</formula>
    </cfRule>
    <cfRule type="cellIs" dxfId="745" priority="579" operator="equal">
      <formula>"ALTA-IMPORTANTE 8"</formula>
    </cfRule>
    <cfRule type="cellIs" dxfId="744" priority="580" operator="equal">
      <formula>"ALTA-IMPORTANTE 5"</formula>
    </cfRule>
    <cfRule type="cellIs" dxfId="743" priority="581" operator="equal">
      <formula>"MODERADO 4"</formula>
    </cfRule>
    <cfRule type="cellIs" dxfId="742" priority="582" operator="equal">
      <formula>"MODERADO 6"</formula>
    </cfRule>
    <cfRule type="cellIs" dxfId="741" priority="583" operator="equal">
      <formula>"MODERADO 6"</formula>
    </cfRule>
    <cfRule type="cellIs" dxfId="740" priority="584" operator="equal">
      <formula>"MODERADO 3"</formula>
    </cfRule>
    <cfRule type="cellIs" dxfId="739" priority="585" operator="equal">
      <formula>"BAJO-TRIVIAL 3"</formula>
    </cfRule>
    <cfRule type="cellIs" dxfId="738" priority="586" operator="equal">
      <formula>"BAJO-ACEPTABLE 4"</formula>
    </cfRule>
    <cfRule type="cellIs" dxfId="737" priority="587" operator="equal">
      <formula>"BAJO-TRIVIAL 2"</formula>
    </cfRule>
    <cfRule type="cellIs" dxfId="736" priority="588" operator="equal">
      <formula>"BAJO-ACEPTABLE 2"</formula>
    </cfRule>
    <cfRule type="cellIs" dxfId="735" priority="589" operator="equal">
      <formula>"BAJO-TRIVIAL 1"</formula>
    </cfRule>
  </conditionalFormatting>
  <conditionalFormatting sqref="AW18:AW22">
    <cfRule type="cellIs" dxfId="734" priority="515" operator="equal">
      <formula>"EXTREMA-INACEPTABLE 25"</formula>
    </cfRule>
    <cfRule type="cellIs" dxfId="733" priority="516" operator="equal">
      <formula>"EXTREMA-INACEPTABLE 20"</formula>
    </cfRule>
    <cfRule type="cellIs" dxfId="732" priority="517" operator="equal">
      <formula>"EXTREMA-INACEPTABLE 15"</formula>
    </cfRule>
    <cfRule type="cellIs" dxfId="731" priority="518" operator="equal">
      <formula>"EXTREMA-INACEPTABLE 5"</formula>
    </cfRule>
    <cfRule type="cellIs" dxfId="730" priority="519" operator="equal">
      <formula>"EXTREMA-INACEPTABLE 20"</formula>
    </cfRule>
    <cfRule type="cellIs" dxfId="729" priority="520" operator="equal">
      <formula>"EXTREMA-INACEPTABLE 16"</formula>
    </cfRule>
    <cfRule type="cellIs" dxfId="728" priority="521" operator="equal">
      <formula>"EXTREMA-INACEPTABLE 12"</formula>
    </cfRule>
    <cfRule type="cellIs" dxfId="727" priority="522" operator="equal">
      <formula>"EXTREMA- INACEPTABLE 15"</formula>
    </cfRule>
    <cfRule type="cellIs" dxfId="726" priority="523" operator="equal">
      <formula>"ALTA-IMPORTANTE 5"</formula>
    </cfRule>
    <cfRule type="cellIs" dxfId="725" priority="524" operator="equal">
      <formula>"ALTA-IMPORTANTE 8"</formula>
    </cfRule>
    <cfRule type="cellIs" dxfId="724" priority="525" operator="equal">
      <formula>"ALTA-IMPORTANTE 4"</formula>
    </cfRule>
    <cfRule type="cellIs" dxfId="723" priority="526" operator="equal">
      <formula>"ALTA-IMPORTANTE 12"</formula>
    </cfRule>
    <cfRule type="cellIs" dxfId="722" priority="527" operator="equal">
      <formula>"ALTA-IMPORTANTE 9"</formula>
    </cfRule>
    <cfRule type="cellIs" dxfId="721" priority="528" operator="equal">
      <formula>"ALTA-IMPORTANTE 10"</formula>
    </cfRule>
    <cfRule type="cellIs" dxfId="720" priority="529" operator="equal">
      <formula>"ALTA-IMPORTANTE 8"</formula>
    </cfRule>
    <cfRule type="cellIs" dxfId="719" priority="530" operator="equal">
      <formula>"ALTA-IMPORTANTE 5"</formula>
    </cfRule>
    <cfRule type="cellIs" dxfId="718" priority="531" operator="equal">
      <formula>"MODERADO 4"</formula>
    </cfRule>
    <cfRule type="cellIs" dxfId="717" priority="532" operator="equal">
      <formula>"MODERADO 6"</formula>
    </cfRule>
    <cfRule type="cellIs" dxfId="716" priority="533" operator="equal">
      <formula>"MODERADO 6"</formula>
    </cfRule>
    <cfRule type="cellIs" dxfId="715" priority="534" operator="equal">
      <formula>"MODERADO 3"</formula>
    </cfRule>
    <cfRule type="cellIs" dxfId="714" priority="535" operator="equal">
      <formula>"BAJO-TRIVIAL 3"</formula>
    </cfRule>
    <cfRule type="cellIs" dxfId="713" priority="536" operator="equal">
      <formula>"BAJO-ACEPTABLE 4"</formula>
    </cfRule>
    <cfRule type="cellIs" dxfId="712" priority="537" operator="equal">
      <formula>"BAJO-TRIVIAL 2"</formula>
    </cfRule>
    <cfRule type="cellIs" dxfId="711" priority="538" operator="equal">
      <formula>"BAJO-ACEPTABLE 2"</formula>
    </cfRule>
    <cfRule type="cellIs" dxfId="710" priority="539" operator="equal">
      <formula>"BAJO-TRIVIAL 1"</formula>
    </cfRule>
  </conditionalFormatting>
  <conditionalFormatting sqref="J9:L13">
    <cfRule type="expression" dxfId="709" priority="438">
      <formula>+IF($L$8="Sede Direccion General",1,0)</formula>
    </cfRule>
    <cfRule type="expression" dxfId="708" priority="439">
      <formula>+IF($L$8="",1,0)</formula>
    </cfRule>
  </conditionalFormatting>
  <conditionalFormatting sqref="J9:L13">
    <cfRule type="expression" dxfId="707" priority="437">
      <formula>+IF($L$9="",1,0)</formula>
    </cfRule>
  </conditionalFormatting>
  <conditionalFormatting sqref="AQ18:AR19 AQ21:AR22">
    <cfRule type="cellIs" dxfId="706" priority="306" operator="equal">
      <formula>"EXTREMA-INACEPTABLE 25"</formula>
    </cfRule>
    <cfRule type="cellIs" dxfId="705" priority="307" operator="equal">
      <formula>"EXTREMA-INACEPTABLE 20"</formula>
    </cfRule>
    <cfRule type="cellIs" dxfId="704" priority="308" operator="equal">
      <formula>"EXTREMA-INACEPTABLE 15"</formula>
    </cfRule>
    <cfRule type="cellIs" dxfId="703" priority="309" operator="equal">
      <formula>"EXTREMA-INACEPTABLE 10"</formula>
    </cfRule>
    <cfRule type="cellIs" dxfId="702" priority="310" operator="equal">
      <formula>"EXTREMA-INACEPTABLE 20"</formula>
    </cfRule>
    <cfRule type="cellIs" dxfId="701" priority="311" operator="equal">
      <formula>"EXTREMA-INACEPTABLE 16"</formula>
    </cfRule>
    <cfRule type="cellIs" dxfId="700" priority="312" operator="equal">
      <formula>"EXTREMA-INACEPTABLE 12"</formula>
    </cfRule>
    <cfRule type="cellIs" dxfId="699" priority="313" operator="equal">
      <formula>"EXTREMA- INACEPTABLE 15"</formula>
    </cfRule>
    <cfRule type="cellIs" dxfId="698" priority="314" operator="equal">
      <formula>"ALTA-IMPORTANTE 5"</formula>
    </cfRule>
    <cfRule type="cellIs" dxfId="697" priority="315" operator="equal">
      <formula>"ALTA-IMPORTANTE 8"</formula>
    </cfRule>
    <cfRule type="cellIs" dxfId="696" priority="316" operator="equal">
      <formula>"ALTA-IMPORTANTE 4"</formula>
    </cfRule>
    <cfRule type="cellIs" dxfId="695" priority="317" operator="equal">
      <formula>"ALTA-IMPORTANTE 12"</formula>
    </cfRule>
    <cfRule type="cellIs" dxfId="694" priority="318" operator="equal">
      <formula>"ALTA-IMPORTANTE 9"</formula>
    </cfRule>
    <cfRule type="cellIs" dxfId="693" priority="319" operator="equal">
      <formula>"ALTA-IMPORTANTE 10"</formula>
    </cfRule>
    <cfRule type="cellIs" dxfId="692" priority="320" operator="equal">
      <formula>"ALTA-IMPORTANTE 8"</formula>
    </cfRule>
    <cfRule type="cellIs" dxfId="691" priority="321" operator="equal">
      <formula>"ALTA-IMPORTANTE 5"</formula>
    </cfRule>
    <cfRule type="cellIs" dxfId="690" priority="322" operator="equal">
      <formula>"MODERADO 4"</formula>
    </cfRule>
    <cfRule type="cellIs" dxfId="689" priority="323" operator="equal">
      <formula>"MODERADO 6"</formula>
    </cfRule>
    <cfRule type="cellIs" dxfId="688" priority="324" operator="equal">
      <formula>"MODERADO 6"</formula>
    </cfRule>
    <cfRule type="cellIs" dxfId="687" priority="325" operator="equal">
      <formula>"MODERADO 3"</formula>
    </cfRule>
    <cfRule type="cellIs" dxfId="686" priority="326" operator="equal">
      <formula>"BAJO-TRIVIAL 3"</formula>
    </cfRule>
    <cfRule type="cellIs" dxfId="685" priority="327" operator="equal">
      <formula>"BAJO-ACEPTABLE 4"</formula>
    </cfRule>
    <cfRule type="cellIs" dxfId="684" priority="328" operator="equal">
      <formula>"BAJO-TRIVIAL 2"</formula>
    </cfRule>
    <cfRule type="cellIs" dxfId="683" priority="329" operator="equal">
      <formula>"BAJO-ACEPTABLE 2"</formula>
    </cfRule>
    <cfRule type="cellIs" dxfId="682" priority="330" operator="equal">
      <formula>"BAJO-TRIVIAL 1"</formula>
    </cfRule>
  </conditionalFormatting>
  <conditionalFormatting sqref="AQ20:AR20">
    <cfRule type="cellIs" dxfId="681" priority="256" operator="equal">
      <formula>"EXTREMA-INACEPTABLE 25"</formula>
    </cfRule>
    <cfRule type="cellIs" dxfId="680" priority="257" operator="equal">
      <formula>"EXTREMA-INACEPTABLE 20"</formula>
    </cfRule>
    <cfRule type="cellIs" dxfId="679" priority="258" operator="equal">
      <formula>"EXTREMA-INACEPTABLE 15"</formula>
    </cfRule>
    <cfRule type="cellIs" dxfId="678" priority="259" operator="equal">
      <formula>"EXTREMA-INACEPTABLE 10"</formula>
    </cfRule>
    <cfRule type="cellIs" dxfId="677" priority="260" operator="equal">
      <formula>"EXTREMA-INACEPTABLE 20"</formula>
    </cfRule>
    <cfRule type="cellIs" dxfId="676" priority="261" operator="equal">
      <formula>"EXTREMA-INACEPTABLE 16"</formula>
    </cfRule>
    <cfRule type="cellIs" dxfId="675" priority="262" operator="equal">
      <formula>"EXTREMA-INACEPTABLE 12"</formula>
    </cfRule>
    <cfRule type="cellIs" dxfId="674" priority="263" operator="equal">
      <formula>"EXTREMA- INACEPTABLE 15"</formula>
    </cfRule>
    <cfRule type="cellIs" dxfId="673" priority="264" operator="equal">
      <formula>"ALTA-IMPORTANTE 5"</formula>
    </cfRule>
    <cfRule type="cellIs" dxfId="672" priority="265" operator="equal">
      <formula>"ALTA-IMPORTANTE 8"</formula>
    </cfRule>
    <cfRule type="cellIs" dxfId="671" priority="266" operator="equal">
      <formula>"ALTA-IMPORTANTE 4"</formula>
    </cfRule>
    <cfRule type="cellIs" dxfId="670" priority="267" operator="equal">
      <formula>"ALTA-IMPORTANTE 12"</formula>
    </cfRule>
    <cfRule type="cellIs" dxfId="669" priority="268" operator="equal">
      <formula>"ALTA-IMPORTANTE 9"</formula>
    </cfRule>
    <cfRule type="cellIs" dxfId="668" priority="269" operator="equal">
      <formula>"ALTA-IMPORTANTE 10"</formula>
    </cfRule>
    <cfRule type="cellIs" dxfId="667" priority="270" operator="equal">
      <formula>"ALTA-IMPORTANTE 8"</formula>
    </cfRule>
    <cfRule type="cellIs" dxfId="666" priority="271" operator="equal">
      <formula>"ALTA-IMPORTANTE 5"</formula>
    </cfRule>
    <cfRule type="cellIs" dxfId="665" priority="272" operator="equal">
      <formula>"MODERADO 4"</formula>
    </cfRule>
    <cfRule type="cellIs" dxfId="664" priority="273" operator="equal">
      <formula>"MODERADO 6"</formula>
    </cfRule>
    <cfRule type="cellIs" dxfId="663" priority="274" operator="equal">
      <formula>"MODERADO 6"</formula>
    </cfRule>
    <cfRule type="cellIs" dxfId="662" priority="275" operator="equal">
      <formula>"MODERADO 3"</formula>
    </cfRule>
    <cfRule type="cellIs" dxfId="661" priority="276" operator="equal">
      <formula>"BAJO-TRIVIAL 3"</formula>
    </cfRule>
    <cfRule type="cellIs" dxfId="660" priority="277" operator="equal">
      <formula>"BAJO-ACEPTABLE 4"</formula>
    </cfRule>
    <cfRule type="cellIs" dxfId="659" priority="278" operator="equal">
      <formula>"BAJO-TRIVIAL 2"</formula>
    </cfRule>
    <cfRule type="cellIs" dxfId="658" priority="279" operator="equal">
      <formula>"BAJO-ACEPTABLE 2"</formula>
    </cfRule>
    <cfRule type="cellIs" dxfId="657" priority="280" operator="equal">
      <formula>"BAJO-TRIVIAL 1"</formula>
    </cfRule>
  </conditionalFormatting>
  <conditionalFormatting sqref="AS18:AS22">
    <cfRule type="cellIs" dxfId="656" priority="206" operator="equal">
      <formula>"EXTREMA-INACEPTABLE 25"</formula>
    </cfRule>
    <cfRule type="cellIs" dxfId="655" priority="207" operator="equal">
      <formula>"EXTREMA-INACEPTABLE 20"</formula>
    </cfRule>
    <cfRule type="cellIs" dxfId="654" priority="208" operator="equal">
      <formula>"EXTREMA-INACEPTABLE 15"</formula>
    </cfRule>
    <cfRule type="cellIs" dxfId="653" priority="209" operator="equal">
      <formula>"EXTREMA-INACEPTABLE 10"</formula>
    </cfRule>
    <cfRule type="cellIs" dxfId="652" priority="210" operator="equal">
      <formula>"EXTREMA-INACEPTABLE 20"</formula>
    </cfRule>
    <cfRule type="cellIs" dxfId="651" priority="211" operator="equal">
      <formula>"EXTREMA-INACEPTABLE 16"</formula>
    </cfRule>
    <cfRule type="cellIs" dxfId="650" priority="212" operator="equal">
      <formula>"EXTREMA-INACEPTABLE 12"</formula>
    </cfRule>
    <cfRule type="cellIs" dxfId="649" priority="213" operator="equal">
      <formula>"EXTREMA- INACEPTABLE 15"</formula>
    </cfRule>
    <cfRule type="cellIs" dxfId="648" priority="214" operator="equal">
      <formula>"ALTA-IMPORTANTE 5"</formula>
    </cfRule>
    <cfRule type="cellIs" dxfId="647" priority="215" operator="equal">
      <formula>"ALTA-IMPORTANTE 8"</formula>
    </cfRule>
    <cfRule type="cellIs" dxfId="646" priority="216" operator="equal">
      <formula>"ALTA-IMPORTANTE 4"</formula>
    </cfRule>
    <cfRule type="cellIs" dxfId="645" priority="217" operator="equal">
      <formula>"ALTA-IMPORTANTE 12"</formula>
    </cfRule>
    <cfRule type="cellIs" dxfId="644" priority="218" operator="equal">
      <formula>"ALTA-IMPORTANTE 9"</formula>
    </cfRule>
    <cfRule type="cellIs" dxfId="643" priority="219" operator="equal">
      <formula>"ALTA-IMPORTANTE 10"</formula>
    </cfRule>
    <cfRule type="cellIs" dxfId="642" priority="220" operator="equal">
      <formula>"ALTA-IMPORTANTE 8"</formula>
    </cfRule>
    <cfRule type="cellIs" dxfId="641" priority="221" operator="equal">
      <formula>"ALTA-IMPORTANTE 5"</formula>
    </cfRule>
    <cfRule type="cellIs" dxfId="640" priority="222" operator="equal">
      <formula>"MODERADO 4"</formula>
    </cfRule>
    <cfRule type="cellIs" dxfId="639" priority="223" operator="equal">
      <formula>"MODERADO 6"</formula>
    </cfRule>
    <cfRule type="cellIs" dxfId="638" priority="224" operator="equal">
      <formula>"MODERADO 6"</formula>
    </cfRule>
    <cfRule type="cellIs" dxfId="637" priority="225" operator="equal">
      <formula>"MODERADO 3"</formula>
    </cfRule>
    <cfRule type="cellIs" dxfId="636" priority="226" operator="equal">
      <formula>"BAJO-TRIVIAL 3"</formula>
    </cfRule>
    <cfRule type="cellIs" dxfId="635" priority="227" operator="equal">
      <formula>"BAJO-ACEPTABLE 4"</formula>
    </cfRule>
    <cfRule type="cellIs" dxfId="634" priority="228" operator="equal">
      <formula>"BAJO-TRIVIAL 2"</formula>
    </cfRule>
    <cfRule type="cellIs" dxfId="633" priority="229" operator="equal">
      <formula>"BAJO-ACEPTABLE 2"</formula>
    </cfRule>
    <cfRule type="cellIs" dxfId="632" priority="230" operator="equal">
      <formula>"BAJO-TRIVIAL 1"</formula>
    </cfRule>
  </conditionalFormatting>
  <conditionalFormatting sqref="AE23 AG23">
    <cfRule type="cellIs" dxfId="631" priority="181" operator="equal">
      <formula>"EXTREMA-INACEPTABLE 25"</formula>
    </cfRule>
    <cfRule type="cellIs" dxfId="630" priority="182" operator="equal">
      <formula>"EXTREMA-INACEPTABLE 20"</formula>
    </cfRule>
    <cfRule type="cellIs" dxfId="629" priority="183" operator="equal">
      <formula>"EXTREMA-INACEPTABLE 15"</formula>
    </cfRule>
    <cfRule type="cellIs" dxfId="628" priority="184" operator="equal">
      <formula>"EXTREMA-INACEPTABLE 10"</formula>
    </cfRule>
    <cfRule type="cellIs" dxfId="627" priority="185" operator="equal">
      <formula>"EXTREMA-INACEPTABLE 20"</formula>
    </cfRule>
    <cfRule type="cellIs" dxfId="626" priority="186" operator="equal">
      <formula>"EXTREMA-INACEPTABLE 16"</formula>
    </cfRule>
    <cfRule type="cellIs" dxfId="625" priority="187" operator="equal">
      <formula>"EXTREMA-INACEPTABLE 12"</formula>
    </cfRule>
    <cfRule type="cellIs" dxfId="624" priority="188" operator="equal">
      <formula>"EXTREMA- INACEPTABLE 15"</formula>
    </cfRule>
    <cfRule type="cellIs" dxfId="623" priority="189" operator="equal">
      <formula>"ALTA-IMPORTANTE 5"</formula>
    </cfRule>
    <cfRule type="cellIs" dxfId="622" priority="190" operator="equal">
      <formula>"ALTA-IMPORTANTE 8"</formula>
    </cfRule>
    <cfRule type="cellIs" dxfId="621" priority="191" operator="equal">
      <formula>"ALTA-IMPORTANTE 4"</formula>
    </cfRule>
    <cfRule type="cellIs" dxfId="620" priority="192" operator="equal">
      <formula>"ALTA-IMPORTANTE 12"</formula>
    </cfRule>
    <cfRule type="cellIs" dxfId="619" priority="193" operator="equal">
      <formula>"ALTA-IMPORTANTE 9"</formula>
    </cfRule>
    <cfRule type="cellIs" dxfId="618" priority="194" operator="equal">
      <formula>"ALTA-IMPORTANTE 10"</formula>
    </cfRule>
    <cfRule type="cellIs" dxfId="617" priority="195" operator="equal">
      <formula>"ALTA-IMPORTANTE 8"</formula>
    </cfRule>
    <cfRule type="cellIs" dxfId="616" priority="196" operator="equal">
      <formula>"ALTA-IMPORTANTE 5"</formula>
    </cfRule>
    <cfRule type="cellIs" dxfId="615" priority="197" operator="equal">
      <formula>"MODERADO 4"</formula>
    </cfRule>
    <cfRule type="cellIs" dxfId="614" priority="198" operator="equal">
      <formula>"MODERADO 6"</formula>
    </cfRule>
    <cfRule type="cellIs" dxfId="613" priority="199" operator="equal">
      <formula>"MODERADO 6"</formula>
    </cfRule>
    <cfRule type="cellIs" dxfId="612" priority="200" operator="equal">
      <formula>"MODERADO 3"</formula>
    </cfRule>
    <cfRule type="cellIs" dxfId="611" priority="201" operator="equal">
      <formula>"BAJO-TRIVIAL 3"</formula>
    </cfRule>
    <cfRule type="cellIs" dxfId="610" priority="202" operator="equal">
      <formula>"BAJO-ACEPTABLE 4"</formula>
    </cfRule>
    <cfRule type="cellIs" dxfId="609" priority="203" operator="equal">
      <formula>"BAJO-TRIVIAL 2"</formula>
    </cfRule>
    <cfRule type="cellIs" dxfId="608" priority="204" operator="equal">
      <formula>"BAJO-ACEPTABLE 2"</formula>
    </cfRule>
    <cfRule type="cellIs" dxfId="607" priority="205" operator="equal">
      <formula>"BAJO-TRIVIAL 1"</formula>
    </cfRule>
  </conditionalFormatting>
  <conditionalFormatting sqref="AW23">
    <cfRule type="cellIs" dxfId="606" priority="156" operator="equal">
      <formula>"EXTREMA-INACEPTABLE 25"</formula>
    </cfRule>
    <cfRule type="cellIs" dxfId="605" priority="157" operator="equal">
      <formula>"EXTREMA-INACEPTABLE 20"</formula>
    </cfRule>
    <cfRule type="cellIs" dxfId="604" priority="158" operator="equal">
      <formula>"EXTREMA-INACEPTABLE 15"</formula>
    </cfRule>
    <cfRule type="cellIs" dxfId="603" priority="159" operator="equal">
      <formula>"EXTREMA-INACEPTABLE 5"</formula>
    </cfRule>
    <cfRule type="cellIs" dxfId="602" priority="160" operator="equal">
      <formula>"EXTREMA-INACEPTABLE 20"</formula>
    </cfRule>
    <cfRule type="cellIs" dxfId="601" priority="161" operator="equal">
      <formula>"EXTREMA-INACEPTABLE 16"</formula>
    </cfRule>
    <cfRule type="cellIs" dxfId="600" priority="162" operator="equal">
      <formula>"EXTREMA-INACEPTABLE 12"</formula>
    </cfRule>
    <cfRule type="cellIs" dxfId="599" priority="163" operator="equal">
      <formula>"EXTREMA- INACEPTABLE 15"</formula>
    </cfRule>
    <cfRule type="cellIs" dxfId="598" priority="164" operator="equal">
      <formula>"ALTA-IMPORTANTE 5"</formula>
    </cfRule>
    <cfRule type="cellIs" dxfId="597" priority="165" operator="equal">
      <formula>"ALTA-IMPORTANTE 8"</formula>
    </cfRule>
    <cfRule type="cellIs" dxfId="596" priority="166" operator="equal">
      <formula>"ALTA-IMPORTANTE 4"</formula>
    </cfRule>
    <cfRule type="cellIs" dxfId="595" priority="167" operator="equal">
      <formula>"ALTA-IMPORTANTE 12"</formula>
    </cfRule>
    <cfRule type="cellIs" dxfId="594" priority="168" operator="equal">
      <formula>"ALTA-IMPORTANTE 9"</formula>
    </cfRule>
    <cfRule type="cellIs" dxfId="593" priority="169" operator="equal">
      <formula>"ALTA-IMPORTANTE 10"</formula>
    </cfRule>
    <cfRule type="cellIs" dxfId="592" priority="170" operator="equal">
      <formula>"ALTA-IMPORTANTE 8"</formula>
    </cfRule>
    <cfRule type="cellIs" dxfId="591" priority="171" operator="equal">
      <formula>"ALTA-IMPORTANTE 5"</formula>
    </cfRule>
    <cfRule type="cellIs" dxfId="590" priority="172" operator="equal">
      <formula>"MODERADO 4"</formula>
    </cfRule>
    <cfRule type="cellIs" dxfId="589" priority="173" operator="equal">
      <formula>"MODERADO 6"</formula>
    </cfRule>
    <cfRule type="cellIs" dxfId="588" priority="174" operator="equal">
      <formula>"MODERADO 6"</formula>
    </cfRule>
    <cfRule type="cellIs" dxfId="587" priority="175" operator="equal">
      <formula>"MODERADO 3"</formula>
    </cfRule>
    <cfRule type="cellIs" dxfId="586" priority="176" operator="equal">
      <formula>"BAJO-TRIVIAL 3"</formula>
    </cfRule>
    <cfRule type="cellIs" dxfId="585" priority="177" operator="equal">
      <formula>"BAJO-ACEPTABLE 4"</formula>
    </cfRule>
    <cfRule type="cellIs" dxfId="584" priority="178" operator="equal">
      <formula>"BAJO-TRIVIAL 2"</formula>
    </cfRule>
    <cfRule type="cellIs" dxfId="583" priority="179" operator="equal">
      <formula>"BAJO-ACEPTABLE 2"</formula>
    </cfRule>
    <cfRule type="cellIs" dxfId="582" priority="180" operator="equal">
      <formula>"BAJO-TRIVIAL 1"</formula>
    </cfRule>
  </conditionalFormatting>
  <conditionalFormatting sqref="AF23">
    <cfRule type="cellIs" dxfId="581" priority="131" operator="equal">
      <formula>"EXTREMA-INACEPTABLE 25"</formula>
    </cfRule>
    <cfRule type="cellIs" dxfId="580" priority="132" operator="equal">
      <formula>"EXTREMA-INACEPTABLE 20"</formula>
    </cfRule>
    <cfRule type="cellIs" dxfId="579" priority="133" operator="equal">
      <formula>"EXTREMA-INACEPTABLE 15"</formula>
    </cfRule>
    <cfRule type="cellIs" dxfId="578" priority="134" operator="equal">
      <formula>"EXTREMA-INACEPTABLE 5"</formula>
    </cfRule>
    <cfRule type="cellIs" dxfId="577" priority="135" operator="equal">
      <formula>"EXTREMA-INACEPTABLE 20"</formula>
    </cfRule>
    <cfRule type="cellIs" dxfId="576" priority="136" operator="equal">
      <formula>"EXTREMA-INACEPTABLE 16"</formula>
    </cfRule>
    <cfRule type="cellIs" dxfId="575" priority="137" operator="equal">
      <formula>"EXTREMA-INACEPTABLE 12"</formula>
    </cfRule>
    <cfRule type="cellIs" dxfId="574" priority="138" operator="equal">
      <formula>"EXTREMA- INACEPTABLE 15"</formula>
    </cfRule>
    <cfRule type="cellIs" dxfId="573" priority="139" operator="equal">
      <formula>"ALTA-IMPORTANTE 5"</formula>
    </cfRule>
    <cfRule type="cellIs" dxfId="572" priority="140" operator="equal">
      <formula>"ALTA-IMPORTANTE 8"</formula>
    </cfRule>
    <cfRule type="cellIs" dxfId="571" priority="141" operator="equal">
      <formula>"ALTA-IMPORTANTE 4"</formula>
    </cfRule>
    <cfRule type="cellIs" dxfId="570" priority="142" operator="equal">
      <formula>"ALTA-IMPORTANTE 12"</formula>
    </cfRule>
    <cfRule type="cellIs" dxfId="569" priority="143" operator="equal">
      <formula>"ALTA-IMPORTANTE 9"</formula>
    </cfRule>
    <cfRule type="cellIs" dxfId="568" priority="144" operator="equal">
      <formula>"ALTA-IMPORTANTE 10"</formula>
    </cfRule>
    <cfRule type="cellIs" dxfId="567" priority="145" operator="equal">
      <formula>"ALTA-IMPORTANTE 8"</formula>
    </cfRule>
    <cfRule type="cellIs" dxfId="566" priority="146" operator="equal">
      <formula>"ALTA-IMPORTANTE 5"</formula>
    </cfRule>
    <cfRule type="cellIs" dxfId="565" priority="147" operator="equal">
      <formula>"MODERADO 4"</formula>
    </cfRule>
    <cfRule type="cellIs" dxfId="564" priority="148" operator="equal">
      <formula>"MODERADO 6"</formula>
    </cfRule>
    <cfRule type="cellIs" dxfId="563" priority="149" operator="equal">
      <formula>"MODERADO 6"</formula>
    </cfRule>
    <cfRule type="cellIs" dxfId="562" priority="150" operator="equal">
      <formula>"MODERADO 3"</formula>
    </cfRule>
    <cfRule type="cellIs" dxfId="561" priority="151" operator="equal">
      <formula>"BAJO-TRIVIAL 3"</formula>
    </cfRule>
    <cfRule type="cellIs" dxfId="560" priority="152" operator="equal">
      <formula>"BAJO-ACEPTABLE 4"</formula>
    </cfRule>
    <cfRule type="cellIs" dxfId="559" priority="153" operator="equal">
      <formula>"BAJO-TRIVIAL 2"</formula>
    </cfRule>
    <cfRule type="cellIs" dxfId="558" priority="154" operator="equal">
      <formula>"BAJO-ACEPTABLE 2"</formula>
    </cfRule>
    <cfRule type="cellIs" dxfId="557" priority="155" operator="equal">
      <formula>"BAJO-TRIVIAL 1"</formula>
    </cfRule>
  </conditionalFormatting>
  <conditionalFormatting sqref="AW23">
    <cfRule type="cellIs" dxfId="556" priority="106" operator="equal">
      <formula>"EXTREMA-INACEPTABLE 25"</formula>
    </cfRule>
    <cfRule type="cellIs" dxfId="555" priority="107" operator="equal">
      <formula>"EXTREMA-INACEPTABLE 20"</formula>
    </cfRule>
    <cfRule type="cellIs" dxfId="554" priority="108" operator="equal">
      <formula>"EXTREMA-INACEPTABLE 15"</formula>
    </cfRule>
    <cfRule type="cellIs" dxfId="553" priority="109" operator="equal">
      <formula>"EXTREMA-INACEPTABLE 5"</formula>
    </cfRule>
    <cfRule type="cellIs" dxfId="552" priority="110" operator="equal">
      <formula>"EXTREMA-INACEPTABLE 20"</formula>
    </cfRule>
    <cfRule type="cellIs" dxfId="551" priority="111" operator="equal">
      <formula>"EXTREMA-INACEPTABLE 16"</formula>
    </cfRule>
    <cfRule type="cellIs" dxfId="550" priority="112" operator="equal">
      <formula>"EXTREMA-INACEPTABLE 12"</formula>
    </cfRule>
    <cfRule type="cellIs" dxfId="549" priority="113" operator="equal">
      <formula>"EXTREMA- INACEPTABLE 15"</formula>
    </cfRule>
    <cfRule type="cellIs" dxfId="548" priority="114" operator="equal">
      <formula>"ALTA-IMPORTANTE 5"</formula>
    </cfRule>
    <cfRule type="cellIs" dxfId="547" priority="115" operator="equal">
      <formula>"ALTA-IMPORTANTE 8"</formula>
    </cfRule>
    <cfRule type="cellIs" dxfId="546" priority="116" operator="equal">
      <formula>"ALTA-IMPORTANTE 4"</formula>
    </cfRule>
    <cfRule type="cellIs" dxfId="545" priority="117" operator="equal">
      <formula>"ALTA-IMPORTANTE 12"</formula>
    </cfRule>
    <cfRule type="cellIs" dxfId="544" priority="118" operator="equal">
      <formula>"ALTA-IMPORTANTE 9"</formula>
    </cfRule>
    <cfRule type="cellIs" dxfId="543" priority="119" operator="equal">
      <formula>"ALTA-IMPORTANTE 10"</formula>
    </cfRule>
    <cfRule type="cellIs" dxfId="542" priority="120" operator="equal">
      <formula>"ALTA-IMPORTANTE 8"</formula>
    </cfRule>
    <cfRule type="cellIs" dxfId="541" priority="121" operator="equal">
      <formula>"ALTA-IMPORTANTE 5"</formula>
    </cfRule>
    <cfRule type="cellIs" dxfId="540" priority="122" operator="equal">
      <formula>"MODERADO 4"</formula>
    </cfRule>
    <cfRule type="cellIs" dxfId="539" priority="123" operator="equal">
      <formula>"MODERADO 6"</formula>
    </cfRule>
    <cfRule type="cellIs" dxfId="538" priority="124" operator="equal">
      <formula>"MODERADO 6"</formula>
    </cfRule>
    <cfRule type="cellIs" dxfId="537" priority="125" operator="equal">
      <formula>"MODERADO 3"</formula>
    </cfRule>
    <cfRule type="cellIs" dxfId="536" priority="126" operator="equal">
      <formula>"BAJO-TRIVIAL 3"</formula>
    </cfRule>
    <cfRule type="cellIs" dxfId="535" priority="127" operator="equal">
      <formula>"BAJO-ACEPTABLE 4"</formula>
    </cfRule>
    <cfRule type="cellIs" dxfId="534" priority="128" operator="equal">
      <formula>"BAJO-TRIVIAL 2"</formula>
    </cfRule>
    <cfRule type="cellIs" dxfId="533" priority="129" operator="equal">
      <formula>"BAJO-ACEPTABLE 2"</formula>
    </cfRule>
    <cfRule type="cellIs" dxfId="532" priority="130" operator="equal">
      <formula>"BAJO-TRIVIAL 1"</formula>
    </cfRule>
  </conditionalFormatting>
  <conditionalFormatting sqref="AQ23">
    <cfRule type="cellIs" dxfId="531" priority="51" operator="equal">
      <formula>"EXTREMA-INACEPTABLE 25"</formula>
    </cfRule>
    <cfRule type="cellIs" dxfId="530" priority="52" operator="equal">
      <formula>"EXTREMA-INACEPTABLE 20"</formula>
    </cfRule>
    <cfRule type="cellIs" dxfId="529" priority="53" operator="equal">
      <formula>"EXTREMA-INACEPTABLE 15"</formula>
    </cfRule>
    <cfRule type="cellIs" dxfId="528" priority="54" operator="equal">
      <formula>"EXTREMA-INACEPTABLE 10"</formula>
    </cfRule>
    <cfRule type="cellIs" dxfId="527" priority="55" operator="equal">
      <formula>"EXTREMA-INACEPTABLE 20"</formula>
    </cfRule>
    <cfRule type="cellIs" dxfId="526" priority="56" operator="equal">
      <formula>"EXTREMA-INACEPTABLE 16"</formula>
    </cfRule>
    <cfRule type="cellIs" dxfId="525" priority="57" operator="equal">
      <formula>"EXTREMA-INACEPTABLE 12"</formula>
    </cfRule>
    <cfRule type="cellIs" dxfId="524" priority="58" operator="equal">
      <formula>"EXTREMA- INACEPTABLE 15"</formula>
    </cfRule>
    <cfRule type="cellIs" dxfId="523" priority="59" operator="equal">
      <formula>"ALTA-IMPORTANTE 5"</formula>
    </cfRule>
    <cfRule type="cellIs" dxfId="522" priority="60" operator="equal">
      <formula>"ALTA-IMPORTANTE 8"</formula>
    </cfRule>
    <cfRule type="cellIs" dxfId="521" priority="61" operator="equal">
      <formula>"ALTA-IMPORTANTE 4"</formula>
    </cfRule>
    <cfRule type="cellIs" dxfId="520" priority="62" operator="equal">
      <formula>"ALTA-IMPORTANTE 12"</formula>
    </cfRule>
    <cfRule type="cellIs" dxfId="519" priority="63" operator="equal">
      <formula>"ALTA-IMPORTANTE 9"</formula>
    </cfRule>
    <cfRule type="cellIs" dxfId="518" priority="64" operator="equal">
      <formula>"ALTA-IMPORTANTE 10"</formula>
    </cfRule>
    <cfRule type="cellIs" dxfId="517" priority="65" operator="equal">
      <formula>"ALTA-IMPORTANTE 8"</formula>
    </cfRule>
    <cfRule type="cellIs" dxfId="516" priority="66" operator="equal">
      <formula>"ALTA-IMPORTANTE 5"</formula>
    </cfRule>
    <cfRule type="cellIs" dxfId="515" priority="67" operator="equal">
      <formula>"MODERADO 4"</formula>
    </cfRule>
    <cfRule type="cellIs" dxfId="514" priority="68" operator="equal">
      <formula>"MODERADO 6"</formula>
    </cfRule>
    <cfRule type="cellIs" dxfId="513" priority="69" operator="equal">
      <formula>"MODERADO 6"</formula>
    </cfRule>
    <cfRule type="cellIs" dxfId="512" priority="70" operator="equal">
      <formula>"MODERADO 3"</formula>
    </cfRule>
    <cfRule type="cellIs" dxfId="511" priority="71" operator="equal">
      <formula>"BAJO-TRIVIAL 3"</formula>
    </cfRule>
    <cfRule type="cellIs" dxfId="510" priority="72" operator="equal">
      <formula>"BAJO-ACEPTABLE 4"</formula>
    </cfRule>
    <cfRule type="cellIs" dxfId="509" priority="73" operator="equal">
      <formula>"BAJO-TRIVIAL 2"</formula>
    </cfRule>
    <cfRule type="cellIs" dxfId="508" priority="74" operator="equal">
      <formula>"BAJO-ACEPTABLE 2"</formula>
    </cfRule>
    <cfRule type="cellIs" dxfId="507" priority="75" operator="equal">
      <formula>"BAJO-TRIVIAL 1"</formula>
    </cfRule>
  </conditionalFormatting>
  <conditionalFormatting sqref="AQ23:AR23">
    <cfRule type="cellIs" dxfId="506" priority="26" operator="equal">
      <formula>"EXTREMA-INACEPTABLE 25"</formula>
    </cfRule>
    <cfRule type="cellIs" dxfId="505" priority="27" operator="equal">
      <formula>"EXTREMA-INACEPTABLE 20"</formula>
    </cfRule>
    <cfRule type="cellIs" dxfId="504" priority="28" operator="equal">
      <formula>"EXTREMA-INACEPTABLE 15"</formula>
    </cfRule>
    <cfRule type="cellIs" dxfId="503" priority="29" operator="equal">
      <formula>"EXTREMA-INACEPTABLE 10"</formula>
    </cfRule>
    <cfRule type="cellIs" dxfId="502" priority="30" operator="equal">
      <formula>"EXTREMA-INACEPTABLE 20"</formula>
    </cfRule>
    <cfRule type="cellIs" dxfId="501" priority="31" operator="equal">
      <formula>"EXTREMA-INACEPTABLE 16"</formula>
    </cfRule>
    <cfRule type="cellIs" dxfId="500" priority="32" operator="equal">
      <formula>"EXTREMA-INACEPTABLE 12"</formula>
    </cfRule>
    <cfRule type="cellIs" dxfId="499" priority="33" operator="equal">
      <formula>"EXTREMA- INACEPTABLE 15"</formula>
    </cfRule>
    <cfRule type="cellIs" dxfId="498" priority="34" operator="equal">
      <formula>"ALTA-IMPORTANTE 5"</formula>
    </cfRule>
    <cfRule type="cellIs" dxfId="497" priority="35" operator="equal">
      <formula>"ALTA-IMPORTANTE 8"</formula>
    </cfRule>
    <cfRule type="cellIs" dxfId="496" priority="36" operator="equal">
      <formula>"ALTA-IMPORTANTE 4"</formula>
    </cfRule>
    <cfRule type="cellIs" dxfId="495" priority="37" operator="equal">
      <formula>"ALTA-IMPORTANTE 12"</formula>
    </cfRule>
    <cfRule type="cellIs" dxfId="494" priority="38" operator="equal">
      <formula>"ALTA-IMPORTANTE 9"</formula>
    </cfRule>
    <cfRule type="cellIs" dxfId="493" priority="39" operator="equal">
      <formula>"ALTA-IMPORTANTE 10"</formula>
    </cfRule>
    <cfRule type="cellIs" dxfId="492" priority="40" operator="equal">
      <formula>"ALTA-IMPORTANTE 8"</formula>
    </cfRule>
    <cfRule type="cellIs" dxfId="491" priority="41" operator="equal">
      <formula>"ALTA-IMPORTANTE 5"</formula>
    </cfRule>
    <cfRule type="cellIs" dxfId="490" priority="42" operator="equal">
      <formula>"MODERADO 4"</formula>
    </cfRule>
    <cfRule type="cellIs" dxfId="489" priority="43" operator="equal">
      <formula>"MODERADO 6"</formula>
    </cfRule>
    <cfRule type="cellIs" dxfId="488" priority="44" operator="equal">
      <formula>"MODERADO 6"</formula>
    </cfRule>
    <cfRule type="cellIs" dxfId="487" priority="45" operator="equal">
      <formula>"MODERADO 3"</formula>
    </cfRule>
    <cfRule type="cellIs" dxfId="486" priority="46" operator="equal">
      <formula>"BAJO-TRIVIAL 3"</formula>
    </cfRule>
    <cfRule type="cellIs" dxfId="485" priority="47" operator="equal">
      <formula>"BAJO-ACEPTABLE 4"</formula>
    </cfRule>
    <cfRule type="cellIs" dxfId="484" priority="48" operator="equal">
      <formula>"BAJO-TRIVIAL 2"</formula>
    </cfRule>
    <cfRule type="cellIs" dxfId="483" priority="49" operator="equal">
      <formula>"BAJO-ACEPTABLE 2"</formula>
    </cfRule>
    <cfRule type="cellIs" dxfId="482" priority="50" operator="equal">
      <formula>"BAJO-TRIVIAL 1"</formula>
    </cfRule>
  </conditionalFormatting>
  <conditionalFormatting sqref="AS23">
    <cfRule type="cellIs" dxfId="481" priority="1" operator="equal">
      <formula>"EXTREMA-INACEPTABLE 25"</formula>
    </cfRule>
    <cfRule type="cellIs" dxfId="480" priority="2" operator="equal">
      <formula>"EXTREMA-INACEPTABLE 20"</formula>
    </cfRule>
    <cfRule type="cellIs" dxfId="479" priority="3" operator="equal">
      <formula>"EXTREMA-INACEPTABLE 15"</formula>
    </cfRule>
    <cfRule type="cellIs" dxfId="478" priority="4" operator="equal">
      <formula>"EXTREMA-INACEPTABLE 10"</formula>
    </cfRule>
    <cfRule type="cellIs" dxfId="477" priority="5" operator="equal">
      <formula>"EXTREMA-INACEPTABLE 20"</formula>
    </cfRule>
    <cfRule type="cellIs" dxfId="476" priority="6" operator="equal">
      <formula>"EXTREMA-INACEPTABLE 16"</formula>
    </cfRule>
    <cfRule type="cellIs" dxfId="475" priority="7" operator="equal">
      <formula>"EXTREMA-INACEPTABLE 12"</formula>
    </cfRule>
    <cfRule type="cellIs" dxfId="474" priority="8" operator="equal">
      <formula>"EXTREMA- INACEPTABLE 15"</formula>
    </cfRule>
    <cfRule type="cellIs" dxfId="473" priority="9" operator="equal">
      <formula>"ALTA-IMPORTANTE 5"</formula>
    </cfRule>
    <cfRule type="cellIs" dxfId="472" priority="10" operator="equal">
      <formula>"ALTA-IMPORTANTE 8"</formula>
    </cfRule>
    <cfRule type="cellIs" dxfId="471" priority="11" operator="equal">
      <formula>"ALTA-IMPORTANTE 4"</formula>
    </cfRule>
    <cfRule type="cellIs" dxfId="470" priority="12" operator="equal">
      <formula>"ALTA-IMPORTANTE 12"</formula>
    </cfRule>
    <cfRule type="cellIs" dxfId="469" priority="13" operator="equal">
      <formula>"ALTA-IMPORTANTE 9"</formula>
    </cfRule>
    <cfRule type="cellIs" dxfId="468" priority="14" operator="equal">
      <formula>"ALTA-IMPORTANTE 10"</formula>
    </cfRule>
    <cfRule type="cellIs" dxfId="467" priority="15" operator="equal">
      <formula>"ALTA-IMPORTANTE 8"</formula>
    </cfRule>
    <cfRule type="cellIs" dxfId="466" priority="16" operator="equal">
      <formula>"ALTA-IMPORTANTE 5"</formula>
    </cfRule>
    <cfRule type="cellIs" dxfId="465" priority="17" operator="equal">
      <formula>"MODERADO 4"</formula>
    </cfRule>
    <cfRule type="cellIs" dxfId="464" priority="18" operator="equal">
      <formula>"MODERADO 6"</formula>
    </cfRule>
    <cfRule type="cellIs" dxfId="463" priority="19" operator="equal">
      <formula>"MODERADO 6"</formula>
    </cfRule>
    <cfRule type="cellIs" dxfId="462" priority="20" operator="equal">
      <formula>"MODERADO 3"</formula>
    </cfRule>
    <cfRule type="cellIs" dxfId="461" priority="21" operator="equal">
      <formula>"BAJO-TRIVIAL 3"</formula>
    </cfRule>
    <cfRule type="cellIs" dxfId="460" priority="22" operator="equal">
      <formula>"BAJO-ACEPTABLE 4"</formula>
    </cfRule>
    <cfRule type="cellIs" dxfId="459" priority="23" operator="equal">
      <formula>"BAJO-TRIVIAL 2"</formula>
    </cfRule>
    <cfRule type="cellIs" dxfId="458" priority="24" operator="equal">
      <formula>"BAJO-ACEPTABLE 2"</formula>
    </cfRule>
    <cfRule type="cellIs" dxfId="457" priority="25" operator="equal">
      <formula>"BAJO-TRIVIAL 1"</formula>
    </cfRule>
  </conditionalFormatting>
  <dataValidations xWindow="142" yWindow="351" count="3">
    <dataValidation allowBlank="1" showInputMessage="1" showErrorMessage="1" promptTitle="FECHA" prompt="INGRESE DD/MM/AA" sqref="I12 I10"/>
    <dataValidation type="list" allowBlank="1" showInputMessage="1" showErrorMessage="1" sqref="AR18:AR23">
      <formula1>ZONA_RIESGOS</formula1>
    </dataValidation>
    <dataValidation type="list" allowBlank="1" showInputMessage="1" showErrorMessage="1" sqref="AS18:AS23 AQ18:AQ23">
      <formula1>CONTROLES_PROBABILIDAD</formula1>
    </dataValidation>
  </dataValidations>
  <pageMargins left="0.7" right="0.7" top="0.75" bottom="0.75" header="0.3" footer="0.3"/>
  <pageSetup orientation="portrait" horizontalDpi="300" verticalDpi="300" r:id="rId1"/>
  <ignoredErrors>
    <ignoredError sqref="AI18:AI22 AK18:AK22" unlockedFormula="1"/>
  </ignoredErrors>
  <drawing r:id="rId2"/>
  <legacyDrawing r:id="rId3"/>
  <controls>
    <mc:AlternateContent xmlns:mc="http://schemas.openxmlformats.org/markup-compatibility/2006">
      <mc:Choice Requires="x14">
        <control shapeId="2091" r:id="rId4" name="CmdDI">
          <controlPr defaultSize="0" autoLine="0" r:id="rId5">
            <anchor moveWithCells="1">
              <from>
                <xdr:col>18</xdr:col>
                <xdr:colOff>0</xdr:colOff>
                <xdr:row>22</xdr:row>
                <xdr:rowOff>0</xdr:rowOff>
              </from>
              <to>
                <xdr:col>18</xdr:col>
                <xdr:colOff>361950</xdr:colOff>
                <xdr:row>22</xdr:row>
                <xdr:rowOff>285750</xdr:rowOff>
              </to>
            </anchor>
          </controlPr>
        </control>
      </mc:Choice>
      <mc:Fallback>
        <control shapeId="2091" r:id="rId4" name="CmdDI"/>
      </mc:Fallback>
    </mc:AlternateContent>
  </controls>
  <extLst>
    <ext xmlns:x14="http://schemas.microsoft.com/office/spreadsheetml/2009/9/main" uri="{78C0D931-6437-407d-A8EE-F0AAD7539E65}">
      <x14:conditionalFormattings>
        <x14:conditionalFormatting xmlns:xm="http://schemas.microsoft.com/office/excel/2006/main">
          <x14:cfRule type="cellIs" priority="381" operator="equal" id="{E0AEEC95-5EB9-4DD0-B0AA-DE331D558B14}">
            <xm:f>DATOS!$BF$22</xm:f>
            <x14:dxf>
              <fill>
                <patternFill>
                  <bgColor rgb="FFFFFF00"/>
                </patternFill>
              </fill>
            </x14:dxf>
          </x14:cfRule>
          <x14:cfRule type="cellIs" priority="382" operator="equal" id="{00741B51-0978-4779-9043-50B934713931}">
            <xm:f>DATOS!$BF$21</xm:f>
            <x14:dxf>
              <fill>
                <patternFill>
                  <bgColor rgb="FFFFC000"/>
                </patternFill>
              </fill>
            </x14:dxf>
          </x14:cfRule>
          <x14:cfRule type="cellIs" priority="383" operator="equal" id="{E84BEF85-B79A-4D7B-BCED-5D83A10F6524}">
            <xm:f>DATOS!$BF$20</xm:f>
            <x14:dxf>
              <fill>
                <patternFill>
                  <bgColor rgb="FFFF0000"/>
                </patternFill>
              </fill>
            </x14:dxf>
          </x14:cfRule>
          <x14:cfRule type="cellIs" priority="384" operator="equal" id="{72CC8BA8-5BAE-4F04-84D0-6045353EF26A}">
            <xm:f>DATOS!$BF$19</xm:f>
            <x14:dxf>
              <fill>
                <patternFill>
                  <bgColor rgb="FFFF0000"/>
                </patternFill>
              </fill>
            </x14:dxf>
          </x14:cfRule>
          <x14:cfRule type="cellIs" priority="385" operator="equal" id="{A2064864-E340-46DC-8BF1-DB49C8ECB141}">
            <xm:f>DATOS!$BF$18</xm:f>
            <x14:dxf>
              <fill>
                <patternFill>
                  <bgColor rgb="FFFF0000"/>
                </patternFill>
              </fill>
            </x14:dxf>
          </x14:cfRule>
          <x14:cfRule type="cellIs" priority="386" operator="equal" id="{6889AD77-1BA0-4464-90DB-7CD42E9A64B2}">
            <xm:f>DATOS!$BE$22</xm:f>
            <x14:dxf>
              <fill>
                <patternFill>
                  <bgColor theme="9"/>
                </patternFill>
              </fill>
            </x14:dxf>
          </x14:cfRule>
          <x14:cfRule type="cellIs" priority="387" operator="equal" id="{89F4CE92-7911-4AFA-8ECE-C994E3B7FBA3}">
            <xm:f>DATOS!$BE$21</xm:f>
            <x14:dxf>
              <fill>
                <patternFill>
                  <bgColor rgb="FFFFFF00"/>
                </patternFill>
              </fill>
            </x14:dxf>
          </x14:cfRule>
          <x14:cfRule type="cellIs" priority="388" operator="equal" id="{CA18B779-748F-4F41-8427-45562D1A3BC6}">
            <xm:f>DATOS!$BE$20</xm:f>
            <x14:dxf>
              <fill>
                <patternFill>
                  <bgColor rgb="FFFFC000"/>
                </patternFill>
              </fill>
            </x14:dxf>
          </x14:cfRule>
          <x14:cfRule type="cellIs" priority="389" operator="equal" id="{D1F941CE-9BDB-4EA6-946C-A435CD9806C2}">
            <xm:f>DATOS!$BE$19</xm:f>
            <x14:dxf>
              <fill>
                <patternFill>
                  <bgColor rgb="FFFFC000"/>
                </patternFill>
              </fill>
            </x14:dxf>
          </x14:cfRule>
          <x14:cfRule type="cellIs" priority="390" operator="equal" id="{3AA0F3F8-92CC-42C6-9752-74E1EB74DD22}">
            <xm:f>DATOS!$BE$18</xm:f>
            <x14:dxf>
              <fill>
                <patternFill>
                  <bgColor rgb="FFFFC000"/>
                </patternFill>
              </fill>
            </x14:dxf>
          </x14:cfRule>
          <x14:cfRule type="cellIs" priority="391" operator="equal" id="{47B18FD7-3B7B-451B-88DC-5E0D92F1D699}">
            <xm:f>DATOS!$BD$22</xm:f>
            <x14:dxf>
              <fill>
                <patternFill>
                  <bgColor theme="9"/>
                </patternFill>
              </fill>
            </x14:dxf>
          </x14:cfRule>
          <x14:cfRule type="cellIs" priority="392" operator="equal" id="{5D2BE9CC-475C-49EA-9A16-7C33C2F7518C}">
            <xm:f>DATOS!$BD$21</xm:f>
            <x14:dxf>
              <fill>
                <patternFill>
                  <bgColor theme="9"/>
                </patternFill>
              </fill>
            </x14:dxf>
          </x14:cfRule>
          <x14:cfRule type="cellIs" priority="393" operator="equal" id="{91F03120-B789-4ADF-B29C-E0ED80FA34BE}">
            <xm:f>DATOS!$BD$20</xm:f>
            <x14:dxf>
              <fill>
                <patternFill>
                  <bgColor rgb="FFFFFF00"/>
                </patternFill>
              </fill>
            </x14:dxf>
          </x14:cfRule>
          <x14:cfRule type="cellIs" priority="394" operator="equal" id="{037047CF-3AEE-4256-8C24-08416FDFD818}">
            <xm:f>DATOS!$BD$19</xm:f>
            <x14:dxf>
              <fill>
                <patternFill>
                  <bgColor rgb="FFFFFF00"/>
                </patternFill>
              </fill>
            </x14:dxf>
          </x14:cfRule>
          <x14:cfRule type="cellIs" priority="395" operator="equal" id="{A50FBDDE-00F7-41C9-A332-85649E4BEAD4}">
            <xm:f>DATOS!$BD$18</xm:f>
            <x14:dxf>
              <fill>
                <patternFill>
                  <bgColor rgb="FFFFFF00"/>
                </patternFill>
              </fill>
            </x14:dxf>
          </x14:cfRule>
          <xm:sqref>AW18:AW22</xm:sqref>
        </x14:conditionalFormatting>
        <x14:conditionalFormatting xmlns:xm="http://schemas.microsoft.com/office/excel/2006/main">
          <x14:cfRule type="cellIs" priority="396" operator="equal" id="{EDCD60E6-E08D-40D2-B77D-D8754211065E}">
            <xm:f>DATOS!$BF$20</xm:f>
            <x14:dxf>
              <fill>
                <patternFill>
                  <bgColor rgb="FFFF0000"/>
                </patternFill>
              </fill>
            </x14:dxf>
          </x14:cfRule>
          <x14:cfRule type="cellIs" priority="397" operator="equal" id="{013E0093-45B7-448D-A4A8-E8A2BC160DFF}">
            <xm:f>DATOS!$BF$19</xm:f>
            <x14:dxf>
              <fill>
                <patternFill>
                  <bgColor rgb="FFFF0000"/>
                </patternFill>
              </fill>
            </x14:dxf>
          </x14:cfRule>
          <x14:cfRule type="cellIs" priority="398" operator="equal" id="{F9B34DC5-C919-4D0F-9BC9-71D3D5AF53C7}">
            <xm:f>DATOS!$BF$18</xm:f>
            <x14:dxf>
              <fill>
                <patternFill>
                  <bgColor rgb="FFFF0000"/>
                </patternFill>
              </fill>
            </x14:dxf>
          </x14:cfRule>
          <x14:cfRule type="cellIs" priority="399" operator="equal" id="{F8C15B56-F5BC-4EFC-A257-7916F6AFDC06}">
            <xm:f>DATOS!$BF$21</xm:f>
            <x14:dxf>
              <fill>
                <patternFill>
                  <bgColor rgb="FFFFC000"/>
                </patternFill>
              </fill>
            </x14:dxf>
          </x14:cfRule>
          <x14:cfRule type="cellIs" priority="400" operator="equal" id="{5835E5F1-D2BB-4363-8C4A-1813ADCC600F}">
            <xm:f>DATOS!$BE$20</xm:f>
            <x14:dxf>
              <fill>
                <patternFill>
                  <bgColor rgb="FFFFC000"/>
                </patternFill>
              </fill>
            </x14:dxf>
          </x14:cfRule>
          <x14:cfRule type="cellIs" priority="401" operator="equal" id="{FE30F1E6-805B-4A7C-9D7D-E435B6B17323}">
            <xm:f>DATOS!$BE$19</xm:f>
            <x14:dxf>
              <fill>
                <patternFill>
                  <bgColor rgb="FFFFC000"/>
                </patternFill>
              </fill>
            </x14:dxf>
          </x14:cfRule>
          <x14:cfRule type="cellIs" priority="403" operator="equal" id="{266CEFC0-C77B-405E-95F0-CF4EF85EA145}">
            <xm:f>DATOS!$BE$18</xm:f>
            <x14:dxf>
              <fill>
                <patternFill>
                  <bgColor rgb="FFFFC000"/>
                </patternFill>
              </fill>
            </x14:dxf>
          </x14:cfRule>
          <x14:cfRule type="cellIs" priority="404" operator="equal" id="{650B0DC9-D1A3-467F-AB91-5128A7DE32DB}">
            <xm:f>DATOS!$BF$22</xm:f>
            <x14:dxf>
              <fill>
                <patternFill>
                  <bgColor rgb="FFFFFF00"/>
                </patternFill>
              </fill>
            </x14:dxf>
          </x14:cfRule>
          <x14:cfRule type="cellIs" priority="405" operator="equal" id="{EDEC8ED2-D9AB-4328-B9D8-2DF9094705DB}">
            <xm:f>DATOS!$BE$21</xm:f>
            <x14:dxf>
              <fill>
                <patternFill>
                  <bgColor rgb="FFFFFF00"/>
                </patternFill>
              </fill>
            </x14:dxf>
          </x14:cfRule>
          <x14:cfRule type="cellIs" priority="406" operator="equal" id="{9432A00B-B2F7-4952-8DDD-ACA7C44A99F9}">
            <xm:f>DATOS!$BD$20</xm:f>
            <x14:dxf>
              <fill>
                <patternFill>
                  <bgColor rgb="FFFFFF00"/>
                </patternFill>
              </fill>
            </x14:dxf>
          </x14:cfRule>
          <x14:cfRule type="cellIs" priority="407" operator="equal" id="{DE180D60-B768-4464-A3EB-98E059A16ECA}">
            <xm:f>DATOS!$BD$19</xm:f>
            <x14:dxf>
              <fill>
                <patternFill>
                  <bgColor rgb="FFFFFF00"/>
                </patternFill>
              </fill>
            </x14:dxf>
          </x14:cfRule>
          <x14:cfRule type="cellIs" priority="408" operator="equal" id="{7FDFEAD2-6200-4566-BBE4-40EA7630331A}">
            <xm:f>DATOS!$BD$18</xm:f>
            <x14:dxf>
              <fill>
                <patternFill>
                  <bgColor rgb="FFFFFF00"/>
                </patternFill>
              </fill>
            </x14:dxf>
          </x14:cfRule>
          <x14:cfRule type="cellIs" priority="409" operator="equal" id="{D4B26F65-617F-4ABD-86AE-FADFDA0D34A3}">
            <xm:f>DATOS!$BE$22</xm:f>
            <x14:dxf>
              <fill>
                <patternFill>
                  <bgColor theme="9"/>
                </patternFill>
              </fill>
            </x14:dxf>
          </x14:cfRule>
          <x14:cfRule type="cellIs" priority="410" operator="equal" id="{5AE04E5C-0FD4-40DE-8410-E6ADDABFF3D2}">
            <xm:f>DATOS!$BD$21</xm:f>
            <x14:dxf>
              <fill>
                <patternFill>
                  <bgColor theme="9"/>
                </patternFill>
              </fill>
            </x14:dxf>
          </x14:cfRule>
          <x14:cfRule type="cellIs" priority="411" operator="equal" id="{82509C84-6EEC-4556-961B-ACAA175C7242}">
            <xm:f>DATOS!$BD$22</xm:f>
            <x14:dxf>
              <fill>
                <patternFill>
                  <bgColor theme="9"/>
                </patternFill>
              </fill>
            </x14:dxf>
          </x14:cfRule>
          <xm:sqref>AE18:AE22</xm:sqref>
        </x14:conditionalFormatting>
        <x14:conditionalFormatting xmlns:xm="http://schemas.microsoft.com/office/excel/2006/main">
          <x14:cfRule type="cellIs" priority="76" operator="equal" id="{3040E1C3-E493-4AD9-9D3D-7FE8CB1C8C16}">
            <xm:f>'C:\Users\viviana.turriago\AppData\Local\Microsoft\Windows\INetCache\Content.Outlook\74BOJL25\[SRD.xlsm]DATOS'!#REF!</xm:f>
            <x14:dxf>
              <fill>
                <patternFill>
                  <bgColor rgb="FFFFFF00"/>
                </patternFill>
              </fill>
            </x14:dxf>
          </x14:cfRule>
          <x14:cfRule type="cellIs" priority="77" operator="equal" id="{9034431F-35B2-4DB9-8BF2-F359E5321312}">
            <xm:f>'C:\Users\viviana.turriago\AppData\Local\Microsoft\Windows\INetCache\Content.Outlook\74BOJL25\[SRD.xlsm]DATOS'!#REF!</xm:f>
            <x14:dxf>
              <fill>
                <patternFill>
                  <bgColor rgb="FFFFC000"/>
                </patternFill>
              </fill>
            </x14:dxf>
          </x14:cfRule>
          <x14:cfRule type="cellIs" priority="78" operator="equal" id="{5C4C79B4-114C-4E19-9551-5F95E1EFC4D0}">
            <xm:f>'C:\Users\viviana.turriago\AppData\Local\Microsoft\Windows\INetCache\Content.Outlook\74BOJL25\[SRD.xlsm]DATOS'!#REF!</xm:f>
            <x14:dxf>
              <fill>
                <patternFill>
                  <bgColor rgb="FFFF0000"/>
                </patternFill>
              </fill>
            </x14:dxf>
          </x14:cfRule>
          <x14:cfRule type="cellIs" priority="79" operator="equal" id="{BF5E757C-9ED0-42C0-AC86-A4EFCAD6989A}">
            <xm:f>'C:\Users\viviana.turriago\AppData\Local\Microsoft\Windows\INetCache\Content.Outlook\74BOJL25\[SRD.xlsm]DATOS'!#REF!</xm:f>
            <x14:dxf>
              <fill>
                <patternFill>
                  <bgColor rgb="FFFF0000"/>
                </patternFill>
              </fill>
            </x14:dxf>
          </x14:cfRule>
          <x14:cfRule type="cellIs" priority="80" operator="equal" id="{44743288-9819-41EA-A749-D383929482B6}">
            <xm:f>'C:\Users\viviana.turriago\AppData\Local\Microsoft\Windows\INetCache\Content.Outlook\74BOJL25\[SRD.xlsm]DATOS'!#REF!</xm:f>
            <x14:dxf>
              <fill>
                <patternFill>
                  <bgColor rgb="FFFF0000"/>
                </patternFill>
              </fill>
            </x14:dxf>
          </x14:cfRule>
          <x14:cfRule type="cellIs" priority="81" operator="equal" id="{9E712ECC-7DFC-4132-AAB8-E76F447560B8}">
            <xm:f>'C:\Users\viviana.turriago\AppData\Local\Microsoft\Windows\INetCache\Content.Outlook\74BOJL25\[SRD.xlsm]DATOS'!#REF!</xm:f>
            <x14:dxf>
              <fill>
                <patternFill>
                  <bgColor theme="9"/>
                </patternFill>
              </fill>
            </x14:dxf>
          </x14:cfRule>
          <x14:cfRule type="cellIs" priority="82" operator="equal" id="{7FE58E03-8CBF-4C42-8A4E-9AB16728032C}">
            <xm:f>'C:\Users\viviana.turriago\AppData\Local\Microsoft\Windows\INetCache\Content.Outlook\74BOJL25\[SRD.xlsm]DATOS'!#REF!</xm:f>
            <x14:dxf>
              <fill>
                <patternFill>
                  <bgColor rgb="FFFFFF00"/>
                </patternFill>
              </fill>
            </x14:dxf>
          </x14:cfRule>
          <x14:cfRule type="cellIs" priority="83" operator="equal" id="{515AC0E9-69A0-4343-8563-CF6198F745CA}">
            <xm:f>'C:\Users\viviana.turriago\AppData\Local\Microsoft\Windows\INetCache\Content.Outlook\74BOJL25\[SRD.xlsm]DATOS'!#REF!</xm:f>
            <x14:dxf>
              <fill>
                <patternFill>
                  <bgColor rgb="FFFFC000"/>
                </patternFill>
              </fill>
            </x14:dxf>
          </x14:cfRule>
          <x14:cfRule type="cellIs" priority="84" operator="equal" id="{43CADD48-11CF-4411-A62A-523AA1E73169}">
            <xm:f>'C:\Users\viviana.turriago\AppData\Local\Microsoft\Windows\INetCache\Content.Outlook\74BOJL25\[SRD.xlsm]DATOS'!#REF!</xm:f>
            <x14:dxf>
              <fill>
                <patternFill>
                  <bgColor rgb="FFFFC000"/>
                </patternFill>
              </fill>
            </x14:dxf>
          </x14:cfRule>
          <x14:cfRule type="cellIs" priority="85" operator="equal" id="{CA882FFA-DA79-43C4-A8D7-6040A7DE09DD}">
            <xm:f>'C:\Users\viviana.turriago\AppData\Local\Microsoft\Windows\INetCache\Content.Outlook\74BOJL25\[SRD.xlsm]DATOS'!#REF!</xm:f>
            <x14:dxf>
              <fill>
                <patternFill>
                  <bgColor rgb="FFFFC000"/>
                </patternFill>
              </fill>
            </x14:dxf>
          </x14:cfRule>
          <x14:cfRule type="cellIs" priority="86" operator="equal" id="{CEDEB8BB-5E41-4C75-9AC6-2CEAE045B78D}">
            <xm:f>'C:\Users\viviana.turriago\AppData\Local\Microsoft\Windows\INetCache\Content.Outlook\74BOJL25\[SRD.xlsm]DATOS'!#REF!</xm:f>
            <x14:dxf>
              <fill>
                <patternFill>
                  <bgColor theme="9"/>
                </patternFill>
              </fill>
            </x14:dxf>
          </x14:cfRule>
          <x14:cfRule type="cellIs" priority="87" operator="equal" id="{87A1440B-0D75-4DED-B347-7BD1C0EE1A08}">
            <xm:f>'C:\Users\viviana.turriago\AppData\Local\Microsoft\Windows\INetCache\Content.Outlook\74BOJL25\[SRD.xlsm]DATOS'!#REF!</xm:f>
            <x14:dxf>
              <fill>
                <patternFill>
                  <bgColor theme="9"/>
                </patternFill>
              </fill>
            </x14:dxf>
          </x14:cfRule>
          <x14:cfRule type="cellIs" priority="88" operator="equal" id="{15ED1762-AA88-4DEA-A5F0-DF981D036595}">
            <xm:f>'C:\Users\viviana.turriago\AppData\Local\Microsoft\Windows\INetCache\Content.Outlook\74BOJL25\[SRD.xlsm]DATOS'!#REF!</xm:f>
            <x14:dxf>
              <fill>
                <patternFill>
                  <bgColor rgb="FFFFFF00"/>
                </patternFill>
              </fill>
            </x14:dxf>
          </x14:cfRule>
          <x14:cfRule type="cellIs" priority="89" operator="equal" id="{8C4C14CC-1E90-419D-9C4F-EF4AF8B04BC8}">
            <xm:f>'C:\Users\viviana.turriago\AppData\Local\Microsoft\Windows\INetCache\Content.Outlook\74BOJL25\[SRD.xlsm]DATOS'!#REF!</xm:f>
            <x14:dxf>
              <fill>
                <patternFill>
                  <bgColor rgb="FFFFFF00"/>
                </patternFill>
              </fill>
            </x14:dxf>
          </x14:cfRule>
          <x14:cfRule type="cellIs" priority="90" operator="equal" id="{45A6C6BA-1632-4251-B9A5-082E851F4751}">
            <xm:f>'C:\Users\viviana.turriago\AppData\Local\Microsoft\Windows\INetCache\Content.Outlook\74BOJL25\[SRD.xlsm]DATOS'!#REF!</xm:f>
            <x14:dxf>
              <fill>
                <patternFill>
                  <bgColor rgb="FFFFFF00"/>
                </patternFill>
              </fill>
            </x14:dxf>
          </x14:cfRule>
          <xm:sqref>AW23</xm:sqref>
        </x14:conditionalFormatting>
        <x14:conditionalFormatting xmlns:xm="http://schemas.microsoft.com/office/excel/2006/main">
          <x14:cfRule type="cellIs" priority="91" operator="equal" id="{EEA0FEFE-C429-4403-9964-D70203D62FB9}">
            <xm:f>'C:\Users\viviana.turriago\AppData\Local\Microsoft\Windows\INetCache\Content.Outlook\74BOJL25\[SRD.xlsm]DATOS'!#REF!</xm:f>
            <x14:dxf>
              <fill>
                <patternFill>
                  <bgColor rgb="FFFF0000"/>
                </patternFill>
              </fill>
            </x14:dxf>
          </x14:cfRule>
          <x14:cfRule type="cellIs" priority="92" operator="equal" id="{A075865E-1D14-4C4B-8AD3-F4C78D033AD3}">
            <xm:f>'C:\Users\viviana.turriago\AppData\Local\Microsoft\Windows\INetCache\Content.Outlook\74BOJL25\[SRD.xlsm]DATOS'!#REF!</xm:f>
            <x14:dxf>
              <fill>
                <patternFill>
                  <bgColor rgb="FFFF0000"/>
                </patternFill>
              </fill>
            </x14:dxf>
          </x14:cfRule>
          <x14:cfRule type="cellIs" priority="93" operator="equal" id="{47EACFC4-6FD9-45B4-BF24-0E7FAD4B37D9}">
            <xm:f>'C:\Users\viviana.turriago\AppData\Local\Microsoft\Windows\INetCache\Content.Outlook\74BOJL25\[SRD.xlsm]DATOS'!#REF!</xm:f>
            <x14:dxf>
              <fill>
                <patternFill>
                  <bgColor rgb="FFFF0000"/>
                </patternFill>
              </fill>
            </x14:dxf>
          </x14:cfRule>
          <x14:cfRule type="cellIs" priority="94" operator="equal" id="{C7B6AC21-E32F-42CC-8D08-5BE9D20A5F94}">
            <xm:f>'C:\Users\viviana.turriago\AppData\Local\Microsoft\Windows\INetCache\Content.Outlook\74BOJL25\[SRD.xlsm]DATOS'!#REF!</xm:f>
            <x14:dxf>
              <fill>
                <patternFill>
                  <bgColor rgb="FFFFC000"/>
                </patternFill>
              </fill>
            </x14:dxf>
          </x14:cfRule>
          <x14:cfRule type="cellIs" priority="95" operator="equal" id="{92775856-5D01-40A9-81D3-791AE8FB6CE9}">
            <xm:f>'C:\Users\viviana.turriago\AppData\Local\Microsoft\Windows\INetCache\Content.Outlook\74BOJL25\[SRD.xlsm]DATOS'!#REF!</xm:f>
            <x14:dxf>
              <fill>
                <patternFill>
                  <bgColor rgb="FFFFC000"/>
                </patternFill>
              </fill>
            </x14:dxf>
          </x14:cfRule>
          <x14:cfRule type="cellIs" priority="96" operator="equal" id="{4CA0248E-0571-4CA4-A69C-3EA9D42765E9}">
            <xm:f>'C:\Users\viviana.turriago\AppData\Local\Microsoft\Windows\INetCache\Content.Outlook\74BOJL25\[SRD.xlsm]DATOS'!#REF!</xm:f>
            <x14:dxf>
              <fill>
                <patternFill>
                  <bgColor rgb="FFFFC000"/>
                </patternFill>
              </fill>
            </x14:dxf>
          </x14:cfRule>
          <x14:cfRule type="cellIs" priority="97" operator="equal" id="{B49FDBDF-6439-4DE6-B4EE-7E27A752090E}">
            <xm:f>'C:\Users\viviana.turriago\AppData\Local\Microsoft\Windows\INetCache\Content.Outlook\74BOJL25\[SRD.xlsm]DATOS'!#REF!</xm:f>
            <x14:dxf>
              <fill>
                <patternFill>
                  <bgColor rgb="FFFFC000"/>
                </patternFill>
              </fill>
            </x14:dxf>
          </x14:cfRule>
          <x14:cfRule type="cellIs" priority="98" operator="equal" id="{1CF45A76-EBD2-4362-8A48-22EE2F9EA531}">
            <xm:f>'C:\Users\viviana.turriago\AppData\Local\Microsoft\Windows\INetCache\Content.Outlook\74BOJL25\[SRD.xlsm]DATOS'!#REF!</xm:f>
            <x14:dxf>
              <fill>
                <patternFill>
                  <bgColor rgb="FFFFFF00"/>
                </patternFill>
              </fill>
            </x14:dxf>
          </x14:cfRule>
          <x14:cfRule type="cellIs" priority="99" operator="equal" id="{A6686A86-7714-4FD3-9331-D7B72F33DC61}">
            <xm:f>'C:\Users\viviana.turriago\AppData\Local\Microsoft\Windows\INetCache\Content.Outlook\74BOJL25\[SRD.xlsm]DATOS'!#REF!</xm:f>
            <x14:dxf>
              <fill>
                <patternFill>
                  <bgColor rgb="FFFFFF00"/>
                </patternFill>
              </fill>
            </x14:dxf>
          </x14:cfRule>
          <x14:cfRule type="cellIs" priority="100" operator="equal" id="{E62C52CB-5B26-492E-9233-7174BD781838}">
            <xm:f>'C:\Users\viviana.turriago\AppData\Local\Microsoft\Windows\INetCache\Content.Outlook\74BOJL25\[SRD.xlsm]DATOS'!#REF!</xm:f>
            <x14:dxf>
              <fill>
                <patternFill>
                  <bgColor rgb="FFFFFF00"/>
                </patternFill>
              </fill>
            </x14:dxf>
          </x14:cfRule>
          <x14:cfRule type="cellIs" priority="101" operator="equal" id="{77567804-C3A8-448B-9A26-8D01F5760F1E}">
            <xm:f>'C:\Users\viviana.turriago\AppData\Local\Microsoft\Windows\INetCache\Content.Outlook\74BOJL25\[SRD.xlsm]DATOS'!#REF!</xm:f>
            <x14:dxf>
              <fill>
                <patternFill>
                  <bgColor rgb="FFFFFF00"/>
                </patternFill>
              </fill>
            </x14:dxf>
          </x14:cfRule>
          <x14:cfRule type="cellIs" priority="102" operator="equal" id="{38528E55-2290-4542-89E9-E672BA626F10}">
            <xm:f>'C:\Users\viviana.turriago\AppData\Local\Microsoft\Windows\INetCache\Content.Outlook\74BOJL25\[SRD.xlsm]DATOS'!#REF!</xm:f>
            <x14:dxf>
              <fill>
                <patternFill>
                  <bgColor rgb="FFFFFF00"/>
                </patternFill>
              </fill>
            </x14:dxf>
          </x14:cfRule>
          <x14:cfRule type="cellIs" priority="103" operator="equal" id="{7869AB31-E735-416F-9EEE-CF6D131E40B4}">
            <xm:f>'C:\Users\viviana.turriago\AppData\Local\Microsoft\Windows\INetCache\Content.Outlook\74BOJL25\[SRD.xlsm]DATOS'!#REF!</xm:f>
            <x14:dxf>
              <fill>
                <patternFill>
                  <bgColor theme="9"/>
                </patternFill>
              </fill>
            </x14:dxf>
          </x14:cfRule>
          <x14:cfRule type="cellIs" priority="104" operator="equal" id="{E17A8CA5-2D78-4EAA-A077-8A1B5B04D97C}">
            <xm:f>'C:\Users\viviana.turriago\AppData\Local\Microsoft\Windows\INetCache\Content.Outlook\74BOJL25\[SRD.xlsm]DATOS'!#REF!</xm:f>
            <x14:dxf>
              <fill>
                <patternFill>
                  <bgColor theme="9"/>
                </patternFill>
              </fill>
            </x14:dxf>
          </x14:cfRule>
          <x14:cfRule type="cellIs" priority="105" operator="equal" id="{8ED4C2AF-9A78-4443-BDA1-08C5950111AA}">
            <xm:f>'C:\Users\viviana.turriago\AppData\Local\Microsoft\Windows\INetCache\Content.Outlook\74BOJL25\[SRD.xlsm]DATOS'!#REF!</xm:f>
            <x14:dxf>
              <fill>
                <patternFill>
                  <bgColor theme="9"/>
                </patternFill>
              </fill>
            </x14:dxf>
          </x14:cfRule>
          <xm:sqref>AE23</xm:sqref>
        </x14:conditionalFormatting>
      </x14:conditionalFormattings>
    </ext>
    <ext xmlns:x14="http://schemas.microsoft.com/office/spreadsheetml/2009/9/main" uri="{CCE6A557-97BC-4b89-ADB6-D9C93CAAB3DF}">
      <x14:dataValidations xmlns:xm="http://schemas.microsoft.com/office/excel/2006/main" xWindow="142" yWindow="351" count="2">
        <x14:dataValidation type="list" allowBlank="1" showInputMessage="1" showErrorMessage="1">
          <x14:formula1>
            <xm:f>DATOS!$AU$14:$AU$18</xm:f>
          </x14:formula1>
          <xm:sqref>P18:P22</xm:sqref>
        </x14:dataValidation>
        <x14:dataValidation type="list" allowBlank="1" showInputMessage="1" showErrorMessage="1">
          <x14:formula1>
            <xm:f>'C:\Users\viviana.turriago\AppData\Local\Microsoft\Windows\INetCache\Content.Outlook\74BOJL25\[SRD.xlsm]DATOS'!#REF!</xm:f>
          </x14:formula1>
          <xm:sqref>P23</xm:sqref>
        </x14:dataValidation>
      </x14:dataValidations>
    </ex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tabColor theme="8" tint="-0.249977111117893"/>
  </sheetPr>
  <dimension ref="A1:BJ599"/>
  <sheetViews>
    <sheetView topLeftCell="A16" zoomScale="90" zoomScaleNormal="90" workbookViewId="0">
      <selection activeCell="I19" sqref="I19"/>
    </sheetView>
  </sheetViews>
  <sheetFormatPr baseColWidth="10" defaultRowHeight="15" x14ac:dyDescent="0.25"/>
  <cols>
    <col min="1" max="1" width="1.140625" style="3" customWidth="1"/>
    <col min="2" max="3" width="1" style="17" customWidth="1"/>
    <col min="4" max="4" width="15.28515625" style="87" customWidth="1"/>
    <col min="5" max="5" width="0.7109375" style="17" customWidth="1"/>
    <col min="6" max="6" width="12.85546875" style="17" customWidth="1"/>
    <col min="7" max="7" width="31.42578125" customWidth="1"/>
    <col min="8" max="8" width="33.7109375" customWidth="1"/>
    <col min="9" max="9" width="24.85546875" customWidth="1"/>
    <col min="10" max="10" width="17" customWidth="1"/>
    <col min="12" max="12" width="16.140625" customWidth="1"/>
    <col min="13" max="13" width="16.5703125" style="117" customWidth="1"/>
    <col min="14" max="14" width="12.42578125" customWidth="1"/>
    <col min="15" max="15" width="14.85546875" style="117" customWidth="1"/>
    <col min="16" max="16" width="12.5703125" hidden="1" customWidth="1"/>
    <col min="17" max="17" width="23.42578125" customWidth="1"/>
    <col min="18" max="18" width="73.7109375" bestFit="1" customWidth="1"/>
    <col min="19" max="19" width="14.28515625" customWidth="1"/>
    <col min="20" max="20" width="46.5703125" bestFit="1" customWidth="1"/>
    <col min="21" max="21" width="26.7109375" customWidth="1"/>
    <col min="22" max="22" width="13.5703125" customWidth="1"/>
    <col min="23" max="23" width="0.85546875" customWidth="1"/>
    <col min="24" max="29" width="12.7109375" customWidth="1"/>
  </cols>
  <sheetData>
    <row r="1" spans="1:62" s="300" customFormat="1" ht="30" customHeight="1" x14ac:dyDescent="0.25">
      <c r="A1" s="575"/>
      <c r="B1" s="575"/>
      <c r="C1" s="575"/>
      <c r="D1" s="575"/>
      <c r="E1" s="575"/>
      <c r="F1" s="576" t="s">
        <v>3</v>
      </c>
      <c r="G1" s="576"/>
      <c r="H1" s="576"/>
      <c r="I1" s="576"/>
      <c r="J1" s="576"/>
      <c r="K1" s="576"/>
      <c r="L1" s="514" t="s">
        <v>1808</v>
      </c>
      <c r="M1" s="512">
        <v>43063</v>
      </c>
      <c r="N1" s="322"/>
      <c r="O1" s="415"/>
      <c r="P1" s="413"/>
      <c r="Q1" s="413"/>
      <c r="R1" s="102"/>
      <c r="Z1" s="102"/>
      <c r="AA1" s="102"/>
      <c r="AB1" s="102"/>
      <c r="AC1" s="303"/>
      <c r="AD1" s="304"/>
      <c r="AE1" s="303"/>
      <c r="AF1" s="303"/>
      <c r="AG1" s="303"/>
      <c r="AL1" s="301"/>
    </row>
    <row r="2" spans="1:62" s="300" customFormat="1" ht="30" customHeight="1" x14ac:dyDescent="0.25">
      <c r="A2" s="575"/>
      <c r="B2" s="575"/>
      <c r="C2" s="575"/>
      <c r="D2" s="575"/>
      <c r="E2" s="575"/>
      <c r="F2" s="579" t="s">
        <v>1792</v>
      </c>
      <c r="G2" s="579"/>
      <c r="H2" s="579"/>
      <c r="I2" s="579"/>
      <c r="J2" s="579"/>
      <c r="K2" s="579"/>
      <c r="L2" s="513" t="s">
        <v>1819</v>
      </c>
      <c r="M2" s="513" t="s">
        <v>1823</v>
      </c>
      <c r="N2" s="322"/>
      <c r="O2" s="415"/>
      <c r="P2" s="413"/>
      <c r="Q2" s="413"/>
      <c r="R2" s="102"/>
      <c r="Z2" s="102"/>
      <c r="AA2" s="102"/>
      <c r="AB2" s="102"/>
      <c r="AC2" s="303"/>
      <c r="AD2" s="304"/>
      <c r="AE2" s="303"/>
      <c r="AF2" s="303"/>
      <c r="AG2" s="303"/>
      <c r="AL2" s="301"/>
    </row>
    <row r="3" spans="1:62" s="300" customFormat="1" ht="30" customHeight="1" x14ac:dyDescent="0.25">
      <c r="A3" s="575"/>
      <c r="B3" s="575"/>
      <c r="C3" s="575"/>
      <c r="D3" s="575"/>
      <c r="E3" s="575"/>
      <c r="F3" s="580" t="s">
        <v>1821</v>
      </c>
      <c r="G3" s="580"/>
      <c r="H3" s="580"/>
      <c r="I3" s="580"/>
      <c r="J3" s="580"/>
      <c r="K3" s="580"/>
      <c r="L3" s="581" t="s">
        <v>1793</v>
      </c>
      <c r="M3" s="581"/>
      <c r="N3" s="416"/>
      <c r="O3" s="416"/>
      <c r="P3" s="413"/>
      <c r="Q3" s="413"/>
      <c r="R3" s="102"/>
      <c r="Z3" s="102"/>
      <c r="AA3" s="102"/>
      <c r="AB3" s="102"/>
      <c r="AC3" s="303"/>
      <c r="AD3" s="304"/>
      <c r="AE3" s="303"/>
      <c r="AF3" s="303"/>
      <c r="AG3" s="303"/>
      <c r="AL3" s="301"/>
    </row>
    <row r="4" spans="1:62" s="238" customFormat="1" ht="12" x14ac:dyDescent="0.25">
      <c r="A4" s="3"/>
      <c r="B4" s="1"/>
      <c r="C4" s="1"/>
      <c r="D4" s="84"/>
      <c r="E4" s="1"/>
      <c r="F4" s="1"/>
      <c r="G4" s="1"/>
      <c r="H4" s="1"/>
      <c r="I4" s="1"/>
      <c r="J4" s="1"/>
      <c r="K4" s="2"/>
      <c r="L4" s="191"/>
      <c r="M4" s="2"/>
      <c r="N4" s="72"/>
      <c r="O4" s="2"/>
      <c r="P4" s="2"/>
      <c r="Q4" s="2"/>
      <c r="R4" s="2"/>
      <c r="S4" s="1"/>
      <c r="T4" s="1"/>
      <c r="U4" s="1"/>
      <c r="V4" s="1"/>
      <c r="W4" s="1"/>
      <c r="X4" s="112"/>
      <c r="Y4" s="112"/>
      <c r="Z4" s="112"/>
      <c r="AA4" s="112"/>
      <c r="AB4" s="112"/>
      <c r="AC4" s="112"/>
      <c r="AD4" s="112"/>
      <c r="AE4" s="240"/>
      <c r="AF4" s="112"/>
      <c r="AG4" s="114"/>
      <c r="AH4" s="112"/>
      <c r="AI4" s="112"/>
      <c r="AJ4" s="112"/>
      <c r="AK4" s="112"/>
      <c r="AL4" s="112"/>
      <c r="AM4" s="112"/>
      <c r="AN4" s="112"/>
      <c r="AO4" s="112"/>
      <c r="AP4" s="242"/>
      <c r="AQ4" s="112"/>
      <c r="AR4" s="112"/>
      <c r="AS4" s="112"/>
      <c r="AT4" s="112"/>
      <c r="AU4" s="112"/>
      <c r="AV4" s="112"/>
      <c r="AW4" s="112"/>
      <c r="AX4" s="112"/>
      <c r="AY4" s="112"/>
      <c r="AZ4" s="112"/>
      <c r="BA4" s="112"/>
      <c r="BB4" s="112"/>
      <c r="BC4" s="112"/>
      <c r="BD4" s="112"/>
      <c r="BE4" s="112"/>
      <c r="BF4" s="112"/>
      <c r="BG4" s="112"/>
      <c r="BH4" s="112"/>
    </row>
    <row r="5" spans="1:62" s="238" customFormat="1" ht="15.75" hidden="1" customHeight="1" x14ac:dyDescent="0.25">
      <c r="A5" s="3"/>
      <c r="B5" s="4"/>
      <c r="C5" s="4"/>
      <c r="D5" s="85"/>
      <c r="E5" s="4"/>
      <c r="F5" s="4"/>
      <c r="G5" s="4"/>
      <c r="H5" s="633" t="s">
        <v>1791</v>
      </c>
      <c r="I5" s="633"/>
      <c r="J5" s="633"/>
      <c r="K5" s="633"/>
      <c r="L5" s="633"/>
      <c r="M5" s="633"/>
      <c r="N5" s="633"/>
      <c r="O5" s="633"/>
      <c r="P5" s="633"/>
      <c r="Q5" s="633"/>
      <c r="R5" s="633"/>
      <c r="S5" s="633"/>
      <c r="T5" s="194"/>
      <c r="U5" s="194"/>
      <c r="V5" s="194"/>
      <c r="W5" s="107"/>
      <c r="X5" s="243"/>
      <c r="Y5" s="243"/>
      <c r="Z5" s="243"/>
      <c r="AA5" s="243"/>
      <c r="AB5" s="243"/>
      <c r="AC5" s="243"/>
      <c r="AD5" s="243"/>
      <c r="AE5" s="243"/>
      <c r="AF5" s="243"/>
      <c r="AG5" s="243"/>
      <c r="AH5" s="243"/>
      <c r="AI5" s="243"/>
      <c r="AJ5" s="243"/>
      <c r="AK5" s="243"/>
      <c r="AL5" s="243"/>
      <c r="AM5" s="243"/>
      <c r="AN5" s="243"/>
      <c r="AO5" s="243"/>
      <c r="AP5" s="244"/>
    </row>
    <row r="6" spans="1:62" s="238" customFormat="1" ht="12" hidden="1" x14ac:dyDescent="0.25">
      <c r="A6" s="3"/>
      <c r="B6" s="1"/>
      <c r="C6" s="1"/>
      <c r="D6" s="84"/>
      <c r="E6" s="1"/>
      <c r="F6" s="1"/>
      <c r="G6" s="1"/>
      <c r="H6" s="1"/>
      <c r="I6" s="1"/>
      <c r="J6" s="1"/>
      <c r="K6" s="2"/>
      <c r="L6" s="191"/>
      <c r="M6" s="2"/>
      <c r="N6" s="72"/>
      <c r="O6" s="2"/>
      <c r="P6" s="2"/>
      <c r="Q6" s="2"/>
      <c r="R6" s="2"/>
      <c r="S6" s="1"/>
      <c r="T6" s="1"/>
      <c r="U6" s="1"/>
      <c r="V6" s="1"/>
      <c r="W6" s="1"/>
      <c r="X6" s="112"/>
      <c r="Y6" s="112"/>
      <c r="Z6" s="112"/>
      <c r="AA6" s="112"/>
      <c r="AB6" s="112"/>
      <c r="AC6" s="112"/>
      <c r="AD6" s="112"/>
      <c r="AE6" s="240"/>
      <c r="AF6" s="112"/>
      <c r="AG6" s="114"/>
      <c r="AH6" s="112"/>
      <c r="AI6" s="112"/>
      <c r="AJ6" s="112"/>
      <c r="AK6" s="112"/>
      <c r="AL6" s="112"/>
      <c r="AM6" s="112"/>
      <c r="AN6" s="112"/>
      <c r="AO6" s="112"/>
      <c r="AP6" s="242"/>
      <c r="AQ6" s="112"/>
      <c r="AR6" s="112"/>
      <c r="AS6" s="112"/>
      <c r="AT6" s="112"/>
      <c r="AU6" s="112"/>
      <c r="AV6" s="112"/>
      <c r="AW6" s="112"/>
      <c r="AX6" s="112"/>
      <c r="AY6" s="112"/>
      <c r="AZ6" s="112"/>
      <c r="BA6" s="112"/>
      <c r="BB6" s="112"/>
      <c r="BC6" s="112"/>
      <c r="BD6" s="112"/>
      <c r="BE6" s="112"/>
      <c r="BF6" s="112"/>
      <c r="BG6" s="112"/>
      <c r="BH6" s="112"/>
    </row>
    <row r="7" spans="1:62" s="113" customFormat="1" ht="12" x14ac:dyDescent="0.25">
      <c r="A7" s="7"/>
      <c r="B7" s="5"/>
      <c r="C7" s="5"/>
      <c r="D7" s="86"/>
      <c r="E7" s="5"/>
      <c r="F7" s="5"/>
      <c r="G7" s="5"/>
      <c r="H7" s="5"/>
      <c r="I7" s="5"/>
      <c r="J7" s="5"/>
      <c r="K7" s="5"/>
      <c r="L7" s="73"/>
      <c r="M7" s="5"/>
      <c r="N7" s="73"/>
      <c r="O7" s="5"/>
      <c r="P7" s="5"/>
      <c r="Q7" s="5"/>
      <c r="R7" s="5"/>
      <c r="S7" s="6"/>
      <c r="T7" s="6"/>
      <c r="U7" s="6"/>
      <c r="V7" s="6"/>
      <c r="W7" s="6"/>
      <c r="X7" s="242"/>
      <c r="Y7" s="242"/>
      <c r="Z7" s="242"/>
      <c r="AA7" s="242"/>
      <c r="AB7" s="242"/>
      <c r="AC7" s="242"/>
      <c r="AD7" s="242"/>
      <c r="AE7" s="245"/>
      <c r="AF7" s="242"/>
      <c r="AG7" s="246"/>
      <c r="AH7" s="242"/>
      <c r="AI7" s="242"/>
      <c r="AJ7" s="242"/>
      <c r="AK7" s="242"/>
      <c r="AL7" s="242"/>
      <c r="AM7" s="242"/>
      <c r="AN7" s="242"/>
      <c r="AO7" s="242"/>
      <c r="AP7" s="112"/>
      <c r="AQ7" s="242"/>
      <c r="AR7" s="242"/>
      <c r="AS7" s="242"/>
      <c r="AT7" s="242"/>
      <c r="AU7" s="242"/>
      <c r="AV7" s="242"/>
      <c r="AW7" s="242"/>
      <c r="AX7" s="242"/>
      <c r="AY7" s="242"/>
      <c r="AZ7" s="242"/>
      <c r="BA7" s="242"/>
      <c r="BB7" s="242"/>
      <c r="BC7" s="242"/>
      <c r="BD7" s="242"/>
      <c r="BE7" s="242"/>
      <c r="BF7" s="242"/>
      <c r="BG7" s="242"/>
      <c r="BH7" s="242"/>
    </row>
    <row r="8" spans="1:62" s="113" customFormat="1" ht="12" x14ac:dyDescent="0.25">
      <c r="A8" s="7"/>
      <c r="B8" s="5"/>
      <c r="C8" s="5"/>
      <c r="D8" s="86"/>
      <c r="E8" s="5"/>
      <c r="F8" s="5"/>
      <c r="G8" s="5"/>
      <c r="H8" s="139" t="s">
        <v>3</v>
      </c>
      <c r="I8" s="452" t="str">
        <f>IF('1. IDENTIFICACION DEL RIESGO'!K8="","",'1. IDENTIFICACION DEL RIESGO'!K8)</f>
        <v xml:space="preserve">Protección </v>
      </c>
      <c r="J8" s="5"/>
      <c r="K8" s="19"/>
      <c r="L8" s="192"/>
      <c r="M8" s="5"/>
      <c r="N8" s="19"/>
      <c r="O8" s="5"/>
      <c r="P8" s="19"/>
      <c r="Q8" s="8"/>
      <c r="R8" s="8"/>
      <c r="S8" s="8"/>
      <c r="T8" s="8"/>
      <c r="U8" s="8"/>
      <c r="V8" s="8"/>
      <c r="W8" s="8"/>
      <c r="X8" s="247"/>
      <c r="Y8" s="247"/>
      <c r="Z8" s="247"/>
      <c r="AA8" s="247"/>
      <c r="AB8" s="247"/>
      <c r="AC8" s="247"/>
      <c r="AD8" s="247"/>
      <c r="AE8" s="247"/>
      <c r="AF8" s="245"/>
      <c r="AG8" s="245"/>
      <c r="AH8" s="242"/>
      <c r="AI8" s="242"/>
      <c r="AJ8" s="242"/>
      <c r="AK8" s="247"/>
      <c r="AL8" s="248"/>
      <c r="AM8" s="242"/>
      <c r="AN8" s="242"/>
      <c r="AO8" s="242"/>
      <c r="AP8" s="242"/>
      <c r="AQ8" s="112"/>
      <c r="AR8" s="242"/>
      <c r="AS8" s="242"/>
      <c r="AT8" s="242"/>
      <c r="AU8" s="242"/>
      <c r="AV8" s="242"/>
      <c r="AW8" s="242"/>
      <c r="AX8" s="242"/>
      <c r="AY8" s="242"/>
      <c r="AZ8" s="242"/>
      <c r="BA8" s="242"/>
      <c r="BB8" s="242"/>
      <c r="BC8" s="242"/>
      <c r="BD8" s="242"/>
      <c r="BE8" s="242"/>
      <c r="BF8" s="242"/>
      <c r="BG8" s="242"/>
      <c r="BH8" s="242"/>
      <c r="BI8" s="242"/>
      <c r="BJ8" s="242"/>
    </row>
    <row r="9" spans="1:62" s="113" customFormat="1" ht="12" x14ac:dyDescent="0.25">
      <c r="A9" s="7"/>
      <c r="B9" s="5"/>
      <c r="C9" s="5"/>
      <c r="D9" s="86"/>
      <c r="E9" s="5"/>
      <c r="F9" s="5"/>
      <c r="G9" s="5"/>
      <c r="H9" s="5"/>
      <c r="I9" s="453"/>
      <c r="J9" s="5"/>
      <c r="K9" s="19"/>
      <c r="L9" s="193"/>
      <c r="M9" s="5"/>
      <c r="N9" s="19"/>
      <c r="O9" s="19"/>
      <c r="P9" s="19"/>
      <c r="Q9" s="8"/>
      <c r="R9" s="8"/>
      <c r="S9" s="8"/>
      <c r="T9" s="8"/>
      <c r="U9" s="8"/>
      <c r="V9" s="8"/>
      <c r="W9" s="8"/>
      <c r="X9" s="247"/>
      <c r="Y9" s="247"/>
      <c r="Z9" s="247"/>
      <c r="AA9" s="247"/>
      <c r="AB9" s="247"/>
      <c r="AC9" s="247"/>
      <c r="AD9" s="247"/>
      <c r="AE9" s="247"/>
      <c r="AF9" s="245"/>
      <c r="AG9" s="245"/>
      <c r="AH9" s="242"/>
      <c r="AI9" s="242"/>
      <c r="AJ9" s="242"/>
      <c r="AK9" s="247"/>
      <c r="AL9" s="248"/>
      <c r="AM9" s="242"/>
      <c r="AN9" s="242"/>
      <c r="AO9" s="242"/>
      <c r="AP9" s="242"/>
      <c r="AQ9" s="112"/>
      <c r="AR9" s="242"/>
      <c r="AS9" s="242"/>
      <c r="AT9" s="242"/>
      <c r="AU9" s="242"/>
      <c r="AV9" s="242"/>
      <c r="AW9" s="242"/>
      <c r="AX9" s="242"/>
      <c r="AY9" s="242"/>
      <c r="AZ9" s="242"/>
      <c r="BA9" s="242"/>
      <c r="BB9" s="242"/>
      <c r="BC9" s="242"/>
      <c r="BD9" s="242"/>
      <c r="BE9" s="242"/>
      <c r="BF9" s="242"/>
      <c r="BG9" s="242"/>
      <c r="BH9" s="242"/>
      <c r="BI9" s="242"/>
      <c r="BJ9" s="242"/>
    </row>
    <row r="10" spans="1:62" s="113" customFormat="1" ht="12" x14ac:dyDescent="0.25">
      <c r="A10" s="7"/>
      <c r="B10" s="5"/>
      <c r="C10" s="5"/>
      <c r="D10" s="86"/>
      <c r="E10" s="5"/>
      <c r="F10" s="5"/>
      <c r="G10" s="5"/>
      <c r="H10" s="139" t="s">
        <v>1285</v>
      </c>
      <c r="I10" s="454">
        <f>IF(ISBLANK('2. ANALISIS DEL RIESGO'!$I$10),"",'2. ANALISIS DEL RIESGO'!$I$10)</f>
        <v>42734</v>
      </c>
      <c r="J10" s="5"/>
      <c r="K10" s="19"/>
      <c r="L10" s="193"/>
      <c r="M10" s="5"/>
      <c r="N10" s="19"/>
      <c r="O10" s="19"/>
      <c r="P10" s="19"/>
      <c r="Q10" s="8"/>
      <c r="R10" s="8"/>
      <c r="S10" s="8"/>
      <c r="T10" s="8"/>
      <c r="U10" s="8"/>
      <c r="V10" s="8"/>
      <c r="W10" s="8"/>
      <c r="X10" s="247"/>
      <c r="Y10" s="247"/>
      <c r="Z10" s="247"/>
      <c r="AA10" s="247"/>
      <c r="AB10" s="247"/>
      <c r="AC10" s="247"/>
      <c r="AD10" s="247"/>
      <c r="AE10" s="247"/>
      <c r="AF10" s="245"/>
      <c r="AG10" s="245"/>
      <c r="AH10" s="242"/>
      <c r="AI10" s="242"/>
      <c r="AJ10" s="242"/>
      <c r="AK10" s="247"/>
      <c r="AL10" s="248"/>
      <c r="AM10" s="242"/>
      <c r="AN10" s="242"/>
      <c r="AO10" s="242"/>
      <c r="AP10" s="242"/>
      <c r="AQ10" s="112"/>
      <c r="AR10" s="242"/>
      <c r="AS10" s="242"/>
      <c r="AT10" s="242"/>
      <c r="AU10" s="242"/>
      <c r="AV10" s="242"/>
      <c r="AW10" s="242"/>
      <c r="AX10" s="242"/>
      <c r="AY10" s="242"/>
      <c r="AZ10" s="242"/>
      <c r="BA10" s="242"/>
      <c r="BB10" s="242"/>
      <c r="BC10" s="242"/>
      <c r="BD10" s="242"/>
      <c r="BE10" s="242"/>
      <c r="BF10" s="242"/>
      <c r="BG10" s="242"/>
      <c r="BH10" s="242"/>
      <c r="BI10" s="242"/>
      <c r="BJ10" s="242"/>
    </row>
    <row r="11" spans="1:62" s="113" customFormat="1" ht="12" x14ac:dyDescent="0.25">
      <c r="A11" s="7"/>
      <c r="B11" s="5"/>
      <c r="C11" s="5"/>
      <c r="D11" s="86"/>
      <c r="E11" s="5"/>
      <c r="F11" s="5"/>
      <c r="G11" s="5"/>
      <c r="H11" s="5"/>
      <c r="I11" s="455"/>
      <c r="J11" s="5"/>
      <c r="K11" s="19"/>
      <c r="L11" s="193"/>
      <c r="M11" s="5"/>
      <c r="N11" s="19"/>
      <c r="O11" s="19"/>
      <c r="P11" s="6"/>
      <c r="Q11" s="6"/>
      <c r="R11" s="6"/>
      <c r="S11" s="6"/>
      <c r="T11" s="6"/>
      <c r="U11" s="6"/>
      <c r="V11" s="6"/>
      <c r="W11" s="6"/>
      <c r="X11" s="242"/>
      <c r="Y11" s="242"/>
      <c r="Z11" s="242"/>
      <c r="AA11" s="242"/>
      <c r="AB11" s="242"/>
      <c r="AC11" s="242"/>
      <c r="AD11" s="242"/>
      <c r="AE11" s="242"/>
      <c r="AF11" s="245"/>
      <c r="AG11" s="245"/>
      <c r="AH11" s="242"/>
      <c r="AI11" s="242"/>
      <c r="AJ11" s="242"/>
      <c r="AK11" s="242"/>
      <c r="AL11" s="246"/>
      <c r="AM11" s="242"/>
      <c r="AN11" s="242"/>
      <c r="AO11" s="242"/>
      <c r="AP11" s="242"/>
      <c r="AQ11" s="112"/>
      <c r="AR11" s="242"/>
      <c r="AS11" s="242"/>
      <c r="AT11" s="242"/>
      <c r="AU11" s="242"/>
      <c r="AV11" s="242"/>
      <c r="AW11" s="242"/>
      <c r="AX11" s="242"/>
      <c r="AY11" s="242"/>
      <c r="AZ11" s="242"/>
      <c r="BA11" s="242"/>
      <c r="BB11" s="242"/>
      <c r="BC11" s="242"/>
      <c r="BD11" s="242"/>
      <c r="BE11" s="242"/>
      <c r="BF11" s="242"/>
      <c r="BG11" s="242"/>
      <c r="BH11" s="242"/>
      <c r="BI11" s="242"/>
      <c r="BJ11" s="242"/>
    </row>
    <row r="12" spans="1:62" s="113" customFormat="1" ht="12" x14ac:dyDescent="0.25">
      <c r="A12" s="7"/>
      <c r="B12" s="5"/>
      <c r="C12" s="5"/>
      <c r="D12" s="86"/>
      <c r="E12" s="5"/>
      <c r="F12" s="5"/>
      <c r="G12" s="5"/>
      <c r="H12" s="139" t="s">
        <v>1286</v>
      </c>
      <c r="I12" s="454">
        <f>IF(ISBLANK('2. ANALISIS DEL RIESGO'!$I$12),"",'2. ANALISIS DEL RIESGO'!$I$12)</f>
        <v>43061</v>
      </c>
      <c r="J12" s="5"/>
      <c r="K12" s="19"/>
      <c r="L12" s="193"/>
      <c r="M12" s="5"/>
      <c r="N12" s="19"/>
      <c r="O12" s="19"/>
      <c r="P12" s="6"/>
      <c r="Q12" s="6"/>
      <c r="R12" s="6"/>
      <c r="S12" s="6"/>
      <c r="T12" s="6"/>
      <c r="U12" s="6"/>
      <c r="V12" s="6"/>
      <c r="W12" s="6"/>
      <c r="X12" s="242"/>
      <c r="Y12" s="242"/>
      <c r="Z12" s="242"/>
      <c r="AA12" s="242"/>
      <c r="AB12" s="242"/>
      <c r="AC12" s="242"/>
      <c r="AD12" s="242"/>
      <c r="AE12" s="242"/>
      <c r="AF12" s="239"/>
      <c r="AG12" s="239"/>
      <c r="AH12" s="112"/>
      <c r="AI12" s="112"/>
      <c r="AJ12" s="112"/>
      <c r="AK12" s="242"/>
      <c r="AL12" s="246"/>
      <c r="AM12" s="242"/>
      <c r="AN12" s="112"/>
      <c r="AO12" s="249"/>
      <c r="AP12" s="249"/>
      <c r="AQ12" s="112"/>
      <c r="AR12" s="242"/>
      <c r="AS12" s="242"/>
      <c r="AT12" s="242"/>
      <c r="AU12" s="242"/>
      <c r="AV12" s="242"/>
      <c r="AW12" s="242"/>
      <c r="AX12" s="242"/>
      <c r="AY12" s="242"/>
      <c r="AZ12" s="242"/>
      <c r="BA12" s="242"/>
      <c r="BB12" s="242"/>
      <c r="BC12" s="242"/>
      <c r="BD12" s="242"/>
      <c r="BE12" s="242"/>
      <c r="BF12" s="242"/>
      <c r="BG12" s="242"/>
      <c r="BH12" s="242"/>
      <c r="BI12" s="242"/>
      <c r="BJ12" s="242"/>
    </row>
    <row r="13" spans="1:62" s="113" customFormat="1" ht="12" x14ac:dyDescent="0.25">
      <c r="A13" s="7"/>
      <c r="B13" s="5"/>
      <c r="C13" s="5"/>
      <c r="D13" s="86"/>
      <c r="E13" s="5"/>
      <c r="F13" s="5"/>
      <c r="G13" s="5"/>
      <c r="H13" s="5"/>
      <c r="I13" s="5"/>
      <c r="J13" s="5"/>
      <c r="K13" s="19"/>
      <c r="L13" s="193"/>
      <c r="M13" s="5"/>
      <c r="N13" s="19"/>
      <c r="O13" s="19"/>
      <c r="P13" s="5"/>
      <c r="Q13" s="5"/>
      <c r="R13" s="5"/>
      <c r="S13" s="6"/>
      <c r="T13" s="6"/>
      <c r="U13" s="6"/>
      <c r="V13" s="6"/>
      <c r="W13" s="6"/>
      <c r="X13" s="242"/>
      <c r="Y13" s="242"/>
      <c r="Z13" s="242"/>
      <c r="AA13" s="242"/>
      <c r="AB13" s="242"/>
      <c r="AC13" s="242"/>
      <c r="AD13" s="112"/>
      <c r="AE13" s="240"/>
      <c r="AF13" s="242"/>
      <c r="AG13" s="246"/>
      <c r="AH13" s="242"/>
      <c r="AI13" s="242"/>
      <c r="AJ13" s="242"/>
      <c r="AK13" s="112"/>
      <c r="AL13" s="112"/>
      <c r="AM13" s="112"/>
      <c r="AN13" s="112"/>
      <c r="AO13" s="112"/>
      <c r="AP13" s="112"/>
      <c r="AQ13" s="242"/>
      <c r="AR13" s="242"/>
      <c r="AS13" s="242"/>
      <c r="AT13" s="242"/>
      <c r="AU13" s="242"/>
      <c r="AV13" s="242"/>
      <c r="AW13" s="242"/>
      <c r="AX13" s="242"/>
      <c r="AY13" s="242"/>
      <c r="AZ13" s="242"/>
      <c r="BA13" s="242"/>
      <c r="BB13" s="242"/>
      <c r="BC13" s="242"/>
      <c r="BD13" s="242"/>
      <c r="BE13" s="242"/>
      <c r="BF13" s="242"/>
      <c r="BG13" s="242"/>
      <c r="BH13" s="242"/>
    </row>
    <row r="14" spans="1:62" s="113" customFormat="1" ht="12" x14ac:dyDescent="0.25">
      <c r="A14" s="7"/>
      <c r="B14" s="5"/>
      <c r="C14" s="5"/>
      <c r="D14" s="86"/>
      <c r="E14" s="5"/>
      <c r="F14" s="5"/>
      <c r="G14" s="9"/>
      <c r="H14" s="5"/>
      <c r="I14" s="5"/>
      <c r="J14" s="5"/>
      <c r="K14" s="5"/>
      <c r="L14" s="73"/>
      <c r="M14" s="5"/>
      <c r="N14" s="73"/>
      <c r="O14" s="5"/>
      <c r="P14" s="5"/>
      <c r="Q14" s="5"/>
      <c r="R14" s="5"/>
      <c r="S14" s="5"/>
      <c r="T14" s="5"/>
      <c r="U14" s="5"/>
      <c r="V14" s="5"/>
      <c r="W14" s="5"/>
      <c r="X14" s="112"/>
      <c r="Y14" s="112"/>
      <c r="Z14" s="112"/>
      <c r="AA14" s="112"/>
      <c r="AB14" s="112"/>
      <c r="AC14" s="112"/>
      <c r="AD14" s="112"/>
      <c r="AE14" s="240"/>
      <c r="AF14" s="112"/>
      <c r="AG14" s="114"/>
      <c r="AH14" s="240"/>
      <c r="AI14" s="240"/>
      <c r="AJ14" s="240"/>
      <c r="AK14" s="240"/>
      <c r="AL14" s="240"/>
      <c r="AM14" s="240"/>
      <c r="AN14" s="240"/>
      <c r="AO14" s="240"/>
      <c r="AP14" s="240"/>
      <c r="AQ14" s="242"/>
      <c r="AR14" s="242"/>
      <c r="AS14" s="242"/>
      <c r="AT14" s="242"/>
      <c r="AU14" s="242"/>
      <c r="AV14" s="242"/>
      <c r="AW14" s="242"/>
      <c r="AX14" s="242"/>
      <c r="AY14" s="242"/>
      <c r="AZ14" s="242"/>
      <c r="BA14" s="242"/>
      <c r="BB14" s="242"/>
      <c r="BC14" s="242"/>
      <c r="BD14" s="242"/>
      <c r="BE14" s="242"/>
      <c r="BF14" s="242"/>
      <c r="BG14" s="242"/>
      <c r="BH14" s="242"/>
    </row>
    <row r="15" spans="1:62" s="113" customFormat="1" x14ac:dyDescent="0.25">
      <c r="A15" s="7"/>
      <c r="B15" s="5"/>
      <c r="C15" s="5"/>
      <c r="D15" s="86"/>
      <c r="E15" s="12"/>
      <c r="F15" s="14"/>
      <c r="G15" s="14"/>
      <c r="H15" s="14"/>
      <c r="I15" s="14"/>
      <c r="J15" s="14"/>
      <c r="K15" s="13" t="s">
        <v>1699</v>
      </c>
      <c r="L15" s="83"/>
      <c r="M15" s="14"/>
      <c r="N15" s="83"/>
      <c r="O15" s="14"/>
      <c r="P15" s="14"/>
      <c r="Q15" s="14"/>
      <c r="R15" s="14"/>
      <c r="S15" s="14"/>
      <c r="T15" s="14"/>
      <c r="U15" s="14"/>
      <c r="V15" s="14"/>
      <c r="W15" s="14"/>
      <c r="X15" s="112"/>
      <c r="Y15" s="112"/>
      <c r="Z15" s="112"/>
      <c r="AA15" s="112"/>
      <c r="AB15" s="112"/>
      <c r="AC15" s="112"/>
      <c r="AD15" s="112"/>
      <c r="AE15" s="240"/>
      <c r="AF15" s="112"/>
      <c r="AG15" s="114"/>
      <c r="AH15" s="112"/>
      <c r="AI15" s="112"/>
      <c r="AJ15" s="112"/>
      <c r="AK15" s="240"/>
      <c r="AL15" s="240"/>
      <c r="AM15" s="240"/>
      <c r="AN15" s="632"/>
      <c r="AO15" s="632"/>
      <c r="AP15" s="632"/>
      <c r="AQ15" s="238"/>
      <c r="AR15" s="238"/>
      <c r="AS15" s="238"/>
      <c r="AT15" s="238"/>
      <c r="AU15" s="238"/>
      <c r="AV15" s="238"/>
    </row>
    <row r="16" spans="1:62" s="113" customFormat="1" x14ac:dyDescent="0.25">
      <c r="A16" s="7"/>
      <c r="B16" s="5"/>
      <c r="C16" s="5"/>
      <c r="D16" s="86"/>
      <c r="E16" s="10"/>
      <c r="F16" s="11"/>
      <c r="G16" s="635" t="s">
        <v>1700</v>
      </c>
      <c r="H16" s="635"/>
      <c r="I16" s="635"/>
      <c r="J16" s="635"/>
      <c r="K16" s="635"/>
      <c r="L16" s="635"/>
      <c r="M16" s="635"/>
      <c r="N16" s="635"/>
      <c r="O16" s="635"/>
      <c r="P16" s="635"/>
      <c r="Q16" s="635"/>
      <c r="R16" s="634" t="s">
        <v>1701</v>
      </c>
      <c r="S16" s="634"/>
      <c r="T16" s="635" t="s">
        <v>1702</v>
      </c>
      <c r="U16" s="635"/>
      <c r="V16" s="635"/>
      <c r="W16" s="11"/>
      <c r="X16" s="112"/>
      <c r="Y16" s="112"/>
      <c r="Z16" s="112"/>
      <c r="AA16" s="112"/>
      <c r="AB16" s="112"/>
      <c r="AC16" s="112"/>
      <c r="AD16" s="112"/>
      <c r="AE16" s="240"/>
      <c r="AF16" s="112"/>
      <c r="AG16" s="114"/>
      <c r="AH16" s="112"/>
      <c r="AI16" s="112"/>
      <c r="AJ16" s="112"/>
      <c r="AK16" s="240"/>
      <c r="AL16" s="240"/>
      <c r="AM16" s="240"/>
      <c r="AN16" s="241"/>
      <c r="AO16" s="241"/>
      <c r="AP16" s="241"/>
      <c r="AQ16" s="238"/>
      <c r="AR16" s="238"/>
      <c r="AS16" s="238"/>
      <c r="AT16" s="238"/>
      <c r="AU16" s="238"/>
      <c r="AV16" s="238"/>
    </row>
    <row r="17" spans="1:23" s="250" customFormat="1" ht="70.5" customHeight="1" x14ac:dyDescent="0.25">
      <c r="A17" s="7"/>
      <c r="B17" s="5"/>
      <c r="C17" s="5"/>
      <c r="D17" s="86"/>
      <c r="E17" s="10"/>
      <c r="F17" s="144" t="s">
        <v>1508</v>
      </c>
      <c r="G17" s="144" t="s">
        <v>1275</v>
      </c>
      <c r="H17" s="144" t="s">
        <v>1312</v>
      </c>
      <c r="I17" s="144" t="s">
        <v>1553</v>
      </c>
      <c r="J17" s="144" t="s">
        <v>1561</v>
      </c>
      <c r="K17" s="144" t="s">
        <v>1714</v>
      </c>
      <c r="L17" s="144" t="s">
        <v>1713</v>
      </c>
      <c r="M17" s="144" t="s">
        <v>1533</v>
      </c>
      <c r="N17" s="144" t="s">
        <v>1532</v>
      </c>
      <c r="O17" s="144" t="s">
        <v>1507</v>
      </c>
      <c r="P17" s="144" t="s">
        <v>1524</v>
      </c>
      <c r="Q17" s="144" t="s">
        <v>1712</v>
      </c>
      <c r="R17" s="144" t="s">
        <v>1567</v>
      </c>
      <c r="S17" s="144" t="s">
        <v>1535</v>
      </c>
      <c r="T17" s="144" t="s">
        <v>1534</v>
      </c>
      <c r="U17" s="144" t="s">
        <v>1536</v>
      </c>
      <c r="V17" s="144" t="s">
        <v>1542</v>
      </c>
      <c r="W17" s="117"/>
    </row>
    <row r="18" spans="1:23" ht="123" customHeight="1" x14ac:dyDescent="0.25">
      <c r="A18" s="7"/>
      <c r="B18" s="5"/>
      <c r="C18" s="5"/>
      <c r="D18" s="86"/>
      <c r="E18" s="10"/>
      <c r="F18" s="271" t="s">
        <v>1774</v>
      </c>
      <c r="G18" s="441" t="str">
        <f>IFERROR(VLOOKUP(Tabla46[[#This Row],[ID RIESGO]],'1. IDENTIFICACION DEL RIESGO'!$AB$27:$AL$34,11,0),"")</f>
        <v/>
      </c>
      <c r="H18" s="274" t="s">
        <v>1829</v>
      </c>
      <c r="I18" s="425" t="s">
        <v>1831</v>
      </c>
      <c r="J18" s="425" t="s">
        <v>1556</v>
      </c>
      <c r="K18" s="425" t="s">
        <v>1513</v>
      </c>
      <c r="L18" s="425" t="s">
        <v>1518</v>
      </c>
      <c r="M18" s="425" t="s">
        <v>1610</v>
      </c>
      <c r="N18" s="441" t="str">
        <f>IF(Tabla46[[#This Row],[ID RIESGO]]="","",IF(Tabla46[[#This Row],[RESPONSABLE DEL CONTROL (CARGO)]]="","No","Si"))</f>
        <v>Si</v>
      </c>
      <c r="O18" s="441" t="str">
        <f>IF(Tabla46[[#This Row],[FRECUENCIA DE EJECUCION DEL CONTROL]]="","",IF(Tabla46[[#This Row],[FRECUENCIA DE EJECUCION DEL CONTROL]]=DATOS!$AS$32,DATOS!$AS$32,DATOS!$AS$31))</f>
        <v>Establecida</v>
      </c>
      <c r="P18" s="442">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18" s="441" t="str">
        <f>IF(ISTEXT(Tabla46[[#This Row],[VALOR EVALUACION DISENO]]),"",IF(Tabla46[[#This Row],[VALOR EVALUACION DISENO]]&gt;4.6,DATOS!$AV$21,IF(Tabla46[[#This Row],[VALOR EVALUACION DISENO]]&gt;=3,DATOS!$AV$22,DATOS!$AV$23)))</f>
        <v>SUSCEPTIBLE A MEJORAR</v>
      </c>
      <c r="R18" s="443" t="s">
        <v>1749</v>
      </c>
      <c r="S18" s="441" t="str">
        <f>IFERROR(VLOOKUP(Tabla46[[#This Row],[% DE CUMPLIMIENTO DE LA EJECUCION DEL CONTROL]],DATOS!$AS$38:$AT$40,2,0),"")</f>
        <v>FUERTE (5)</v>
      </c>
      <c r="T18" s="444" t="s">
        <v>1693</v>
      </c>
      <c r="U18" s="445" t="str">
        <f>IFERROR(VLOOKUP(Tabla46[[#This Row],[CRITERIOS DE EVALUACION DE LA EFECTIVIDAD]],DATOS!$AS$43:$AT$45,2,0),"")</f>
        <v>MODERADAMENTE EFECTIVO (3)</v>
      </c>
      <c r="V18" s="445">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19" spans="1:23" ht="89.25" x14ac:dyDescent="0.25">
      <c r="A19" s="7"/>
      <c r="B19" s="5"/>
      <c r="C19" s="5"/>
      <c r="D19" s="86"/>
      <c r="E19" s="10"/>
      <c r="F19" s="271" t="s">
        <v>1774</v>
      </c>
      <c r="G19" s="516" t="str">
        <f>IFERROR(VLOOKUP(Tabla46[[#This Row],[ID RIESGO]],'1. IDENTIFICACION DEL RIESGO'!$AB$27:$AL$34,11,0),"")</f>
        <v/>
      </c>
      <c r="H19" s="274" t="s">
        <v>1827</v>
      </c>
      <c r="I19" s="425" t="s">
        <v>1831</v>
      </c>
      <c r="J19" s="517"/>
      <c r="K19" s="518"/>
      <c r="L19" s="517"/>
      <c r="M19" s="517"/>
      <c r="N19" s="519" t="str">
        <f>IF(Tabla46[[#This Row],[ID RIESGO]]="","",IF(Tabla46[[#This Row],[RESPONSABLE DEL CONTROL (CARGO)]]="","No","Si"))</f>
        <v>Si</v>
      </c>
      <c r="O19" s="520"/>
      <c r="P19" s="52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 s="516" t="str">
        <f>IF(ISTEXT(Tabla46[[#This Row],[VALOR EVALUACION DISENO]]),"",IF(Tabla46[[#This Row],[VALOR EVALUACION DISENO]]&gt;4.6,DATOS!$AV$21,IF(Tabla46[[#This Row],[VALOR EVALUACION DISENO]]&gt;=3,DATOS!$AV$22,DATOS!$AV$23)))</f>
        <v/>
      </c>
      <c r="R19" s="522"/>
      <c r="S19" s="516" t="str">
        <f>IFERROR(VLOOKUP(Tabla46[[#This Row],[% DE CUMPLIMIENTO DE LA EJECUCION DEL CONTROL]],DATOS!$AS$38:$AT$40,2,0),"")</f>
        <v/>
      </c>
      <c r="T19" s="523"/>
      <c r="U19" s="516" t="str">
        <f>IFERROR(VLOOKUP(Tabla46[[#This Row],[CRITERIOS DE EVALUACION DE LA EFECTIVIDAD]],DATOS!$AS$43:$AT$45,2,0),"")</f>
        <v/>
      </c>
      <c r="V19" s="51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 spans="1:23" ht="89.25" x14ac:dyDescent="0.25">
      <c r="A20" s="7"/>
      <c r="B20" s="5"/>
      <c r="C20" s="5"/>
      <c r="D20" s="86"/>
      <c r="E20" s="10"/>
      <c r="F20" s="271" t="s">
        <v>1774</v>
      </c>
      <c r="G20" s="516" t="str">
        <f>IFERROR(VLOOKUP(Tabla46[[#This Row],[ID RIESGO]],'1. IDENTIFICACION DEL RIESGO'!$AB$27:$AL$34,11,0),"")</f>
        <v/>
      </c>
      <c r="H20" s="274" t="s">
        <v>1828</v>
      </c>
      <c r="I20" s="425" t="s">
        <v>1831</v>
      </c>
      <c r="J20" s="517"/>
      <c r="K20" s="518"/>
      <c r="L20" s="517"/>
      <c r="M20" s="517"/>
      <c r="N20" s="519" t="str">
        <f>IF(Tabla46[[#This Row],[ID RIESGO]]="","",IF(Tabla46[[#This Row],[RESPONSABLE DEL CONTROL (CARGO)]]="","No","Si"))</f>
        <v>Si</v>
      </c>
      <c r="O20" s="520"/>
      <c r="P20" s="52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 s="516" t="str">
        <f>IF(ISTEXT(Tabla46[[#This Row],[VALOR EVALUACION DISENO]]),"",IF(Tabla46[[#This Row],[VALOR EVALUACION DISENO]]&gt;4.6,DATOS!$AV$21,IF(Tabla46[[#This Row],[VALOR EVALUACION DISENO]]&gt;=3,DATOS!$AV$22,DATOS!$AV$23)))</f>
        <v/>
      </c>
      <c r="R20" s="522"/>
      <c r="S20" s="516" t="str">
        <f>IFERROR(VLOOKUP(Tabla46[[#This Row],[% DE CUMPLIMIENTO DE LA EJECUCION DEL CONTROL]],DATOS!$AS$38:$AT$40,2,0),"")</f>
        <v/>
      </c>
      <c r="T20" s="523"/>
      <c r="U20" s="516" t="str">
        <f>IFERROR(VLOOKUP(Tabla46[[#This Row],[CRITERIOS DE EVALUACION DE LA EFECTIVIDAD]],DATOS!$AS$43:$AT$45,2,0),"")</f>
        <v/>
      </c>
      <c r="V20" s="51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 spans="1:23" ht="89.25" x14ac:dyDescent="0.25">
      <c r="A21" s="7"/>
      <c r="B21" s="5"/>
      <c r="C21" s="5"/>
      <c r="D21" s="86"/>
      <c r="E21" s="10"/>
      <c r="F21" s="271" t="s">
        <v>1774</v>
      </c>
      <c r="G21" s="516" t="str">
        <f>IFERROR(VLOOKUP(Tabla46[[#This Row],[ID RIESGO]],'1. IDENTIFICACION DEL RIESGO'!$AB$27:$AL$34,11,0),"")</f>
        <v/>
      </c>
      <c r="H21" s="274" t="s">
        <v>1830</v>
      </c>
      <c r="I21" s="425" t="s">
        <v>1831</v>
      </c>
      <c r="J21" s="517"/>
      <c r="K21" s="518"/>
      <c r="L21" s="517"/>
      <c r="M21" s="517"/>
      <c r="N21" s="519" t="str">
        <f>IF(Tabla46[[#This Row],[ID RIESGO]]="","",IF(Tabla46[[#This Row],[RESPONSABLE DEL CONTROL (CARGO)]]="","No","Si"))</f>
        <v>Si</v>
      </c>
      <c r="O21" s="520"/>
      <c r="P21" s="521"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 s="516" t="str">
        <f>IF(ISTEXT(Tabla46[[#This Row],[VALOR EVALUACION DISENO]]),"",IF(Tabla46[[#This Row],[VALOR EVALUACION DISENO]]&gt;4.6,DATOS!$AV$21,IF(Tabla46[[#This Row],[VALOR EVALUACION DISENO]]&gt;=3,DATOS!$AV$22,DATOS!$AV$23)))</f>
        <v/>
      </c>
      <c r="R21" s="522"/>
      <c r="S21" s="516" t="str">
        <f>IFERROR(VLOOKUP(Tabla46[[#This Row],[% DE CUMPLIMIENTO DE LA EJECUCION DEL CONTROL]],DATOS!$AS$38:$AT$40,2,0),"")</f>
        <v/>
      </c>
      <c r="T21" s="523"/>
      <c r="U21" s="516" t="str">
        <f>IFERROR(VLOOKUP(Tabla46[[#This Row],[CRITERIOS DE EVALUACION DE LA EFECTIVIDAD]],DATOS!$AS$43:$AT$45,2,0),"")</f>
        <v/>
      </c>
      <c r="V21" s="516"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 spans="1:23" ht="280.5" x14ac:dyDescent="0.25">
      <c r="A22" s="7"/>
      <c r="B22" s="5"/>
      <c r="C22" s="5"/>
      <c r="D22" s="86"/>
      <c r="E22" s="10"/>
      <c r="F22" s="271" t="s">
        <v>1775</v>
      </c>
      <c r="G22" s="441" t="str">
        <f>IFERROR(VLOOKUP(Tabla46[[#This Row],[ID RIESGO]],'1. IDENTIFICACION DEL RIESGO'!$AB$27:$AL$34,11,0),"")</f>
        <v xml:space="preserve">Decisiones no correspondientes al acervo probatorio
RESTABLECIMIENTO DE DERECHOS </v>
      </c>
      <c r="H22" s="274" t="s">
        <v>1795</v>
      </c>
      <c r="I22" s="425" t="s">
        <v>1796</v>
      </c>
      <c r="J22" s="425" t="s">
        <v>1556</v>
      </c>
      <c r="K22" s="425" t="s">
        <v>1513</v>
      </c>
      <c r="L22" s="425" t="s">
        <v>1518</v>
      </c>
      <c r="M22" s="425" t="s">
        <v>1610</v>
      </c>
      <c r="N22" s="441" t="str">
        <f>IF(Tabla46[[#This Row],[ID RIESGO]]="","",IF(Tabla46[[#This Row],[RESPONSABLE DEL CONTROL (CARGO)]]="","No","Si"))</f>
        <v>Si</v>
      </c>
      <c r="O22" s="441" t="str">
        <f>IF(Tabla46[[#This Row],[FRECUENCIA DE EJECUCION DEL CONTROL]]="","",IF(Tabla46[[#This Row],[FRECUENCIA DE EJECUCION DEL CONTROL]]=DATOS!$AS$32,DATOS!$AS$32,DATOS!$AS$31))</f>
        <v>Establecida</v>
      </c>
      <c r="P22" s="442">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2" s="441" t="str">
        <f>IF(ISTEXT(Tabla46[[#This Row],[VALOR EVALUACION DISENO]]),"",IF(Tabla46[[#This Row],[VALOR EVALUACION DISENO]]&gt;4.6,DATOS!$AV$21,IF(Tabla46[[#This Row],[VALOR EVALUACION DISENO]]&gt;=3,DATOS!$AV$22,DATOS!$AV$23)))</f>
        <v>SUSCEPTIBLE A MEJORAR</v>
      </c>
      <c r="R22" s="443" t="s">
        <v>1749</v>
      </c>
      <c r="S22" s="441" t="str">
        <f>IFERROR(VLOOKUP(Tabla46[[#This Row],[% DE CUMPLIMIENTO DE LA EJECUCION DEL CONTROL]],DATOS!$AS$38:$AT$40,2,0),"")</f>
        <v>FUERTE (5)</v>
      </c>
      <c r="T22" s="444" t="s">
        <v>1693</v>
      </c>
      <c r="U22" s="445" t="str">
        <f>IFERROR(VLOOKUP(Tabla46[[#This Row],[CRITERIOS DE EVALUACION DE LA EFECTIVIDAD]],DATOS!$AS$43:$AT$45,2,0),"")</f>
        <v>MODERADAMENTE EFECTIVO (3)</v>
      </c>
      <c r="V22" s="445">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3" spans="1:23" ht="140.25" x14ac:dyDescent="0.25">
      <c r="A23" s="7"/>
      <c r="B23" s="5"/>
      <c r="C23" s="5"/>
      <c r="D23" s="86"/>
      <c r="E23" s="10"/>
      <c r="F23" s="271" t="s">
        <v>1776</v>
      </c>
      <c r="G23" s="441" t="str">
        <f>IFERROR(VLOOKUP(Tabla46[[#This Row],[ID RIESGO]],'1. IDENTIFICACION DEL RIESGO'!$AB$27:$AL$34,11,0),"")</f>
        <v xml:space="preserve">
Inadecuada prestación de los servicios y atención a los adolescentes y jóvenes del SRPA por parte de los operadores, a falta de conocimiento, interpretación e implementación de los lineamientos técnicos del SRPA.
RESPONSABILIDAD PENAL 
</v>
      </c>
      <c r="H23" s="274" t="s">
        <v>1780</v>
      </c>
      <c r="I23" s="425" t="s">
        <v>1781</v>
      </c>
      <c r="J23" s="425" t="s">
        <v>1558</v>
      </c>
      <c r="K23" s="425" t="s">
        <v>1513</v>
      </c>
      <c r="L23" s="425" t="s">
        <v>1518</v>
      </c>
      <c r="M23" s="425" t="s">
        <v>1610</v>
      </c>
      <c r="N23" s="441" t="str">
        <f>IF(Tabla46[[#This Row],[ID RIESGO]]="","",IF(Tabla46[[#This Row],[RESPONSABLE DEL CONTROL (CARGO)]]="","No","Si"))</f>
        <v>Si</v>
      </c>
      <c r="O23" s="441" t="str">
        <f>IF(Tabla46[[#This Row],[FRECUENCIA DE EJECUCION DEL CONTROL]]="","",IF(Tabla46[[#This Row],[FRECUENCIA DE EJECUCION DEL CONTROL]]=DATOS!$AS$32,DATOS!$AS$32,DATOS!$AS$31))</f>
        <v>Establecida</v>
      </c>
      <c r="P23" s="442">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3" s="441" t="str">
        <f>IF(ISTEXT(Tabla46[[#This Row],[VALOR EVALUACION DISENO]]),"",IF(Tabla46[[#This Row],[VALOR EVALUACION DISENO]]&gt;4.6,DATOS!$AV$21,IF(Tabla46[[#This Row],[VALOR EVALUACION DISENO]]&gt;=3,DATOS!$AV$22,DATOS!$AV$23)))</f>
        <v>SUSCEPTIBLE A MEJORAR</v>
      </c>
      <c r="R23" s="443" t="s">
        <v>1749</v>
      </c>
      <c r="S23" s="441" t="str">
        <f>IFERROR(VLOOKUP(Tabla46[[#This Row],[% DE CUMPLIMIENTO DE LA EJECUCION DEL CONTROL]],DATOS!$AS$38:$AT$40,2,0),"")</f>
        <v>FUERTE (5)</v>
      </c>
      <c r="T23" s="444" t="s">
        <v>1693</v>
      </c>
      <c r="U23" s="445" t="str">
        <f>IFERROR(VLOOKUP(Tabla46[[#This Row],[CRITERIOS DE EVALUACION DE LA EFECTIVIDAD]],DATOS!$AS$43:$AT$45,2,0),"")</f>
        <v>MODERADAMENTE EFECTIVO (3)</v>
      </c>
      <c r="V23" s="445">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4" spans="1:23" ht="102" x14ac:dyDescent="0.25">
      <c r="A24" s="7"/>
      <c r="B24" s="5"/>
      <c r="C24" s="5"/>
      <c r="D24" s="86"/>
      <c r="E24" s="10"/>
      <c r="F24" s="271" t="s">
        <v>1777</v>
      </c>
      <c r="G24" s="441" t="str">
        <f>IFERROR(VLOOKUP(Tabla46[[#This Row],[ID RIESGO]],'1. IDENTIFICACION DEL RIESGO'!$AB$27:$AL$34,11,0),"")</f>
        <v xml:space="preserve">Encuentro e integración fallida 
ADOPCIONES
</v>
      </c>
      <c r="H24" s="274" t="s">
        <v>1782</v>
      </c>
      <c r="I24" s="425" t="s">
        <v>1783</v>
      </c>
      <c r="J24" s="425" t="s">
        <v>1557</v>
      </c>
      <c r="K24" s="425" t="s">
        <v>1513</v>
      </c>
      <c r="L24" s="425" t="s">
        <v>1518</v>
      </c>
      <c r="M24" s="425" t="s">
        <v>1610</v>
      </c>
      <c r="N24" s="441" t="str">
        <f>IF(Tabla46[[#This Row],[ID RIESGO]]="","",IF(Tabla46[[#This Row],[RESPONSABLE DEL CONTROL (CARGO)]]="","No","Si"))</f>
        <v>Si</v>
      </c>
      <c r="O24" s="441" t="str">
        <f>IF(Tabla46[[#This Row],[FRECUENCIA DE EJECUCION DEL CONTROL]]="","",IF(Tabla46[[#This Row],[FRECUENCIA DE EJECUCION DEL CONTROL]]=DATOS!$AS$32,DATOS!$AS$32,DATOS!$AS$31))</f>
        <v>Establecida</v>
      </c>
      <c r="P24" s="442">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4.2</v>
      </c>
      <c r="Q24" s="441" t="str">
        <f>IF(ISTEXT(Tabla46[[#This Row],[VALOR EVALUACION DISENO]]),"",IF(Tabla46[[#This Row],[VALOR EVALUACION DISENO]]&gt;4.6,DATOS!$AV$21,IF(Tabla46[[#This Row],[VALOR EVALUACION DISENO]]&gt;=3,DATOS!$AV$22,DATOS!$AV$23)))</f>
        <v>SUSCEPTIBLE A MEJORAR</v>
      </c>
      <c r="R24" s="443" t="s">
        <v>1749</v>
      </c>
      <c r="S24" s="441" t="str">
        <f>IFERROR(VLOOKUP(Tabla46[[#This Row],[% DE CUMPLIMIENTO DE LA EJECUCION DEL CONTROL]],DATOS!$AS$38:$AT$40,2,0),"")</f>
        <v>FUERTE (5)</v>
      </c>
      <c r="T24" s="444" t="s">
        <v>1693</v>
      </c>
      <c r="U24" s="445" t="str">
        <f>IFERROR(VLOOKUP(Tabla46[[#This Row],[CRITERIOS DE EVALUACION DE LA EFECTIVIDAD]],DATOS!$AS$43:$AT$45,2,0),"")</f>
        <v>MODERADAMENTE EFECTIVO (3)</v>
      </c>
      <c r="V24" s="445">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5" spans="1:23" ht="140.25" x14ac:dyDescent="0.25">
      <c r="A25" s="7"/>
      <c r="B25" s="5"/>
      <c r="C25" s="5"/>
      <c r="D25" s="86"/>
      <c r="E25" s="10"/>
      <c r="F25" s="271" t="s">
        <v>1778</v>
      </c>
      <c r="G25" s="441" t="str">
        <f>IFERROR(VLOOKUP(Tabla46[[#This Row],[ID RIESGO]],'1. IDENTIFICACION DEL RIESGO'!$AB$27:$AL$34,11,0),"")</f>
        <v>Aprobación de solicitudes de adopción sin el cumplimiento de requisitos
ADOPCIONES</v>
      </c>
      <c r="H25" s="274" t="s">
        <v>1785</v>
      </c>
      <c r="I25" s="425" t="s">
        <v>1784</v>
      </c>
      <c r="J25" s="425" t="s">
        <v>1557</v>
      </c>
      <c r="K25" s="425" t="s">
        <v>1513</v>
      </c>
      <c r="L25" s="425" t="s">
        <v>1516</v>
      </c>
      <c r="M25" s="425" t="s">
        <v>1610</v>
      </c>
      <c r="N25" s="441" t="str">
        <f>IF(Tabla46[[#This Row],[ID RIESGO]]="","",IF(Tabla46[[#This Row],[RESPONSABLE DEL CONTROL (CARGO)]]="","No","Si"))</f>
        <v>Si</v>
      </c>
      <c r="O25" s="441" t="str">
        <f>IF(Tabla46[[#This Row],[FRECUENCIA DE EJECUCION DEL CONTROL]]="","",IF(Tabla46[[#This Row],[FRECUENCIA DE EJECUCION DEL CONTROL]]=DATOS!$AS$32,DATOS!$AS$32,DATOS!$AS$31))</f>
        <v>Establecida</v>
      </c>
      <c r="P25" s="442">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5</v>
      </c>
      <c r="Q25" s="441" t="str">
        <f>IF(ISTEXT(Tabla46[[#This Row],[VALOR EVALUACION DISENO]]),"",IF(Tabla46[[#This Row],[VALOR EVALUACION DISENO]]&gt;4.6,DATOS!$AV$21,IF(Tabla46[[#This Row],[VALOR EVALUACION DISENO]]&gt;=3,DATOS!$AV$22,DATOS!$AV$23)))</f>
        <v>ADECUADO</v>
      </c>
      <c r="R25" s="443" t="s">
        <v>1749</v>
      </c>
      <c r="S25" s="441" t="str">
        <f>IFERROR(VLOOKUP(Tabla46[[#This Row],[% DE CUMPLIMIENTO DE LA EJECUCION DEL CONTROL]],DATOS!$AS$38:$AT$40,2,0),"")</f>
        <v>FUERTE (5)</v>
      </c>
      <c r="T25" s="444" t="s">
        <v>1693</v>
      </c>
      <c r="U25" s="445" t="str">
        <f>IFERROR(VLOOKUP(Tabla46[[#This Row],[CRITERIOS DE EVALUACION DE LA EFECTIVIDAD]],DATOS!$AS$43:$AT$45,2,0),"")</f>
        <v>MODERADAMENTE EFECTIVO (3)</v>
      </c>
      <c r="V25" s="445">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4</v>
      </c>
    </row>
    <row r="26" spans="1:23" ht="127.5" x14ac:dyDescent="0.25">
      <c r="A26" s="7"/>
      <c r="B26" s="5"/>
      <c r="C26" s="5"/>
      <c r="D26" s="86"/>
      <c r="E26" s="10"/>
      <c r="F26" s="271" t="s">
        <v>1779</v>
      </c>
      <c r="G26" s="441" t="str">
        <f>IFERROR(VLOOKUP(Tabla46[[#This Row],[ID RIESGO]],'1. IDENTIFICACION DEL RIESGO'!$AB$27:$AL$34,11,0),"")</f>
        <v>Omisión de solicitudes de adopción aprobadas
ADOPCIONES</v>
      </c>
      <c r="H26" s="274" t="s">
        <v>1786</v>
      </c>
      <c r="I26" s="425" t="s">
        <v>1784</v>
      </c>
      <c r="J26" s="425" t="s">
        <v>1557</v>
      </c>
      <c r="K26" s="425" t="s">
        <v>1513</v>
      </c>
      <c r="L26" s="425" t="s">
        <v>1516</v>
      </c>
      <c r="M26" s="425" t="s">
        <v>1610</v>
      </c>
      <c r="N26" s="441" t="str">
        <f>IF(Tabla46[[#This Row],[ID RIESGO]]="","",IF(Tabla46[[#This Row],[RESPONSABLE DEL CONTROL (CARGO)]]="","No","Si"))</f>
        <v>Si</v>
      </c>
      <c r="O26" s="441" t="str">
        <f>IF(Tabla46[[#This Row],[FRECUENCIA DE EJECUCION DEL CONTROL]]="","",IF(Tabla46[[#This Row],[FRECUENCIA DE EJECUCION DEL CONTROL]]=DATOS!$AS$32,DATOS!$AS$32,DATOS!$AS$31))</f>
        <v>Establecida</v>
      </c>
      <c r="P26" s="442">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5</v>
      </c>
      <c r="Q26" s="441" t="str">
        <f>IF(ISTEXT(Tabla46[[#This Row],[VALOR EVALUACION DISENO]]),"",IF(Tabla46[[#This Row],[VALOR EVALUACION DISENO]]&gt;4.6,DATOS!$AV$21,IF(Tabla46[[#This Row],[VALOR EVALUACION DISENO]]&gt;=3,DATOS!$AV$22,DATOS!$AV$23)))</f>
        <v>ADECUADO</v>
      </c>
      <c r="R26" s="443" t="s">
        <v>1750</v>
      </c>
      <c r="S26" s="441" t="str">
        <f>IFERROR(VLOOKUP(Tabla46[[#This Row],[% DE CUMPLIMIENTO DE LA EJECUCION DEL CONTROL]],DATOS!$AS$38:$AT$40,2,0),"")</f>
        <v>MODERADO (3)</v>
      </c>
      <c r="T26" s="444" t="s">
        <v>1693</v>
      </c>
      <c r="U26" s="445" t="str">
        <f>IFERROR(VLOOKUP(Tabla46[[#This Row],[CRITERIOS DE EVALUACION DE LA EFECTIVIDAD]],DATOS!$AS$43:$AT$45,2,0),"")</f>
        <v>MODERADAMENTE EFECTIVO (3)</v>
      </c>
      <c r="V26" s="445">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3.5</v>
      </c>
    </row>
    <row r="27" spans="1:23" ht="15" customHeight="1" x14ac:dyDescent="0.25">
      <c r="A27" s="7"/>
      <c r="B27" s="5"/>
      <c r="C27" s="5"/>
      <c r="D27" s="86"/>
      <c r="E27" s="10"/>
      <c r="F27" s="271"/>
      <c r="G27" s="270" t="str">
        <f>IFERROR(VLOOKUP(Tabla46[[#This Row],[ID RIESGO]],'1. IDENTIFICACION DEL RIESGO'!$AB$27:$AL$34,11,0),"")</f>
        <v/>
      </c>
      <c r="H27" s="200"/>
      <c r="I27" s="426"/>
      <c r="J27" s="426"/>
      <c r="K27" s="426"/>
      <c r="L27" s="426"/>
      <c r="M27" s="426"/>
      <c r="N27" s="427" t="str">
        <f>IF(Tabla46[[#This Row],[ID RIESGO]]="","",IF(Tabla46[[#This Row],[RESPONSABLE DEL CONTROL (CARGO)]]="","No","Si"))</f>
        <v/>
      </c>
      <c r="O27" s="427" t="str">
        <f>IF(Tabla46[[#This Row],[FRECUENCIA DE EJECUCION DEL CONTROL]]="","",IF(Tabla46[[#This Row],[FRECUENCIA DE EJECUCION DEL CONTROL]]=DATOS!$AS$32,DATOS!$AS$32,DATOS!$AS$31))</f>
        <v/>
      </c>
      <c r="P2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 s="427" t="str">
        <f>IF(ISTEXT(Tabla46[[#This Row],[VALOR EVALUACION DISENO]]),"",IF(Tabla46[[#This Row],[VALOR EVALUACION DISENO]]&gt;4.6,DATOS!$AV$21,IF(Tabla46[[#This Row],[VALOR EVALUACION DISENO]]&gt;=3,DATOS!$AV$22,DATOS!$AV$23)))</f>
        <v/>
      </c>
      <c r="R27" s="431"/>
      <c r="S27" s="427" t="str">
        <f>IFERROR(VLOOKUP(Tabla46[[#This Row],[% DE CUMPLIMIENTO DE LA EJECUCION DEL CONTROL]],DATOS!$AS$38:$AT$40,2,0),"")</f>
        <v/>
      </c>
      <c r="T27" s="432"/>
      <c r="U27" s="433" t="str">
        <f>IFERROR(VLOOKUP(Tabla46[[#This Row],[CRITERIOS DE EVALUACION DE LA EFECTIVIDAD]],DATOS!$AS$43:$AT$45,2,0),"")</f>
        <v/>
      </c>
      <c r="V2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 spans="1:23" ht="15" customHeight="1" x14ac:dyDescent="0.25">
      <c r="A28" s="7"/>
      <c r="B28" s="5"/>
      <c r="C28" s="5"/>
      <c r="D28" s="86"/>
      <c r="E28" s="10"/>
      <c r="F28" s="271"/>
      <c r="G28" s="270" t="str">
        <f>IFERROR(VLOOKUP(Tabla46[[#This Row],[ID RIESGO]],'1. IDENTIFICACION DEL RIESGO'!$AB$27:$AL$34,11,0),"")</f>
        <v/>
      </c>
      <c r="H28" s="200"/>
      <c r="I28" s="426"/>
      <c r="J28" s="426"/>
      <c r="K28" s="426"/>
      <c r="L28" s="426"/>
      <c r="M28" s="426"/>
      <c r="N28" s="427" t="str">
        <f>IF(Tabla46[[#This Row],[ID RIESGO]]="","",IF(Tabla46[[#This Row],[RESPONSABLE DEL CONTROL (CARGO)]]="","No","Si"))</f>
        <v/>
      </c>
      <c r="O28" s="427" t="str">
        <f>IF(Tabla46[[#This Row],[FRECUENCIA DE EJECUCION DEL CONTROL]]="","",IF(Tabla46[[#This Row],[FRECUENCIA DE EJECUCION DEL CONTROL]]=DATOS!$AS$32,DATOS!$AS$32,DATOS!$AS$31))</f>
        <v/>
      </c>
      <c r="P2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 s="427" t="str">
        <f>IF(ISTEXT(Tabla46[[#This Row],[VALOR EVALUACION DISENO]]),"",IF(Tabla46[[#This Row],[VALOR EVALUACION DISENO]]&gt;4.6,DATOS!$AV$21,IF(Tabla46[[#This Row],[VALOR EVALUACION DISENO]]&gt;=3,DATOS!$AV$22,DATOS!$AV$23)))</f>
        <v/>
      </c>
      <c r="R28" s="431"/>
      <c r="S28" s="427" t="str">
        <f>IFERROR(VLOOKUP(Tabla46[[#This Row],[% DE CUMPLIMIENTO DE LA EJECUCION DEL CONTROL]],DATOS!$AS$38:$AT$40,2,0),"")</f>
        <v/>
      </c>
      <c r="T28" s="432"/>
      <c r="U28" s="433" t="str">
        <f>IFERROR(VLOOKUP(Tabla46[[#This Row],[CRITERIOS DE EVALUACION DE LA EFECTIVIDAD]],DATOS!$AS$43:$AT$45,2,0),"")</f>
        <v/>
      </c>
      <c r="V2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 spans="1:23" ht="15" customHeight="1" x14ac:dyDescent="0.25">
      <c r="A29" s="7"/>
      <c r="B29" s="5"/>
      <c r="C29" s="5"/>
      <c r="D29" s="86"/>
      <c r="E29" s="10"/>
      <c r="F29" s="271"/>
      <c r="G29" s="270" t="str">
        <f>IFERROR(VLOOKUP(Tabla46[[#This Row],[ID RIESGO]],'1. IDENTIFICACION DEL RIESGO'!$AB$27:$AL$34,11,0),"")</f>
        <v/>
      </c>
      <c r="H29" s="269"/>
      <c r="I29" s="426"/>
      <c r="J29" s="426"/>
      <c r="K29" s="426"/>
      <c r="L29" s="426"/>
      <c r="M29" s="426"/>
      <c r="N29" s="427" t="str">
        <f>IF(Tabla46[[#This Row],[ID RIESGO]]="","",IF(Tabla46[[#This Row],[RESPONSABLE DEL CONTROL (CARGO)]]="","No","Si"))</f>
        <v/>
      </c>
      <c r="O29" s="427" t="str">
        <f>IF(Tabla46[[#This Row],[FRECUENCIA DE EJECUCION DEL CONTROL]]="","",IF(Tabla46[[#This Row],[FRECUENCIA DE EJECUCION DEL CONTROL]]=DATOS!$AS$32,DATOS!$AS$32,DATOS!$AS$31))</f>
        <v/>
      </c>
      <c r="P2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 s="427" t="str">
        <f>IF(ISTEXT(Tabla46[[#This Row],[VALOR EVALUACION DISENO]]),"",IF(Tabla46[[#This Row],[VALOR EVALUACION DISENO]]&gt;4.6,DATOS!$AV$21,IF(Tabla46[[#This Row],[VALOR EVALUACION DISENO]]&gt;=3,DATOS!$AV$22,DATOS!$AV$23)))</f>
        <v/>
      </c>
      <c r="R29" s="431"/>
      <c r="S29" s="427" t="str">
        <f>IFERROR(VLOOKUP(Tabla46[[#This Row],[% DE CUMPLIMIENTO DE LA EJECUCION DEL CONTROL]],DATOS!$AS$38:$AT$40,2,0),"")</f>
        <v/>
      </c>
      <c r="T29" s="432"/>
      <c r="U29" s="433" t="str">
        <f>IFERROR(VLOOKUP(Tabla46[[#This Row],[CRITERIOS DE EVALUACION DE LA EFECTIVIDAD]],DATOS!$AS$43:$AT$45,2,0),"")</f>
        <v/>
      </c>
      <c r="V2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 spans="1:23" ht="15" customHeight="1" x14ac:dyDescent="0.25">
      <c r="A30" s="7"/>
      <c r="B30" s="5"/>
      <c r="C30" s="5"/>
      <c r="D30" s="86"/>
      <c r="E30" s="10"/>
      <c r="F30" s="271"/>
      <c r="G30" s="270" t="str">
        <f>IFERROR(VLOOKUP(Tabla46[[#This Row],[ID RIESGO]],'1. IDENTIFICACION DEL RIESGO'!$AB$27:$AL$34,11,0),"")</f>
        <v/>
      </c>
      <c r="H30" s="269"/>
      <c r="I30" s="426"/>
      <c r="J30" s="426"/>
      <c r="K30" s="426"/>
      <c r="L30" s="426"/>
      <c r="M30" s="426"/>
      <c r="N30" s="427" t="str">
        <f>IF(Tabla46[[#This Row],[ID RIESGO]]="","",IF(Tabla46[[#This Row],[RESPONSABLE DEL CONTROL (CARGO)]]="","No","Si"))</f>
        <v/>
      </c>
      <c r="O30" s="427" t="str">
        <f>IF(Tabla46[[#This Row],[FRECUENCIA DE EJECUCION DEL CONTROL]]="","",IF(Tabla46[[#This Row],[FRECUENCIA DE EJECUCION DEL CONTROL]]=DATOS!$AS$32,DATOS!$AS$32,DATOS!$AS$31))</f>
        <v/>
      </c>
      <c r="P3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 s="427" t="str">
        <f>IF(ISTEXT(Tabla46[[#This Row],[VALOR EVALUACION DISENO]]),"",IF(Tabla46[[#This Row],[VALOR EVALUACION DISENO]]&gt;4.6,DATOS!$AV$21,IF(Tabla46[[#This Row],[VALOR EVALUACION DISENO]]&gt;=3,DATOS!$AV$22,DATOS!$AV$23)))</f>
        <v/>
      </c>
      <c r="R30" s="431"/>
      <c r="S30" s="427" t="str">
        <f>IFERROR(VLOOKUP(Tabla46[[#This Row],[% DE CUMPLIMIENTO DE LA EJECUCION DEL CONTROL]],DATOS!$AS$38:$AT$40,2,0),"")</f>
        <v/>
      </c>
      <c r="T30" s="432"/>
      <c r="U30" s="433" t="str">
        <f>IFERROR(VLOOKUP(Tabla46[[#This Row],[CRITERIOS DE EVALUACION DE LA EFECTIVIDAD]],DATOS!$AS$43:$AT$45,2,0),"")</f>
        <v/>
      </c>
      <c r="V3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 spans="1:23" ht="15" customHeight="1" x14ac:dyDescent="0.25">
      <c r="A31" s="7"/>
      <c r="B31" s="5"/>
      <c r="C31" s="5"/>
      <c r="D31" s="86"/>
      <c r="E31" s="10"/>
      <c r="F31" s="271"/>
      <c r="G31" s="273" t="str">
        <f>IFERROR(VLOOKUP(Tabla46[[#This Row],[ID RIESGO]],'1. IDENTIFICACION DEL RIESGO'!$AB$27:$AL$34,11,0),"")</f>
        <v/>
      </c>
      <c r="H31" s="272"/>
      <c r="I31" s="426"/>
      <c r="J31" s="426"/>
      <c r="K31" s="426"/>
      <c r="L31" s="426"/>
      <c r="M31" s="426"/>
      <c r="N31" s="427" t="str">
        <f>IF(Tabla46[[#This Row],[ID RIESGO]]="","",IF(Tabla46[[#This Row],[RESPONSABLE DEL CONTROL (CARGO)]]="","No","Si"))</f>
        <v/>
      </c>
      <c r="O31" s="427" t="str">
        <f>IF(Tabla46[[#This Row],[FRECUENCIA DE EJECUCION DEL CONTROL]]="","",IF(Tabla46[[#This Row],[FRECUENCIA DE EJECUCION DEL CONTROL]]=DATOS!$AS$32,DATOS!$AS$32,DATOS!$AS$31))</f>
        <v/>
      </c>
      <c r="P3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 s="427" t="str">
        <f>IF(ISTEXT(Tabla46[[#This Row],[VALOR EVALUACION DISENO]]),"",IF(Tabla46[[#This Row],[VALOR EVALUACION DISENO]]&gt;4.6,DATOS!$AV$21,IF(Tabla46[[#This Row],[VALOR EVALUACION DISENO]]&gt;=3,DATOS!$AV$22,DATOS!$AV$23)))</f>
        <v/>
      </c>
      <c r="R31" s="431"/>
      <c r="S31" s="427" t="str">
        <f>IFERROR(VLOOKUP(Tabla46[[#This Row],[% DE CUMPLIMIENTO DE LA EJECUCION DEL CONTROL]],DATOS!$AS$38:$AT$40,2,0),"")</f>
        <v/>
      </c>
      <c r="T31" s="432"/>
      <c r="U31" s="433" t="str">
        <f>IFERROR(VLOOKUP(Tabla46[[#This Row],[CRITERIOS DE EVALUACION DE LA EFECTIVIDAD]],DATOS!$AS$43:$AT$45,2,0),"")</f>
        <v/>
      </c>
      <c r="V3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 spans="1:23" ht="15" customHeight="1" x14ac:dyDescent="0.25">
      <c r="A32" s="7"/>
      <c r="B32" s="5"/>
      <c r="C32" s="5"/>
      <c r="D32" s="86"/>
      <c r="E32" s="10"/>
      <c r="F32" s="271"/>
      <c r="G32" s="270" t="str">
        <f>IFERROR(VLOOKUP(Tabla46[[#This Row],[ID RIESGO]],'1. IDENTIFICACION DEL RIESGO'!$AB$27:$AL$34,11,0),"")</f>
        <v/>
      </c>
      <c r="H32" s="272"/>
      <c r="I32" s="426"/>
      <c r="J32" s="426"/>
      <c r="K32" s="426"/>
      <c r="L32" s="426"/>
      <c r="M32" s="426"/>
      <c r="N32" s="427" t="str">
        <f>IF(Tabla46[[#This Row],[ID RIESGO]]="","",IF(Tabla46[[#This Row],[RESPONSABLE DEL CONTROL (CARGO)]]="","No","Si"))</f>
        <v/>
      </c>
      <c r="O32" s="427" t="str">
        <f>IF(Tabla46[[#This Row],[FRECUENCIA DE EJECUCION DEL CONTROL]]="","",IF(Tabla46[[#This Row],[FRECUENCIA DE EJECUCION DEL CONTROL]]=DATOS!$AS$32,DATOS!$AS$32,DATOS!$AS$31))</f>
        <v/>
      </c>
      <c r="P3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 s="427" t="str">
        <f>IF(ISTEXT(Tabla46[[#This Row],[VALOR EVALUACION DISENO]]),"",IF(Tabla46[[#This Row],[VALOR EVALUACION DISENO]]&gt;4.6,DATOS!$AV$21,IF(Tabla46[[#This Row],[VALOR EVALUACION DISENO]]&gt;=3,DATOS!$AV$22,DATOS!$AV$23)))</f>
        <v/>
      </c>
      <c r="R32" s="431"/>
      <c r="S32" s="427" t="str">
        <f>IFERROR(VLOOKUP(Tabla46[[#This Row],[% DE CUMPLIMIENTO DE LA EJECUCION DEL CONTROL]],DATOS!$AS$38:$AT$40,2,0),"")</f>
        <v/>
      </c>
      <c r="T32" s="432"/>
      <c r="U32" s="433" t="str">
        <f>IFERROR(VLOOKUP(Tabla46[[#This Row],[CRITERIOS DE EVALUACION DE LA EFECTIVIDAD]],DATOS!$AS$43:$AT$45,2,0),"")</f>
        <v/>
      </c>
      <c r="V3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 spans="1:22" ht="15" customHeight="1" x14ac:dyDescent="0.25">
      <c r="A33" s="7"/>
      <c r="B33" s="5"/>
      <c r="C33" s="5"/>
      <c r="D33" s="86"/>
      <c r="E33" s="10"/>
      <c r="F33" s="271"/>
      <c r="G33" s="270" t="str">
        <f>IFERROR(VLOOKUP(Tabla46[[#This Row],[ID RIESGO]],'1. IDENTIFICACION DEL RIESGO'!$AB$27:$AL$34,11,0),"")</f>
        <v/>
      </c>
      <c r="H33" s="272"/>
      <c r="I33" s="426"/>
      <c r="J33" s="426"/>
      <c r="K33" s="426"/>
      <c r="L33" s="426"/>
      <c r="M33" s="426"/>
      <c r="N33" s="427" t="str">
        <f>IF(Tabla46[[#This Row],[ID RIESGO]]="","",IF(Tabla46[[#This Row],[RESPONSABLE DEL CONTROL (CARGO)]]="","No","Si"))</f>
        <v/>
      </c>
      <c r="O33" s="427" t="str">
        <f>IF(Tabla46[[#This Row],[FRECUENCIA DE EJECUCION DEL CONTROL]]="","",IF(Tabla46[[#This Row],[FRECUENCIA DE EJECUCION DEL CONTROL]]=DATOS!$AS$32,DATOS!$AS$32,DATOS!$AS$31))</f>
        <v/>
      </c>
      <c r="P3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 s="427" t="str">
        <f>IF(ISTEXT(Tabla46[[#This Row],[VALOR EVALUACION DISENO]]),"",IF(Tabla46[[#This Row],[VALOR EVALUACION DISENO]]&gt;4.6,DATOS!$AV$21,IF(Tabla46[[#This Row],[VALOR EVALUACION DISENO]]&gt;=3,DATOS!$AV$22,DATOS!$AV$23)))</f>
        <v/>
      </c>
      <c r="R33" s="431"/>
      <c r="S33" s="427" t="str">
        <f>IFERROR(VLOOKUP(Tabla46[[#This Row],[% DE CUMPLIMIENTO DE LA EJECUCION DEL CONTROL]],DATOS!$AS$38:$AT$40,2,0),"")</f>
        <v/>
      </c>
      <c r="T33" s="432"/>
      <c r="U33" s="433" t="str">
        <f>IFERROR(VLOOKUP(Tabla46[[#This Row],[CRITERIOS DE EVALUACION DE LA EFECTIVIDAD]],DATOS!$AS$43:$AT$45,2,0),"")</f>
        <v/>
      </c>
      <c r="V3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 spans="1:22" ht="15" customHeight="1" x14ac:dyDescent="0.25">
      <c r="A34" s="7"/>
      <c r="B34" s="5"/>
      <c r="C34" s="5"/>
      <c r="D34" s="86"/>
      <c r="E34" s="10"/>
      <c r="F34" s="271"/>
      <c r="G34" s="273" t="str">
        <f>IFERROR(VLOOKUP(Tabla46[[#This Row],[ID RIESGO]],'1. IDENTIFICACION DEL RIESGO'!$AB$27:$AL$34,11,0),"")</f>
        <v/>
      </c>
      <c r="H34" s="272"/>
      <c r="I34" s="425"/>
      <c r="J34" s="426"/>
      <c r="K34" s="426"/>
      <c r="L34" s="426"/>
      <c r="M34" s="426"/>
      <c r="N34" s="427" t="str">
        <f>IF(Tabla46[[#This Row],[ID RIESGO]]="","",IF(Tabla46[[#This Row],[RESPONSABLE DEL CONTROL (CARGO)]]="","No","Si"))</f>
        <v/>
      </c>
      <c r="O34" s="427" t="str">
        <f>IF(Tabla46[[#This Row],[FRECUENCIA DE EJECUCION DEL CONTROL]]="","",IF(Tabla46[[#This Row],[FRECUENCIA DE EJECUCION DEL CONTROL]]=DATOS!$AS$32,DATOS!$AS$32,DATOS!$AS$31))</f>
        <v/>
      </c>
      <c r="P3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 s="427" t="str">
        <f>IF(ISTEXT(Tabla46[[#This Row],[VALOR EVALUACION DISENO]]),"",IF(Tabla46[[#This Row],[VALOR EVALUACION DISENO]]&gt;4.6,DATOS!$AV$21,IF(Tabla46[[#This Row],[VALOR EVALUACION DISENO]]&gt;=3,DATOS!$AV$22,DATOS!$AV$23)))</f>
        <v/>
      </c>
      <c r="R34" s="431"/>
      <c r="S34" s="427" t="str">
        <f>IFERROR(VLOOKUP(Tabla46[[#This Row],[% DE CUMPLIMIENTO DE LA EJECUCION DEL CONTROL]],DATOS!$AS$38:$AT$40,2,0),"")</f>
        <v/>
      </c>
      <c r="T34" s="432"/>
      <c r="U34" s="433" t="str">
        <f>IFERROR(VLOOKUP(Tabla46[[#This Row],[CRITERIOS DE EVALUACION DE LA EFECTIVIDAD]],DATOS!$AS$43:$AT$45,2,0),"")</f>
        <v/>
      </c>
      <c r="V3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 spans="1:22" ht="15" customHeight="1" x14ac:dyDescent="0.25">
      <c r="A35" s="7"/>
      <c r="B35" s="5"/>
      <c r="C35" s="5"/>
      <c r="D35" s="86"/>
      <c r="E35" s="10"/>
      <c r="F35" s="271"/>
      <c r="G35" s="270" t="str">
        <f>IFERROR(VLOOKUP(Tabla46[[#This Row],[ID RIESGO]],'1. IDENTIFICACION DEL RIESGO'!$AB$27:$AL$34,11,0),"")</f>
        <v/>
      </c>
      <c r="H35" s="272"/>
      <c r="I35" s="426"/>
      <c r="J35" s="426"/>
      <c r="K35" s="426"/>
      <c r="L35" s="426"/>
      <c r="M35" s="426"/>
      <c r="N35" s="427" t="str">
        <f>IF(Tabla46[[#This Row],[ID RIESGO]]="","",IF(Tabla46[[#This Row],[RESPONSABLE DEL CONTROL (CARGO)]]="","No","Si"))</f>
        <v/>
      </c>
      <c r="O35" s="427" t="str">
        <f>IF(Tabla46[[#This Row],[FRECUENCIA DE EJECUCION DEL CONTROL]]="","",IF(Tabla46[[#This Row],[FRECUENCIA DE EJECUCION DEL CONTROL]]=DATOS!$AS$32,DATOS!$AS$32,DATOS!$AS$31))</f>
        <v/>
      </c>
      <c r="P3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 s="427" t="str">
        <f>IF(ISTEXT(Tabla46[[#This Row],[VALOR EVALUACION DISENO]]),"",IF(Tabla46[[#This Row],[VALOR EVALUACION DISENO]]&gt;4.6,DATOS!$AV$21,IF(Tabla46[[#This Row],[VALOR EVALUACION DISENO]]&gt;=3,DATOS!$AV$22,DATOS!$AV$23)))</f>
        <v/>
      </c>
      <c r="R35" s="431"/>
      <c r="S35" s="427" t="str">
        <f>IFERROR(VLOOKUP(Tabla46[[#This Row],[% DE CUMPLIMIENTO DE LA EJECUCION DEL CONTROL]],DATOS!$AS$38:$AT$40,2,0),"")</f>
        <v/>
      </c>
      <c r="T35" s="432"/>
      <c r="U35" s="433" t="str">
        <f>IFERROR(VLOOKUP(Tabla46[[#This Row],[CRITERIOS DE EVALUACION DE LA EFECTIVIDAD]],DATOS!$AS$43:$AT$45,2,0),"")</f>
        <v/>
      </c>
      <c r="V3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 spans="1:22" ht="15" customHeight="1" x14ac:dyDescent="0.25">
      <c r="A36" s="7"/>
      <c r="B36" s="5"/>
      <c r="C36" s="5"/>
      <c r="D36" s="86"/>
      <c r="E36" s="10"/>
      <c r="F36" s="271"/>
      <c r="G36" s="275" t="str">
        <f>IFERROR(VLOOKUP(Tabla46[[#This Row],[ID RIESGO]],'1. IDENTIFICACION DEL RIESGO'!$AB$27:$AL$34,11,0),"")</f>
        <v/>
      </c>
      <c r="H36" s="272"/>
      <c r="I36" s="426"/>
      <c r="J36" s="426"/>
      <c r="K36" s="426"/>
      <c r="L36" s="426"/>
      <c r="M36" s="426"/>
      <c r="N36" s="427" t="str">
        <f>IF(Tabla46[[#This Row],[ID RIESGO]]="","",IF(Tabla46[[#This Row],[RESPONSABLE DEL CONTROL (CARGO)]]="","No","Si"))</f>
        <v/>
      </c>
      <c r="O36" s="427" t="str">
        <f>IF(Tabla46[[#This Row],[FRECUENCIA DE EJECUCION DEL CONTROL]]="","",IF(Tabla46[[#This Row],[FRECUENCIA DE EJECUCION DEL CONTROL]]=DATOS!$AS$32,DATOS!$AS$32,DATOS!$AS$31))</f>
        <v/>
      </c>
      <c r="P3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 s="427" t="str">
        <f>IF(ISTEXT(Tabla46[[#This Row],[VALOR EVALUACION DISENO]]),"",IF(Tabla46[[#This Row],[VALOR EVALUACION DISENO]]&gt;4.6,DATOS!$AV$21,IF(Tabla46[[#This Row],[VALOR EVALUACION DISENO]]&gt;=3,DATOS!$AV$22,DATOS!$AV$23)))</f>
        <v/>
      </c>
      <c r="R36" s="431"/>
      <c r="S36" s="427" t="str">
        <f>IFERROR(VLOOKUP(Tabla46[[#This Row],[% DE CUMPLIMIENTO DE LA EJECUCION DEL CONTROL]],DATOS!$AS$38:$AT$40,2,0),"")</f>
        <v/>
      </c>
      <c r="T36" s="432"/>
      <c r="U36" s="433" t="str">
        <f>IFERROR(VLOOKUP(Tabla46[[#This Row],[CRITERIOS DE EVALUACION DE LA EFECTIVIDAD]],DATOS!$AS$43:$AT$45,2,0),"")</f>
        <v/>
      </c>
      <c r="V3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 spans="1:22" ht="15" customHeight="1" x14ac:dyDescent="0.25">
      <c r="A37" s="7"/>
      <c r="B37" s="5"/>
      <c r="C37" s="5"/>
      <c r="D37" s="86"/>
      <c r="E37" s="10"/>
      <c r="F37" s="271"/>
      <c r="G37" s="270" t="str">
        <f>IFERROR(VLOOKUP(Tabla46[[#This Row],[ID RIESGO]],'1. IDENTIFICACION DEL RIESGO'!$AB$27:$AL$34,11,0),"")</f>
        <v/>
      </c>
      <c r="H37" s="272"/>
      <c r="I37" s="426"/>
      <c r="J37" s="426"/>
      <c r="K37" s="426"/>
      <c r="L37" s="426"/>
      <c r="M37" s="426"/>
      <c r="N37" s="427" t="str">
        <f>IF(Tabla46[[#This Row],[ID RIESGO]]="","",IF(Tabla46[[#This Row],[RESPONSABLE DEL CONTROL (CARGO)]]="","No","Si"))</f>
        <v/>
      </c>
      <c r="O37" s="427" t="str">
        <f>IF(Tabla46[[#This Row],[FRECUENCIA DE EJECUCION DEL CONTROL]]="","",IF(Tabla46[[#This Row],[FRECUENCIA DE EJECUCION DEL CONTROL]]=DATOS!$AS$32,DATOS!$AS$32,DATOS!$AS$31))</f>
        <v/>
      </c>
      <c r="P3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 s="427" t="str">
        <f>IF(ISTEXT(Tabla46[[#This Row],[VALOR EVALUACION DISENO]]),"",IF(Tabla46[[#This Row],[VALOR EVALUACION DISENO]]&gt;4.6,DATOS!$AV$21,IF(Tabla46[[#This Row],[VALOR EVALUACION DISENO]]&gt;=3,DATOS!$AV$22,DATOS!$AV$23)))</f>
        <v/>
      </c>
      <c r="R37" s="431"/>
      <c r="S37" s="427" t="str">
        <f>IFERROR(VLOOKUP(Tabla46[[#This Row],[% DE CUMPLIMIENTO DE LA EJECUCION DEL CONTROL]],DATOS!$AS$38:$AT$40,2,0),"")</f>
        <v/>
      </c>
      <c r="T37" s="432"/>
      <c r="U37" s="433" t="str">
        <f>IFERROR(VLOOKUP(Tabla46[[#This Row],[CRITERIOS DE EVALUACION DE LA EFECTIVIDAD]],DATOS!$AS$43:$AT$45,2,0),"")</f>
        <v/>
      </c>
      <c r="V3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 spans="1:22" ht="15" customHeight="1" x14ac:dyDescent="0.25">
      <c r="A38" s="7"/>
      <c r="B38" s="5"/>
      <c r="C38" s="5"/>
      <c r="D38" s="86"/>
      <c r="E38" s="10"/>
      <c r="F38" s="271"/>
      <c r="G38" s="270" t="str">
        <f>IFERROR(VLOOKUP(Tabla46[[#This Row],[ID RIESGO]],'1. IDENTIFICACION DEL RIESGO'!$AB$27:$AL$34,11,0),"")</f>
        <v/>
      </c>
      <c r="H38" s="272"/>
      <c r="I38" s="426"/>
      <c r="J38" s="426"/>
      <c r="K38" s="426"/>
      <c r="L38" s="426"/>
      <c r="M38" s="426"/>
      <c r="N38" s="427" t="str">
        <f>IF(Tabla46[[#This Row],[ID RIESGO]]="","",IF(Tabla46[[#This Row],[RESPONSABLE DEL CONTROL (CARGO)]]="","No","Si"))</f>
        <v/>
      </c>
      <c r="O38" s="427" t="str">
        <f>IF(Tabla46[[#This Row],[FRECUENCIA DE EJECUCION DEL CONTROL]]="","",IF(Tabla46[[#This Row],[FRECUENCIA DE EJECUCION DEL CONTROL]]=DATOS!$AS$32,DATOS!$AS$32,DATOS!$AS$31))</f>
        <v/>
      </c>
      <c r="P3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 s="427" t="str">
        <f>IF(ISTEXT(Tabla46[[#This Row],[VALOR EVALUACION DISENO]]),"",IF(Tabla46[[#This Row],[VALOR EVALUACION DISENO]]&gt;4.6,DATOS!$AV$21,IF(Tabla46[[#This Row],[VALOR EVALUACION DISENO]]&gt;=3,DATOS!$AV$22,DATOS!$AV$23)))</f>
        <v/>
      </c>
      <c r="R38" s="431"/>
      <c r="S38" s="427" t="str">
        <f>IFERROR(VLOOKUP(Tabla46[[#This Row],[% DE CUMPLIMIENTO DE LA EJECUCION DEL CONTROL]],DATOS!$AS$38:$AT$40,2,0),"")</f>
        <v/>
      </c>
      <c r="T38" s="432"/>
      <c r="U38" s="433" t="str">
        <f>IFERROR(VLOOKUP(Tabla46[[#This Row],[CRITERIOS DE EVALUACION DE LA EFECTIVIDAD]],DATOS!$AS$43:$AT$45,2,0),"")</f>
        <v/>
      </c>
      <c r="V3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 spans="1:22" ht="15" customHeight="1" x14ac:dyDescent="0.25">
      <c r="A39" s="7"/>
      <c r="B39" s="5"/>
      <c r="C39" s="5"/>
      <c r="D39" s="86"/>
      <c r="E39" s="10"/>
      <c r="F39" s="271"/>
      <c r="G39" s="275" t="str">
        <f>IFERROR(VLOOKUP(Tabla46[[#This Row],[ID RIESGO]],'1. IDENTIFICACION DEL RIESGO'!$AB$27:$AL$34,11,0),"")</f>
        <v/>
      </c>
      <c r="H39" s="274"/>
      <c r="I39" s="426"/>
      <c r="J39" s="426"/>
      <c r="K39" s="426"/>
      <c r="L39" s="426"/>
      <c r="M39" s="426"/>
      <c r="N39" s="427" t="str">
        <f>IF(Tabla46[[#This Row],[ID RIESGO]]="","",IF(Tabla46[[#This Row],[RESPONSABLE DEL CONTROL (CARGO)]]="","No","Si"))</f>
        <v/>
      </c>
      <c r="O39" s="427" t="str">
        <f>IF(Tabla46[[#This Row],[FRECUENCIA DE EJECUCION DEL CONTROL]]="","",IF(Tabla46[[#This Row],[FRECUENCIA DE EJECUCION DEL CONTROL]]=DATOS!$AS$32,DATOS!$AS$32,DATOS!$AS$31))</f>
        <v/>
      </c>
      <c r="P3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 s="427" t="str">
        <f>IF(ISTEXT(Tabla46[[#This Row],[VALOR EVALUACION DISENO]]),"",IF(Tabla46[[#This Row],[VALOR EVALUACION DISENO]]&gt;4.6,DATOS!$AV$21,IF(Tabla46[[#This Row],[VALOR EVALUACION DISENO]]&gt;=3,DATOS!$AV$22,DATOS!$AV$23)))</f>
        <v/>
      </c>
      <c r="R39" s="431"/>
      <c r="S39" s="427" t="str">
        <f>IFERROR(VLOOKUP(Tabla46[[#This Row],[% DE CUMPLIMIENTO DE LA EJECUCION DEL CONTROL]],DATOS!$AS$38:$AT$40,2,0),"")</f>
        <v/>
      </c>
      <c r="T39" s="432"/>
      <c r="U39" s="433" t="str">
        <f>IFERROR(VLOOKUP(Tabla46[[#This Row],[CRITERIOS DE EVALUACION DE LA EFECTIVIDAD]],DATOS!$AS$43:$AT$45,2,0),"")</f>
        <v/>
      </c>
      <c r="V3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 spans="1:22" ht="15" customHeight="1" x14ac:dyDescent="0.25">
      <c r="A40" s="7"/>
      <c r="B40" s="5"/>
      <c r="C40" s="5"/>
      <c r="D40" s="86"/>
      <c r="E40" s="10"/>
      <c r="F40" s="271"/>
      <c r="G40" s="270" t="str">
        <f>IFERROR(VLOOKUP(Tabla46[[#This Row],[ID RIESGO]],'1. IDENTIFICACION DEL RIESGO'!$AB$27:$AL$34,11,0),"")</f>
        <v/>
      </c>
      <c r="H40" s="272"/>
      <c r="I40" s="426"/>
      <c r="J40" s="426"/>
      <c r="K40" s="426"/>
      <c r="L40" s="426"/>
      <c r="M40" s="426"/>
      <c r="N40" s="427" t="str">
        <f>IF(Tabla46[[#This Row],[ID RIESGO]]="","",IF(Tabla46[[#This Row],[RESPONSABLE DEL CONTROL (CARGO)]]="","No","Si"))</f>
        <v/>
      </c>
      <c r="O40" s="427" t="str">
        <f>IF(Tabla46[[#This Row],[FRECUENCIA DE EJECUCION DEL CONTROL]]="","",IF(Tabla46[[#This Row],[FRECUENCIA DE EJECUCION DEL CONTROL]]=DATOS!$AS$32,DATOS!$AS$32,DATOS!$AS$31))</f>
        <v/>
      </c>
      <c r="P4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 s="427" t="str">
        <f>IF(ISTEXT(Tabla46[[#This Row],[VALOR EVALUACION DISENO]]),"",IF(Tabla46[[#This Row],[VALOR EVALUACION DISENO]]&gt;4.6,DATOS!$AV$21,IF(Tabla46[[#This Row],[VALOR EVALUACION DISENO]]&gt;=3,DATOS!$AV$22,DATOS!$AV$23)))</f>
        <v/>
      </c>
      <c r="R40" s="431"/>
      <c r="S40" s="427" t="str">
        <f>IFERROR(VLOOKUP(Tabla46[[#This Row],[% DE CUMPLIMIENTO DE LA EJECUCION DEL CONTROL]],DATOS!$AS$38:$AT$40,2,0),"")</f>
        <v/>
      </c>
      <c r="T40" s="432"/>
      <c r="U40" s="433" t="str">
        <f>IFERROR(VLOOKUP(Tabla46[[#This Row],[CRITERIOS DE EVALUACION DE LA EFECTIVIDAD]],DATOS!$AS$43:$AT$45,2,0),"")</f>
        <v/>
      </c>
      <c r="V4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 spans="1:22" ht="15" customHeight="1" x14ac:dyDescent="0.25">
      <c r="A41" s="7"/>
      <c r="B41" s="5"/>
      <c r="C41" s="5"/>
      <c r="D41" s="86"/>
      <c r="E41" s="10"/>
      <c r="F41" s="271"/>
      <c r="G41" s="275" t="str">
        <f>IFERROR(VLOOKUP(Tabla46[[#This Row],[ID RIESGO]],'1. IDENTIFICACION DEL RIESGO'!$AB$27:$AL$34,11,0),"")</f>
        <v/>
      </c>
      <c r="H41" s="272"/>
      <c r="I41" s="426"/>
      <c r="J41" s="426"/>
      <c r="K41" s="426"/>
      <c r="L41" s="426"/>
      <c r="M41" s="426"/>
      <c r="N41" s="427" t="str">
        <f>IF(Tabla46[[#This Row],[ID RIESGO]]="","",IF(Tabla46[[#This Row],[RESPONSABLE DEL CONTROL (CARGO)]]="","No","Si"))</f>
        <v/>
      </c>
      <c r="O41" s="427" t="str">
        <f>IF(Tabla46[[#This Row],[FRECUENCIA DE EJECUCION DEL CONTROL]]="","",IF(Tabla46[[#This Row],[FRECUENCIA DE EJECUCION DEL CONTROL]]=DATOS!$AS$32,DATOS!$AS$32,DATOS!$AS$31))</f>
        <v/>
      </c>
      <c r="P4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 s="427" t="str">
        <f>IF(ISTEXT(Tabla46[[#This Row],[VALOR EVALUACION DISENO]]),"",IF(Tabla46[[#This Row],[VALOR EVALUACION DISENO]]&gt;4.6,DATOS!$AV$21,IF(Tabla46[[#This Row],[VALOR EVALUACION DISENO]]&gt;=3,DATOS!$AV$22,DATOS!$AV$23)))</f>
        <v/>
      </c>
      <c r="R41" s="431"/>
      <c r="S41" s="427" t="str">
        <f>IFERROR(VLOOKUP(Tabla46[[#This Row],[% DE CUMPLIMIENTO DE LA EJECUCION DEL CONTROL]],DATOS!$AS$38:$AT$40,2,0),"")</f>
        <v/>
      </c>
      <c r="T41" s="432"/>
      <c r="U41" s="433" t="str">
        <f>IFERROR(VLOOKUP(Tabla46[[#This Row],[CRITERIOS DE EVALUACION DE LA EFECTIVIDAD]],DATOS!$AS$43:$AT$45,2,0),"")</f>
        <v/>
      </c>
      <c r="V4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 spans="1:22" ht="15" customHeight="1" x14ac:dyDescent="0.25">
      <c r="A42" s="7"/>
      <c r="B42" s="5"/>
      <c r="C42" s="5"/>
      <c r="D42" s="86"/>
      <c r="E42" s="10"/>
      <c r="F42" s="271"/>
      <c r="G42" s="270" t="str">
        <f>IFERROR(VLOOKUP(Tabla46[[#This Row],[ID RIESGO]],'1. IDENTIFICACION DEL RIESGO'!$AB$27:$AL$34,11,0),"")</f>
        <v/>
      </c>
      <c r="H42" s="272"/>
      <c r="I42" s="426"/>
      <c r="J42" s="426"/>
      <c r="K42" s="426"/>
      <c r="L42" s="426"/>
      <c r="M42" s="426"/>
      <c r="N42" s="427" t="str">
        <f>IF(Tabla46[[#This Row],[ID RIESGO]]="","",IF(Tabla46[[#This Row],[RESPONSABLE DEL CONTROL (CARGO)]]="","No","Si"))</f>
        <v/>
      </c>
      <c r="O42" s="427" t="str">
        <f>IF(Tabla46[[#This Row],[FRECUENCIA DE EJECUCION DEL CONTROL]]="","",IF(Tabla46[[#This Row],[FRECUENCIA DE EJECUCION DEL CONTROL]]=DATOS!$AS$32,DATOS!$AS$32,DATOS!$AS$31))</f>
        <v/>
      </c>
      <c r="P4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 s="427" t="str">
        <f>IF(ISTEXT(Tabla46[[#This Row],[VALOR EVALUACION DISENO]]),"",IF(Tabla46[[#This Row],[VALOR EVALUACION DISENO]]&gt;4.6,DATOS!$AV$21,IF(Tabla46[[#This Row],[VALOR EVALUACION DISENO]]&gt;=3,DATOS!$AV$22,DATOS!$AV$23)))</f>
        <v/>
      </c>
      <c r="R42" s="431"/>
      <c r="S42" s="427" t="str">
        <f>IFERROR(VLOOKUP(Tabla46[[#This Row],[% DE CUMPLIMIENTO DE LA EJECUCION DEL CONTROL]],DATOS!$AS$38:$AT$40,2,0),"")</f>
        <v/>
      </c>
      <c r="T42" s="432"/>
      <c r="U42" s="433" t="str">
        <f>IFERROR(VLOOKUP(Tabla46[[#This Row],[CRITERIOS DE EVALUACION DE LA EFECTIVIDAD]],DATOS!$AS$43:$AT$45,2,0),"")</f>
        <v/>
      </c>
      <c r="V4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 spans="1:22" s="236" customFormat="1" ht="15" customHeight="1" x14ac:dyDescent="0.25">
      <c r="A43" s="7"/>
      <c r="B43" s="5"/>
      <c r="C43" s="5"/>
      <c r="D43" s="86"/>
      <c r="E43" s="10"/>
      <c r="F43" s="280"/>
      <c r="G43" s="281" t="str">
        <f>IFERROR(VLOOKUP(Tabla46[[#This Row],[ID RIESGO]],'1. IDENTIFICACION DEL RIESGO'!$AB$27:$AL$34,11,0),"")</f>
        <v/>
      </c>
      <c r="H43" s="282"/>
      <c r="I43" s="284"/>
      <c r="J43" s="284"/>
      <c r="K43" s="284"/>
      <c r="L43" s="284"/>
      <c r="M43" s="284"/>
      <c r="N43" s="285" t="str">
        <f>IF(Tabla46[[#This Row],[ID RIESGO]]="","",IF(Tabla46[[#This Row],[RESPONSABLE DEL CONTROL (CARGO)]]="","No","Si"))</f>
        <v/>
      </c>
      <c r="O43" s="285" t="str">
        <f>IF(Tabla46[[#This Row],[FRECUENCIA DE EJECUCION DEL CONTROL]]="","",IF(Tabla46[[#This Row],[FRECUENCIA DE EJECUCION DEL CONTROL]]=DATOS!$AS$32,DATOS!$AS$32,DATOS!$AS$31))</f>
        <v/>
      </c>
      <c r="P4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 s="427" t="str">
        <f>IF(ISTEXT(Tabla46[[#This Row],[VALOR EVALUACION DISENO]]),"",IF(Tabla46[[#This Row],[VALOR EVALUACION DISENO]]&gt;4.6,DATOS!$AV$21,IF(Tabla46[[#This Row],[VALOR EVALUACION DISENO]]&gt;=3,DATOS!$AV$22,DATOS!$AV$23)))</f>
        <v/>
      </c>
      <c r="R43" s="434"/>
      <c r="S43" s="285" t="str">
        <f>IFERROR(VLOOKUP(Tabla46[[#This Row],[% DE CUMPLIMIENTO DE LA EJECUCION DEL CONTROL]],DATOS!$AS$38:$AT$40,2,0),"")</f>
        <v/>
      </c>
      <c r="T43" s="435"/>
      <c r="U43" s="287" t="str">
        <f>IFERROR(VLOOKUP(Tabla46[[#This Row],[CRITERIOS DE EVALUACION DE LA EFECTIVIDAD]],DATOS!$AS$43:$AT$45,2,0),"")</f>
        <v/>
      </c>
      <c r="V43"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 spans="1:22" s="236" customFormat="1" ht="15" customHeight="1" x14ac:dyDescent="0.25">
      <c r="A44" s="7"/>
      <c r="B44" s="5"/>
      <c r="C44" s="5"/>
      <c r="D44" s="86"/>
      <c r="E44" s="10"/>
      <c r="F44" s="280"/>
      <c r="G44" s="281" t="str">
        <f>IFERROR(VLOOKUP(Tabla46[[#This Row],[ID RIESGO]],'1. IDENTIFICACION DEL RIESGO'!$AB$27:$AL$34,11,0),"")</f>
        <v/>
      </c>
      <c r="H44" s="283"/>
      <c r="I44" s="284"/>
      <c r="J44" s="284"/>
      <c r="K44" s="284"/>
      <c r="L44" s="284"/>
      <c r="M44" s="284"/>
      <c r="N44" s="285" t="str">
        <f>IF(Tabla46[[#This Row],[ID RIESGO]]="","",IF(Tabla46[[#This Row],[RESPONSABLE DEL CONTROL (CARGO)]]="","No","Si"))</f>
        <v/>
      </c>
      <c r="O44" s="285" t="str">
        <f>IF(Tabla46[[#This Row],[FRECUENCIA DE EJECUCION DEL CONTROL]]="","",IF(Tabla46[[#This Row],[FRECUENCIA DE EJECUCION DEL CONTROL]]=DATOS!$AS$32,DATOS!$AS$32,DATOS!$AS$31))</f>
        <v/>
      </c>
      <c r="P4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 s="427" t="str">
        <f>IF(ISTEXT(Tabla46[[#This Row],[VALOR EVALUACION DISENO]]),"",IF(Tabla46[[#This Row],[VALOR EVALUACION DISENO]]&gt;4.6,DATOS!$AV$21,IF(Tabla46[[#This Row],[VALOR EVALUACION DISENO]]&gt;=3,DATOS!$AV$22,DATOS!$AV$23)))</f>
        <v/>
      </c>
      <c r="R44" s="436"/>
      <c r="S44" s="285" t="str">
        <f>IFERROR(VLOOKUP(Tabla46[[#This Row],[% DE CUMPLIMIENTO DE LA EJECUCION DEL CONTROL]],DATOS!$AS$38:$AT$40,2,0),"")</f>
        <v/>
      </c>
      <c r="T44" s="437"/>
      <c r="U44" s="287" t="str">
        <f>IFERROR(VLOOKUP(Tabla46[[#This Row],[CRITERIOS DE EVALUACION DE LA EFECTIVIDAD]],DATOS!$AS$43:$AT$45,2,0),"")</f>
        <v/>
      </c>
      <c r="V44"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 spans="1:22" s="236" customFormat="1" ht="15" customHeight="1" x14ac:dyDescent="0.25">
      <c r="A45" s="7"/>
      <c r="B45" s="5"/>
      <c r="C45" s="5"/>
      <c r="D45" s="86"/>
      <c r="E45" s="10"/>
      <c r="F45" s="280"/>
      <c r="G45" s="281" t="str">
        <f>IFERROR(VLOOKUP(Tabla46[[#This Row],[ID RIESGO]],'1. IDENTIFICACION DEL RIESGO'!$AB$27:$AL$34,11,0),"")</f>
        <v/>
      </c>
      <c r="H45" s="283"/>
      <c r="I45" s="284"/>
      <c r="J45" s="284"/>
      <c r="K45" s="284"/>
      <c r="L45" s="284"/>
      <c r="M45" s="284"/>
      <c r="N45" s="285" t="str">
        <f>IF(Tabla46[[#This Row],[ID RIESGO]]="","",IF(Tabla46[[#This Row],[RESPONSABLE DEL CONTROL (CARGO)]]="","No","Si"))</f>
        <v/>
      </c>
      <c r="O45" s="285" t="str">
        <f>IF(Tabla46[[#This Row],[FRECUENCIA DE EJECUCION DEL CONTROL]]="","",IF(Tabla46[[#This Row],[FRECUENCIA DE EJECUCION DEL CONTROL]]=DATOS!$AS$32,DATOS!$AS$32,DATOS!$AS$31))</f>
        <v/>
      </c>
      <c r="P4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 s="427" t="str">
        <f>IF(ISTEXT(Tabla46[[#This Row],[VALOR EVALUACION DISENO]]),"",IF(Tabla46[[#This Row],[VALOR EVALUACION DISENO]]&gt;4.6,DATOS!$AV$21,IF(Tabla46[[#This Row],[VALOR EVALUACION DISENO]]&gt;=3,DATOS!$AV$22,DATOS!$AV$23)))</f>
        <v/>
      </c>
      <c r="R45" s="434"/>
      <c r="S45" s="285" t="str">
        <f>IFERROR(VLOOKUP(Tabla46[[#This Row],[% DE CUMPLIMIENTO DE LA EJECUCION DEL CONTROL]],DATOS!$AS$38:$AT$40,2,0),"")</f>
        <v/>
      </c>
      <c r="T45" s="435"/>
      <c r="U45" s="287" t="str">
        <f>IFERROR(VLOOKUP(Tabla46[[#This Row],[CRITERIOS DE EVALUACION DE LA EFECTIVIDAD]],DATOS!$AS$43:$AT$45,2,0),"")</f>
        <v/>
      </c>
      <c r="V45"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 spans="1:22" s="236" customFormat="1" ht="15" customHeight="1" x14ac:dyDescent="0.25">
      <c r="A46" s="7"/>
      <c r="B46" s="5"/>
      <c r="C46" s="5"/>
      <c r="D46" s="86"/>
      <c r="E46" s="10"/>
      <c r="F46" s="280"/>
      <c r="G46" s="286" t="str">
        <f>IFERROR(VLOOKUP(Tabla46[[#This Row],[ID RIESGO]],'1. IDENTIFICACION DEL RIESGO'!$AB$27:$AL$34,11,0),"")</f>
        <v/>
      </c>
      <c r="H46" s="283"/>
      <c r="I46" s="284"/>
      <c r="J46" s="284"/>
      <c r="K46" s="284"/>
      <c r="L46" s="284"/>
      <c r="M46" s="284"/>
      <c r="N46" s="285" t="str">
        <f>IF(Tabla46[[#This Row],[ID RIESGO]]="","",IF(Tabla46[[#This Row],[RESPONSABLE DEL CONTROL (CARGO)]]="","No","Si"))</f>
        <v/>
      </c>
      <c r="O46" s="285" t="str">
        <f>IF(Tabla46[[#This Row],[FRECUENCIA DE EJECUCION DEL CONTROL]]="","",IF(Tabla46[[#This Row],[FRECUENCIA DE EJECUCION DEL CONTROL]]=DATOS!$AS$32,DATOS!$AS$32,DATOS!$AS$31))</f>
        <v/>
      </c>
      <c r="P4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 s="427" t="str">
        <f>IF(ISTEXT(Tabla46[[#This Row],[VALOR EVALUACION DISENO]]),"",IF(Tabla46[[#This Row],[VALOR EVALUACION DISENO]]&gt;4.6,DATOS!$AV$21,IF(Tabla46[[#This Row],[VALOR EVALUACION DISENO]]&gt;=3,DATOS!$AV$22,DATOS!$AV$23)))</f>
        <v/>
      </c>
      <c r="R46" s="434"/>
      <c r="S46" s="285" t="str">
        <f>IFERROR(VLOOKUP(Tabla46[[#This Row],[% DE CUMPLIMIENTO DE LA EJECUCION DEL CONTROL]],DATOS!$AS$38:$AT$40,2,0),"")</f>
        <v/>
      </c>
      <c r="T46" s="435"/>
      <c r="U46" s="287" t="str">
        <f>IFERROR(VLOOKUP(Tabla46[[#This Row],[CRITERIOS DE EVALUACION DE LA EFECTIVIDAD]],DATOS!$AS$43:$AT$45,2,0),"")</f>
        <v/>
      </c>
      <c r="V46"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 spans="1:22" s="236" customFormat="1" ht="15" customHeight="1" x14ac:dyDescent="0.25">
      <c r="A47" s="7"/>
      <c r="B47" s="5"/>
      <c r="C47" s="5"/>
      <c r="D47" s="86"/>
      <c r="E47" s="10"/>
      <c r="F47" s="280"/>
      <c r="G47" s="286" t="str">
        <f>IFERROR(VLOOKUP(Tabla46[[#This Row],[ID RIESGO]],'1. IDENTIFICACION DEL RIESGO'!$AB$27:$AL$34,11,0),"")</f>
        <v/>
      </c>
      <c r="H47" s="283"/>
      <c r="I47" s="284"/>
      <c r="J47" s="284"/>
      <c r="K47" s="284"/>
      <c r="L47" s="284"/>
      <c r="M47" s="284"/>
      <c r="N47" s="285" t="str">
        <f>IF(Tabla46[[#This Row],[ID RIESGO]]="","",IF(Tabla46[[#This Row],[RESPONSABLE DEL CONTROL (CARGO)]]="","No","Si"))</f>
        <v/>
      </c>
      <c r="O47" s="285" t="str">
        <f>IF(Tabla46[[#This Row],[FRECUENCIA DE EJECUCION DEL CONTROL]]="","",IF(Tabla46[[#This Row],[FRECUENCIA DE EJECUCION DEL CONTROL]]=DATOS!$AS$32,DATOS!$AS$32,DATOS!$AS$31))</f>
        <v/>
      </c>
      <c r="P4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 s="427" t="str">
        <f>IF(ISTEXT(Tabla46[[#This Row],[VALOR EVALUACION DISENO]]),"",IF(Tabla46[[#This Row],[VALOR EVALUACION DISENO]]&gt;4.6,DATOS!$AV$21,IF(Tabla46[[#This Row],[VALOR EVALUACION DISENO]]&gt;=3,DATOS!$AV$22,DATOS!$AV$23)))</f>
        <v/>
      </c>
      <c r="R47" s="434"/>
      <c r="S47" s="285" t="str">
        <f>IFERROR(VLOOKUP(Tabla46[[#This Row],[% DE CUMPLIMIENTO DE LA EJECUCION DEL CONTROL]],DATOS!$AS$38:$AT$40,2,0),"")</f>
        <v/>
      </c>
      <c r="T47" s="435"/>
      <c r="U47" s="287" t="str">
        <f>IFERROR(VLOOKUP(Tabla46[[#This Row],[CRITERIOS DE EVALUACION DE LA EFECTIVIDAD]],DATOS!$AS$43:$AT$45,2,0),"")</f>
        <v/>
      </c>
      <c r="V47"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 spans="1:22" ht="15" customHeight="1" x14ac:dyDescent="0.25">
      <c r="A48" s="7"/>
      <c r="B48" s="5"/>
      <c r="C48" s="5"/>
      <c r="D48" s="86"/>
      <c r="E48" s="10"/>
      <c r="F48" s="271"/>
      <c r="G48" s="275" t="str">
        <f>IFERROR(VLOOKUP(Tabla46[[#This Row],[ID RIESGO]],'1. IDENTIFICACION DEL RIESGO'!$AB$27:$AL$34,11,0),"")</f>
        <v/>
      </c>
      <c r="H48" s="272"/>
      <c r="I48" s="426"/>
      <c r="J48" s="426"/>
      <c r="K48" s="426"/>
      <c r="L48" s="426"/>
      <c r="M48" s="426"/>
      <c r="N48" s="427" t="str">
        <f>IF(Tabla46[[#This Row],[ID RIESGO]]="","",IF(Tabla46[[#This Row],[RESPONSABLE DEL CONTROL (CARGO)]]="","No","Si"))</f>
        <v/>
      </c>
      <c r="O48" s="427" t="str">
        <f>IF(Tabla46[[#This Row],[FRECUENCIA DE EJECUCION DEL CONTROL]]="","",IF(Tabla46[[#This Row],[FRECUENCIA DE EJECUCION DEL CONTROL]]=DATOS!$AS$32,DATOS!$AS$32,DATOS!$AS$31))</f>
        <v/>
      </c>
      <c r="P4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 s="427" t="str">
        <f>IF(ISTEXT(Tabla46[[#This Row],[VALOR EVALUACION DISENO]]),"",IF(Tabla46[[#This Row],[VALOR EVALUACION DISENO]]&gt;4.6,DATOS!$AV$21,IF(Tabla46[[#This Row],[VALOR EVALUACION DISENO]]&gt;=3,DATOS!$AV$22,DATOS!$AV$23)))</f>
        <v/>
      </c>
      <c r="R48" s="431"/>
      <c r="S48" s="427" t="str">
        <f>IFERROR(VLOOKUP(Tabla46[[#This Row],[% DE CUMPLIMIENTO DE LA EJECUCION DEL CONTROL]],DATOS!$AS$38:$AT$40,2,0),"")</f>
        <v/>
      </c>
      <c r="T48" s="432"/>
      <c r="U48" s="433" t="str">
        <f>IFERROR(VLOOKUP(Tabla46[[#This Row],[CRITERIOS DE EVALUACION DE LA EFECTIVIDAD]],DATOS!$AS$43:$AT$45,2,0),"")</f>
        <v/>
      </c>
      <c r="V4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 spans="1:22" ht="15" customHeight="1" x14ac:dyDescent="0.25">
      <c r="A49" s="7"/>
      <c r="B49" s="5"/>
      <c r="C49" s="5"/>
      <c r="D49" s="86"/>
      <c r="E49" s="10"/>
      <c r="F49" s="271"/>
      <c r="G49" s="275" t="str">
        <f>IFERROR(VLOOKUP(Tabla46[[#This Row],[ID RIESGO]],'1. IDENTIFICACION DEL RIESGO'!$AB$27:$AL$34,11,0),"")</f>
        <v/>
      </c>
      <c r="H49" s="272"/>
      <c r="I49" s="426"/>
      <c r="J49" s="426"/>
      <c r="K49" s="426"/>
      <c r="L49" s="426"/>
      <c r="M49" s="426"/>
      <c r="N49" s="427" t="str">
        <f>IF(Tabla46[[#This Row],[ID RIESGO]]="","",IF(Tabla46[[#This Row],[RESPONSABLE DEL CONTROL (CARGO)]]="","No","Si"))</f>
        <v/>
      </c>
      <c r="O49" s="427" t="str">
        <f>IF(Tabla46[[#This Row],[FRECUENCIA DE EJECUCION DEL CONTROL]]="","",IF(Tabla46[[#This Row],[FRECUENCIA DE EJECUCION DEL CONTROL]]=DATOS!$AS$32,DATOS!$AS$32,DATOS!$AS$31))</f>
        <v/>
      </c>
      <c r="P4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 s="427" t="str">
        <f>IF(ISTEXT(Tabla46[[#This Row],[VALOR EVALUACION DISENO]]),"",IF(Tabla46[[#This Row],[VALOR EVALUACION DISENO]]&gt;4.6,DATOS!$AV$21,IF(Tabla46[[#This Row],[VALOR EVALUACION DISENO]]&gt;=3,DATOS!$AV$22,DATOS!$AV$23)))</f>
        <v/>
      </c>
      <c r="R49" s="431"/>
      <c r="S49" s="427" t="str">
        <f>IFERROR(VLOOKUP(Tabla46[[#This Row],[% DE CUMPLIMIENTO DE LA EJECUCION DEL CONTROL]],DATOS!$AS$38:$AT$40,2,0),"")</f>
        <v/>
      </c>
      <c r="T49" s="432"/>
      <c r="U49" s="433" t="str">
        <f>IFERROR(VLOOKUP(Tabla46[[#This Row],[CRITERIOS DE EVALUACION DE LA EFECTIVIDAD]],DATOS!$AS$43:$AT$45,2,0),"")</f>
        <v/>
      </c>
      <c r="V4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 spans="1:22" ht="15" customHeight="1" x14ac:dyDescent="0.25">
      <c r="A50" s="7"/>
      <c r="B50" s="5"/>
      <c r="C50" s="5"/>
      <c r="D50" s="86"/>
      <c r="E50" s="10"/>
      <c r="F50" s="271"/>
      <c r="G50" s="275" t="str">
        <f>IFERROR(VLOOKUP(Tabla46[[#This Row],[ID RIESGO]],'1. IDENTIFICACION DEL RIESGO'!$AB$27:$AL$34,11,0),"")</f>
        <v/>
      </c>
      <c r="H50" s="272"/>
      <c r="I50" s="426"/>
      <c r="J50" s="426"/>
      <c r="K50" s="426"/>
      <c r="L50" s="426"/>
      <c r="M50" s="426"/>
      <c r="N50" s="427" t="str">
        <f>IF(Tabla46[[#This Row],[ID RIESGO]]="","",IF(Tabla46[[#This Row],[RESPONSABLE DEL CONTROL (CARGO)]]="","No","Si"))</f>
        <v/>
      </c>
      <c r="O50" s="427" t="str">
        <f>IF(Tabla46[[#This Row],[FRECUENCIA DE EJECUCION DEL CONTROL]]="","",IF(Tabla46[[#This Row],[FRECUENCIA DE EJECUCION DEL CONTROL]]=DATOS!$AS$32,DATOS!$AS$32,DATOS!$AS$31))</f>
        <v/>
      </c>
      <c r="P5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 s="427" t="str">
        <f>IF(ISTEXT(Tabla46[[#This Row],[VALOR EVALUACION DISENO]]),"",IF(Tabla46[[#This Row],[VALOR EVALUACION DISENO]]&gt;4.6,DATOS!$AV$21,IF(Tabla46[[#This Row],[VALOR EVALUACION DISENO]]&gt;=3,DATOS!$AV$22,DATOS!$AV$23)))</f>
        <v/>
      </c>
      <c r="R50" s="431"/>
      <c r="S50" s="427" t="str">
        <f>IFERROR(VLOOKUP(Tabla46[[#This Row],[% DE CUMPLIMIENTO DE LA EJECUCION DEL CONTROL]],DATOS!$AS$38:$AT$40,2,0),"")</f>
        <v/>
      </c>
      <c r="T50" s="432"/>
      <c r="U50" s="433" t="str">
        <f>IFERROR(VLOOKUP(Tabla46[[#This Row],[CRITERIOS DE EVALUACION DE LA EFECTIVIDAD]],DATOS!$AS$43:$AT$45,2,0),"")</f>
        <v/>
      </c>
      <c r="V5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 spans="1:22" ht="15" customHeight="1" x14ac:dyDescent="0.25">
      <c r="A51" s="7"/>
      <c r="B51" s="5"/>
      <c r="C51" s="5"/>
      <c r="D51" s="86"/>
      <c r="E51" s="10"/>
      <c r="F51" s="271"/>
      <c r="G51" s="275" t="str">
        <f>IFERROR(VLOOKUP(Tabla46[[#This Row],[ID RIESGO]],'1. IDENTIFICACION DEL RIESGO'!$AB$27:$AL$34,11,0),"")</f>
        <v/>
      </c>
      <c r="H51" s="272"/>
      <c r="I51" s="426"/>
      <c r="J51" s="426"/>
      <c r="K51" s="426"/>
      <c r="L51" s="426"/>
      <c r="M51" s="426"/>
      <c r="N51" s="427" t="str">
        <f>IF(Tabla46[[#This Row],[ID RIESGO]]="","",IF(Tabla46[[#This Row],[RESPONSABLE DEL CONTROL (CARGO)]]="","No","Si"))</f>
        <v/>
      </c>
      <c r="O51" s="427" t="str">
        <f>IF(Tabla46[[#This Row],[FRECUENCIA DE EJECUCION DEL CONTROL]]="","",IF(Tabla46[[#This Row],[FRECUENCIA DE EJECUCION DEL CONTROL]]=DATOS!$AS$32,DATOS!$AS$32,DATOS!$AS$31))</f>
        <v/>
      </c>
      <c r="P5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 s="427" t="str">
        <f>IF(ISTEXT(Tabla46[[#This Row],[VALOR EVALUACION DISENO]]),"",IF(Tabla46[[#This Row],[VALOR EVALUACION DISENO]]&gt;4.6,DATOS!$AV$21,IF(Tabla46[[#This Row],[VALOR EVALUACION DISENO]]&gt;=3,DATOS!$AV$22,DATOS!$AV$23)))</f>
        <v/>
      </c>
      <c r="R51" s="431"/>
      <c r="S51" s="427" t="str">
        <f>IFERROR(VLOOKUP(Tabla46[[#This Row],[% DE CUMPLIMIENTO DE LA EJECUCION DEL CONTROL]],DATOS!$AS$38:$AT$40,2,0),"")</f>
        <v/>
      </c>
      <c r="T51" s="432"/>
      <c r="U51" s="433" t="str">
        <f>IFERROR(VLOOKUP(Tabla46[[#This Row],[CRITERIOS DE EVALUACION DE LA EFECTIVIDAD]],DATOS!$AS$43:$AT$45,2,0),"")</f>
        <v/>
      </c>
      <c r="V5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 spans="1:22" ht="15" customHeight="1" x14ac:dyDescent="0.25">
      <c r="A52" s="7"/>
      <c r="B52" s="5"/>
      <c r="C52" s="5"/>
      <c r="D52" s="86"/>
      <c r="E52" s="10"/>
      <c r="F52" s="271"/>
      <c r="G52" s="275" t="str">
        <f>IFERROR(VLOOKUP(Tabla46[[#This Row],[ID RIESGO]],'1. IDENTIFICACION DEL RIESGO'!$AB$27:$AL$34,11,0),"")</f>
        <v/>
      </c>
      <c r="H52" s="272"/>
      <c r="I52" s="426"/>
      <c r="J52" s="426"/>
      <c r="K52" s="426"/>
      <c r="L52" s="426"/>
      <c r="M52" s="426"/>
      <c r="N52" s="427" t="str">
        <f>IF(Tabla46[[#This Row],[ID RIESGO]]="","",IF(Tabla46[[#This Row],[RESPONSABLE DEL CONTROL (CARGO)]]="","No","Si"))</f>
        <v/>
      </c>
      <c r="O52" s="427" t="str">
        <f>IF(Tabla46[[#This Row],[FRECUENCIA DE EJECUCION DEL CONTROL]]="","",IF(Tabla46[[#This Row],[FRECUENCIA DE EJECUCION DEL CONTROL]]=DATOS!$AS$32,DATOS!$AS$32,DATOS!$AS$31))</f>
        <v/>
      </c>
      <c r="P5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 s="427" t="str">
        <f>IF(ISTEXT(Tabla46[[#This Row],[VALOR EVALUACION DISENO]]),"",IF(Tabla46[[#This Row],[VALOR EVALUACION DISENO]]&gt;4.6,DATOS!$AV$21,IF(Tabla46[[#This Row],[VALOR EVALUACION DISENO]]&gt;=3,DATOS!$AV$22,DATOS!$AV$23)))</f>
        <v/>
      </c>
      <c r="R52" s="431"/>
      <c r="S52" s="427" t="str">
        <f>IFERROR(VLOOKUP(Tabla46[[#This Row],[% DE CUMPLIMIENTO DE LA EJECUCION DEL CONTROL]],DATOS!$AS$38:$AT$40,2,0),"")</f>
        <v/>
      </c>
      <c r="T52" s="432"/>
      <c r="U52" s="433" t="str">
        <f>IFERROR(VLOOKUP(Tabla46[[#This Row],[CRITERIOS DE EVALUACION DE LA EFECTIVIDAD]],DATOS!$AS$43:$AT$45,2,0),"")</f>
        <v/>
      </c>
      <c r="V5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3" spans="1:22" ht="15" customHeight="1" x14ac:dyDescent="0.25">
      <c r="A53" s="7"/>
      <c r="B53" s="5"/>
      <c r="C53" s="5"/>
      <c r="D53" s="86"/>
      <c r="E53" s="10"/>
      <c r="F53" s="271"/>
      <c r="G53" s="275" t="str">
        <f>IFERROR(VLOOKUP(Tabla46[[#This Row],[ID RIESGO]],'1. IDENTIFICACION DEL RIESGO'!$AB$27:$AL$34,11,0),"")</f>
        <v/>
      </c>
      <c r="H53" s="272"/>
      <c r="I53" s="426"/>
      <c r="J53" s="426"/>
      <c r="K53" s="426"/>
      <c r="L53" s="426"/>
      <c r="M53" s="426"/>
      <c r="N53" s="427" t="str">
        <f>IF(Tabla46[[#This Row],[ID RIESGO]]="","",IF(Tabla46[[#This Row],[RESPONSABLE DEL CONTROL (CARGO)]]="","No","Si"))</f>
        <v/>
      </c>
      <c r="O53" s="427" t="str">
        <f>IF(Tabla46[[#This Row],[FRECUENCIA DE EJECUCION DEL CONTROL]]="","",IF(Tabla46[[#This Row],[FRECUENCIA DE EJECUCION DEL CONTROL]]=DATOS!$AS$32,DATOS!$AS$32,DATOS!$AS$31))</f>
        <v/>
      </c>
      <c r="P5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3" s="427" t="str">
        <f>IF(ISTEXT(Tabla46[[#This Row],[VALOR EVALUACION DISENO]]),"",IF(Tabla46[[#This Row],[VALOR EVALUACION DISENO]]&gt;4.6,DATOS!$AV$21,IF(Tabla46[[#This Row],[VALOR EVALUACION DISENO]]&gt;=3,DATOS!$AV$22,DATOS!$AV$23)))</f>
        <v/>
      </c>
      <c r="R53" s="431"/>
      <c r="S53" s="427" t="str">
        <f>IFERROR(VLOOKUP(Tabla46[[#This Row],[% DE CUMPLIMIENTO DE LA EJECUCION DEL CONTROL]],DATOS!$AS$38:$AT$40,2,0),"")</f>
        <v/>
      </c>
      <c r="T53" s="432"/>
      <c r="U53" s="433" t="str">
        <f>IFERROR(VLOOKUP(Tabla46[[#This Row],[CRITERIOS DE EVALUACION DE LA EFECTIVIDAD]],DATOS!$AS$43:$AT$45,2,0),"")</f>
        <v/>
      </c>
      <c r="V5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4" spans="1:22" ht="15" customHeight="1" x14ac:dyDescent="0.25">
      <c r="A54" s="7"/>
      <c r="B54" s="5"/>
      <c r="C54" s="5"/>
      <c r="D54" s="86"/>
      <c r="E54" s="10"/>
      <c r="F54" s="271"/>
      <c r="G54" s="275" t="str">
        <f>IFERROR(VLOOKUP(Tabla46[[#This Row],[ID RIESGO]],'1. IDENTIFICACION DEL RIESGO'!$AB$27:$AL$34,11,0),"")</f>
        <v/>
      </c>
      <c r="H54" s="272"/>
      <c r="I54" s="426"/>
      <c r="J54" s="426"/>
      <c r="K54" s="426"/>
      <c r="L54" s="426"/>
      <c r="M54" s="426"/>
      <c r="N54" s="427" t="str">
        <f>IF(Tabla46[[#This Row],[ID RIESGO]]="","",IF(Tabla46[[#This Row],[RESPONSABLE DEL CONTROL (CARGO)]]="","No","Si"))</f>
        <v/>
      </c>
      <c r="O54" s="427" t="str">
        <f>IF(Tabla46[[#This Row],[FRECUENCIA DE EJECUCION DEL CONTROL]]="","",IF(Tabla46[[#This Row],[FRECUENCIA DE EJECUCION DEL CONTROL]]=DATOS!$AS$32,DATOS!$AS$32,DATOS!$AS$31))</f>
        <v/>
      </c>
      <c r="P5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4" s="427" t="str">
        <f>IF(ISTEXT(Tabla46[[#This Row],[VALOR EVALUACION DISENO]]),"",IF(Tabla46[[#This Row],[VALOR EVALUACION DISENO]]&gt;4.6,DATOS!$AV$21,IF(Tabla46[[#This Row],[VALOR EVALUACION DISENO]]&gt;=3,DATOS!$AV$22,DATOS!$AV$23)))</f>
        <v/>
      </c>
      <c r="R54" s="431"/>
      <c r="S54" s="427" t="str">
        <f>IFERROR(VLOOKUP(Tabla46[[#This Row],[% DE CUMPLIMIENTO DE LA EJECUCION DEL CONTROL]],DATOS!$AS$38:$AT$40,2,0),"")</f>
        <v/>
      </c>
      <c r="T54" s="432"/>
      <c r="U54" s="433" t="str">
        <f>IFERROR(VLOOKUP(Tabla46[[#This Row],[CRITERIOS DE EVALUACION DE LA EFECTIVIDAD]],DATOS!$AS$43:$AT$45,2,0),"")</f>
        <v/>
      </c>
      <c r="V5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5" spans="1:22" ht="15" customHeight="1" x14ac:dyDescent="0.25">
      <c r="A55" s="7"/>
      <c r="B55" s="5"/>
      <c r="C55" s="5"/>
      <c r="D55" s="86"/>
      <c r="E55" s="10"/>
      <c r="F55" s="271"/>
      <c r="G55" s="275" t="str">
        <f>IFERROR(VLOOKUP(Tabla46[[#This Row],[ID RIESGO]],'1. IDENTIFICACION DEL RIESGO'!$AB$27:$AL$34,11,0),"")</f>
        <v/>
      </c>
      <c r="H55" s="272"/>
      <c r="I55" s="426"/>
      <c r="J55" s="426"/>
      <c r="K55" s="426"/>
      <c r="L55" s="426"/>
      <c r="M55" s="426"/>
      <c r="N55" s="427" t="str">
        <f>IF(Tabla46[[#This Row],[ID RIESGO]]="","",IF(Tabla46[[#This Row],[RESPONSABLE DEL CONTROL (CARGO)]]="","No","Si"))</f>
        <v/>
      </c>
      <c r="O55" s="427" t="str">
        <f>IF(Tabla46[[#This Row],[FRECUENCIA DE EJECUCION DEL CONTROL]]="","",IF(Tabla46[[#This Row],[FRECUENCIA DE EJECUCION DEL CONTROL]]=DATOS!$AS$32,DATOS!$AS$32,DATOS!$AS$31))</f>
        <v/>
      </c>
      <c r="P5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5" s="427" t="str">
        <f>IF(ISTEXT(Tabla46[[#This Row],[VALOR EVALUACION DISENO]]),"",IF(Tabla46[[#This Row],[VALOR EVALUACION DISENO]]&gt;4.6,DATOS!$AV$21,IF(Tabla46[[#This Row],[VALOR EVALUACION DISENO]]&gt;=3,DATOS!$AV$22,DATOS!$AV$23)))</f>
        <v/>
      </c>
      <c r="R55" s="431"/>
      <c r="S55" s="427" t="str">
        <f>IFERROR(VLOOKUP(Tabla46[[#This Row],[% DE CUMPLIMIENTO DE LA EJECUCION DEL CONTROL]],DATOS!$AS$38:$AT$40,2,0),"")</f>
        <v/>
      </c>
      <c r="T55" s="432"/>
      <c r="U55" s="433" t="str">
        <f>IFERROR(VLOOKUP(Tabla46[[#This Row],[CRITERIOS DE EVALUACION DE LA EFECTIVIDAD]],DATOS!$AS$43:$AT$45,2,0),"")</f>
        <v/>
      </c>
      <c r="V5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6" spans="1:22" ht="15" customHeight="1" x14ac:dyDescent="0.25">
      <c r="A56" s="7"/>
      <c r="B56" s="5"/>
      <c r="C56" s="5"/>
      <c r="D56" s="86"/>
      <c r="E56" s="10"/>
      <c r="F56" s="271"/>
      <c r="G56" s="275" t="str">
        <f>IFERROR(VLOOKUP(Tabla46[[#This Row],[ID RIESGO]],'1. IDENTIFICACION DEL RIESGO'!$AB$27:$AL$34,11,0),"")</f>
        <v/>
      </c>
      <c r="H56" s="272"/>
      <c r="I56" s="426"/>
      <c r="J56" s="426"/>
      <c r="K56" s="426"/>
      <c r="L56" s="426"/>
      <c r="M56" s="426"/>
      <c r="N56" s="427" t="str">
        <f>IF(Tabla46[[#This Row],[ID RIESGO]]="","",IF(Tabla46[[#This Row],[RESPONSABLE DEL CONTROL (CARGO)]]="","No","Si"))</f>
        <v/>
      </c>
      <c r="O56" s="427" t="str">
        <f>IF(Tabla46[[#This Row],[FRECUENCIA DE EJECUCION DEL CONTROL]]="","",IF(Tabla46[[#This Row],[FRECUENCIA DE EJECUCION DEL CONTROL]]=DATOS!$AS$32,DATOS!$AS$32,DATOS!$AS$31))</f>
        <v/>
      </c>
      <c r="P5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6" s="427" t="str">
        <f>IF(ISTEXT(Tabla46[[#This Row],[VALOR EVALUACION DISENO]]),"",IF(Tabla46[[#This Row],[VALOR EVALUACION DISENO]]&gt;4.6,DATOS!$AV$21,IF(Tabla46[[#This Row],[VALOR EVALUACION DISENO]]&gt;=3,DATOS!$AV$22,DATOS!$AV$23)))</f>
        <v/>
      </c>
      <c r="R56" s="431"/>
      <c r="S56" s="427" t="str">
        <f>IFERROR(VLOOKUP(Tabla46[[#This Row],[% DE CUMPLIMIENTO DE LA EJECUCION DEL CONTROL]],DATOS!$AS$38:$AT$40,2,0),"")</f>
        <v/>
      </c>
      <c r="T56" s="432"/>
      <c r="U56" s="433" t="str">
        <f>IFERROR(VLOOKUP(Tabla46[[#This Row],[CRITERIOS DE EVALUACION DE LA EFECTIVIDAD]],DATOS!$AS$43:$AT$45,2,0),"")</f>
        <v/>
      </c>
      <c r="V5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7" spans="1:22" ht="15" customHeight="1" x14ac:dyDescent="0.25">
      <c r="A57" s="7"/>
      <c r="B57" s="5"/>
      <c r="C57" s="5"/>
      <c r="D57" s="86"/>
      <c r="E57" s="10"/>
      <c r="F57" s="271"/>
      <c r="G57" s="275" t="str">
        <f>IFERROR(VLOOKUP(Tabla46[[#This Row],[ID RIESGO]],'1. IDENTIFICACION DEL RIESGO'!$AB$27:$AL$34,11,0),"")</f>
        <v/>
      </c>
      <c r="H57" s="272"/>
      <c r="I57" s="426"/>
      <c r="J57" s="426"/>
      <c r="K57" s="426"/>
      <c r="L57" s="426"/>
      <c r="M57" s="426"/>
      <c r="N57" s="427" t="str">
        <f>IF(Tabla46[[#This Row],[ID RIESGO]]="","",IF(Tabla46[[#This Row],[RESPONSABLE DEL CONTROL (CARGO)]]="","No","Si"))</f>
        <v/>
      </c>
      <c r="O57" s="427" t="str">
        <f>IF(Tabla46[[#This Row],[FRECUENCIA DE EJECUCION DEL CONTROL]]="","",IF(Tabla46[[#This Row],[FRECUENCIA DE EJECUCION DEL CONTROL]]=DATOS!$AS$32,DATOS!$AS$32,DATOS!$AS$31))</f>
        <v/>
      </c>
      <c r="P5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7" s="427" t="str">
        <f>IF(ISTEXT(Tabla46[[#This Row],[VALOR EVALUACION DISENO]]),"",IF(Tabla46[[#This Row],[VALOR EVALUACION DISENO]]&gt;4.6,DATOS!$AV$21,IF(Tabla46[[#This Row],[VALOR EVALUACION DISENO]]&gt;=3,DATOS!$AV$22,DATOS!$AV$23)))</f>
        <v/>
      </c>
      <c r="R57" s="431"/>
      <c r="S57" s="427" t="str">
        <f>IFERROR(VLOOKUP(Tabla46[[#This Row],[% DE CUMPLIMIENTO DE LA EJECUCION DEL CONTROL]],DATOS!$AS$38:$AT$40,2,0),"")</f>
        <v/>
      </c>
      <c r="T57" s="432"/>
      <c r="U57" s="433" t="str">
        <f>IFERROR(VLOOKUP(Tabla46[[#This Row],[CRITERIOS DE EVALUACION DE LA EFECTIVIDAD]],DATOS!$AS$43:$AT$45,2,0),"")</f>
        <v/>
      </c>
      <c r="V5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8" spans="1:22" ht="15" customHeight="1" x14ac:dyDescent="0.25">
      <c r="A58" s="7"/>
      <c r="B58" s="5"/>
      <c r="C58" s="5"/>
      <c r="D58" s="86"/>
      <c r="E58" s="10"/>
      <c r="F58" s="271"/>
      <c r="G58" s="273" t="str">
        <f>IFERROR(VLOOKUP(Tabla46[[#This Row],[ID RIESGO]],'1. IDENTIFICACION DEL RIESGO'!$AB$27:$AL$34,11,0),"")</f>
        <v/>
      </c>
      <c r="H58" s="272"/>
      <c r="I58" s="426"/>
      <c r="J58" s="426"/>
      <c r="K58" s="426"/>
      <c r="L58" s="426"/>
      <c r="M58" s="426"/>
      <c r="N58" s="427" t="str">
        <f>IF(Tabla46[[#This Row],[ID RIESGO]]="","",IF(Tabla46[[#This Row],[RESPONSABLE DEL CONTROL (CARGO)]]="","No","Si"))</f>
        <v/>
      </c>
      <c r="O58" s="427" t="str">
        <f>IF(Tabla46[[#This Row],[FRECUENCIA DE EJECUCION DEL CONTROL]]="","",IF(Tabla46[[#This Row],[FRECUENCIA DE EJECUCION DEL CONTROL]]=DATOS!$AS$32,DATOS!$AS$32,DATOS!$AS$31))</f>
        <v/>
      </c>
      <c r="P5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8" s="427" t="str">
        <f>IF(ISTEXT(Tabla46[[#This Row],[VALOR EVALUACION DISENO]]),"",IF(Tabla46[[#This Row],[VALOR EVALUACION DISENO]]&gt;4.6,DATOS!$AV$21,IF(Tabla46[[#This Row],[VALOR EVALUACION DISENO]]&gt;=3,DATOS!$AV$22,DATOS!$AV$23)))</f>
        <v/>
      </c>
      <c r="R58" s="431"/>
      <c r="S58" s="427" t="str">
        <f>IFERROR(VLOOKUP(Tabla46[[#This Row],[% DE CUMPLIMIENTO DE LA EJECUCION DEL CONTROL]],DATOS!$AS$38:$AT$40,2,0),"")</f>
        <v/>
      </c>
      <c r="T58" s="432"/>
      <c r="U58" s="433" t="str">
        <f>IFERROR(VLOOKUP(Tabla46[[#This Row],[CRITERIOS DE EVALUACION DE LA EFECTIVIDAD]],DATOS!$AS$43:$AT$45,2,0),"")</f>
        <v/>
      </c>
      <c r="V5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9" spans="1:22" ht="15" customHeight="1" x14ac:dyDescent="0.25">
      <c r="A59" s="7"/>
      <c r="B59" s="5"/>
      <c r="C59" s="5"/>
      <c r="D59" s="86"/>
      <c r="E59" s="10"/>
      <c r="F59" s="271"/>
      <c r="G59" s="270" t="str">
        <f>IFERROR(VLOOKUP(Tabla46[[#This Row],[ID RIESGO]],'1. IDENTIFICACION DEL RIESGO'!$AB$27:$AL$34,11,0),"")</f>
        <v/>
      </c>
      <c r="H59" s="272"/>
      <c r="I59" s="426"/>
      <c r="J59" s="426"/>
      <c r="K59" s="426"/>
      <c r="L59" s="426"/>
      <c r="M59" s="426"/>
      <c r="N59" s="427" t="str">
        <f>IF(Tabla46[[#This Row],[ID RIESGO]]="","",IF(Tabla46[[#This Row],[RESPONSABLE DEL CONTROL (CARGO)]]="","No","Si"))</f>
        <v/>
      </c>
      <c r="O59" s="427" t="str">
        <f>IF(Tabla46[[#This Row],[FRECUENCIA DE EJECUCION DEL CONTROL]]="","",IF(Tabla46[[#This Row],[FRECUENCIA DE EJECUCION DEL CONTROL]]=DATOS!$AS$32,DATOS!$AS$32,DATOS!$AS$31))</f>
        <v/>
      </c>
      <c r="P5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9" s="427" t="str">
        <f>IF(ISTEXT(Tabla46[[#This Row],[VALOR EVALUACION DISENO]]),"",IF(Tabla46[[#This Row],[VALOR EVALUACION DISENO]]&gt;4.6,DATOS!$AV$21,IF(Tabla46[[#This Row],[VALOR EVALUACION DISENO]]&gt;=3,DATOS!$AV$22,DATOS!$AV$23)))</f>
        <v/>
      </c>
      <c r="R59" s="431"/>
      <c r="S59" s="427" t="str">
        <f>IFERROR(VLOOKUP(Tabla46[[#This Row],[% DE CUMPLIMIENTO DE LA EJECUCION DEL CONTROL]],DATOS!$AS$38:$AT$40,2,0),"")</f>
        <v/>
      </c>
      <c r="T59" s="432"/>
      <c r="U59" s="433" t="str">
        <f>IFERROR(VLOOKUP(Tabla46[[#This Row],[CRITERIOS DE EVALUACION DE LA EFECTIVIDAD]],DATOS!$AS$43:$AT$45,2,0),"")</f>
        <v/>
      </c>
      <c r="V5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0" spans="1:22" ht="15" customHeight="1" x14ac:dyDescent="0.25">
      <c r="A60" s="7"/>
      <c r="B60" s="5"/>
      <c r="C60" s="5"/>
      <c r="D60" s="86"/>
      <c r="E60" s="10"/>
      <c r="F60" s="271"/>
      <c r="G60" s="275" t="str">
        <f>IFERROR(VLOOKUP(Tabla46[[#This Row],[ID RIESGO]],'1. IDENTIFICACION DEL RIESGO'!$AB$27:$AL$34,11,0),"")</f>
        <v/>
      </c>
      <c r="H60" s="272"/>
      <c r="I60" s="425"/>
      <c r="J60" s="426"/>
      <c r="K60" s="426"/>
      <c r="L60" s="284"/>
      <c r="M60" s="426"/>
      <c r="N60" s="427" t="str">
        <f>IF(Tabla46[[#This Row],[ID RIESGO]]="","",IF(Tabla46[[#This Row],[RESPONSABLE DEL CONTROL (CARGO)]]="","No","Si"))</f>
        <v/>
      </c>
      <c r="O60" s="427" t="str">
        <f>IF(Tabla46[[#This Row],[FRECUENCIA DE EJECUCION DEL CONTROL]]="","",IF(Tabla46[[#This Row],[FRECUENCIA DE EJECUCION DEL CONTROL]]=DATOS!$AS$32,DATOS!$AS$32,DATOS!$AS$31))</f>
        <v/>
      </c>
      <c r="P6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0" s="427" t="str">
        <f>IF(ISTEXT(Tabla46[[#This Row],[VALOR EVALUACION DISENO]]),"",IF(Tabla46[[#This Row],[VALOR EVALUACION DISENO]]&gt;4.6,DATOS!$AV$21,IF(Tabla46[[#This Row],[VALOR EVALUACION DISENO]]&gt;=3,DATOS!$AV$22,DATOS!$AV$23)))</f>
        <v/>
      </c>
      <c r="R60" s="431"/>
      <c r="S60" s="427" t="str">
        <f>IFERROR(VLOOKUP(Tabla46[[#This Row],[% DE CUMPLIMIENTO DE LA EJECUCION DEL CONTROL]],DATOS!$AS$38:$AT$40,2,0),"")</f>
        <v/>
      </c>
      <c r="T60" s="435"/>
      <c r="U60" s="433" t="str">
        <f>IFERROR(VLOOKUP(Tabla46[[#This Row],[CRITERIOS DE EVALUACION DE LA EFECTIVIDAD]],DATOS!$AS$43:$AT$45,2,0),"")</f>
        <v/>
      </c>
      <c r="V6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1" spans="1:22" ht="15" customHeight="1" x14ac:dyDescent="0.25">
      <c r="A61" s="7"/>
      <c r="B61" s="5"/>
      <c r="C61" s="5"/>
      <c r="D61" s="86"/>
      <c r="E61" s="10"/>
      <c r="F61" s="271"/>
      <c r="G61" s="270" t="str">
        <f>IFERROR(VLOOKUP(Tabla46[[#This Row],[ID RIESGO]],'1. IDENTIFICACION DEL RIESGO'!$AB$27:$AL$34,11,0),"")</f>
        <v/>
      </c>
      <c r="H61" s="272"/>
      <c r="I61" s="425"/>
      <c r="J61" s="426"/>
      <c r="K61" s="426"/>
      <c r="L61" s="426"/>
      <c r="M61" s="426"/>
      <c r="N61" s="427" t="str">
        <f>IF(Tabla46[[#This Row],[ID RIESGO]]="","",IF(Tabla46[[#This Row],[RESPONSABLE DEL CONTROL (CARGO)]]="","No","Si"))</f>
        <v/>
      </c>
      <c r="O61" s="427" t="str">
        <f>IF(Tabla46[[#This Row],[FRECUENCIA DE EJECUCION DEL CONTROL]]="","",IF(Tabla46[[#This Row],[FRECUENCIA DE EJECUCION DEL CONTROL]]=DATOS!$AS$32,DATOS!$AS$32,DATOS!$AS$31))</f>
        <v/>
      </c>
      <c r="P6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1" s="427" t="str">
        <f>IF(ISTEXT(Tabla46[[#This Row],[VALOR EVALUACION DISENO]]),"",IF(Tabla46[[#This Row],[VALOR EVALUACION DISENO]]&gt;4.6,DATOS!$AV$21,IF(Tabla46[[#This Row],[VALOR EVALUACION DISENO]]&gt;=3,DATOS!$AV$22,DATOS!$AV$23)))</f>
        <v/>
      </c>
      <c r="R61" s="431"/>
      <c r="S61" s="427" t="str">
        <f>IFERROR(VLOOKUP(Tabla46[[#This Row],[% DE CUMPLIMIENTO DE LA EJECUCION DEL CONTROL]],DATOS!$AS$38:$AT$40,2,0),"")</f>
        <v/>
      </c>
      <c r="T61" s="432"/>
      <c r="U61" s="433" t="str">
        <f>IFERROR(VLOOKUP(Tabla46[[#This Row],[CRITERIOS DE EVALUACION DE LA EFECTIVIDAD]],DATOS!$AS$43:$AT$45,2,0),"")</f>
        <v/>
      </c>
      <c r="V6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2" spans="1:22" ht="15" customHeight="1" x14ac:dyDescent="0.25">
      <c r="A62" s="7"/>
      <c r="B62" s="5"/>
      <c r="C62" s="5"/>
      <c r="D62" s="86"/>
      <c r="E62" s="10"/>
      <c r="F62" s="277"/>
      <c r="G62" s="278" t="str">
        <f>IFERROR(VLOOKUP(Tabla46[[#This Row],[ID RIESGO]],'1. IDENTIFICACION DEL RIESGO'!$AB$27:$AL$34,11,0),"")</f>
        <v/>
      </c>
      <c r="H62" s="279"/>
      <c r="I62" s="425"/>
      <c r="J62" s="428"/>
      <c r="K62" s="428"/>
      <c r="L62" s="428"/>
      <c r="M62" s="428"/>
      <c r="N62" s="429" t="str">
        <f>IF(Tabla46[[#This Row],[ID RIESGO]]="","",IF(Tabla46[[#This Row],[RESPONSABLE DEL CONTROL (CARGO)]]="","No","Si"))</f>
        <v/>
      </c>
      <c r="O62" s="427" t="str">
        <f>IF(Tabla46[[#This Row],[FRECUENCIA DE EJECUCION DEL CONTROL]]="","",IF(Tabla46[[#This Row],[FRECUENCIA DE EJECUCION DEL CONTROL]]=DATOS!$AS$32,DATOS!$AS$32,DATOS!$AS$31))</f>
        <v/>
      </c>
      <c r="P6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2" s="427" t="str">
        <f>IF(ISTEXT(Tabla46[[#This Row],[VALOR EVALUACION DISENO]]),"",IF(Tabla46[[#This Row],[VALOR EVALUACION DISENO]]&gt;4.6,DATOS!$AV$21,IF(Tabla46[[#This Row],[VALOR EVALUACION DISENO]]&gt;=3,DATOS!$AV$22,DATOS!$AV$23)))</f>
        <v/>
      </c>
      <c r="R62" s="438"/>
      <c r="S62" s="427" t="str">
        <f>IFERROR(VLOOKUP(Tabla46[[#This Row],[% DE CUMPLIMIENTO DE LA EJECUCION DEL CONTROL]],DATOS!$AS$38:$AT$40,2,0),"")</f>
        <v/>
      </c>
      <c r="T62" s="439"/>
      <c r="U62" s="440" t="str">
        <f>IFERROR(VLOOKUP(Tabla46[[#This Row],[CRITERIOS DE EVALUACION DE LA EFECTIVIDAD]],DATOS!$AS$43:$AT$45,2,0),"")</f>
        <v/>
      </c>
      <c r="V62" s="440"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3" spans="1:22" ht="15" customHeight="1" x14ac:dyDescent="0.25">
      <c r="A63" s="7"/>
      <c r="B63" s="5"/>
      <c r="C63" s="5"/>
      <c r="D63" s="86"/>
      <c r="E63" s="10"/>
      <c r="F63" s="271"/>
      <c r="G63" s="275" t="str">
        <f>IFERROR(VLOOKUP(Tabla46[[#This Row],[ID RIESGO]],'1. IDENTIFICACION DEL RIESGO'!$AB$27:$AL$34,11,0),"")</f>
        <v/>
      </c>
      <c r="H63" s="274"/>
      <c r="I63" s="426"/>
      <c r="J63" s="426"/>
      <c r="K63" s="426"/>
      <c r="L63" s="426"/>
      <c r="M63" s="426"/>
      <c r="N63" s="427" t="str">
        <f>IF(Tabla46[[#This Row],[ID RIESGO]]="","",IF(Tabla46[[#This Row],[RESPONSABLE DEL CONTROL (CARGO)]]="","No","Si"))</f>
        <v/>
      </c>
      <c r="O63" s="427" t="str">
        <f>IF(Tabla46[[#This Row],[FRECUENCIA DE EJECUCION DEL CONTROL]]="","",IF(Tabla46[[#This Row],[FRECUENCIA DE EJECUCION DEL CONTROL]]=DATOS!$AS$32,DATOS!$AS$32,DATOS!$AS$31))</f>
        <v/>
      </c>
      <c r="P6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3" s="427" t="str">
        <f>IF(ISTEXT(Tabla46[[#This Row],[VALOR EVALUACION DISENO]]),"",IF(Tabla46[[#This Row],[VALOR EVALUACION DISENO]]&gt;4.6,DATOS!$AV$21,IF(Tabla46[[#This Row],[VALOR EVALUACION DISENO]]&gt;=3,DATOS!$AV$22,DATOS!$AV$23)))</f>
        <v/>
      </c>
      <c r="R63" s="431"/>
      <c r="S63" s="427" t="str">
        <f>IFERROR(VLOOKUP(Tabla46[[#This Row],[% DE CUMPLIMIENTO DE LA EJECUCION DEL CONTROL]],DATOS!$AS$38:$AT$40,2,0),"")</f>
        <v/>
      </c>
      <c r="T63" s="432"/>
      <c r="U63" s="433" t="str">
        <f>IFERROR(VLOOKUP(Tabla46[[#This Row],[CRITERIOS DE EVALUACION DE LA EFECTIVIDAD]],DATOS!$AS$43:$AT$45,2,0),"")</f>
        <v/>
      </c>
      <c r="V6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4" spans="1:22" ht="15" customHeight="1" x14ac:dyDescent="0.25">
      <c r="A64" s="7"/>
      <c r="B64" s="5"/>
      <c r="C64" s="5"/>
      <c r="D64" s="86"/>
      <c r="E64" s="10"/>
      <c r="F64" s="200"/>
      <c r="G64" s="276" t="str">
        <f>IFERROR(VLOOKUP(Tabla46[[#This Row],[ID RIESGO]],'1. IDENTIFICACION DEL RIESGO'!$AB$27:$AL$34,11,0),"")</f>
        <v/>
      </c>
      <c r="H64" s="274"/>
      <c r="I64" s="426"/>
      <c r="J64" s="426"/>
      <c r="K64" s="426"/>
      <c r="L64" s="426"/>
      <c r="M64" s="426"/>
      <c r="N64" s="427" t="str">
        <f>IF(Tabla46[[#This Row],[ID RIESGO]]="","",IF(Tabla46[[#This Row],[RESPONSABLE DEL CONTROL (CARGO)]]="","No","Si"))</f>
        <v/>
      </c>
      <c r="O64" s="427" t="str">
        <f>IF(Tabla46[[#This Row],[FRECUENCIA DE EJECUCION DEL CONTROL]]="","",IF(Tabla46[[#This Row],[FRECUENCIA DE EJECUCION DEL CONTROL]]=DATOS!$AS$32,DATOS!$AS$32,DATOS!$AS$31))</f>
        <v/>
      </c>
      <c r="P6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4" s="427" t="str">
        <f>IF(ISTEXT(Tabla46[[#This Row],[VALOR EVALUACION DISENO]]),"",IF(Tabla46[[#This Row],[VALOR EVALUACION DISENO]]&gt;4.6,DATOS!$AV$21,IF(Tabla46[[#This Row],[VALOR EVALUACION DISENO]]&gt;=3,DATOS!$AV$22,DATOS!$AV$23)))</f>
        <v/>
      </c>
      <c r="R64" s="431"/>
      <c r="S64" s="427" t="str">
        <f>IFERROR(VLOOKUP(Tabla46[[#This Row],[% DE CUMPLIMIENTO DE LA EJECUCION DEL CONTROL]],DATOS!$AS$38:$AT$40,2,0),"")</f>
        <v/>
      </c>
      <c r="T64" s="432"/>
      <c r="U64" s="433" t="str">
        <f>IFERROR(VLOOKUP(Tabla46[[#This Row],[CRITERIOS DE EVALUACION DE LA EFECTIVIDAD]],DATOS!$AS$43:$AT$45,2,0),"")</f>
        <v/>
      </c>
      <c r="V6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5" spans="1:22" ht="15" customHeight="1" x14ac:dyDescent="0.25">
      <c r="A65" s="7"/>
      <c r="B65" s="5"/>
      <c r="C65" s="5"/>
      <c r="D65" s="86"/>
      <c r="E65" s="10"/>
      <c r="F65" s="271"/>
      <c r="G65" s="273" t="str">
        <f>IFERROR(VLOOKUP(Tabla46[[#This Row],[ID RIESGO]],'1. IDENTIFICACION DEL RIESGO'!$AB$27:$AL$34,11,0),"")</f>
        <v/>
      </c>
      <c r="H65" s="274"/>
      <c r="I65" s="426"/>
      <c r="J65" s="426"/>
      <c r="K65" s="426"/>
      <c r="L65" s="426"/>
      <c r="M65" s="426"/>
      <c r="N65" s="427" t="str">
        <f>IF(Tabla46[[#This Row],[ID RIESGO]]="","",IF(Tabla46[[#This Row],[RESPONSABLE DEL CONTROL (CARGO)]]="","No","Si"))</f>
        <v/>
      </c>
      <c r="O65" s="427" t="str">
        <f>IF(Tabla46[[#This Row],[FRECUENCIA DE EJECUCION DEL CONTROL]]="","",IF(Tabla46[[#This Row],[FRECUENCIA DE EJECUCION DEL CONTROL]]=DATOS!$AS$32,DATOS!$AS$32,DATOS!$AS$31))</f>
        <v/>
      </c>
      <c r="P6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5" s="427" t="str">
        <f>IF(ISTEXT(Tabla46[[#This Row],[VALOR EVALUACION DISENO]]),"",IF(Tabla46[[#This Row],[VALOR EVALUACION DISENO]]&gt;4.6,DATOS!$AV$21,IF(Tabla46[[#This Row],[VALOR EVALUACION DISENO]]&gt;=3,DATOS!$AV$22,DATOS!$AV$23)))</f>
        <v/>
      </c>
      <c r="R65" s="431"/>
      <c r="S65" s="427" t="str">
        <f>IFERROR(VLOOKUP(Tabla46[[#This Row],[% DE CUMPLIMIENTO DE LA EJECUCION DEL CONTROL]],DATOS!$AS$38:$AT$40,2,0),"")</f>
        <v/>
      </c>
      <c r="T65" s="432"/>
      <c r="U65" s="433" t="str">
        <f>IFERROR(VLOOKUP(Tabla46[[#This Row],[CRITERIOS DE EVALUACION DE LA EFECTIVIDAD]],DATOS!$AS$43:$AT$45,2,0),"")</f>
        <v/>
      </c>
      <c r="V6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6" spans="1:22" ht="15" customHeight="1" x14ac:dyDescent="0.25">
      <c r="A66" s="7"/>
      <c r="B66" s="5"/>
      <c r="C66" s="5"/>
      <c r="D66" s="86"/>
      <c r="E66" s="10"/>
      <c r="F66" s="271"/>
      <c r="G66" s="270" t="str">
        <f>IFERROR(VLOOKUP(Tabla46[[#This Row],[ID RIESGO]],'1. IDENTIFICACION DEL RIESGO'!$AB$27:$AL$34,11,0),"")</f>
        <v/>
      </c>
      <c r="H66" s="274"/>
      <c r="I66" s="426"/>
      <c r="J66" s="426"/>
      <c r="K66" s="426"/>
      <c r="L66" s="426"/>
      <c r="M66" s="426"/>
      <c r="N66" s="427" t="str">
        <f>IF(Tabla46[[#This Row],[ID RIESGO]]="","",IF(Tabla46[[#This Row],[RESPONSABLE DEL CONTROL (CARGO)]]="","No","Si"))</f>
        <v/>
      </c>
      <c r="O66" s="427" t="str">
        <f>IF(Tabla46[[#This Row],[FRECUENCIA DE EJECUCION DEL CONTROL]]="","",IF(Tabla46[[#This Row],[FRECUENCIA DE EJECUCION DEL CONTROL]]=DATOS!$AS$32,DATOS!$AS$32,DATOS!$AS$31))</f>
        <v/>
      </c>
      <c r="P6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6" s="427" t="str">
        <f>IF(ISTEXT(Tabla46[[#This Row],[VALOR EVALUACION DISENO]]),"",IF(Tabla46[[#This Row],[VALOR EVALUACION DISENO]]&gt;4.6,DATOS!$AV$21,IF(Tabla46[[#This Row],[VALOR EVALUACION DISENO]]&gt;=3,DATOS!$AV$22,DATOS!$AV$23)))</f>
        <v/>
      </c>
      <c r="R66" s="431"/>
      <c r="S66" s="427" t="str">
        <f>IFERROR(VLOOKUP(Tabla46[[#This Row],[% DE CUMPLIMIENTO DE LA EJECUCION DEL CONTROL]],DATOS!$AS$38:$AT$40,2,0),"")</f>
        <v/>
      </c>
      <c r="T66" s="432"/>
      <c r="U66" s="433" t="str">
        <f>IFERROR(VLOOKUP(Tabla46[[#This Row],[CRITERIOS DE EVALUACION DE LA EFECTIVIDAD]],DATOS!$AS$43:$AT$45,2,0),"")</f>
        <v/>
      </c>
      <c r="V6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7" spans="1:22" ht="15" customHeight="1" x14ac:dyDescent="0.25">
      <c r="A67" s="7"/>
      <c r="B67" s="5"/>
      <c r="C67" s="5"/>
      <c r="D67" s="86"/>
      <c r="E67" s="10"/>
      <c r="F67" s="271"/>
      <c r="G67" s="270" t="str">
        <f>IFERROR(VLOOKUP(Tabla46[[#This Row],[ID RIESGO]],'1. IDENTIFICACION DEL RIESGO'!$AB$27:$AL$34,11,0),"")</f>
        <v/>
      </c>
      <c r="H67" s="274"/>
      <c r="I67" s="425"/>
      <c r="J67" s="426"/>
      <c r="K67" s="426"/>
      <c r="L67" s="426"/>
      <c r="M67" s="426"/>
      <c r="N67" s="427" t="str">
        <f>IF(Tabla46[[#This Row],[ID RIESGO]]="","",IF(Tabla46[[#This Row],[RESPONSABLE DEL CONTROL (CARGO)]]="","No","Si"))</f>
        <v/>
      </c>
      <c r="O67" s="427" t="str">
        <f>IF(Tabla46[[#This Row],[FRECUENCIA DE EJECUCION DEL CONTROL]]="","",IF(Tabla46[[#This Row],[FRECUENCIA DE EJECUCION DEL CONTROL]]=DATOS!$AS$32,DATOS!$AS$32,DATOS!$AS$31))</f>
        <v/>
      </c>
      <c r="P6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7" s="427" t="str">
        <f>IF(ISTEXT(Tabla46[[#This Row],[VALOR EVALUACION DISENO]]),"",IF(Tabla46[[#This Row],[VALOR EVALUACION DISENO]]&gt;4.6,DATOS!$AV$21,IF(Tabla46[[#This Row],[VALOR EVALUACION DISENO]]&gt;=3,DATOS!$AV$22,DATOS!$AV$23)))</f>
        <v/>
      </c>
      <c r="R67" s="431"/>
      <c r="S67" s="427" t="str">
        <f>IFERROR(VLOOKUP(Tabla46[[#This Row],[% DE CUMPLIMIENTO DE LA EJECUCION DEL CONTROL]],DATOS!$AS$38:$AT$40,2,0),"")</f>
        <v/>
      </c>
      <c r="T67" s="432"/>
      <c r="U67" s="433" t="str">
        <f>IFERROR(VLOOKUP(Tabla46[[#This Row],[CRITERIOS DE EVALUACION DE LA EFECTIVIDAD]],DATOS!$AS$43:$AT$45,2,0),"")</f>
        <v/>
      </c>
      <c r="V6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8" spans="1:22" ht="15" customHeight="1" x14ac:dyDescent="0.25">
      <c r="A68" s="7"/>
      <c r="B68" s="5"/>
      <c r="C68" s="5"/>
      <c r="D68" s="86"/>
      <c r="E68" s="10"/>
      <c r="F68" s="200"/>
      <c r="G68" s="151" t="str">
        <f>IFERROR(VLOOKUP(Tabla46[[#This Row],[ID RIESGO]],'1. IDENTIFICACION DEL RIESGO'!$AB$27:$AL$34,11,0),"")</f>
        <v/>
      </c>
      <c r="H68" s="200"/>
      <c r="I68" s="425"/>
      <c r="J68" s="426"/>
      <c r="K68" s="426"/>
      <c r="L68" s="426"/>
      <c r="M68" s="426"/>
      <c r="N68" s="285" t="str">
        <f>IF(Tabla46[[#This Row],[ID RIESGO]]="","",IF(Tabla46[[#This Row],[RESPONSABLE DEL CONTROL (CARGO)]]="","No","Si"))</f>
        <v/>
      </c>
      <c r="O68" s="427" t="str">
        <f>IF(Tabla46[[#This Row],[FRECUENCIA DE EJECUCION DEL CONTROL]]="","",IF(Tabla46[[#This Row],[FRECUENCIA DE EJECUCION DEL CONTROL]]=DATOS!$AS$32,DATOS!$AS$32,DATOS!$AS$31))</f>
        <v/>
      </c>
      <c r="P6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8" s="427" t="str">
        <f>IF(ISTEXT(Tabla46[[#This Row],[VALOR EVALUACION DISENO]]),"",IF(Tabla46[[#This Row],[VALOR EVALUACION DISENO]]&gt;4.6,DATOS!$AV$21,IF(Tabla46[[#This Row],[VALOR EVALUACION DISENO]]&gt;=3,DATOS!$AV$22,DATOS!$AV$23)))</f>
        <v/>
      </c>
      <c r="R68" s="431"/>
      <c r="S68" s="427" t="str">
        <f>IFERROR(VLOOKUP(Tabla46[[#This Row],[% DE CUMPLIMIENTO DE LA EJECUCION DEL CONTROL]],DATOS!$AS$38:$AT$40,2,0),"")</f>
        <v/>
      </c>
      <c r="T68" s="432"/>
      <c r="U68" s="433" t="str">
        <f>IFERROR(VLOOKUP(Tabla46[[#This Row],[CRITERIOS DE EVALUACION DE LA EFECTIVIDAD]],DATOS!$AS$43:$AT$45,2,0),"")</f>
        <v/>
      </c>
      <c r="V68"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69" spans="1:22" ht="15" customHeight="1" x14ac:dyDescent="0.25">
      <c r="A69" s="7"/>
      <c r="B69" s="5"/>
      <c r="C69" s="5"/>
      <c r="D69" s="86"/>
      <c r="E69" s="10"/>
      <c r="F69" s="200"/>
      <c r="G69" s="151" t="str">
        <f>IFERROR(VLOOKUP(Tabla46[[#This Row],[ID RIESGO]],'1. IDENTIFICACION DEL RIESGO'!$AB$27:$AL$34,11,0),"")</f>
        <v/>
      </c>
      <c r="H69" s="200"/>
      <c r="I69" s="425"/>
      <c r="J69" s="426"/>
      <c r="K69" s="426"/>
      <c r="L69" s="426"/>
      <c r="M69" s="426"/>
      <c r="N69" s="285" t="str">
        <f>IF(Tabla46[[#This Row],[ID RIESGO]]="","",IF(Tabla46[[#This Row],[RESPONSABLE DEL CONTROL (CARGO)]]="","No","Si"))</f>
        <v/>
      </c>
      <c r="O69" s="427" t="str">
        <f>IF(Tabla46[[#This Row],[FRECUENCIA DE EJECUCION DEL CONTROL]]="","",IF(Tabla46[[#This Row],[FRECUENCIA DE EJECUCION DEL CONTROL]]=DATOS!$AS$32,DATOS!$AS$32,DATOS!$AS$31))</f>
        <v/>
      </c>
      <c r="P6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69" s="427" t="str">
        <f>IF(ISTEXT(Tabla46[[#This Row],[VALOR EVALUACION DISENO]]),"",IF(Tabla46[[#This Row],[VALOR EVALUACION DISENO]]&gt;4.6,DATOS!$AV$21,IF(Tabla46[[#This Row],[VALOR EVALUACION DISENO]]&gt;=3,DATOS!$AV$22,DATOS!$AV$23)))</f>
        <v/>
      </c>
      <c r="R69" s="431"/>
      <c r="S69" s="427" t="str">
        <f>IFERROR(VLOOKUP(Tabla46[[#This Row],[% DE CUMPLIMIENTO DE LA EJECUCION DEL CONTROL]],DATOS!$AS$38:$AT$40,2,0),"")</f>
        <v/>
      </c>
      <c r="T69" s="432"/>
      <c r="U69" s="433" t="str">
        <f>IFERROR(VLOOKUP(Tabla46[[#This Row],[CRITERIOS DE EVALUACION DE LA EFECTIVIDAD]],DATOS!$AS$43:$AT$45,2,0),"")</f>
        <v/>
      </c>
      <c r="V69"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0" spans="1:22" ht="15" customHeight="1" x14ac:dyDescent="0.25">
      <c r="A70" s="7"/>
      <c r="B70" s="5"/>
      <c r="C70" s="5"/>
      <c r="D70" s="86"/>
      <c r="E70" s="10"/>
      <c r="F70" s="200"/>
      <c r="G70" s="151" t="str">
        <f>IFERROR(VLOOKUP(Tabla46[[#This Row],[ID RIESGO]],'1. IDENTIFICACION DEL RIESGO'!$AB$27:$AL$34,11,0),"")</f>
        <v/>
      </c>
      <c r="H70" s="200"/>
      <c r="I70" s="425"/>
      <c r="J70" s="426"/>
      <c r="K70" s="426"/>
      <c r="L70" s="426"/>
      <c r="M70" s="426"/>
      <c r="N70" s="285" t="str">
        <f>IF(Tabla46[[#This Row],[ID RIESGO]]="","",IF(Tabla46[[#This Row],[RESPONSABLE DEL CONTROL (CARGO)]]="","No","Si"))</f>
        <v/>
      </c>
      <c r="O70" s="427" t="str">
        <f>IF(Tabla46[[#This Row],[FRECUENCIA DE EJECUCION DEL CONTROL]]="","",IF(Tabla46[[#This Row],[FRECUENCIA DE EJECUCION DEL CONTROL]]=DATOS!$AS$32,DATOS!$AS$32,DATOS!$AS$31))</f>
        <v/>
      </c>
      <c r="P7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0" s="427" t="str">
        <f>IF(ISTEXT(Tabla46[[#This Row],[VALOR EVALUACION DISENO]]),"",IF(Tabla46[[#This Row],[VALOR EVALUACION DISENO]]&gt;4.6,DATOS!$AV$21,IF(Tabla46[[#This Row],[VALOR EVALUACION DISENO]]&gt;=3,DATOS!$AV$22,DATOS!$AV$23)))</f>
        <v/>
      </c>
      <c r="R70" s="431"/>
      <c r="S70" s="427" t="str">
        <f>IFERROR(VLOOKUP(Tabla46[[#This Row],[% DE CUMPLIMIENTO DE LA EJECUCION DEL CONTROL]],DATOS!$AS$38:$AT$40,2,0),"")</f>
        <v/>
      </c>
      <c r="T70" s="432"/>
      <c r="U70" s="433" t="str">
        <f>IFERROR(VLOOKUP(Tabla46[[#This Row],[CRITERIOS DE EVALUACION DE LA EFECTIVIDAD]],DATOS!$AS$43:$AT$45,2,0),"")</f>
        <v/>
      </c>
      <c r="V70" s="287"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1" spans="1:22" ht="15" customHeight="1" x14ac:dyDescent="0.25">
      <c r="A71" s="7"/>
      <c r="B71" s="5"/>
      <c r="C71" s="5"/>
      <c r="D71" s="86"/>
      <c r="E71" s="10"/>
      <c r="F71" s="200"/>
      <c r="G71" s="151" t="str">
        <f>IFERROR(VLOOKUP(Tabla46[[#This Row],[ID RIESGO]],'1. IDENTIFICACION DEL RIESGO'!$AB$27:$AL$34,11,0),"")</f>
        <v/>
      </c>
      <c r="H71" s="200"/>
      <c r="I71" s="426"/>
      <c r="J71" s="426"/>
      <c r="K71" s="426"/>
      <c r="L71" s="426"/>
      <c r="M71" s="426"/>
      <c r="N71" s="427" t="str">
        <f>IF(Tabla46[[#This Row],[ID RIESGO]]="","",IF(Tabla46[[#This Row],[RESPONSABLE DEL CONTROL (CARGO)]]="","No","Si"))</f>
        <v/>
      </c>
      <c r="O71" s="427" t="str">
        <f>IF(Tabla46[[#This Row],[FRECUENCIA DE EJECUCION DEL CONTROL]]="","",IF(Tabla46[[#This Row],[FRECUENCIA DE EJECUCION DEL CONTROL]]=DATOS!$AS$32,DATOS!$AS$32,DATOS!$AS$31))</f>
        <v/>
      </c>
      <c r="P7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1" s="427" t="str">
        <f>IF(ISTEXT(Tabla46[[#This Row],[VALOR EVALUACION DISENO]]),"",IF(Tabla46[[#This Row],[VALOR EVALUACION DISENO]]&gt;4.6,DATOS!$AV$21,IF(Tabla46[[#This Row],[VALOR EVALUACION DISENO]]&gt;=3,DATOS!$AV$22,DATOS!$AV$23)))</f>
        <v/>
      </c>
      <c r="R71" s="431"/>
      <c r="S71" s="427" t="str">
        <f>IFERROR(VLOOKUP(Tabla46[[#This Row],[% DE CUMPLIMIENTO DE LA EJECUCION DEL CONTROL]],DATOS!$AS$38:$AT$40,2,0),"")</f>
        <v/>
      </c>
      <c r="T71" s="432"/>
      <c r="U71" s="433" t="str">
        <f>IFERROR(VLOOKUP(Tabla46[[#This Row],[CRITERIOS DE EVALUACION DE LA EFECTIVIDAD]],DATOS!$AS$43:$AT$45,2,0),"")</f>
        <v/>
      </c>
      <c r="V7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2" spans="1:22" ht="15" customHeight="1" x14ac:dyDescent="0.25">
      <c r="A72" s="7"/>
      <c r="B72" s="5"/>
      <c r="C72" s="5"/>
      <c r="D72" s="86"/>
      <c r="E72" s="10"/>
      <c r="F72" s="200"/>
      <c r="G72" s="151" t="str">
        <f>IFERROR(VLOOKUP(Tabla46[[#This Row],[ID RIESGO]],'1. IDENTIFICACION DEL RIESGO'!$AB$27:$AL$34,11,0),"")</f>
        <v/>
      </c>
      <c r="H72" s="200"/>
      <c r="I72" s="426"/>
      <c r="J72" s="426"/>
      <c r="K72" s="426"/>
      <c r="L72" s="426"/>
      <c r="M72" s="426"/>
      <c r="N72" s="427" t="str">
        <f>IF(Tabla46[[#This Row],[ID RIESGO]]="","",IF(Tabla46[[#This Row],[RESPONSABLE DEL CONTROL (CARGO)]]="","No","Si"))</f>
        <v/>
      </c>
      <c r="O72" s="427" t="str">
        <f>IF(Tabla46[[#This Row],[FRECUENCIA DE EJECUCION DEL CONTROL]]="","",IF(Tabla46[[#This Row],[FRECUENCIA DE EJECUCION DEL CONTROL]]=DATOS!$AS$32,DATOS!$AS$32,DATOS!$AS$31))</f>
        <v/>
      </c>
      <c r="P7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2" s="427" t="str">
        <f>IF(ISTEXT(Tabla46[[#This Row],[VALOR EVALUACION DISENO]]),"",IF(Tabla46[[#This Row],[VALOR EVALUACION DISENO]]&gt;4.6,DATOS!$AV$21,IF(Tabla46[[#This Row],[VALOR EVALUACION DISENO]]&gt;=3,DATOS!$AV$22,DATOS!$AV$23)))</f>
        <v/>
      </c>
      <c r="R72" s="431"/>
      <c r="S72" s="427" t="str">
        <f>IFERROR(VLOOKUP(Tabla46[[#This Row],[% DE CUMPLIMIENTO DE LA EJECUCION DEL CONTROL]],DATOS!$AS$38:$AT$40,2,0),"")</f>
        <v/>
      </c>
      <c r="T72" s="432"/>
      <c r="U72" s="433" t="str">
        <f>IFERROR(VLOOKUP(Tabla46[[#This Row],[CRITERIOS DE EVALUACION DE LA EFECTIVIDAD]],DATOS!$AS$43:$AT$45,2,0),"")</f>
        <v/>
      </c>
      <c r="V7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3" spans="1:22" ht="15" customHeight="1" x14ac:dyDescent="0.25">
      <c r="A73" s="7"/>
      <c r="B73" s="5"/>
      <c r="C73" s="5"/>
      <c r="D73" s="86"/>
      <c r="E73" s="10"/>
      <c r="F73" s="200"/>
      <c r="G73" s="151" t="str">
        <f>IFERROR(VLOOKUP(Tabla46[[#This Row],[ID RIESGO]],'1. IDENTIFICACION DEL RIESGO'!$AB$27:$AL$34,11,0),"")</f>
        <v/>
      </c>
      <c r="H73" s="200"/>
      <c r="I73" s="426"/>
      <c r="J73" s="426"/>
      <c r="K73" s="426"/>
      <c r="L73" s="426"/>
      <c r="M73" s="426"/>
      <c r="N73" s="427" t="str">
        <f>IF(Tabla46[[#This Row],[ID RIESGO]]="","",IF(Tabla46[[#This Row],[RESPONSABLE DEL CONTROL (CARGO)]]="","No","Si"))</f>
        <v/>
      </c>
      <c r="O73" s="427" t="str">
        <f>IF(Tabla46[[#This Row],[FRECUENCIA DE EJECUCION DEL CONTROL]]="","",IF(Tabla46[[#This Row],[FRECUENCIA DE EJECUCION DEL CONTROL]]=DATOS!$AS$32,DATOS!$AS$32,DATOS!$AS$31))</f>
        <v/>
      </c>
      <c r="P7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3" s="427" t="str">
        <f>IF(ISTEXT(Tabla46[[#This Row],[VALOR EVALUACION DISENO]]),"",IF(Tabla46[[#This Row],[VALOR EVALUACION DISENO]]&gt;4.6,DATOS!$AV$21,IF(Tabla46[[#This Row],[VALOR EVALUACION DISENO]]&gt;=3,DATOS!$AV$22,DATOS!$AV$23)))</f>
        <v/>
      </c>
      <c r="R73" s="431"/>
      <c r="S73" s="427" t="str">
        <f>IFERROR(VLOOKUP(Tabla46[[#This Row],[% DE CUMPLIMIENTO DE LA EJECUCION DEL CONTROL]],DATOS!$AS$38:$AT$40,2,0),"")</f>
        <v/>
      </c>
      <c r="T73" s="432"/>
      <c r="U73" s="433" t="str">
        <f>IFERROR(VLOOKUP(Tabla46[[#This Row],[CRITERIOS DE EVALUACION DE LA EFECTIVIDAD]],DATOS!$AS$43:$AT$45,2,0),"")</f>
        <v/>
      </c>
      <c r="V7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4" spans="1:22" ht="15" customHeight="1" x14ac:dyDescent="0.25">
      <c r="A74" s="7"/>
      <c r="B74" s="5"/>
      <c r="C74" s="5"/>
      <c r="D74" s="86"/>
      <c r="E74" s="10"/>
      <c r="F74" s="200"/>
      <c r="G74" s="151" t="str">
        <f>IFERROR(VLOOKUP(Tabla46[[#This Row],[ID RIESGO]],'1. IDENTIFICACION DEL RIESGO'!$AB$27:$AL$34,11,0),"")</f>
        <v/>
      </c>
      <c r="H74" s="200"/>
      <c r="I74" s="426"/>
      <c r="J74" s="426"/>
      <c r="K74" s="426"/>
      <c r="L74" s="426"/>
      <c r="M74" s="426"/>
      <c r="N74" s="427" t="str">
        <f>IF(Tabla46[[#This Row],[ID RIESGO]]="","",IF(Tabla46[[#This Row],[RESPONSABLE DEL CONTROL (CARGO)]]="","No","Si"))</f>
        <v/>
      </c>
      <c r="O74" s="427" t="str">
        <f>IF(Tabla46[[#This Row],[FRECUENCIA DE EJECUCION DEL CONTROL]]="","",IF(Tabla46[[#This Row],[FRECUENCIA DE EJECUCION DEL CONTROL]]=DATOS!$AS$32,DATOS!$AS$32,DATOS!$AS$31))</f>
        <v/>
      </c>
      <c r="P7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4" s="427" t="str">
        <f>IF(ISTEXT(Tabla46[[#This Row],[VALOR EVALUACION DISENO]]),"",IF(Tabla46[[#This Row],[VALOR EVALUACION DISENO]]&gt;4.6,DATOS!$AV$21,IF(Tabla46[[#This Row],[VALOR EVALUACION DISENO]]&gt;=3,DATOS!$AV$22,DATOS!$AV$23)))</f>
        <v/>
      </c>
      <c r="R74" s="431"/>
      <c r="S74" s="427" t="str">
        <f>IFERROR(VLOOKUP(Tabla46[[#This Row],[% DE CUMPLIMIENTO DE LA EJECUCION DEL CONTROL]],DATOS!$AS$38:$AT$40,2,0),"")</f>
        <v/>
      </c>
      <c r="T74" s="432"/>
      <c r="U74" s="433" t="str">
        <f>IFERROR(VLOOKUP(Tabla46[[#This Row],[CRITERIOS DE EVALUACION DE LA EFECTIVIDAD]],DATOS!$AS$43:$AT$45,2,0),"")</f>
        <v/>
      </c>
      <c r="V7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5" spans="1:22" ht="15" customHeight="1" x14ac:dyDescent="0.25">
      <c r="A75" s="7"/>
      <c r="B75" s="5"/>
      <c r="C75" s="5"/>
      <c r="D75" s="86"/>
      <c r="E75" s="10"/>
      <c r="F75" s="200"/>
      <c r="G75" s="151" t="str">
        <f>IFERROR(VLOOKUP(Tabla46[[#This Row],[ID RIESGO]],'1. IDENTIFICACION DEL RIESGO'!$AB$27:$AL$34,11,0),"")</f>
        <v/>
      </c>
      <c r="H75" s="200"/>
      <c r="I75" s="426"/>
      <c r="J75" s="426"/>
      <c r="K75" s="426"/>
      <c r="L75" s="426"/>
      <c r="M75" s="426"/>
      <c r="N75" s="427" t="str">
        <f>IF(Tabla46[[#This Row],[ID RIESGO]]="","",IF(Tabla46[[#This Row],[RESPONSABLE DEL CONTROL (CARGO)]]="","No","Si"))</f>
        <v/>
      </c>
      <c r="O75" s="427" t="str">
        <f>IF(Tabla46[[#This Row],[FRECUENCIA DE EJECUCION DEL CONTROL]]="","",IF(Tabla46[[#This Row],[FRECUENCIA DE EJECUCION DEL CONTROL]]=DATOS!$AS$32,DATOS!$AS$32,DATOS!$AS$31))</f>
        <v/>
      </c>
      <c r="P7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5" s="427" t="str">
        <f>IF(ISTEXT(Tabla46[[#This Row],[VALOR EVALUACION DISENO]]),"",IF(Tabla46[[#This Row],[VALOR EVALUACION DISENO]]&gt;4.6,DATOS!$AV$21,IF(Tabla46[[#This Row],[VALOR EVALUACION DISENO]]&gt;=3,DATOS!$AV$22,DATOS!$AV$23)))</f>
        <v/>
      </c>
      <c r="R75" s="431"/>
      <c r="S75" s="427" t="str">
        <f>IFERROR(VLOOKUP(Tabla46[[#This Row],[% DE CUMPLIMIENTO DE LA EJECUCION DEL CONTROL]],DATOS!$AS$38:$AT$40,2,0),"")</f>
        <v/>
      </c>
      <c r="T75" s="432"/>
      <c r="U75" s="433" t="str">
        <f>IFERROR(VLOOKUP(Tabla46[[#This Row],[CRITERIOS DE EVALUACION DE LA EFECTIVIDAD]],DATOS!$AS$43:$AT$45,2,0),"")</f>
        <v/>
      </c>
      <c r="V7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6" spans="1:22" ht="15" customHeight="1" x14ac:dyDescent="0.25">
      <c r="A76" s="7"/>
      <c r="B76" s="5"/>
      <c r="C76" s="5"/>
      <c r="D76" s="86"/>
      <c r="E76" s="10"/>
      <c r="F76" s="200"/>
      <c r="G76" s="151" t="str">
        <f>IFERROR(VLOOKUP(Tabla46[[#This Row],[ID RIESGO]],'1. IDENTIFICACION DEL RIESGO'!$AB$27:$AL$34,11,0),"")</f>
        <v/>
      </c>
      <c r="H76" s="200"/>
      <c r="I76" s="426"/>
      <c r="J76" s="426"/>
      <c r="K76" s="426"/>
      <c r="L76" s="426"/>
      <c r="M76" s="426"/>
      <c r="N76" s="427" t="str">
        <f>IF(Tabla46[[#This Row],[ID RIESGO]]="","",IF(Tabla46[[#This Row],[RESPONSABLE DEL CONTROL (CARGO)]]="","No","Si"))</f>
        <v/>
      </c>
      <c r="O76" s="427" t="str">
        <f>IF(Tabla46[[#This Row],[FRECUENCIA DE EJECUCION DEL CONTROL]]="","",IF(Tabla46[[#This Row],[FRECUENCIA DE EJECUCION DEL CONTROL]]=DATOS!$AS$32,DATOS!$AS$32,DATOS!$AS$31))</f>
        <v/>
      </c>
      <c r="P7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6" s="427" t="str">
        <f>IF(ISTEXT(Tabla46[[#This Row],[VALOR EVALUACION DISENO]]),"",IF(Tabla46[[#This Row],[VALOR EVALUACION DISENO]]&gt;4.6,DATOS!$AV$21,IF(Tabla46[[#This Row],[VALOR EVALUACION DISENO]]&gt;=3,DATOS!$AV$22,DATOS!$AV$23)))</f>
        <v/>
      </c>
      <c r="R76" s="431"/>
      <c r="S76" s="427" t="str">
        <f>IFERROR(VLOOKUP(Tabla46[[#This Row],[% DE CUMPLIMIENTO DE LA EJECUCION DEL CONTROL]],DATOS!$AS$38:$AT$40,2,0),"")</f>
        <v/>
      </c>
      <c r="T76" s="432"/>
      <c r="U76" s="433" t="str">
        <f>IFERROR(VLOOKUP(Tabla46[[#This Row],[CRITERIOS DE EVALUACION DE LA EFECTIVIDAD]],DATOS!$AS$43:$AT$45,2,0),"")</f>
        <v/>
      </c>
      <c r="V7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7" spans="1:22" ht="15" customHeight="1" x14ac:dyDescent="0.25">
      <c r="A77" s="7"/>
      <c r="B77" s="5"/>
      <c r="C77" s="5"/>
      <c r="D77" s="86"/>
      <c r="E77" s="10"/>
      <c r="F77" s="200"/>
      <c r="G77" s="151" t="str">
        <f>IFERROR(VLOOKUP(Tabla46[[#This Row],[ID RIESGO]],'1. IDENTIFICACION DEL RIESGO'!$AB$27:$AL$34,11,0),"")</f>
        <v/>
      </c>
      <c r="H77" s="200"/>
      <c r="I77" s="426"/>
      <c r="J77" s="426"/>
      <c r="K77" s="426"/>
      <c r="L77" s="426"/>
      <c r="M77" s="426"/>
      <c r="N77" s="427" t="str">
        <f>IF(Tabla46[[#This Row],[ID RIESGO]]="","",IF(Tabla46[[#This Row],[RESPONSABLE DEL CONTROL (CARGO)]]="","No","Si"))</f>
        <v/>
      </c>
      <c r="O77" s="427" t="str">
        <f>IF(Tabla46[[#This Row],[FRECUENCIA DE EJECUCION DEL CONTROL]]="","",IF(Tabla46[[#This Row],[FRECUENCIA DE EJECUCION DEL CONTROL]]=DATOS!$AS$32,DATOS!$AS$32,DATOS!$AS$31))</f>
        <v/>
      </c>
      <c r="P7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7" s="427" t="str">
        <f>IF(ISTEXT(Tabla46[[#This Row],[VALOR EVALUACION DISENO]]),"",IF(Tabla46[[#This Row],[VALOR EVALUACION DISENO]]&gt;4.6,DATOS!$AV$21,IF(Tabla46[[#This Row],[VALOR EVALUACION DISENO]]&gt;=3,DATOS!$AV$22,DATOS!$AV$23)))</f>
        <v/>
      </c>
      <c r="R77" s="431"/>
      <c r="S77" s="427" t="str">
        <f>IFERROR(VLOOKUP(Tabla46[[#This Row],[% DE CUMPLIMIENTO DE LA EJECUCION DEL CONTROL]],DATOS!$AS$38:$AT$40,2,0),"")</f>
        <v/>
      </c>
      <c r="T77" s="432"/>
      <c r="U77" s="433" t="str">
        <f>IFERROR(VLOOKUP(Tabla46[[#This Row],[CRITERIOS DE EVALUACION DE LA EFECTIVIDAD]],DATOS!$AS$43:$AT$45,2,0),"")</f>
        <v/>
      </c>
      <c r="V7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8" spans="1:22" ht="15" customHeight="1" x14ac:dyDescent="0.25">
      <c r="A78" s="7"/>
      <c r="B78" s="5"/>
      <c r="C78" s="5"/>
      <c r="D78" s="86"/>
      <c r="E78" s="10"/>
      <c r="F78" s="200"/>
      <c r="G78" s="151" t="str">
        <f>IFERROR(VLOOKUP(Tabla46[[#This Row],[ID RIESGO]],'1. IDENTIFICACION DEL RIESGO'!$AB$27:$AL$34,11,0),"")</f>
        <v/>
      </c>
      <c r="H78" s="200"/>
      <c r="I78" s="426"/>
      <c r="J78" s="426"/>
      <c r="K78" s="426"/>
      <c r="L78" s="426"/>
      <c r="M78" s="426"/>
      <c r="N78" s="427" t="str">
        <f>IF(Tabla46[[#This Row],[ID RIESGO]]="","",IF(Tabla46[[#This Row],[RESPONSABLE DEL CONTROL (CARGO)]]="","No","Si"))</f>
        <v/>
      </c>
      <c r="O78" s="427" t="str">
        <f>IF(Tabla46[[#This Row],[FRECUENCIA DE EJECUCION DEL CONTROL]]="","",IF(Tabla46[[#This Row],[FRECUENCIA DE EJECUCION DEL CONTROL]]=DATOS!$AS$32,DATOS!$AS$32,DATOS!$AS$31))</f>
        <v/>
      </c>
      <c r="P7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8" s="427" t="str">
        <f>IF(ISTEXT(Tabla46[[#This Row],[VALOR EVALUACION DISENO]]),"",IF(Tabla46[[#This Row],[VALOR EVALUACION DISENO]]&gt;4.6,DATOS!$AV$21,IF(Tabla46[[#This Row],[VALOR EVALUACION DISENO]]&gt;=3,DATOS!$AV$22,DATOS!$AV$23)))</f>
        <v/>
      </c>
      <c r="R78" s="431"/>
      <c r="S78" s="427" t="str">
        <f>IFERROR(VLOOKUP(Tabla46[[#This Row],[% DE CUMPLIMIENTO DE LA EJECUCION DEL CONTROL]],DATOS!$AS$38:$AT$40,2,0),"")</f>
        <v/>
      </c>
      <c r="T78" s="432"/>
      <c r="U78" s="433" t="str">
        <f>IFERROR(VLOOKUP(Tabla46[[#This Row],[CRITERIOS DE EVALUACION DE LA EFECTIVIDAD]],DATOS!$AS$43:$AT$45,2,0),"")</f>
        <v/>
      </c>
      <c r="V7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79" spans="1:22" ht="15" customHeight="1" x14ac:dyDescent="0.25">
      <c r="A79" s="7"/>
      <c r="B79" s="5"/>
      <c r="C79" s="5"/>
      <c r="D79" s="86"/>
      <c r="E79" s="10"/>
      <c r="F79" s="200"/>
      <c r="G79" s="151" t="str">
        <f>IFERROR(VLOOKUP(Tabla46[[#This Row],[ID RIESGO]],'1. IDENTIFICACION DEL RIESGO'!$AB$27:$AL$34,11,0),"")</f>
        <v/>
      </c>
      <c r="H79" s="200"/>
      <c r="I79" s="426"/>
      <c r="J79" s="426"/>
      <c r="K79" s="426"/>
      <c r="L79" s="426"/>
      <c r="M79" s="426"/>
      <c r="N79" s="427" t="str">
        <f>IF(Tabla46[[#This Row],[ID RIESGO]]="","",IF(Tabla46[[#This Row],[RESPONSABLE DEL CONTROL (CARGO)]]="","No","Si"))</f>
        <v/>
      </c>
      <c r="O79" s="427" t="str">
        <f>IF(Tabla46[[#This Row],[FRECUENCIA DE EJECUCION DEL CONTROL]]="","",IF(Tabla46[[#This Row],[FRECUENCIA DE EJECUCION DEL CONTROL]]=DATOS!$AS$32,DATOS!$AS$32,DATOS!$AS$31))</f>
        <v/>
      </c>
      <c r="P7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79" s="427" t="str">
        <f>IF(ISTEXT(Tabla46[[#This Row],[VALOR EVALUACION DISENO]]),"",IF(Tabla46[[#This Row],[VALOR EVALUACION DISENO]]&gt;4.6,DATOS!$AV$21,IF(Tabla46[[#This Row],[VALOR EVALUACION DISENO]]&gt;=3,DATOS!$AV$22,DATOS!$AV$23)))</f>
        <v/>
      </c>
      <c r="R79" s="431"/>
      <c r="S79" s="427" t="str">
        <f>IFERROR(VLOOKUP(Tabla46[[#This Row],[% DE CUMPLIMIENTO DE LA EJECUCION DEL CONTROL]],DATOS!$AS$38:$AT$40,2,0),"")</f>
        <v/>
      </c>
      <c r="T79" s="432"/>
      <c r="U79" s="433" t="str">
        <f>IFERROR(VLOOKUP(Tabla46[[#This Row],[CRITERIOS DE EVALUACION DE LA EFECTIVIDAD]],DATOS!$AS$43:$AT$45,2,0),"")</f>
        <v/>
      </c>
      <c r="V7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0" spans="1:22" ht="15" customHeight="1" x14ac:dyDescent="0.25">
      <c r="A80" s="7"/>
      <c r="B80" s="5"/>
      <c r="C80" s="5"/>
      <c r="D80" s="86"/>
      <c r="E80" s="10"/>
      <c r="F80" s="200"/>
      <c r="G80" s="151" t="str">
        <f>IFERROR(VLOOKUP(Tabla46[[#This Row],[ID RIESGO]],'1. IDENTIFICACION DEL RIESGO'!$AB$27:$AL$34,11,0),"")</f>
        <v/>
      </c>
      <c r="H80" s="200"/>
      <c r="I80" s="426"/>
      <c r="J80" s="426"/>
      <c r="K80" s="426"/>
      <c r="L80" s="426"/>
      <c r="M80" s="426"/>
      <c r="N80" s="427" t="str">
        <f>IF(Tabla46[[#This Row],[ID RIESGO]]="","",IF(Tabla46[[#This Row],[RESPONSABLE DEL CONTROL (CARGO)]]="","No","Si"))</f>
        <v/>
      </c>
      <c r="O80" s="427" t="str">
        <f>IF(Tabla46[[#This Row],[FRECUENCIA DE EJECUCION DEL CONTROL]]="","",IF(Tabla46[[#This Row],[FRECUENCIA DE EJECUCION DEL CONTROL]]=DATOS!$AS$32,DATOS!$AS$32,DATOS!$AS$31))</f>
        <v/>
      </c>
      <c r="P8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0" s="427" t="str">
        <f>IF(ISTEXT(Tabla46[[#This Row],[VALOR EVALUACION DISENO]]),"",IF(Tabla46[[#This Row],[VALOR EVALUACION DISENO]]&gt;4.6,DATOS!$AV$21,IF(Tabla46[[#This Row],[VALOR EVALUACION DISENO]]&gt;=3,DATOS!$AV$22,DATOS!$AV$23)))</f>
        <v/>
      </c>
      <c r="R80" s="431"/>
      <c r="S80" s="427" t="str">
        <f>IFERROR(VLOOKUP(Tabla46[[#This Row],[% DE CUMPLIMIENTO DE LA EJECUCION DEL CONTROL]],DATOS!$AS$38:$AT$40,2,0),"")</f>
        <v/>
      </c>
      <c r="T80" s="432"/>
      <c r="U80" s="433" t="str">
        <f>IFERROR(VLOOKUP(Tabla46[[#This Row],[CRITERIOS DE EVALUACION DE LA EFECTIVIDAD]],DATOS!$AS$43:$AT$45,2,0),"")</f>
        <v/>
      </c>
      <c r="V8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1" spans="1:22" ht="15" customHeight="1" x14ac:dyDescent="0.25">
      <c r="A81" s="7"/>
      <c r="B81" s="5"/>
      <c r="C81" s="5"/>
      <c r="D81" s="86"/>
      <c r="E81" s="10"/>
      <c r="F81" s="200"/>
      <c r="G81" s="151" t="str">
        <f>IFERROR(VLOOKUP(Tabla46[[#This Row],[ID RIESGO]],'1. IDENTIFICACION DEL RIESGO'!$AB$27:$AL$34,11,0),"")</f>
        <v/>
      </c>
      <c r="H81" s="200"/>
      <c r="I81" s="426"/>
      <c r="J81" s="426"/>
      <c r="K81" s="426"/>
      <c r="L81" s="426"/>
      <c r="M81" s="426"/>
      <c r="N81" s="427" t="str">
        <f>IF(Tabla46[[#This Row],[ID RIESGO]]="","",IF(Tabla46[[#This Row],[RESPONSABLE DEL CONTROL (CARGO)]]="","No","Si"))</f>
        <v/>
      </c>
      <c r="O81" s="427" t="str">
        <f>IF(Tabla46[[#This Row],[FRECUENCIA DE EJECUCION DEL CONTROL]]="","",IF(Tabla46[[#This Row],[FRECUENCIA DE EJECUCION DEL CONTROL]]=DATOS!$AS$32,DATOS!$AS$32,DATOS!$AS$31))</f>
        <v/>
      </c>
      <c r="P8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1" s="427" t="str">
        <f>IF(ISTEXT(Tabla46[[#This Row],[VALOR EVALUACION DISENO]]),"",IF(Tabla46[[#This Row],[VALOR EVALUACION DISENO]]&gt;4.6,DATOS!$AV$21,IF(Tabla46[[#This Row],[VALOR EVALUACION DISENO]]&gt;=3,DATOS!$AV$22,DATOS!$AV$23)))</f>
        <v/>
      </c>
      <c r="R81" s="431"/>
      <c r="S81" s="427" t="str">
        <f>IFERROR(VLOOKUP(Tabla46[[#This Row],[% DE CUMPLIMIENTO DE LA EJECUCION DEL CONTROL]],DATOS!$AS$38:$AT$40,2,0),"")</f>
        <v/>
      </c>
      <c r="T81" s="432"/>
      <c r="U81" s="433" t="str">
        <f>IFERROR(VLOOKUP(Tabla46[[#This Row],[CRITERIOS DE EVALUACION DE LA EFECTIVIDAD]],DATOS!$AS$43:$AT$45,2,0),"")</f>
        <v/>
      </c>
      <c r="V8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2" spans="1:22" ht="15" customHeight="1" x14ac:dyDescent="0.25">
      <c r="A82" s="7"/>
      <c r="B82" s="5"/>
      <c r="C82" s="5"/>
      <c r="D82" s="86"/>
      <c r="E82" s="10"/>
      <c r="F82" s="200"/>
      <c r="G82" s="151" t="str">
        <f>IFERROR(VLOOKUP(Tabla46[[#This Row],[ID RIESGO]],'1. IDENTIFICACION DEL RIESGO'!$AB$27:$AL$34,11,0),"")</f>
        <v/>
      </c>
      <c r="H82" s="200"/>
      <c r="I82" s="426"/>
      <c r="J82" s="426"/>
      <c r="K82" s="426"/>
      <c r="L82" s="426"/>
      <c r="M82" s="426"/>
      <c r="N82" s="427" t="str">
        <f>IF(Tabla46[[#This Row],[ID RIESGO]]="","",IF(Tabla46[[#This Row],[RESPONSABLE DEL CONTROL (CARGO)]]="","No","Si"))</f>
        <v/>
      </c>
      <c r="O82" s="427" t="str">
        <f>IF(Tabla46[[#This Row],[FRECUENCIA DE EJECUCION DEL CONTROL]]="","",IF(Tabla46[[#This Row],[FRECUENCIA DE EJECUCION DEL CONTROL]]=DATOS!$AS$32,DATOS!$AS$32,DATOS!$AS$31))</f>
        <v/>
      </c>
      <c r="P8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2" s="427" t="str">
        <f>IF(ISTEXT(Tabla46[[#This Row],[VALOR EVALUACION DISENO]]),"",IF(Tabla46[[#This Row],[VALOR EVALUACION DISENO]]&gt;4.6,DATOS!$AV$21,IF(Tabla46[[#This Row],[VALOR EVALUACION DISENO]]&gt;=3,DATOS!$AV$22,DATOS!$AV$23)))</f>
        <v/>
      </c>
      <c r="R82" s="431"/>
      <c r="S82" s="427" t="str">
        <f>IFERROR(VLOOKUP(Tabla46[[#This Row],[% DE CUMPLIMIENTO DE LA EJECUCION DEL CONTROL]],DATOS!$AS$38:$AT$40,2,0),"")</f>
        <v/>
      </c>
      <c r="T82" s="432"/>
      <c r="U82" s="433" t="str">
        <f>IFERROR(VLOOKUP(Tabla46[[#This Row],[CRITERIOS DE EVALUACION DE LA EFECTIVIDAD]],DATOS!$AS$43:$AT$45,2,0),"")</f>
        <v/>
      </c>
      <c r="V8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3" spans="1:22" ht="15" customHeight="1" x14ac:dyDescent="0.25">
      <c r="A83" s="7"/>
      <c r="B83" s="5"/>
      <c r="C83" s="5"/>
      <c r="D83" s="86"/>
      <c r="E83" s="10"/>
      <c r="F83" s="200"/>
      <c r="G83" s="151" t="str">
        <f>IFERROR(VLOOKUP(Tabla46[[#This Row],[ID RIESGO]],'1. IDENTIFICACION DEL RIESGO'!$AB$27:$AL$34,11,0),"")</f>
        <v/>
      </c>
      <c r="H83" s="200"/>
      <c r="I83" s="426"/>
      <c r="J83" s="426"/>
      <c r="K83" s="426"/>
      <c r="L83" s="426"/>
      <c r="M83" s="426"/>
      <c r="N83" s="427" t="str">
        <f>IF(Tabla46[[#This Row],[ID RIESGO]]="","",IF(Tabla46[[#This Row],[RESPONSABLE DEL CONTROL (CARGO)]]="","No","Si"))</f>
        <v/>
      </c>
      <c r="O83" s="427" t="str">
        <f>IF(Tabla46[[#This Row],[FRECUENCIA DE EJECUCION DEL CONTROL]]="","",IF(Tabla46[[#This Row],[FRECUENCIA DE EJECUCION DEL CONTROL]]=DATOS!$AS$32,DATOS!$AS$32,DATOS!$AS$31))</f>
        <v/>
      </c>
      <c r="P8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3" s="427" t="str">
        <f>IF(ISTEXT(Tabla46[[#This Row],[VALOR EVALUACION DISENO]]),"",IF(Tabla46[[#This Row],[VALOR EVALUACION DISENO]]&gt;4.6,DATOS!$AV$21,IF(Tabla46[[#This Row],[VALOR EVALUACION DISENO]]&gt;=3,DATOS!$AV$22,DATOS!$AV$23)))</f>
        <v/>
      </c>
      <c r="R83" s="431"/>
      <c r="S83" s="427" t="str">
        <f>IFERROR(VLOOKUP(Tabla46[[#This Row],[% DE CUMPLIMIENTO DE LA EJECUCION DEL CONTROL]],DATOS!$AS$38:$AT$40,2,0),"")</f>
        <v/>
      </c>
      <c r="T83" s="432"/>
      <c r="U83" s="433" t="str">
        <f>IFERROR(VLOOKUP(Tabla46[[#This Row],[CRITERIOS DE EVALUACION DE LA EFECTIVIDAD]],DATOS!$AS$43:$AT$45,2,0),"")</f>
        <v/>
      </c>
      <c r="V8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4" spans="1:22" ht="15" customHeight="1" x14ac:dyDescent="0.25">
      <c r="A84" s="7"/>
      <c r="B84" s="5"/>
      <c r="C84" s="5"/>
      <c r="D84" s="86"/>
      <c r="E84" s="10"/>
      <c r="F84" s="200"/>
      <c r="G84" s="151" t="str">
        <f>IFERROR(VLOOKUP(Tabla46[[#This Row],[ID RIESGO]],'1. IDENTIFICACION DEL RIESGO'!$AB$27:$AL$34,11,0),"")</f>
        <v/>
      </c>
      <c r="H84" s="200"/>
      <c r="I84" s="426"/>
      <c r="J84" s="426"/>
      <c r="K84" s="426"/>
      <c r="L84" s="426"/>
      <c r="M84" s="426"/>
      <c r="N84" s="427" t="str">
        <f>IF(Tabla46[[#This Row],[ID RIESGO]]="","",IF(Tabla46[[#This Row],[RESPONSABLE DEL CONTROL (CARGO)]]="","No","Si"))</f>
        <v/>
      </c>
      <c r="O84" s="427" t="str">
        <f>IF(Tabla46[[#This Row],[FRECUENCIA DE EJECUCION DEL CONTROL]]="","",IF(Tabla46[[#This Row],[FRECUENCIA DE EJECUCION DEL CONTROL]]=DATOS!$AS$32,DATOS!$AS$32,DATOS!$AS$31))</f>
        <v/>
      </c>
      <c r="P8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4" s="427" t="str">
        <f>IF(ISTEXT(Tabla46[[#This Row],[VALOR EVALUACION DISENO]]),"",IF(Tabla46[[#This Row],[VALOR EVALUACION DISENO]]&gt;4.6,DATOS!$AV$21,IF(Tabla46[[#This Row],[VALOR EVALUACION DISENO]]&gt;=3,DATOS!$AV$22,DATOS!$AV$23)))</f>
        <v/>
      </c>
      <c r="R84" s="431"/>
      <c r="S84" s="427" t="str">
        <f>IFERROR(VLOOKUP(Tabla46[[#This Row],[% DE CUMPLIMIENTO DE LA EJECUCION DEL CONTROL]],DATOS!$AS$38:$AT$40,2,0),"")</f>
        <v/>
      </c>
      <c r="T84" s="432"/>
      <c r="U84" s="433" t="str">
        <f>IFERROR(VLOOKUP(Tabla46[[#This Row],[CRITERIOS DE EVALUACION DE LA EFECTIVIDAD]],DATOS!$AS$43:$AT$45,2,0),"")</f>
        <v/>
      </c>
      <c r="V8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5" spans="1:22" ht="15" customHeight="1" x14ac:dyDescent="0.25">
      <c r="A85" s="7"/>
      <c r="B85" s="5"/>
      <c r="C85" s="5"/>
      <c r="D85" s="86"/>
      <c r="E85" s="10"/>
      <c r="F85" s="200"/>
      <c r="G85" s="151" t="str">
        <f>IFERROR(VLOOKUP(Tabla46[[#This Row],[ID RIESGO]],'1. IDENTIFICACION DEL RIESGO'!$AB$27:$AL$34,11,0),"")</f>
        <v/>
      </c>
      <c r="H85" s="200"/>
      <c r="I85" s="426"/>
      <c r="J85" s="426"/>
      <c r="K85" s="426"/>
      <c r="L85" s="426"/>
      <c r="M85" s="426"/>
      <c r="N85" s="427" t="str">
        <f>IF(Tabla46[[#This Row],[ID RIESGO]]="","",IF(Tabla46[[#This Row],[RESPONSABLE DEL CONTROL (CARGO)]]="","No","Si"))</f>
        <v/>
      </c>
      <c r="O85" s="427" t="str">
        <f>IF(Tabla46[[#This Row],[FRECUENCIA DE EJECUCION DEL CONTROL]]="","",IF(Tabla46[[#This Row],[FRECUENCIA DE EJECUCION DEL CONTROL]]=DATOS!$AS$32,DATOS!$AS$32,DATOS!$AS$31))</f>
        <v/>
      </c>
      <c r="P8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5" s="427" t="str">
        <f>IF(ISTEXT(Tabla46[[#This Row],[VALOR EVALUACION DISENO]]),"",IF(Tabla46[[#This Row],[VALOR EVALUACION DISENO]]&gt;4.6,DATOS!$AV$21,IF(Tabla46[[#This Row],[VALOR EVALUACION DISENO]]&gt;=3,DATOS!$AV$22,DATOS!$AV$23)))</f>
        <v/>
      </c>
      <c r="R85" s="431"/>
      <c r="S85" s="427" t="str">
        <f>IFERROR(VLOOKUP(Tabla46[[#This Row],[% DE CUMPLIMIENTO DE LA EJECUCION DEL CONTROL]],DATOS!$AS$38:$AT$40,2,0),"")</f>
        <v/>
      </c>
      <c r="T85" s="432"/>
      <c r="U85" s="433" t="str">
        <f>IFERROR(VLOOKUP(Tabla46[[#This Row],[CRITERIOS DE EVALUACION DE LA EFECTIVIDAD]],DATOS!$AS$43:$AT$45,2,0),"")</f>
        <v/>
      </c>
      <c r="V8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6" spans="1:22" ht="15" customHeight="1" x14ac:dyDescent="0.25">
      <c r="A86" s="7"/>
      <c r="B86" s="5"/>
      <c r="C86" s="5"/>
      <c r="D86" s="86"/>
      <c r="E86" s="10"/>
      <c r="F86" s="200"/>
      <c r="G86" s="151" t="str">
        <f>IFERROR(VLOOKUP(Tabla46[[#This Row],[ID RIESGO]],'1. IDENTIFICACION DEL RIESGO'!$AB$27:$AL$34,11,0),"")</f>
        <v/>
      </c>
      <c r="H86" s="200"/>
      <c r="I86" s="426"/>
      <c r="J86" s="426"/>
      <c r="K86" s="426"/>
      <c r="L86" s="426"/>
      <c r="M86" s="426"/>
      <c r="N86" s="427" t="str">
        <f>IF(Tabla46[[#This Row],[ID RIESGO]]="","",IF(Tabla46[[#This Row],[RESPONSABLE DEL CONTROL (CARGO)]]="","No","Si"))</f>
        <v/>
      </c>
      <c r="O86" s="427" t="str">
        <f>IF(Tabla46[[#This Row],[FRECUENCIA DE EJECUCION DEL CONTROL]]="","",IF(Tabla46[[#This Row],[FRECUENCIA DE EJECUCION DEL CONTROL]]=DATOS!$AS$32,DATOS!$AS$32,DATOS!$AS$31))</f>
        <v/>
      </c>
      <c r="P8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6" s="427" t="str">
        <f>IF(ISTEXT(Tabla46[[#This Row],[VALOR EVALUACION DISENO]]),"",IF(Tabla46[[#This Row],[VALOR EVALUACION DISENO]]&gt;4.6,DATOS!$AV$21,IF(Tabla46[[#This Row],[VALOR EVALUACION DISENO]]&gt;=3,DATOS!$AV$22,DATOS!$AV$23)))</f>
        <v/>
      </c>
      <c r="R86" s="431"/>
      <c r="S86" s="427" t="str">
        <f>IFERROR(VLOOKUP(Tabla46[[#This Row],[% DE CUMPLIMIENTO DE LA EJECUCION DEL CONTROL]],DATOS!$AS$38:$AT$40,2,0),"")</f>
        <v/>
      </c>
      <c r="T86" s="432"/>
      <c r="U86" s="433" t="str">
        <f>IFERROR(VLOOKUP(Tabla46[[#This Row],[CRITERIOS DE EVALUACION DE LA EFECTIVIDAD]],DATOS!$AS$43:$AT$45,2,0),"")</f>
        <v/>
      </c>
      <c r="V8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7" spans="1:22" ht="15" customHeight="1" x14ac:dyDescent="0.25">
      <c r="A87" s="7"/>
      <c r="B87" s="5"/>
      <c r="C87" s="5"/>
      <c r="D87" s="86"/>
      <c r="E87" s="10"/>
      <c r="F87" s="200"/>
      <c r="G87" s="151" t="str">
        <f>IFERROR(VLOOKUP(Tabla46[[#This Row],[ID RIESGO]],'1. IDENTIFICACION DEL RIESGO'!$AB$27:$AL$34,11,0),"")</f>
        <v/>
      </c>
      <c r="H87" s="200"/>
      <c r="I87" s="426"/>
      <c r="J87" s="426"/>
      <c r="K87" s="426"/>
      <c r="L87" s="426"/>
      <c r="M87" s="426"/>
      <c r="N87" s="427" t="str">
        <f>IF(Tabla46[[#This Row],[ID RIESGO]]="","",IF(Tabla46[[#This Row],[RESPONSABLE DEL CONTROL (CARGO)]]="","No","Si"))</f>
        <v/>
      </c>
      <c r="O87" s="427" t="str">
        <f>IF(Tabla46[[#This Row],[FRECUENCIA DE EJECUCION DEL CONTROL]]="","",IF(Tabla46[[#This Row],[FRECUENCIA DE EJECUCION DEL CONTROL]]=DATOS!$AS$32,DATOS!$AS$32,DATOS!$AS$31))</f>
        <v/>
      </c>
      <c r="P8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7" s="427" t="str">
        <f>IF(ISTEXT(Tabla46[[#This Row],[VALOR EVALUACION DISENO]]),"",IF(Tabla46[[#This Row],[VALOR EVALUACION DISENO]]&gt;4.6,DATOS!$AV$21,IF(Tabla46[[#This Row],[VALOR EVALUACION DISENO]]&gt;=3,DATOS!$AV$22,DATOS!$AV$23)))</f>
        <v/>
      </c>
      <c r="R87" s="431"/>
      <c r="S87" s="427" t="str">
        <f>IFERROR(VLOOKUP(Tabla46[[#This Row],[% DE CUMPLIMIENTO DE LA EJECUCION DEL CONTROL]],DATOS!$AS$38:$AT$40,2,0),"")</f>
        <v/>
      </c>
      <c r="T87" s="432"/>
      <c r="U87" s="433" t="str">
        <f>IFERROR(VLOOKUP(Tabla46[[#This Row],[CRITERIOS DE EVALUACION DE LA EFECTIVIDAD]],DATOS!$AS$43:$AT$45,2,0),"")</f>
        <v/>
      </c>
      <c r="V8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8" spans="1:22" ht="15" customHeight="1" x14ac:dyDescent="0.25">
      <c r="A88" s="7"/>
      <c r="B88" s="5"/>
      <c r="C88" s="5"/>
      <c r="D88" s="86"/>
      <c r="E88" s="10"/>
      <c r="F88" s="200"/>
      <c r="G88" s="151" t="str">
        <f>IFERROR(VLOOKUP(Tabla46[[#This Row],[ID RIESGO]],'1. IDENTIFICACION DEL RIESGO'!$AB$27:$AL$34,11,0),"")</f>
        <v/>
      </c>
      <c r="H88" s="200"/>
      <c r="I88" s="426"/>
      <c r="J88" s="426"/>
      <c r="K88" s="426"/>
      <c r="L88" s="426"/>
      <c r="M88" s="426"/>
      <c r="N88" s="427" t="str">
        <f>IF(Tabla46[[#This Row],[ID RIESGO]]="","",IF(Tabla46[[#This Row],[RESPONSABLE DEL CONTROL (CARGO)]]="","No","Si"))</f>
        <v/>
      </c>
      <c r="O88" s="427" t="str">
        <f>IF(Tabla46[[#This Row],[FRECUENCIA DE EJECUCION DEL CONTROL]]="","",IF(Tabla46[[#This Row],[FRECUENCIA DE EJECUCION DEL CONTROL]]=DATOS!$AS$32,DATOS!$AS$32,DATOS!$AS$31))</f>
        <v/>
      </c>
      <c r="P8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8" s="427" t="str">
        <f>IF(ISTEXT(Tabla46[[#This Row],[VALOR EVALUACION DISENO]]),"",IF(Tabla46[[#This Row],[VALOR EVALUACION DISENO]]&gt;4.6,DATOS!$AV$21,IF(Tabla46[[#This Row],[VALOR EVALUACION DISENO]]&gt;=3,DATOS!$AV$22,DATOS!$AV$23)))</f>
        <v/>
      </c>
      <c r="R88" s="431"/>
      <c r="S88" s="427" t="str">
        <f>IFERROR(VLOOKUP(Tabla46[[#This Row],[% DE CUMPLIMIENTO DE LA EJECUCION DEL CONTROL]],DATOS!$AS$38:$AT$40,2,0),"")</f>
        <v/>
      </c>
      <c r="T88" s="432"/>
      <c r="U88" s="433" t="str">
        <f>IFERROR(VLOOKUP(Tabla46[[#This Row],[CRITERIOS DE EVALUACION DE LA EFECTIVIDAD]],DATOS!$AS$43:$AT$45,2,0),"")</f>
        <v/>
      </c>
      <c r="V8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89" spans="1:22" ht="15" customHeight="1" x14ac:dyDescent="0.25">
      <c r="A89" s="7"/>
      <c r="B89" s="5"/>
      <c r="C89" s="5"/>
      <c r="D89" s="86"/>
      <c r="E89" s="10"/>
      <c r="F89" s="200"/>
      <c r="G89" s="151" t="str">
        <f>IFERROR(VLOOKUP(Tabla46[[#This Row],[ID RIESGO]],'1. IDENTIFICACION DEL RIESGO'!$AB$27:$AL$34,11,0),"")</f>
        <v/>
      </c>
      <c r="H89" s="200"/>
      <c r="I89" s="426"/>
      <c r="J89" s="426"/>
      <c r="K89" s="426"/>
      <c r="L89" s="426"/>
      <c r="M89" s="426"/>
      <c r="N89" s="427" t="str">
        <f>IF(Tabla46[[#This Row],[ID RIESGO]]="","",IF(Tabla46[[#This Row],[RESPONSABLE DEL CONTROL (CARGO)]]="","No","Si"))</f>
        <v/>
      </c>
      <c r="O89" s="427" t="str">
        <f>IF(Tabla46[[#This Row],[FRECUENCIA DE EJECUCION DEL CONTROL]]="","",IF(Tabla46[[#This Row],[FRECUENCIA DE EJECUCION DEL CONTROL]]=DATOS!$AS$32,DATOS!$AS$32,DATOS!$AS$31))</f>
        <v/>
      </c>
      <c r="P8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89" s="427" t="str">
        <f>IF(ISTEXT(Tabla46[[#This Row],[VALOR EVALUACION DISENO]]),"",IF(Tabla46[[#This Row],[VALOR EVALUACION DISENO]]&gt;4.6,DATOS!$AV$21,IF(Tabla46[[#This Row],[VALOR EVALUACION DISENO]]&gt;=3,DATOS!$AV$22,DATOS!$AV$23)))</f>
        <v/>
      </c>
      <c r="R89" s="431"/>
      <c r="S89" s="427" t="str">
        <f>IFERROR(VLOOKUP(Tabla46[[#This Row],[% DE CUMPLIMIENTO DE LA EJECUCION DEL CONTROL]],DATOS!$AS$38:$AT$40,2,0),"")</f>
        <v/>
      </c>
      <c r="T89" s="432"/>
      <c r="U89" s="433" t="str">
        <f>IFERROR(VLOOKUP(Tabla46[[#This Row],[CRITERIOS DE EVALUACION DE LA EFECTIVIDAD]],DATOS!$AS$43:$AT$45,2,0),"")</f>
        <v/>
      </c>
      <c r="V8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0" spans="1:22" ht="15" customHeight="1" x14ac:dyDescent="0.25">
      <c r="A90" s="7"/>
      <c r="B90" s="5"/>
      <c r="C90" s="5"/>
      <c r="D90" s="86"/>
      <c r="E90" s="10"/>
      <c r="F90" s="200"/>
      <c r="G90" s="151" t="str">
        <f>IFERROR(VLOOKUP(Tabla46[[#This Row],[ID RIESGO]],'1. IDENTIFICACION DEL RIESGO'!$AB$27:$AL$34,11,0),"")</f>
        <v/>
      </c>
      <c r="H90" s="200"/>
      <c r="I90" s="426"/>
      <c r="J90" s="426"/>
      <c r="K90" s="426"/>
      <c r="L90" s="426"/>
      <c r="M90" s="426"/>
      <c r="N90" s="427" t="str">
        <f>IF(Tabla46[[#This Row],[ID RIESGO]]="","",IF(Tabla46[[#This Row],[RESPONSABLE DEL CONTROL (CARGO)]]="","No","Si"))</f>
        <v/>
      </c>
      <c r="O90" s="427" t="str">
        <f>IF(Tabla46[[#This Row],[FRECUENCIA DE EJECUCION DEL CONTROL]]="","",IF(Tabla46[[#This Row],[FRECUENCIA DE EJECUCION DEL CONTROL]]=DATOS!$AS$32,DATOS!$AS$32,DATOS!$AS$31))</f>
        <v/>
      </c>
      <c r="P9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0" s="427" t="str">
        <f>IF(ISTEXT(Tabla46[[#This Row],[VALOR EVALUACION DISENO]]),"",IF(Tabla46[[#This Row],[VALOR EVALUACION DISENO]]&gt;4.6,DATOS!$AV$21,IF(Tabla46[[#This Row],[VALOR EVALUACION DISENO]]&gt;=3,DATOS!$AV$22,DATOS!$AV$23)))</f>
        <v/>
      </c>
      <c r="R90" s="431"/>
      <c r="S90" s="427" t="str">
        <f>IFERROR(VLOOKUP(Tabla46[[#This Row],[% DE CUMPLIMIENTO DE LA EJECUCION DEL CONTROL]],DATOS!$AS$38:$AT$40,2,0),"")</f>
        <v/>
      </c>
      <c r="T90" s="432"/>
      <c r="U90" s="433" t="str">
        <f>IFERROR(VLOOKUP(Tabla46[[#This Row],[CRITERIOS DE EVALUACION DE LA EFECTIVIDAD]],DATOS!$AS$43:$AT$45,2,0),"")</f>
        <v/>
      </c>
      <c r="V9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1" spans="1:22" ht="15" customHeight="1" x14ac:dyDescent="0.25">
      <c r="A91" s="7"/>
      <c r="B91" s="5"/>
      <c r="C91" s="5"/>
      <c r="D91" s="86"/>
      <c r="E91" s="10"/>
      <c r="F91" s="200"/>
      <c r="G91" s="151" t="str">
        <f>IFERROR(VLOOKUP(Tabla46[[#This Row],[ID RIESGO]],'1. IDENTIFICACION DEL RIESGO'!$AB$27:$AL$34,11,0),"")</f>
        <v/>
      </c>
      <c r="H91" s="200"/>
      <c r="I91" s="426"/>
      <c r="J91" s="426"/>
      <c r="K91" s="426"/>
      <c r="L91" s="426"/>
      <c r="M91" s="426"/>
      <c r="N91" s="427" t="str">
        <f>IF(Tabla46[[#This Row],[ID RIESGO]]="","",IF(Tabla46[[#This Row],[RESPONSABLE DEL CONTROL (CARGO)]]="","No","Si"))</f>
        <v/>
      </c>
      <c r="O91" s="427" t="str">
        <f>IF(Tabla46[[#This Row],[FRECUENCIA DE EJECUCION DEL CONTROL]]="","",IF(Tabla46[[#This Row],[FRECUENCIA DE EJECUCION DEL CONTROL]]=DATOS!$AS$32,DATOS!$AS$32,DATOS!$AS$31))</f>
        <v/>
      </c>
      <c r="P9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1" s="427" t="str">
        <f>IF(ISTEXT(Tabla46[[#This Row],[VALOR EVALUACION DISENO]]),"",IF(Tabla46[[#This Row],[VALOR EVALUACION DISENO]]&gt;4.6,DATOS!$AV$21,IF(Tabla46[[#This Row],[VALOR EVALUACION DISENO]]&gt;=3,DATOS!$AV$22,DATOS!$AV$23)))</f>
        <v/>
      </c>
      <c r="R91" s="431"/>
      <c r="S91" s="427" t="str">
        <f>IFERROR(VLOOKUP(Tabla46[[#This Row],[% DE CUMPLIMIENTO DE LA EJECUCION DEL CONTROL]],DATOS!$AS$38:$AT$40,2,0),"")</f>
        <v/>
      </c>
      <c r="T91" s="432"/>
      <c r="U91" s="433" t="str">
        <f>IFERROR(VLOOKUP(Tabla46[[#This Row],[CRITERIOS DE EVALUACION DE LA EFECTIVIDAD]],DATOS!$AS$43:$AT$45,2,0),"")</f>
        <v/>
      </c>
      <c r="V9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2" spans="1:22" ht="15" customHeight="1" x14ac:dyDescent="0.25">
      <c r="A92" s="7"/>
      <c r="B92" s="5"/>
      <c r="C92" s="5"/>
      <c r="D92" s="86"/>
      <c r="E92" s="10"/>
      <c r="F92" s="200"/>
      <c r="G92" s="151" t="str">
        <f>IFERROR(VLOOKUP(Tabla46[[#This Row],[ID RIESGO]],'1. IDENTIFICACION DEL RIESGO'!$AB$27:$AL$34,11,0),"")</f>
        <v/>
      </c>
      <c r="H92" s="200"/>
      <c r="I92" s="426"/>
      <c r="J92" s="426"/>
      <c r="K92" s="426"/>
      <c r="L92" s="426"/>
      <c r="M92" s="426"/>
      <c r="N92" s="427" t="str">
        <f>IF(Tabla46[[#This Row],[ID RIESGO]]="","",IF(Tabla46[[#This Row],[RESPONSABLE DEL CONTROL (CARGO)]]="","No","Si"))</f>
        <v/>
      </c>
      <c r="O92" s="427" t="str">
        <f>IF(Tabla46[[#This Row],[FRECUENCIA DE EJECUCION DEL CONTROL]]="","",IF(Tabla46[[#This Row],[FRECUENCIA DE EJECUCION DEL CONTROL]]=DATOS!$AS$32,DATOS!$AS$32,DATOS!$AS$31))</f>
        <v/>
      </c>
      <c r="P9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2" s="427" t="str">
        <f>IF(ISTEXT(Tabla46[[#This Row],[VALOR EVALUACION DISENO]]),"",IF(Tabla46[[#This Row],[VALOR EVALUACION DISENO]]&gt;4.6,DATOS!$AV$21,IF(Tabla46[[#This Row],[VALOR EVALUACION DISENO]]&gt;=3,DATOS!$AV$22,DATOS!$AV$23)))</f>
        <v/>
      </c>
      <c r="R92" s="431"/>
      <c r="S92" s="427" t="str">
        <f>IFERROR(VLOOKUP(Tabla46[[#This Row],[% DE CUMPLIMIENTO DE LA EJECUCION DEL CONTROL]],DATOS!$AS$38:$AT$40,2,0),"")</f>
        <v/>
      </c>
      <c r="T92" s="432"/>
      <c r="U92" s="433" t="str">
        <f>IFERROR(VLOOKUP(Tabla46[[#This Row],[CRITERIOS DE EVALUACION DE LA EFECTIVIDAD]],DATOS!$AS$43:$AT$45,2,0),"")</f>
        <v/>
      </c>
      <c r="V9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3" spans="1:22" ht="15" customHeight="1" x14ac:dyDescent="0.25">
      <c r="A93" s="7"/>
      <c r="B93" s="5"/>
      <c r="C93" s="5"/>
      <c r="D93" s="86"/>
      <c r="E93" s="10"/>
      <c r="F93" s="200"/>
      <c r="G93" s="151" t="str">
        <f>IFERROR(VLOOKUP(Tabla46[[#This Row],[ID RIESGO]],'1. IDENTIFICACION DEL RIESGO'!$AB$27:$AL$34,11,0),"")</f>
        <v/>
      </c>
      <c r="H93" s="200"/>
      <c r="I93" s="426"/>
      <c r="J93" s="426"/>
      <c r="K93" s="426"/>
      <c r="L93" s="426"/>
      <c r="M93" s="426"/>
      <c r="N93" s="427" t="str">
        <f>IF(Tabla46[[#This Row],[ID RIESGO]]="","",IF(Tabla46[[#This Row],[RESPONSABLE DEL CONTROL (CARGO)]]="","No","Si"))</f>
        <v/>
      </c>
      <c r="O93" s="427" t="str">
        <f>IF(Tabla46[[#This Row],[FRECUENCIA DE EJECUCION DEL CONTROL]]="","",IF(Tabla46[[#This Row],[FRECUENCIA DE EJECUCION DEL CONTROL]]=DATOS!$AS$32,DATOS!$AS$32,DATOS!$AS$31))</f>
        <v/>
      </c>
      <c r="P9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3" s="427" t="str">
        <f>IF(ISTEXT(Tabla46[[#This Row],[VALOR EVALUACION DISENO]]),"",IF(Tabla46[[#This Row],[VALOR EVALUACION DISENO]]&gt;4.6,DATOS!$AV$21,IF(Tabla46[[#This Row],[VALOR EVALUACION DISENO]]&gt;=3,DATOS!$AV$22,DATOS!$AV$23)))</f>
        <v/>
      </c>
      <c r="R93" s="431"/>
      <c r="S93" s="427" t="str">
        <f>IFERROR(VLOOKUP(Tabla46[[#This Row],[% DE CUMPLIMIENTO DE LA EJECUCION DEL CONTROL]],DATOS!$AS$38:$AT$40,2,0),"")</f>
        <v/>
      </c>
      <c r="T93" s="432"/>
      <c r="U93" s="433" t="str">
        <f>IFERROR(VLOOKUP(Tabla46[[#This Row],[CRITERIOS DE EVALUACION DE LA EFECTIVIDAD]],DATOS!$AS$43:$AT$45,2,0),"")</f>
        <v/>
      </c>
      <c r="V9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4" spans="1:22" ht="15" customHeight="1" x14ac:dyDescent="0.25">
      <c r="A94" s="7"/>
      <c r="B94" s="5"/>
      <c r="C94" s="5"/>
      <c r="D94" s="86"/>
      <c r="E94" s="10"/>
      <c r="F94" s="200"/>
      <c r="G94" s="151" t="str">
        <f>IFERROR(VLOOKUP(Tabla46[[#This Row],[ID RIESGO]],'1. IDENTIFICACION DEL RIESGO'!$AB$27:$AL$34,11,0),"")</f>
        <v/>
      </c>
      <c r="H94" s="200"/>
      <c r="I94" s="426"/>
      <c r="J94" s="426"/>
      <c r="K94" s="426"/>
      <c r="L94" s="426"/>
      <c r="M94" s="426"/>
      <c r="N94" s="427" t="str">
        <f>IF(Tabla46[[#This Row],[ID RIESGO]]="","",IF(Tabla46[[#This Row],[RESPONSABLE DEL CONTROL (CARGO)]]="","No","Si"))</f>
        <v/>
      </c>
      <c r="O94" s="427" t="str">
        <f>IF(Tabla46[[#This Row],[FRECUENCIA DE EJECUCION DEL CONTROL]]="","",IF(Tabla46[[#This Row],[FRECUENCIA DE EJECUCION DEL CONTROL]]=DATOS!$AS$32,DATOS!$AS$32,DATOS!$AS$31))</f>
        <v/>
      </c>
      <c r="P9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4" s="427" t="str">
        <f>IF(ISTEXT(Tabla46[[#This Row],[VALOR EVALUACION DISENO]]),"",IF(Tabla46[[#This Row],[VALOR EVALUACION DISENO]]&gt;4.6,DATOS!$AV$21,IF(Tabla46[[#This Row],[VALOR EVALUACION DISENO]]&gt;=3,DATOS!$AV$22,DATOS!$AV$23)))</f>
        <v/>
      </c>
      <c r="R94" s="431"/>
      <c r="S94" s="427" t="str">
        <f>IFERROR(VLOOKUP(Tabla46[[#This Row],[% DE CUMPLIMIENTO DE LA EJECUCION DEL CONTROL]],DATOS!$AS$38:$AT$40,2,0),"")</f>
        <v/>
      </c>
      <c r="T94" s="432"/>
      <c r="U94" s="433" t="str">
        <f>IFERROR(VLOOKUP(Tabla46[[#This Row],[CRITERIOS DE EVALUACION DE LA EFECTIVIDAD]],DATOS!$AS$43:$AT$45,2,0),"")</f>
        <v/>
      </c>
      <c r="V9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5" spans="1:22" ht="15" customHeight="1" x14ac:dyDescent="0.25">
      <c r="A95" s="7"/>
      <c r="B95" s="5"/>
      <c r="C95" s="5"/>
      <c r="D95" s="86"/>
      <c r="E95" s="10"/>
      <c r="F95" s="200"/>
      <c r="G95" s="151" t="str">
        <f>IFERROR(VLOOKUP(Tabla46[[#This Row],[ID RIESGO]],'1. IDENTIFICACION DEL RIESGO'!$AB$27:$AL$34,11,0),"")</f>
        <v/>
      </c>
      <c r="H95" s="200"/>
      <c r="I95" s="426"/>
      <c r="J95" s="426"/>
      <c r="K95" s="426"/>
      <c r="L95" s="426"/>
      <c r="M95" s="426"/>
      <c r="N95" s="427" t="str">
        <f>IF(Tabla46[[#This Row],[ID RIESGO]]="","",IF(Tabla46[[#This Row],[RESPONSABLE DEL CONTROL (CARGO)]]="","No","Si"))</f>
        <v/>
      </c>
      <c r="O95" s="427" t="str">
        <f>IF(Tabla46[[#This Row],[FRECUENCIA DE EJECUCION DEL CONTROL]]="","",IF(Tabla46[[#This Row],[FRECUENCIA DE EJECUCION DEL CONTROL]]=DATOS!$AS$32,DATOS!$AS$32,DATOS!$AS$31))</f>
        <v/>
      </c>
      <c r="P9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5" s="427" t="str">
        <f>IF(ISTEXT(Tabla46[[#This Row],[VALOR EVALUACION DISENO]]),"",IF(Tabla46[[#This Row],[VALOR EVALUACION DISENO]]&gt;4.6,DATOS!$AV$21,IF(Tabla46[[#This Row],[VALOR EVALUACION DISENO]]&gt;=3,DATOS!$AV$22,DATOS!$AV$23)))</f>
        <v/>
      </c>
      <c r="R95" s="431"/>
      <c r="S95" s="427" t="str">
        <f>IFERROR(VLOOKUP(Tabla46[[#This Row],[% DE CUMPLIMIENTO DE LA EJECUCION DEL CONTROL]],DATOS!$AS$38:$AT$40,2,0),"")</f>
        <v/>
      </c>
      <c r="T95" s="432"/>
      <c r="U95" s="433" t="str">
        <f>IFERROR(VLOOKUP(Tabla46[[#This Row],[CRITERIOS DE EVALUACION DE LA EFECTIVIDAD]],DATOS!$AS$43:$AT$45,2,0),"")</f>
        <v/>
      </c>
      <c r="V9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6" spans="1:22" ht="15" customHeight="1" x14ac:dyDescent="0.25">
      <c r="A96" s="7"/>
      <c r="B96" s="5"/>
      <c r="C96" s="5"/>
      <c r="D96" s="86"/>
      <c r="E96" s="10"/>
      <c r="F96" s="200"/>
      <c r="G96" s="151" t="str">
        <f>IFERROR(VLOOKUP(Tabla46[[#This Row],[ID RIESGO]],'1. IDENTIFICACION DEL RIESGO'!$AB$27:$AL$34,11,0),"")</f>
        <v/>
      </c>
      <c r="H96" s="200"/>
      <c r="I96" s="426"/>
      <c r="J96" s="426"/>
      <c r="K96" s="426"/>
      <c r="L96" s="426"/>
      <c r="M96" s="426"/>
      <c r="N96" s="427" t="str">
        <f>IF(Tabla46[[#This Row],[ID RIESGO]]="","",IF(Tabla46[[#This Row],[RESPONSABLE DEL CONTROL (CARGO)]]="","No","Si"))</f>
        <v/>
      </c>
      <c r="O96" s="427" t="str">
        <f>IF(Tabla46[[#This Row],[FRECUENCIA DE EJECUCION DEL CONTROL]]="","",IF(Tabla46[[#This Row],[FRECUENCIA DE EJECUCION DEL CONTROL]]=DATOS!$AS$32,DATOS!$AS$32,DATOS!$AS$31))</f>
        <v/>
      </c>
      <c r="P9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6" s="427" t="str">
        <f>IF(ISTEXT(Tabla46[[#This Row],[VALOR EVALUACION DISENO]]),"",IF(Tabla46[[#This Row],[VALOR EVALUACION DISENO]]&gt;4.6,DATOS!$AV$21,IF(Tabla46[[#This Row],[VALOR EVALUACION DISENO]]&gt;=3,DATOS!$AV$22,DATOS!$AV$23)))</f>
        <v/>
      </c>
      <c r="R96" s="431"/>
      <c r="S96" s="427" t="str">
        <f>IFERROR(VLOOKUP(Tabla46[[#This Row],[% DE CUMPLIMIENTO DE LA EJECUCION DEL CONTROL]],DATOS!$AS$38:$AT$40,2,0),"")</f>
        <v/>
      </c>
      <c r="T96" s="432"/>
      <c r="U96" s="433" t="str">
        <f>IFERROR(VLOOKUP(Tabla46[[#This Row],[CRITERIOS DE EVALUACION DE LA EFECTIVIDAD]],DATOS!$AS$43:$AT$45,2,0),"")</f>
        <v/>
      </c>
      <c r="V9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7" spans="1:22" ht="15" customHeight="1" x14ac:dyDescent="0.25">
      <c r="A97" s="7"/>
      <c r="B97" s="5"/>
      <c r="C97" s="5"/>
      <c r="D97" s="86"/>
      <c r="E97" s="10"/>
      <c r="F97" s="200"/>
      <c r="G97" s="151" t="str">
        <f>IFERROR(VLOOKUP(Tabla46[[#This Row],[ID RIESGO]],'1. IDENTIFICACION DEL RIESGO'!$AB$27:$AL$34,11,0),"")</f>
        <v/>
      </c>
      <c r="H97" s="200"/>
      <c r="I97" s="426"/>
      <c r="J97" s="426"/>
      <c r="K97" s="426"/>
      <c r="L97" s="426"/>
      <c r="M97" s="426"/>
      <c r="N97" s="427" t="str">
        <f>IF(Tabla46[[#This Row],[ID RIESGO]]="","",IF(Tabla46[[#This Row],[RESPONSABLE DEL CONTROL (CARGO)]]="","No","Si"))</f>
        <v/>
      </c>
      <c r="O97" s="427" t="str">
        <f>IF(Tabla46[[#This Row],[FRECUENCIA DE EJECUCION DEL CONTROL]]="","",IF(Tabla46[[#This Row],[FRECUENCIA DE EJECUCION DEL CONTROL]]=DATOS!$AS$32,DATOS!$AS$32,DATOS!$AS$31))</f>
        <v/>
      </c>
      <c r="P9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7" s="427" t="str">
        <f>IF(ISTEXT(Tabla46[[#This Row],[VALOR EVALUACION DISENO]]),"",IF(Tabla46[[#This Row],[VALOR EVALUACION DISENO]]&gt;4.6,DATOS!$AV$21,IF(Tabla46[[#This Row],[VALOR EVALUACION DISENO]]&gt;=3,DATOS!$AV$22,DATOS!$AV$23)))</f>
        <v/>
      </c>
      <c r="R97" s="431"/>
      <c r="S97" s="427" t="str">
        <f>IFERROR(VLOOKUP(Tabla46[[#This Row],[% DE CUMPLIMIENTO DE LA EJECUCION DEL CONTROL]],DATOS!$AS$38:$AT$40,2,0),"")</f>
        <v/>
      </c>
      <c r="T97" s="432"/>
      <c r="U97" s="433" t="str">
        <f>IFERROR(VLOOKUP(Tabla46[[#This Row],[CRITERIOS DE EVALUACION DE LA EFECTIVIDAD]],DATOS!$AS$43:$AT$45,2,0),"")</f>
        <v/>
      </c>
      <c r="V9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8" spans="1:22" ht="15" customHeight="1" x14ac:dyDescent="0.25">
      <c r="A98" s="7"/>
      <c r="B98" s="5"/>
      <c r="C98" s="5"/>
      <c r="D98" s="86"/>
      <c r="E98" s="10"/>
      <c r="F98" s="200"/>
      <c r="G98" s="151" t="str">
        <f>IFERROR(VLOOKUP(Tabla46[[#This Row],[ID RIESGO]],'1. IDENTIFICACION DEL RIESGO'!$AB$27:$AL$34,11,0),"")</f>
        <v/>
      </c>
      <c r="H98" s="200"/>
      <c r="I98" s="426"/>
      <c r="J98" s="426"/>
      <c r="K98" s="426"/>
      <c r="L98" s="426"/>
      <c r="M98" s="426"/>
      <c r="N98" s="427" t="str">
        <f>IF(Tabla46[[#This Row],[ID RIESGO]]="","",IF(Tabla46[[#This Row],[RESPONSABLE DEL CONTROL (CARGO)]]="","No","Si"))</f>
        <v/>
      </c>
      <c r="O98" s="427" t="str">
        <f>IF(Tabla46[[#This Row],[FRECUENCIA DE EJECUCION DEL CONTROL]]="","",IF(Tabla46[[#This Row],[FRECUENCIA DE EJECUCION DEL CONTROL]]=DATOS!$AS$32,DATOS!$AS$32,DATOS!$AS$31))</f>
        <v/>
      </c>
      <c r="P9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8" s="427" t="str">
        <f>IF(ISTEXT(Tabla46[[#This Row],[VALOR EVALUACION DISENO]]),"",IF(Tabla46[[#This Row],[VALOR EVALUACION DISENO]]&gt;4.6,DATOS!$AV$21,IF(Tabla46[[#This Row],[VALOR EVALUACION DISENO]]&gt;=3,DATOS!$AV$22,DATOS!$AV$23)))</f>
        <v/>
      </c>
      <c r="R98" s="431"/>
      <c r="S98" s="427" t="str">
        <f>IFERROR(VLOOKUP(Tabla46[[#This Row],[% DE CUMPLIMIENTO DE LA EJECUCION DEL CONTROL]],DATOS!$AS$38:$AT$40,2,0),"")</f>
        <v/>
      </c>
      <c r="T98" s="432"/>
      <c r="U98" s="433" t="str">
        <f>IFERROR(VLOOKUP(Tabla46[[#This Row],[CRITERIOS DE EVALUACION DE LA EFECTIVIDAD]],DATOS!$AS$43:$AT$45,2,0),"")</f>
        <v/>
      </c>
      <c r="V9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99" spans="1:22" ht="15" customHeight="1" x14ac:dyDescent="0.25">
      <c r="A99" s="7"/>
      <c r="B99" s="5"/>
      <c r="C99" s="5"/>
      <c r="D99" s="86"/>
      <c r="E99" s="10"/>
      <c r="F99" s="200"/>
      <c r="G99" s="151" t="str">
        <f>IFERROR(VLOOKUP(Tabla46[[#This Row],[ID RIESGO]],'1. IDENTIFICACION DEL RIESGO'!$AB$27:$AL$34,11,0),"")</f>
        <v/>
      </c>
      <c r="H99" s="200"/>
      <c r="I99" s="426"/>
      <c r="J99" s="426"/>
      <c r="K99" s="426"/>
      <c r="L99" s="426"/>
      <c r="M99" s="426"/>
      <c r="N99" s="427" t="str">
        <f>IF(Tabla46[[#This Row],[ID RIESGO]]="","",IF(Tabla46[[#This Row],[RESPONSABLE DEL CONTROL (CARGO)]]="","No","Si"))</f>
        <v/>
      </c>
      <c r="O99" s="427" t="str">
        <f>IF(Tabla46[[#This Row],[FRECUENCIA DE EJECUCION DEL CONTROL]]="","",IF(Tabla46[[#This Row],[FRECUENCIA DE EJECUCION DEL CONTROL]]=DATOS!$AS$32,DATOS!$AS$32,DATOS!$AS$31))</f>
        <v/>
      </c>
      <c r="P9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99" s="427" t="str">
        <f>IF(ISTEXT(Tabla46[[#This Row],[VALOR EVALUACION DISENO]]),"",IF(Tabla46[[#This Row],[VALOR EVALUACION DISENO]]&gt;4.6,DATOS!$AV$21,IF(Tabla46[[#This Row],[VALOR EVALUACION DISENO]]&gt;=3,DATOS!$AV$22,DATOS!$AV$23)))</f>
        <v/>
      </c>
      <c r="R99" s="431"/>
      <c r="S99" s="427" t="str">
        <f>IFERROR(VLOOKUP(Tabla46[[#This Row],[% DE CUMPLIMIENTO DE LA EJECUCION DEL CONTROL]],DATOS!$AS$38:$AT$40,2,0),"")</f>
        <v/>
      </c>
      <c r="T99" s="432"/>
      <c r="U99" s="433" t="str">
        <f>IFERROR(VLOOKUP(Tabla46[[#This Row],[CRITERIOS DE EVALUACION DE LA EFECTIVIDAD]],DATOS!$AS$43:$AT$45,2,0),"")</f>
        <v/>
      </c>
      <c r="V9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0" spans="1:22" ht="15" customHeight="1" x14ac:dyDescent="0.25">
      <c r="A100" s="7"/>
      <c r="B100" s="5"/>
      <c r="C100" s="5"/>
      <c r="D100" s="86"/>
      <c r="E100" s="10"/>
      <c r="F100" s="200"/>
      <c r="G100" s="151" t="str">
        <f>IFERROR(VLOOKUP(Tabla46[[#This Row],[ID RIESGO]],'1. IDENTIFICACION DEL RIESGO'!$AB$27:$AL$34,11,0),"")</f>
        <v/>
      </c>
      <c r="H100" s="200"/>
      <c r="I100" s="426"/>
      <c r="J100" s="426"/>
      <c r="K100" s="426"/>
      <c r="L100" s="426"/>
      <c r="M100" s="426"/>
      <c r="N100" s="427" t="str">
        <f>IF(Tabla46[[#This Row],[ID RIESGO]]="","",IF(Tabla46[[#This Row],[RESPONSABLE DEL CONTROL (CARGO)]]="","No","Si"))</f>
        <v/>
      </c>
      <c r="O100" s="427" t="str">
        <f>IF(Tabla46[[#This Row],[FRECUENCIA DE EJECUCION DEL CONTROL]]="","",IF(Tabla46[[#This Row],[FRECUENCIA DE EJECUCION DEL CONTROL]]=DATOS!$AS$32,DATOS!$AS$32,DATOS!$AS$31))</f>
        <v/>
      </c>
      <c r="P10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0" s="427" t="str">
        <f>IF(ISTEXT(Tabla46[[#This Row],[VALOR EVALUACION DISENO]]),"",IF(Tabla46[[#This Row],[VALOR EVALUACION DISENO]]&gt;4.6,DATOS!$AV$21,IF(Tabla46[[#This Row],[VALOR EVALUACION DISENO]]&gt;=3,DATOS!$AV$22,DATOS!$AV$23)))</f>
        <v/>
      </c>
      <c r="R100" s="431"/>
      <c r="S100" s="427" t="str">
        <f>IFERROR(VLOOKUP(Tabla46[[#This Row],[% DE CUMPLIMIENTO DE LA EJECUCION DEL CONTROL]],DATOS!$AS$38:$AT$40,2,0),"")</f>
        <v/>
      </c>
      <c r="T100" s="432"/>
      <c r="U100" s="433" t="str">
        <f>IFERROR(VLOOKUP(Tabla46[[#This Row],[CRITERIOS DE EVALUACION DE LA EFECTIVIDAD]],DATOS!$AS$43:$AT$45,2,0),"")</f>
        <v/>
      </c>
      <c r="V10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1" spans="1:22" ht="15" customHeight="1" x14ac:dyDescent="0.25">
      <c r="A101" s="7"/>
      <c r="B101" s="5"/>
      <c r="C101" s="5"/>
      <c r="D101" s="86"/>
      <c r="E101" s="10"/>
      <c r="F101" s="200"/>
      <c r="G101" s="151" t="str">
        <f>IFERROR(VLOOKUP(Tabla46[[#This Row],[ID RIESGO]],'1. IDENTIFICACION DEL RIESGO'!$AB$27:$AL$34,11,0),"")</f>
        <v/>
      </c>
      <c r="H101" s="200"/>
      <c r="I101" s="426"/>
      <c r="J101" s="426"/>
      <c r="K101" s="426"/>
      <c r="L101" s="426"/>
      <c r="M101" s="426"/>
      <c r="N101" s="427" t="str">
        <f>IF(Tabla46[[#This Row],[ID RIESGO]]="","",IF(Tabla46[[#This Row],[RESPONSABLE DEL CONTROL (CARGO)]]="","No","Si"))</f>
        <v/>
      </c>
      <c r="O101" s="427" t="str">
        <f>IF(Tabla46[[#This Row],[FRECUENCIA DE EJECUCION DEL CONTROL]]="","",IF(Tabla46[[#This Row],[FRECUENCIA DE EJECUCION DEL CONTROL]]=DATOS!$AS$32,DATOS!$AS$32,DATOS!$AS$31))</f>
        <v/>
      </c>
      <c r="P10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1" s="427" t="str">
        <f>IF(ISTEXT(Tabla46[[#This Row],[VALOR EVALUACION DISENO]]),"",IF(Tabla46[[#This Row],[VALOR EVALUACION DISENO]]&gt;4.6,DATOS!$AV$21,IF(Tabla46[[#This Row],[VALOR EVALUACION DISENO]]&gt;=3,DATOS!$AV$22,DATOS!$AV$23)))</f>
        <v/>
      </c>
      <c r="R101" s="431"/>
      <c r="S101" s="427" t="str">
        <f>IFERROR(VLOOKUP(Tabla46[[#This Row],[% DE CUMPLIMIENTO DE LA EJECUCION DEL CONTROL]],DATOS!$AS$38:$AT$40,2,0),"")</f>
        <v/>
      </c>
      <c r="T101" s="432"/>
      <c r="U101" s="433" t="str">
        <f>IFERROR(VLOOKUP(Tabla46[[#This Row],[CRITERIOS DE EVALUACION DE LA EFECTIVIDAD]],DATOS!$AS$43:$AT$45,2,0),"")</f>
        <v/>
      </c>
      <c r="V10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2" spans="1:22" ht="15" customHeight="1" x14ac:dyDescent="0.25">
      <c r="A102" s="7"/>
      <c r="B102" s="5"/>
      <c r="C102" s="5"/>
      <c r="D102" s="86"/>
      <c r="E102" s="10"/>
      <c r="F102" s="200"/>
      <c r="G102" s="151" t="str">
        <f>IFERROR(VLOOKUP(Tabla46[[#This Row],[ID RIESGO]],'1. IDENTIFICACION DEL RIESGO'!$AB$27:$AL$34,11,0),"")</f>
        <v/>
      </c>
      <c r="H102" s="200"/>
      <c r="I102" s="426"/>
      <c r="J102" s="426"/>
      <c r="K102" s="426"/>
      <c r="L102" s="426"/>
      <c r="M102" s="426"/>
      <c r="N102" s="427" t="str">
        <f>IF(Tabla46[[#This Row],[ID RIESGO]]="","",IF(Tabla46[[#This Row],[RESPONSABLE DEL CONTROL (CARGO)]]="","No","Si"))</f>
        <v/>
      </c>
      <c r="O102" s="427" t="str">
        <f>IF(Tabla46[[#This Row],[FRECUENCIA DE EJECUCION DEL CONTROL]]="","",IF(Tabla46[[#This Row],[FRECUENCIA DE EJECUCION DEL CONTROL]]=DATOS!$AS$32,DATOS!$AS$32,DATOS!$AS$31))</f>
        <v/>
      </c>
      <c r="P10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2" s="427" t="str">
        <f>IF(ISTEXT(Tabla46[[#This Row],[VALOR EVALUACION DISENO]]),"",IF(Tabla46[[#This Row],[VALOR EVALUACION DISENO]]&gt;4.6,DATOS!$AV$21,IF(Tabla46[[#This Row],[VALOR EVALUACION DISENO]]&gt;=3,DATOS!$AV$22,DATOS!$AV$23)))</f>
        <v/>
      </c>
      <c r="R102" s="431"/>
      <c r="S102" s="427" t="str">
        <f>IFERROR(VLOOKUP(Tabla46[[#This Row],[% DE CUMPLIMIENTO DE LA EJECUCION DEL CONTROL]],DATOS!$AS$38:$AT$40,2,0),"")</f>
        <v/>
      </c>
      <c r="T102" s="432"/>
      <c r="U102" s="433" t="str">
        <f>IFERROR(VLOOKUP(Tabla46[[#This Row],[CRITERIOS DE EVALUACION DE LA EFECTIVIDAD]],DATOS!$AS$43:$AT$45,2,0),"")</f>
        <v/>
      </c>
      <c r="V10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3" spans="1:22" ht="15" customHeight="1" x14ac:dyDescent="0.25">
      <c r="A103" s="7"/>
      <c r="B103" s="5"/>
      <c r="C103" s="5"/>
      <c r="D103" s="86"/>
      <c r="E103" s="10"/>
      <c r="F103" s="200"/>
      <c r="G103" s="151" t="str">
        <f>IFERROR(VLOOKUP(Tabla46[[#This Row],[ID RIESGO]],'1. IDENTIFICACION DEL RIESGO'!$AB$27:$AL$34,11,0),"")</f>
        <v/>
      </c>
      <c r="H103" s="200"/>
      <c r="I103" s="426"/>
      <c r="J103" s="426"/>
      <c r="K103" s="426"/>
      <c r="L103" s="426"/>
      <c r="M103" s="426"/>
      <c r="N103" s="427" t="str">
        <f>IF(Tabla46[[#This Row],[ID RIESGO]]="","",IF(Tabla46[[#This Row],[RESPONSABLE DEL CONTROL (CARGO)]]="","No","Si"))</f>
        <v/>
      </c>
      <c r="O103" s="427" t="str">
        <f>IF(Tabla46[[#This Row],[FRECUENCIA DE EJECUCION DEL CONTROL]]="","",IF(Tabla46[[#This Row],[FRECUENCIA DE EJECUCION DEL CONTROL]]=DATOS!$AS$32,DATOS!$AS$32,DATOS!$AS$31))</f>
        <v/>
      </c>
      <c r="P10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3" s="427" t="str">
        <f>IF(ISTEXT(Tabla46[[#This Row],[VALOR EVALUACION DISENO]]),"",IF(Tabla46[[#This Row],[VALOR EVALUACION DISENO]]&gt;4.6,DATOS!$AV$21,IF(Tabla46[[#This Row],[VALOR EVALUACION DISENO]]&gt;=3,DATOS!$AV$22,DATOS!$AV$23)))</f>
        <v/>
      </c>
      <c r="R103" s="431"/>
      <c r="S103" s="427" t="str">
        <f>IFERROR(VLOOKUP(Tabla46[[#This Row],[% DE CUMPLIMIENTO DE LA EJECUCION DEL CONTROL]],DATOS!$AS$38:$AT$40,2,0),"")</f>
        <v/>
      </c>
      <c r="T103" s="432"/>
      <c r="U103" s="433" t="str">
        <f>IFERROR(VLOOKUP(Tabla46[[#This Row],[CRITERIOS DE EVALUACION DE LA EFECTIVIDAD]],DATOS!$AS$43:$AT$45,2,0),"")</f>
        <v/>
      </c>
      <c r="V10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4" spans="1:22" ht="15" customHeight="1" x14ac:dyDescent="0.25">
      <c r="A104" s="7"/>
      <c r="B104" s="5"/>
      <c r="C104" s="5"/>
      <c r="D104" s="86"/>
      <c r="E104" s="10"/>
      <c r="F104" s="200"/>
      <c r="G104" s="151" t="str">
        <f>IFERROR(VLOOKUP(Tabla46[[#This Row],[ID RIESGO]],'1. IDENTIFICACION DEL RIESGO'!$AB$27:$AL$34,11,0),"")</f>
        <v/>
      </c>
      <c r="H104" s="200"/>
      <c r="I104" s="426"/>
      <c r="J104" s="426"/>
      <c r="K104" s="426"/>
      <c r="L104" s="426"/>
      <c r="M104" s="426"/>
      <c r="N104" s="427" t="str">
        <f>IF(Tabla46[[#This Row],[ID RIESGO]]="","",IF(Tabla46[[#This Row],[RESPONSABLE DEL CONTROL (CARGO)]]="","No","Si"))</f>
        <v/>
      </c>
      <c r="O104" s="427" t="str">
        <f>IF(Tabla46[[#This Row],[FRECUENCIA DE EJECUCION DEL CONTROL]]="","",IF(Tabla46[[#This Row],[FRECUENCIA DE EJECUCION DEL CONTROL]]=DATOS!$AS$32,DATOS!$AS$32,DATOS!$AS$31))</f>
        <v/>
      </c>
      <c r="P10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4" s="427" t="str">
        <f>IF(ISTEXT(Tabla46[[#This Row],[VALOR EVALUACION DISENO]]),"",IF(Tabla46[[#This Row],[VALOR EVALUACION DISENO]]&gt;4.6,DATOS!$AV$21,IF(Tabla46[[#This Row],[VALOR EVALUACION DISENO]]&gt;=3,DATOS!$AV$22,DATOS!$AV$23)))</f>
        <v/>
      </c>
      <c r="R104" s="431"/>
      <c r="S104" s="427" t="str">
        <f>IFERROR(VLOOKUP(Tabla46[[#This Row],[% DE CUMPLIMIENTO DE LA EJECUCION DEL CONTROL]],DATOS!$AS$38:$AT$40,2,0),"")</f>
        <v/>
      </c>
      <c r="T104" s="432"/>
      <c r="U104" s="433" t="str">
        <f>IFERROR(VLOOKUP(Tabla46[[#This Row],[CRITERIOS DE EVALUACION DE LA EFECTIVIDAD]],DATOS!$AS$43:$AT$45,2,0),"")</f>
        <v/>
      </c>
      <c r="V10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5" spans="1:22" ht="15" customHeight="1" x14ac:dyDescent="0.25">
      <c r="A105" s="7"/>
      <c r="B105" s="5"/>
      <c r="C105" s="5"/>
      <c r="D105" s="86"/>
      <c r="E105" s="10"/>
      <c r="F105" s="200"/>
      <c r="G105" s="151" t="str">
        <f>IFERROR(VLOOKUP(Tabla46[[#This Row],[ID RIESGO]],'1. IDENTIFICACION DEL RIESGO'!$AB$27:$AL$34,11,0),"")</f>
        <v/>
      </c>
      <c r="H105" s="200"/>
      <c r="I105" s="426"/>
      <c r="J105" s="426"/>
      <c r="K105" s="426"/>
      <c r="L105" s="426"/>
      <c r="M105" s="426"/>
      <c r="N105" s="427" t="str">
        <f>IF(Tabla46[[#This Row],[ID RIESGO]]="","",IF(Tabla46[[#This Row],[RESPONSABLE DEL CONTROL (CARGO)]]="","No","Si"))</f>
        <v/>
      </c>
      <c r="O105" s="427" t="str">
        <f>IF(Tabla46[[#This Row],[FRECUENCIA DE EJECUCION DEL CONTROL]]="","",IF(Tabla46[[#This Row],[FRECUENCIA DE EJECUCION DEL CONTROL]]=DATOS!$AS$32,DATOS!$AS$32,DATOS!$AS$31))</f>
        <v/>
      </c>
      <c r="P10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5" s="427" t="str">
        <f>IF(ISTEXT(Tabla46[[#This Row],[VALOR EVALUACION DISENO]]),"",IF(Tabla46[[#This Row],[VALOR EVALUACION DISENO]]&gt;4.6,DATOS!$AV$21,IF(Tabla46[[#This Row],[VALOR EVALUACION DISENO]]&gt;=3,DATOS!$AV$22,DATOS!$AV$23)))</f>
        <v/>
      </c>
      <c r="R105" s="431"/>
      <c r="S105" s="427" t="str">
        <f>IFERROR(VLOOKUP(Tabla46[[#This Row],[% DE CUMPLIMIENTO DE LA EJECUCION DEL CONTROL]],DATOS!$AS$38:$AT$40,2,0),"")</f>
        <v/>
      </c>
      <c r="T105" s="432"/>
      <c r="U105" s="433" t="str">
        <f>IFERROR(VLOOKUP(Tabla46[[#This Row],[CRITERIOS DE EVALUACION DE LA EFECTIVIDAD]],DATOS!$AS$43:$AT$45,2,0),"")</f>
        <v/>
      </c>
      <c r="V10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6" spans="1:22" ht="15" customHeight="1" x14ac:dyDescent="0.25">
      <c r="A106" s="7"/>
      <c r="B106" s="5"/>
      <c r="C106" s="5"/>
      <c r="D106" s="86"/>
      <c r="E106" s="10"/>
      <c r="F106" s="200"/>
      <c r="G106" s="151" t="str">
        <f>IFERROR(VLOOKUP(Tabla46[[#This Row],[ID RIESGO]],'1. IDENTIFICACION DEL RIESGO'!$AB$27:$AL$34,11,0),"")</f>
        <v/>
      </c>
      <c r="H106" s="200"/>
      <c r="I106" s="426"/>
      <c r="J106" s="426"/>
      <c r="K106" s="426"/>
      <c r="L106" s="426"/>
      <c r="M106" s="426"/>
      <c r="N106" s="427" t="str">
        <f>IF(Tabla46[[#This Row],[ID RIESGO]]="","",IF(Tabla46[[#This Row],[RESPONSABLE DEL CONTROL (CARGO)]]="","No","Si"))</f>
        <v/>
      </c>
      <c r="O106" s="427" t="str">
        <f>IF(Tabla46[[#This Row],[FRECUENCIA DE EJECUCION DEL CONTROL]]="","",IF(Tabla46[[#This Row],[FRECUENCIA DE EJECUCION DEL CONTROL]]=DATOS!$AS$32,DATOS!$AS$32,DATOS!$AS$31))</f>
        <v/>
      </c>
      <c r="P10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6" s="427" t="str">
        <f>IF(ISTEXT(Tabla46[[#This Row],[VALOR EVALUACION DISENO]]),"",IF(Tabla46[[#This Row],[VALOR EVALUACION DISENO]]&gt;4.6,DATOS!$AV$21,IF(Tabla46[[#This Row],[VALOR EVALUACION DISENO]]&gt;=3,DATOS!$AV$22,DATOS!$AV$23)))</f>
        <v/>
      </c>
      <c r="R106" s="431"/>
      <c r="S106" s="427" t="str">
        <f>IFERROR(VLOOKUP(Tabla46[[#This Row],[% DE CUMPLIMIENTO DE LA EJECUCION DEL CONTROL]],DATOS!$AS$38:$AT$40,2,0),"")</f>
        <v/>
      </c>
      <c r="T106" s="432"/>
      <c r="U106" s="433" t="str">
        <f>IFERROR(VLOOKUP(Tabla46[[#This Row],[CRITERIOS DE EVALUACION DE LA EFECTIVIDAD]],DATOS!$AS$43:$AT$45,2,0),"")</f>
        <v/>
      </c>
      <c r="V10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7" spans="1:22" ht="15" customHeight="1" x14ac:dyDescent="0.25">
      <c r="A107" s="7"/>
      <c r="B107" s="5"/>
      <c r="C107" s="5"/>
      <c r="D107" s="86"/>
      <c r="E107" s="10"/>
      <c r="F107" s="200"/>
      <c r="G107" s="151" t="str">
        <f>IFERROR(VLOOKUP(Tabla46[[#This Row],[ID RIESGO]],'1. IDENTIFICACION DEL RIESGO'!$AB$27:$AL$34,11,0),"")</f>
        <v/>
      </c>
      <c r="H107" s="200"/>
      <c r="I107" s="426"/>
      <c r="J107" s="426"/>
      <c r="K107" s="426"/>
      <c r="L107" s="426"/>
      <c r="M107" s="426"/>
      <c r="N107" s="427" t="str">
        <f>IF(Tabla46[[#This Row],[ID RIESGO]]="","",IF(Tabla46[[#This Row],[RESPONSABLE DEL CONTROL (CARGO)]]="","No","Si"))</f>
        <v/>
      </c>
      <c r="O107" s="427" t="str">
        <f>IF(Tabla46[[#This Row],[FRECUENCIA DE EJECUCION DEL CONTROL]]="","",IF(Tabla46[[#This Row],[FRECUENCIA DE EJECUCION DEL CONTROL]]=DATOS!$AS$32,DATOS!$AS$32,DATOS!$AS$31))</f>
        <v/>
      </c>
      <c r="P10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7" s="427" t="str">
        <f>IF(ISTEXT(Tabla46[[#This Row],[VALOR EVALUACION DISENO]]),"",IF(Tabla46[[#This Row],[VALOR EVALUACION DISENO]]&gt;4.6,DATOS!$AV$21,IF(Tabla46[[#This Row],[VALOR EVALUACION DISENO]]&gt;=3,DATOS!$AV$22,DATOS!$AV$23)))</f>
        <v/>
      </c>
      <c r="R107" s="431"/>
      <c r="S107" s="427" t="str">
        <f>IFERROR(VLOOKUP(Tabla46[[#This Row],[% DE CUMPLIMIENTO DE LA EJECUCION DEL CONTROL]],DATOS!$AS$38:$AT$40,2,0),"")</f>
        <v/>
      </c>
      <c r="T107" s="432"/>
      <c r="U107" s="433" t="str">
        <f>IFERROR(VLOOKUP(Tabla46[[#This Row],[CRITERIOS DE EVALUACION DE LA EFECTIVIDAD]],DATOS!$AS$43:$AT$45,2,0),"")</f>
        <v/>
      </c>
      <c r="V10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8" spans="1:22" ht="15" customHeight="1" x14ac:dyDescent="0.25">
      <c r="A108" s="7"/>
      <c r="B108" s="5"/>
      <c r="C108" s="5"/>
      <c r="D108" s="86"/>
      <c r="E108" s="10"/>
      <c r="F108" s="200"/>
      <c r="G108" s="151" t="str">
        <f>IFERROR(VLOOKUP(Tabla46[[#This Row],[ID RIESGO]],'1. IDENTIFICACION DEL RIESGO'!$AB$27:$AL$34,11,0),"")</f>
        <v/>
      </c>
      <c r="H108" s="200"/>
      <c r="I108" s="426"/>
      <c r="J108" s="426"/>
      <c r="K108" s="426"/>
      <c r="L108" s="426"/>
      <c r="M108" s="426"/>
      <c r="N108" s="427" t="str">
        <f>IF(Tabla46[[#This Row],[ID RIESGO]]="","",IF(Tabla46[[#This Row],[RESPONSABLE DEL CONTROL (CARGO)]]="","No","Si"))</f>
        <v/>
      </c>
      <c r="O108" s="427" t="str">
        <f>IF(Tabla46[[#This Row],[FRECUENCIA DE EJECUCION DEL CONTROL]]="","",IF(Tabla46[[#This Row],[FRECUENCIA DE EJECUCION DEL CONTROL]]=DATOS!$AS$32,DATOS!$AS$32,DATOS!$AS$31))</f>
        <v/>
      </c>
      <c r="P10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8" s="427" t="str">
        <f>IF(ISTEXT(Tabla46[[#This Row],[VALOR EVALUACION DISENO]]),"",IF(Tabla46[[#This Row],[VALOR EVALUACION DISENO]]&gt;4.6,DATOS!$AV$21,IF(Tabla46[[#This Row],[VALOR EVALUACION DISENO]]&gt;=3,DATOS!$AV$22,DATOS!$AV$23)))</f>
        <v/>
      </c>
      <c r="R108" s="431"/>
      <c r="S108" s="427" t="str">
        <f>IFERROR(VLOOKUP(Tabla46[[#This Row],[% DE CUMPLIMIENTO DE LA EJECUCION DEL CONTROL]],DATOS!$AS$38:$AT$40,2,0),"")</f>
        <v/>
      </c>
      <c r="T108" s="432"/>
      <c r="U108" s="433" t="str">
        <f>IFERROR(VLOOKUP(Tabla46[[#This Row],[CRITERIOS DE EVALUACION DE LA EFECTIVIDAD]],DATOS!$AS$43:$AT$45,2,0),"")</f>
        <v/>
      </c>
      <c r="V10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09" spans="1:22" ht="15" customHeight="1" x14ac:dyDescent="0.25">
      <c r="A109" s="7"/>
      <c r="B109" s="5"/>
      <c r="C109" s="5"/>
      <c r="D109" s="86"/>
      <c r="E109" s="10"/>
      <c r="F109" s="200"/>
      <c r="G109" s="151" t="str">
        <f>IFERROR(VLOOKUP(Tabla46[[#This Row],[ID RIESGO]],'1. IDENTIFICACION DEL RIESGO'!$AB$27:$AL$34,11,0),"")</f>
        <v/>
      </c>
      <c r="H109" s="200"/>
      <c r="I109" s="426"/>
      <c r="J109" s="426"/>
      <c r="K109" s="426"/>
      <c r="L109" s="426"/>
      <c r="M109" s="426"/>
      <c r="N109" s="427" t="str">
        <f>IF(Tabla46[[#This Row],[ID RIESGO]]="","",IF(Tabla46[[#This Row],[RESPONSABLE DEL CONTROL (CARGO)]]="","No","Si"))</f>
        <v/>
      </c>
      <c r="O109" s="427" t="str">
        <f>IF(Tabla46[[#This Row],[FRECUENCIA DE EJECUCION DEL CONTROL]]="","",IF(Tabla46[[#This Row],[FRECUENCIA DE EJECUCION DEL CONTROL]]=DATOS!$AS$32,DATOS!$AS$32,DATOS!$AS$31))</f>
        <v/>
      </c>
      <c r="P10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09" s="427" t="str">
        <f>IF(ISTEXT(Tabla46[[#This Row],[VALOR EVALUACION DISENO]]),"",IF(Tabla46[[#This Row],[VALOR EVALUACION DISENO]]&gt;4.6,DATOS!$AV$21,IF(Tabla46[[#This Row],[VALOR EVALUACION DISENO]]&gt;=3,DATOS!$AV$22,DATOS!$AV$23)))</f>
        <v/>
      </c>
      <c r="R109" s="431"/>
      <c r="S109" s="427" t="str">
        <f>IFERROR(VLOOKUP(Tabla46[[#This Row],[% DE CUMPLIMIENTO DE LA EJECUCION DEL CONTROL]],DATOS!$AS$38:$AT$40,2,0),"")</f>
        <v/>
      </c>
      <c r="T109" s="432"/>
      <c r="U109" s="433" t="str">
        <f>IFERROR(VLOOKUP(Tabla46[[#This Row],[CRITERIOS DE EVALUACION DE LA EFECTIVIDAD]],DATOS!$AS$43:$AT$45,2,0),"")</f>
        <v/>
      </c>
      <c r="V10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0" spans="1:22" ht="15" customHeight="1" x14ac:dyDescent="0.25">
      <c r="A110" s="7"/>
      <c r="B110" s="5"/>
      <c r="C110" s="5"/>
      <c r="D110" s="86"/>
      <c r="E110" s="10"/>
      <c r="F110" s="200"/>
      <c r="G110" s="151" t="str">
        <f>IFERROR(VLOOKUP(Tabla46[[#This Row],[ID RIESGO]],'1. IDENTIFICACION DEL RIESGO'!$AB$27:$AL$34,11,0),"")</f>
        <v/>
      </c>
      <c r="H110" s="200"/>
      <c r="I110" s="426"/>
      <c r="J110" s="426"/>
      <c r="K110" s="426"/>
      <c r="L110" s="426"/>
      <c r="M110" s="426"/>
      <c r="N110" s="427" t="str">
        <f>IF(Tabla46[[#This Row],[ID RIESGO]]="","",IF(Tabla46[[#This Row],[RESPONSABLE DEL CONTROL (CARGO)]]="","No","Si"))</f>
        <v/>
      </c>
      <c r="O110" s="427" t="str">
        <f>IF(Tabla46[[#This Row],[FRECUENCIA DE EJECUCION DEL CONTROL]]="","",IF(Tabla46[[#This Row],[FRECUENCIA DE EJECUCION DEL CONTROL]]=DATOS!$AS$32,DATOS!$AS$32,DATOS!$AS$31))</f>
        <v/>
      </c>
      <c r="P11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0" s="427" t="str">
        <f>IF(ISTEXT(Tabla46[[#This Row],[VALOR EVALUACION DISENO]]),"",IF(Tabla46[[#This Row],[VALOR EVALUACION DISENO]]&gt;4.6,DATOS!$AV$21,IF(Tabla46[[#This Row],[VALOR EVALUACION DISENO]]&gt;=3,DATOS!$AV$22,DATOS!$AV$23)))</f>
        <v/>
      </c>
      <c r="R110" s="431"/>
      <c r="S110" s="427" t="str">
        <f>IFERROR(VLOOKUP(Tabla46[[#This Row],[% DE CUMPLIMIENTO DE LA EJECUCION DEL CONTROL]],DATOS!$AS$38:$AT$40,2,0),"")</f>
        <v/>
      </c>
      <c r="T110" s="432"/>
      <c r="U110" s="433" t="str">
        <f>IFERROR(VLOOKUP(Tabla46[[#This Row],[CRITERIOS DE EVALUACION DE LA EFECTIVIDAD]],DATOS!$AS$43:$AT$45,2,0),"")</f>
        <v/>
      </c>
      <c r="V11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1" spans="1:22" ht="15" customHeight="1" x14ac:dyDescent="0.25">
      <c r="A111" s="7"/>
      <c r="B111" s="5"/>
      <c r="C111" s="5"/>
      <c r="D111" s="86"/>
      <c r="E111" s="10"/>
      <c r="F111" s="200"/>
      <c r="G111" s="151" t="str">
        <f>IFERROR(VLOOKUP(Tabla46[[#This Row],[ID RIESGO]],'1. IDENTIFICACION DEL RIESGO'!$AB$27:$AL$34,11,0),"")</f>
        <v/>
      </c>
      <c r="H111" s="200"/>
      <c r="I111" s="426"/>
      <c r="J111" s="426"/>
      <c r="K111" s="426"/>
      <c r="L111" s="426"/>
      <c r="M111" s="426"/>
      <c r="N111" s="427" t="str">
        <f>IF(Tabla46[[#This Row],[ID RIESGO]]="","",IF(Tabla46[[#This Row],[RESPONSABLE DEL CONTROL (CARGO)]]="","No","Si"))</f>
        <v/>
      </c>
      <c r="O111" s="427" t="str">
        <f>IF(Tabla46[[#This Row],[FRECUENCIA DE EJECUCION DEL CONTROL]]="","",IF(Tabla46[[#This Row],[FRECUENCIA DE EJECUCION DEL CONTROL]]=DATOS!$AS$32,DATOS!$AS$32,DATOS!$AS$31))</f>
        <v/>
      </c>
      <c r="P11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1" s="427" t="str">
        <f>IF(ISTEXT(Tabla46[[#This Row],[VALOR EVALUACION DISENO]]),"",IF(Tabla46[[#This Row],[VALOR EVALUACION DISENO]]&gt;4.6,DATOS!$AV$21,IF(Tabla46[[#This Row],[VALOR EVALUACION DISENO]]&gt;=3,DATOS!$AV$22,DATOS!$AV$23)))</f>
        <v/>
      </c>
      <c r="R111" s="431"/>
      <c r="S111" s="427" t="str">
        <f>IFERROR(VLOOKUP(Tabla46[[#This Row],[% DE CUMPLIMIENTO DE LA EJECUCION DEL CONTROL]],DATOS!$AS$38:$AT$40,2,0),"")</f>
        <v/>
      </c>
      <c r="T111" s="432"/>
      <c r="U111" s="433" t="str">
        <f>IFERROR(VLOOKUP(Tabla46[[#This Row],[CRITERIOS DE EVALUACION DE LA EFECTIVIDAD]],DATOS!$AS$43:$AT$45,2,0),"")</f>
        <v/>
      </c>
      <c r="V11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2" spans="1:22" ht="15" customHeight="1" x14ac:dyDescent="0.25">
      <c r="A112" s="7"/>
      <c r="B112" s="5"/>
      <c r="C112" s="5"/>
      <c r="D112" s="86"/>
      <c r="E112" s="10"/>
      <c r="F112" s="200"/>
      <c r="G112" s="151" t="str">
        <f>IFERROR(VLOOKUP(Tabla46[[#This Row],[ID RIESGO]],'1. IDENTIFICACION DEL RIESGO'!$AB$27:$AL$34,11,0),"")</f>
        <v/>
      </c>
      <c r="H112" s="200"/>
      <c r="I112" s="426"/>
      <c r="J112" s="426"/>
      <c r="K112" s="426"/>
      <c r="L112" s="426"/>
      <c r="M112" s="426"/>
      <c r="N112" s="427" t="str">
        <f>IF(Tabla46[[#This Row],[ID RIESGO]]="","",IF(Tabla46[[#This Row],[RESPONSABLE DEL CONTROL (CARGO)]]="","No","Si"))</f>
        <v/>
      </c>
      <c r="O112" s="427" t="str">
        <f>IF(Tabla46[[#This Row],[FRECUENCIA DE EJECUCION DEL CONTROL]]="","",IF(Tabla46[[#This Row],[FRECUENCIA DE EJECUCION DEL CONTROL]]=DATOS!$AS$32,DATOS!$AS$32,DATOS!$AS$31))</f>
        <v/>
      </c>
      <c r="P11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2" s="427" t="str">
        <f>IF(ISTEXT(Tabla46[[#This Row],[VALOR EVALUACION DISENO]]),"",IF(Tabla46[[#This Row],[VALOR EVALUACION DISENO]]&gt;4.6,DATOS!$AV$21,IF(Tabla46[[#This Row],[VALOR EVALUACION DISENO]]&gt;=3,DATOS!$AV$22,DATOS!$AV$23)))</f>
        <v/>
      </c>
      <c r="R112" s="431"/>
      <c r="S112" s="427" t="str">
        <f>IFERROR(VLOOKUP(Tabla46[[#This Row],[% DE CUMPLIMIENTO DE LA EJECUCION DEL CONTROL]],DATOS!$AS$38:$AT$40,2,0),"")</f>
        <v/>
      </c>
      <c r="T112" s="432"/>
      <c r="U112" s="433" t="str">
        <f>IFERROR(VLOOKUP(Tabla46[[#This Row],[CRITERIOS DE EVALUACION DE LA EFECTIVIDAD]],DATOS!$AS$43:$AT$45,2,0),"")</f>
        <v/>
      </c>
      <c r="V11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3" spans="1:22" ht="15" customHeight="1" x14ac:dyDescent="0.25">
      <c r="A113" s="7"/>
      <c r="B113" s="5"/>
      <c r="C113" s="5"/>
      <c r="D113" s="86"/>
      <c r="E113" s="10"/>
      <c r="F113" s="200"/>
      <c r="G113" s="151" t="str">
        <f>IFERROR(VLOOKUP(Tabla46[[#This Row],[ID RIESGO]],'1. IDENTIFICACION DEL RIESGO'!$AB$27:$AL$34,11,0),"")</f>
        <v/>
      </c>
      <c r="H113" s="200"/>
      <c r="I113" s="426"/>
      <c r="J113" s="426"/>
      <c r="K113" s="426"/>
      <c r="L113" s="426"/>
      <c r="M113" s="426"/>
      <c r="N113" s="427" t="str">
        <f>IF(Tabla46[[#This Row],[ID RIESGO]]="","",IF(Tabla46[[#This Row],[RESPONSABLE DEL CONTROL (CARGO)]]="","No","Si"))</f>
        <v/>
      </c>
      <c r="O113" s="427" t="str">
        <f>IF(Tabla46[[#This Row],[FRECUENCIA DE EJECUCION DEL CONTROL]]="","",IF(Tabla46[[#This Row],[FRECUENCIA DE EJECUCION DEL CONTROL]]=DATOS!$AS$32,DATOS!$AS$32,DATOS!$AS$31))</f>
        <v/>
      </c>
      <c r="P11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3" s="427" t="str">
        <f>IF(ISTEXT(Tabla46[[#This Row],[VALOR EVALUACION DISENO]]),"",IF(Tabla46[[#This Row],[VALOR EVALUACION DISENO]]&gt;4.6,DATOS!$AV$21,IF(Tabla46[[#This Row],[VALOR EVALUACION DISENO]]&gt;=3,DATOS!$AV$22,DATOS!$AV$23)))</f>
        <v/>
      </c>
      <c r="R113" s="431"/>
      <c r="S113" s="427" t="str">
        <f>IFERROR(VLOOKUP(Tabla46[[#This Row],[% DE CUMPLIMIENTO DE LA EJECUCION DEL CONTROL]],DATOS!$AS$38:$AT$40,2,0),"")</f>
        <v/>
      </c>
      <c r="T113" s="432"/>
      <c r="U113" s="433" t="str">
        <f>IFERROR(VLOOKUP(Tabla46[[#This Row],[CRITERIOS DE EVALUACION DE LA EFECTIVIDAD]],DATOS!$AS$43:$AT$45,2,0),"")</f>
        <v/>
      </c>
      <c r="V11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4" spans="1:22" ht="15" customHeight="1" x14ac:dyDescent="0.25">
      <c r="A114" s="7"/>
      <c r="B114" s="5"/>
      <c r="C114" s="5"/>
      <c r="D114" s="86"/>
      <c r="E114" s="10"/>
      <c r="F114" s="200"/>
      <c r="G114" s="151" t="str">
        <f>IFERROR(VLOOKUP(Tabla46[[#This Row],[ID RIESGO]],'1. IDENTIFICACION DEL RIESGO'!$AB$27:$AL$34,11,0),"")</f>
        <v/>
      </c>
      <c r="H114" s="200"/>
      <c r="I114" s="426"/>
      <c r="J114" s="426"/>
      <c r="K114" s="426"/>
      <c r="L114" s="426"/>
      <c r="M114" s="426"/>
      <c r="N114" s="427" t="str">
        <f>IF(Tabla46[[#This Row],[ID RIESGO]]="","",IF(Tabla46[[#This Row],[RESPONSABLE DEL CONTROL (CARGO)]]="","No","Si"))</f>
        <v/>
      </c>
      <c r="O114" s="427" t="str">
        <f>IF(Tabla46[[#This Row],[FRECUENCIA DE EJECUCION DEL CONTROL]]="","",IF(Tabla46[[#This Row],[FRECUENCIA DE EJECUCION DEL CONTROL]]=DATOS!$AS$32,DATOS!$AS$32,DATOS!$AS$31))</f>
        <v/>
      </c>
      <c r="P11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4" s="427" t="str">
        <f>IF(ISTEXT(Tabla46[[#This Row],[VALOR EVALUACION DISENO]]),"",IF(Tabla46[[#This Row],[VALOR EVALUACION DISENO]]&gt;4.6,DATOS!$AV$21,IF(Tabla46[[#This Row],[VALOR EVALUACION DISENO]]&gt;=3,DATOS!$AV$22,DATOS!$AV$23)))</f>
        <v/>
      </c>
      <c r="R114" s="431"/>
      <c r="S114" s="427" t="str">
        <f>IFERROR(VLOOKUP(Tabla46[[#This Row],[% DE CUMPLIMIENTO DE LA EJECUCION DEL CONTROL]],DATOS!$AS$38:$AT$40,2,0),"")</f>
        <v/>
      </c>
      <c r="T114" s="432"/>
      <c r="U114" s="433" t="str">
        <f>IFERROR(VLOOKUP(Tabla46[[#This Row],[CRITERIOS DE EVALUACION DE LA EFECTIVIDAD]],DATOS!$AS$43:$AT$45,2,0),"")</f>
        <v/>
      </c>
      <c r="V11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5" spans="1:22" ht="15" customHeight="1" x14ac:dyDescent="0.25">
      <c r="A115" s="7"/>
      <c r="B115" s="5"/>
      <c r="C115" s="5"/>
      <c r="D115" s="86"/>
      <c r="E115" s="10"/>
      <c r="F115" s="200"/>
      <c r="G115" s="151" t="str">
        <f>IFERROR(VLOOKUP(Tabla46[[#This Row],[ID RIESGO]],'1. IDENTIFICACION DEL RIESGO'!$AB$27:$AL$34,11,0),"")</f>
        <v/>
      </c>
      <c r="H115" s="200"/>
      <c r="I115" s="426"/>
      <c r="J115" s="426"/>
      <c r="K115" s="426"/>
      <c r="L115" s="426"/>
      <c r="M115" s="426"/>
      <c r="N115" s="427" t="str">
        <f>IF(Tabla46[[#This Row],[ID RIESGO]]="","",IF(Tabla46[[#This Row],[RESPONSABLE DEL CONTROL (CARGO)]]="","No","Si"))</f>
        <v/>
      </c>
      <c r="O115" s="427" t="str">
        <f>IF(Tabla46[[#This Row],[FRECUENCIA DE EJECUCION DEL CONTROL]]="","",IF(Tabla46[[#This Row],[FRECUENCIA DE EJECUCION DEL CONTROL]]=DATOS!$AS$32,DATOS!$AS$32,DATOS!$AS$31))</f>
        <v/>
      </c>
      <c r="P11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5" s="427" t="str">
        <f>IF(ISTEXT(Tabla46[[#This Row],[VALOR EVALUACION DISENO]]),"",IF(Tabla46[[#This Row],[VALOR EVALUACION DISENO]]&gt;4.6,DATOS!$AV$21,IF(Tabla46[[#This Row],[VALOR EVALUACION DISENO]]&gt;=3,DATOS!$AV$22,DATOS!$AV$23)))</f>
        <v/>
      </c>
      <c r="R115" s="431"/>
      <c r="S115" s="427" t="str">
        <f>IFERROR(VLOOKUP(Tabla46[[#This Row],[% DE CUMPLIMIENTO DE LA EJECUCION DEL CONTROL]],DATOS!$AS$38:$AT$40,2,0),"")</f>
        <v/>
      </c>
      <c r="T115" s="432"/>
      <c r="U115" s="433" t="str">
        <f>IFERROR(VLOOKUP(Tabla46[[#This Row],[CRITERIOS DE EVALUACION DE LA EFECTIVIDAD]],DATOS!$AS$43:$AT$45,2,0),"")</f>
        <v/>
      </c>
      <c r="V11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6" spans="1:22" ht="15" customHeight="1" x14ac:dyDescent="0.25">
      <c r="A116" s="7"/>
      <c r="B116" s="5"/>
      <c r="C116" s="5"/>
      <c r="D116" s="86"/>
      <c r="E116" s="10"/>
      <c r="F116" s="200"/>
      <c r="G116" s="151" t="str">
        <f>IFERROR(VLOOKUP(Tabla46[[#This Row],[ID RIESGO]],'1. IDENTIFICACION DEL RIESGO'!$AB$27:$AL$34,11,0),"")</f>
        <v/>
      </c>
      <c r="H116" s="200"/>
      <c r="I116" s="426"/>
      <c r="J116" s="426"/>
      <c r="K116" s="426"/>
      <c r="L116" s="426"/>
      <c r="M116" s="426"/>
      <c r="N116" s="427" t="str">
        <f>IF(Tabla46[[#This Row],[ID RIESGO]]="","",IF(Tabla46[[#This Row],[RESPONSABLE DEL CONTROL (CARGO)]]="","No","Si"))</f>
        <v/>
      </c>
      <c r="O116" s="427" t="str">
        <f>IF(Tabla46[[#This Row],[FRECUENCIA DE EJECUCION DEL CONTROL]]="","",IF(Tabla46[[#This Row],[FRECUENCIA DE EJECUCION DEL CONTROL]]=DATOS!$AS$32,DATOS!$AS$32,DATOS!$AS$31))</f>
        <v/>
      </c>
      <c r="P11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6" s="427" t="str">
        <f>IF(ISTEXT(Tabla46[[#This Row],[VALOR EVALUACION DISENO]]),"",IF(Tabla46[[#This Row],[VALOR EVALUACION DISENO]]&gt;4.6,DATOS!$AV$21,IF(Tabla46[[#This Row],[VALOR EVALUACION DISENO]]&gt;=3,DATOS!$AV$22,DATOS!$AV$23)))</f>
        <v/>
      </c>
      <c r="R116" s="431"/>
      <c r="S116" s="427" t="str">
        <f>IFERROR(VLOOKUP(Tabla46[[#This Row],[% DE CUMPLIMIENTO DE LA EJECUCION DEL CONTROL]],DATOS!$AS$38:$AT$40,2,0),"")</f>
        <v/>
      </c>
      <c r="T116" s="432"/>
      <c r="U116" s="433" t="str">
        <f>IFERROR(VLOOKUP(Tabla46[[#This Row],[CRITERIOS DE EVALUACION DE LA EFECTIVIDAD]],DATOS!$AS$43:$AT$45,2,0),"")</f>
        <v/>
      </c>
      <c r="V11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7" spans="1:22" ht="15" customHeight="1" x14ac:dyDescent="0.25">
      <c r="A117" s="7"/>
      <c r="B117" s="5"/>
      <c r="C117" s="5"/>
      <c r="D117" s="86"/>
      <c r="E117" s="10"/>
      <c r="F117" s="200"/>
      <c r="G117" s="151" t="str">
        <f>IFERROR(VLOOKUP(Tabla46[[#This Row],[ID RIESGO]],'1. IDENTIFICACION DEL RIESGO'!$AB$27:$AL$34,11,0),"")</f>
        <v/>
      </c>
      <c r="H117" s="200"/>
      <c r="I117" s="426"/>
      <c r="J117" s="426"/>
      <c r="K117" s="426"/>
      <c r="L117" s="426"/>
      <c r="M117" s="426"/>
      <c r="N117" s="427" t="str">
        <f>IF(Tabla46[[#This Row],[ID RIESGO]]="","",IF(Tabla46[[#This Row],[RESPONSABLE DEL CONTROL (CARGO)]]="","No","Si"))</f>
        <v/>
      </c>
      <c r="O117" s="427" t="str">
        <f>IF(Tabla46[[#This Row],[FRECUENCIA DE EJECUCION DEL CONTROL]]="","",IF(Tabla46[[#This Row],[FRECUENCIA DE EJECUCION DEL CONTROL]]=DATOS!$AS$32,DATOS!$AS$32,DATOS!$AS$31))</f>
        <v/>
      </c>
      <c r="P11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7" s="427" t="str">
        <f>IF(ISTEXT(Tabla46[[#This Row],[VALOR EVALUACION DISENO]]),"",IF(Tabla46[[#This Row],[VALOR EVALUACION DISENO]]&gt;4.6,DATOS!$AV$21,IF(Tabla46[[#This Row],[VALOR EVALUACION DISENO]]&gt;=3,DATOS!$AV$22,DATOS!$AV$23)))</f>
        <v/>
      </c>
      <c r="R117" s="431"/>
      <c r="S117" s="427" t="str">
        <f>IFERROR(VLOOKUP(Tabla46[[#This Row],[% DE CUMPLIMIENTO DE LA EJECUCION DEL CONTROL]],DATOS!$AS$38:$AT$40,2,0),"")</f>
        <v/>
      </c>
      <c r="T117" s="432"/>
      <c r="U117" s="433" t="str">
        <f>IFERROR(VLOOKUP(Tabla46[[#This Row],[CRITERIOS DE EVALUACION DE LA EFECTIVIDAD]],DATOS!$AS$43:$AT$45,2,0),"")</f>
        <v/>
      </c>
      <c r="V11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8" spans="1:22" ht="15" customHeight="1" x14ac:dyDescent="0.25">
      <c r="A118" s="7"/>
      <c r="B118" s="5"/>
      <c r="C118" s="5"/>
      <c r="D118" s="86"/>
      <c r="E118" s="10"/>
      <c r="F118" s="200"/>
      <c r="G118" s="151" t="str">
        <f>IFERROR(VLOOKUP(Tabla46[[#This Row],[ID RIESGO]],'1. IDENTIFICACION DEL RIESGO'!$AB$27:$AL$34,11,0),"")</f>
        <v/>
      </c>
      <c r="H118" s="200"/>
      <c r="I118" s="426"/>
      <c r="J118" s="426"/>
      <c r="K118" s="426"/>
      <c r="L118" s="426"/>
      <c r="M118" s="426"/>
      <c r="N118" s="427" t="str">
        <f>IF(Tabla46[[#This Row],[ID RIESGO]]="","",IF(Tabla46[[#This Row],[RESPONSABLE DEL CONTROL (CARGO)]]="","No","Si"))</f>
        <v/>
      </c>
      <c r="O118" s="427" t="str">
        <f>IF(Tabla46[[#This Row],[FRECUENCIA DE EJECUCION DEL CONTROL]]="","",IF(Tabla46[[#This Row],[FRECUENCIA DE EJECUCION DEL CONTROL]]=DATOS!$AS$32,DATOS!$AS$32,DATOS!$AS$31))</f>
        <v/>
      </c>
      <c r="P11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8" s="427" t="str">
        <f>IF(ISTEXT(Tabla46[[#This Row],[VALOR EVALUACION DISENO]]),"",IF(Tabla46[[#This Row],[VALOR EVALUACION DISENO]]&gt;4.6,DATOS!$AV$21,IF(Tabla46[[#This Row],[VALOR EVALUACION DISENO]]&gt;=3,DATOS!$AV$22,DATOS!$AV$23)))</f>
        <v/>
      </c>
      <c r="R118" s="431"/>
      <c r="S118" s="427" t="str">
        <f>IFERROR(VLOOKUP(Tabla46[[#This Row],[% DE CUMPLIMIENTO DE LA EJECUCION DEL CONTROL]],DATOS!$AS$38:$AT$40,2,0),"")</f>
        <v/>
      </c>
      <c r="T118" s="432"/>
      <c r="U118" s="433" t="str">
        <f>IFERROR(VLOOKUP(Tabla46[[#This Row],[CRITERIOS DE EVALUACION DE LA EFECTIVIDAD]],DATOS!$AS$43:$AT$45,2,0),"")</f>
        <v/>
      </c>
      <c r="V11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19" spans="1:22" ht="15" customHeight="1" x14ac:dyDescent="0.25">
      <c r="A119" s="7"/>
      <c r="B119" s="5"/>
      <c r="C119" s="5"/>
      <c r="D119" s="86"/>
      <c r="E119" s="10"/>
      <c r="F119" s="200"/>
      <c r="G119" s="151" t="str">
        <f>IFERROR(VLOOKUP(Tabla46[[#This Row],[ID RIESGO]],'1. IDENTIFICACION DEL RIESGO'!$AB$27:$AL$34,11,0),"")</f>
        <v/>
      </c>
      <c r="H119" s="200"/>
      <c r="I119" s="426"/>
      <c r="J119" s="426"/>
      <c r="K119" s="426"/>
      <c r="L119" s="426"/>
      <c r="M119" s="426"/>
      <c r="N119" s="427" t="str">
        <f>IF(Tabla46[[#This Row],[ID RIESGO]]="","",IF(Tabla46[[#This Row],[RESPONSABLE DEL CONTROL (CARGO)]]="","No","Si"))</f>
        <v/>
      </c>
      <c r="O119" s="427" t="str">
        <f>IF(Tabla46[[#This Row],[FRECUENCIA DE EJECUCION DEL CONTROL]]="","",IF(Tabla46[[#This Row],[FRECUENCIA DE EJECUCION DEL CONTROL]]=DATOS!$AS$32,DATOS!$AS$32,DATOS!$AS$31))</f>
        <v/>
      </c>
      <c r="P11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19" s="427" t="str">
        <f>IF(ISTEXT(Tabla46[[#This Row],[VALOR EVALUACION DISENO]]),"",IF(Tabla46[[#This Row],[VALOR EVALUACION DISENO]]&gt;4.6,DATOS!$AV$21,IF(Tabla46[[#This Row],[VALOR EVALUACION DISENO]]&gt;=3,DATOS!$AV$22,DATOS!$AV$23)))</f>
        <v/>
      </c>
      <c r="R119" s="431"/>
      <c r="S119" s="427" t="str">
        <f>IFERROR(VLOOKUP(Tabla46[[#This Row],[% DE CUMPLIMIENTO DE LA EJECUCION DEL CONTROL]],DATOS!$AS$38:$AT$40,2,0),"")</f>
        <v/>
      </c>
      <c r="T119" s="432"/>
      <c r="U119" s="433" t="str">
        <f>IFERROR(VLOOKUP(Tabla46[[#This Row],[CRITERIOS DE EVALUACION DE LA EFECTIVIDAD]],DATOS!$AS$43:$AT$45,2,0),"")</f>
        <v/>
      </c>
      <c r="V11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0" spans="1:22" ht="15" customHeight="1" x14ac:dyDescent="0.25">
      <c r="A120" s="7"/>
      <c r="B120" s="5"/>
      <c r="C120" s="5"/>
      <c r="D120" s="86"/>
      <c r="E120" s="10"/>
      <c r="F120" s="200"/>
      <c r="G120" s="151" t="str">
        <f>IFERROR(VLOOKUP(Tabla46[[#This Row],[ID RIESGO]],'1. IDENTIFICACION DEL RIESGO'!$AB$27:$AL$34,11,0),"")</f>
        <v/>
      </c>
      <c r="H120" s="200"/>
      <c r="I120" s="426"/>
      <c r="J120" s="426"/>
      <c r="K120" s="426"/>
      <c r="L120" s="426"/>
      <c r="M120" s="426"/>
      <c r="N120" s="427" t="str">
        <f>IF(Tabla46[[#This Row],[ID RIESGO]]="","",IF(Tabla46[[#This Row],[RESPONSABLE DEL CONTROL (CARGO)]]="","No","Si"))</f>
        <v/>
      </c>
      <c r="O120" s="427" t="str">
        <f>IF(Tabla46[[#This Row],[FRECUENCIA DE EJECUCION DEL CONTROL]]="","",IF(Tabla46[[#This Row],[FRECUENCIA DE EJECUCION DEL CONTROL]]=DATOS!$AS$32,DATOS!$AS$32,DATOS!$AS$31))</f>
        <v/>
      </c>
      <c r="P12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0" s="427" t="str">
        <f>IF(ISTEXT(Tabla46[[#This Row],[VALOR EVALUACION DISENO]]),"",IF(Tabla46[[#This Row],[VALOR EVALUACION DISENO]]&gt;4.6,DATOS!$AV$21,IF(Tabla46[[#This Row],[VALOR EVALUACION DISENO]]&gt;=3,DATOS!$AV$22,DATOS!$AV$23)))</f>
        <v/>
      </c>
      <c r="R120" s="431"/>
      <c r="S120" s="427" t="str">
        <f>IFERROR(VLOOKUP(Tabla46[[#This Row],[% DE CUMPLIMIENTO DE LA EJECUCION DEL CONTROL]],DATOS!$AS$38:$AT$40,2,0),"")</f>
        <v/>
      </c>
      <c r="T120" s="432"/>
      <c r="U120" s="433" t="str">
        <f>IFERROR(VLOOKUP(Tabla46[[#This Row],[CRITERIOS DE EVALUACION DE LA EFECTIVIDAD]],DATOS!$AS$43:$AT$45,2,0),"")</f>
        <v/>
      </c>
      <c r="V12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1" spans="1:22" ht="15" customHeight="1" x14ac:dyDescent="0.25">
      <c r="A121" s="7"/>
      <c r="B121" s="5"/>
      <c r="C121" s="5"/>
      <c r="D121" s="86"/>
      <c r="E121" s="10"/>
      <c r="F121" s="200"/>
      <c r="G121" s="151" t="str">
        <f>IFERROR(VLOOKUP(Tabla46[[#This Row],[ID RIESGO]],'1. IDENTIFICACION DEL RIESGO'!$AB$27:$AL$34,11,0),"")</f>
        <v/>
      </c>
      <c r="H121" s="200"/>
      <c r="I121" s="426"/>
      <c r="J121" s="426"/>
      <c r="K121" s="426"/>
      <c r="L121" s="426"/>
      <c r="M121" s="426"/>
      <c r="N121" s="427" t="str">
        <f>IF(Tabla46[[#This Row],[ID RIESGO]]="","",IF(Tabla46[[#This Row],[RESPONSABLE DEL CONTROL (CARGO)]]="","No","Si"))</f>
        <v/>
      </c>
      <c r="O121" s="427" t="str">
        <f>IF(Tabla46[[#This Row],[FRECUENCIA DE EJECUCION DEL CONTROL]]="","",IF(Tabla46[[#This Row],[FRECUENCIA DE EJECUCION DEL CONTROL]]=DATOS!$AS$32,DATOS!$AS$32,DATOS!$AS$31))</f>
        <v/>
      </c>
      <c r="P12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1" s="427" t="str">
        <f>IF(ISTEXT(Tabla46[[#This Row],[VALOR EVALUACION DISENO]]),"",IF(Tabla46[[#This Row],[VALOR EVALUACION DISENO]]&gt;4.6,DATOS!$AV$21,IF(Tabla46[[#This Row],[VALOR EVALUACION DISENO]]&gt;=3,DATOS!$AV$22,DATOS!$AV$23)))</f>
        <v/>
      </c>
      <c r="R121" s="431"/>
      <c r="S121" s="427" t="str">
        <f>IFERROR(VLOOKUP(Tabla46[[#This Row],[% DE CUMPLIMIENTO DE LA EJECUCION DEL CONTROL]],DATOS!$AS$38:$AT$40,2,0),"")</f>
        <v/>
      </c>
      <c r="T121" s="432"/>
      <c r="U121" s="433" t="str">
        <f>IFERROR(VLOOKUP(Tabla46[[#This Row],[CRITERIOS DE EVALUACION DE LA EFECTIVIDAD]],DATOS!$AS$43:$AT$45,2,0),"")</f>
        <v/>
      </c>
      <c r="V12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2" spans="1:22" ht="15" customHeight="1" x14ac:dyDescent="0.25">
      <c r="A122" s="7"/>
      <c r="B122" s="5"/>
      <c r="C122" s="5"/>
      <c r="D122" s="86"/>
      <c r="E122" s="10"/>
      <c r="F122" s="200"/>
      <c r="G122" s="151" t="str">
        <f>IFERROR(VLOOKUP(Tabla46[[#This Row],[ID RIESGO]],'1. IDENTIFICACION DEL RIESGO'!$AB$27:$AL$34,11,0),"")</f>
        <v/>
      </c>
      <c r="H122" s="200"/>
      <c r="I122" s="426"/>
      <c r="J122" s="426"/>
      <c r="K122" s="426"/>
      <c r="L122" s="426"/>
      <c r="M122" s="426"/>
      <c r="N122" s="427" t="str">
        <f>IF(Tabla46[[#This Row],[ID RIESGO]]="","",IF(Tabla46[[#This Row],[RESPONSABLE DEL CONTROL (CARGO)]]="","No","Si"))</f>
        <v/>
      </c>
      <c r="O122" s="427" t="str">
        <f>IF(Tabla46[[#This Row],[FRECUENCIA DE EJECUCION DEL CONTROL]]="","",IF(Tabla46[[#This Row],[FRECUENCIA DE EJECUCION DEL CONTROL]]=DATOS!$AS$32,DATOS!$AS$32,DATOS!$AS$31))</f>
        <v/>
      </c>
      <c r="P12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2" s="427" t="str">
        <f>IF(ISTEXT(Tabla46[[#This Row],[VALOR EVALUACION DISENO]]),"",IF(Tabla46[[#This Row],[VALOR EVALUACION DISENO]]&gt;4.6,DATOS!$AV$21,IF(Tabla46[[#This Row],[VALOR EVALUACION DISENO]]&gt;=3,DATOS!$AV$22,DATOS!$AV$23)))</f>
        <v/>
      </c>
      <c r="R122" s="431"/>
      <c r="S122" s="427" t="str">
        <f>IFERROR(VLOOKUP(Tabla46[[#This Row],[% DE CUMPLIMIENTO DE LA EJECUCION DEL CONTROL]],DATOS!$AS$38:$AT$40,2,0),"")</f>
        <v/>
      </c>
      <c r="T122" s="432"/>
      <c r="U122" s="433" t="str">
        <f>IFERROR(VLOOKUP(Tabla46[[#This Row],[CRITERIOS DE EVALUACION DE LA EFECTIVIDAD]],DATOS!$AS$43:$AT$45,2,0),"")</f>
        <v/>
      </c>
      <c r="V12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3" spans="1:22" ht="15" customHeight="1" x14ac:dyDescent="0.25">
      <c r="A123" s="7"/>
      <c r="B123" s="5"/>
      <c r="C123" s="5"/>
      <c r="D123" s="86"/>
      <c r="E123" s="10"/>
      <c r="F123" s="200"/>
      <c r="G123" s="151" t="str">
        <f>IFERROR(VLOOKUP(Tabla46[[#This Row],[ID RIESGO]],'1. IDENTIFICACION DEL RIESGO'!$AB$27:$AL$34,11,0),"")</f>
        <v/>
      </c>
      <c r="H123" s="200"/>
      <c r="I123" s="426"/>
      <c r="J123" s="426"/>
      <c r="K123" s="426"/>
      <c r="L123" s="426"/>
      <c r="M123" s="426"/>
      <c r="N123" s="427" t="str">
        <f>IF(Tabla46[[#This Row],[ID RIESGO]]="","",IF(Tabla46[[#This Row],[RESPONSABLE DEL CONTROL (CARGO)]]="","No","Si"))</f>
        <v/>
      </c>
      <c r="O123" s="427" t="str">
        <f>IF(Tabla46[[#This Row],[FRECUENCIA DE EJECUCION DEL CONTROL]]="","",IF(Tabla46[[#This Row],[FRECUENCIA DE EJECUCION DEL CONTROL]]=DATOS!$AS$32,DATOS!$AS$32,DATOS!$AS$31))</f>
        <v/>
      </c>
      <c r="P12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3" s="427" t="str">
        <f>IF(ISTEXT(Tabla46[[#This Row],[VALOR EVALUACION DISENO]]),"",IF(Tabla46[[#This Row],[VALOR EVALUACION DISENO]]&gt;4.6,DATOS!$AV$21,IF(Tabla46[[#This Row],[VALOR EVALUACION DISENO]]&gt;=3,DATOS!$AV$22,DATOS!$AV$23)))</f>
        <v/>
      </c>
      <c r="R123" s="431"/>
      <c r="S123" s="427" t="str">
        <f>IFERROR(VLOOKUP(Tabla46[[#This Row],[% DE CUMPLIMIENTO DE LA EJECUCION DEL CONTROL]],DATOS!$AS$38:$AT$40,2,0),"")</f>
        <v/>
      </c>
      <c r="T123" s="432"/>
      <c r="U123" s="433" t="str">
        <f>IFERROR(VLOOKUP(Tabla46[[#This Row],[CRITERIOS DE EVALUACION DE LA EFECTIVIDAD]],DATOS!$AS$43:$AT$45,2,0),"")</f>
        <v/>
      </c>
      <c r="V12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4" spans="1:22" ht="15" customHeight="1" x14ac:dyDescent="0.25">
      <c r="A124" s="7"/>
      <c r="B124" s="5"/>
      <c r="C124" s="5"/>
      <c r="D124" s="86"/>
      <c r="E124" s="10"/>
      <c r="F124" s="200"/>
      <c r="G124" s="151" t="str">
        <f>IFERROR(VLOOKUP(Tabla46[[#This Row],[ID RIESGO]],'1. IDENTIFICACION DEL RIESGO'!$AB$27:$AL$34,11,0),"")</f>
        <v/>
      </c>
      <c r="H124" s="200"/>
      <c r="I124" s="426"/>
      <c r="J124" s="426"/>
      <c r="K124" s="426"/>
      <c r="L124" s="426"/>
      <c r="M124" s="426"/>
      <c r="N124" s="427" t="str">
        <f>IF(Tabla46[[#This Row],[ID RIESGO]]="","",IF(Tabla46[[#This Row],[RESPONSABLE DEL CONTROL (CARGO)]]="","No","Si"))</f>
        <v/>
      </c>
      <c r="O124" s="427" t="str">
        <f>IF(Tabla46[[#This Row],[FRECUENCIA DE EJECUCION DEL CONTROL]]="","",IF(Tabla46[[#This Row],[FRECUENCIA DE EJECUCION DEL CONTROL]]=DATOS!$AS$32,DATOS!$AS$32,DATOS!$AS$31))</f>
        <v/>
      </c>
      <c r="P12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4" s="427" t="str">
        <f>IF(ISTEXT(Tabla46[[#This Row],[VALOR EVALUACION DISENO]]),"",IF(Tabla46[[#This Row],[VALOR EVALUACION DISENO]]&gt;4.6,DATOS!$AV$21,IF(Tabla46[[#This Row],[VALOR EVALUACION DISENO]]&gt;=3,DATOS!$AV$22,DATOS!$AV$23)))</f>
        <v/>
      </c>
      <c r="R124" s="431"/>
      <c r="S124" s="427" t="str">
        <f>IFERROR(VLOOKUP(Tabla46[[#This Row],[% DE CUMPLIMIENTO DE LA EJECUCION DEL CONTROL]],DATOS!$AS$38:$AT$40,2,0),"")</f>
        <v/>
      </c>
      <c r="T124" s="432"/>
      <c r="U124" s="433" t="str">
        <f>IFERROR(VLOOKUP(Tabla46[[#This Row],[CRITERIOS DE EVALUACION DE LA EFECTIVIDAD]],DATOS!$AS$43:$AT$45,2,0),"")</f>
        <v/>
      </c>
      <c r="V12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5" spans="1:22" ht="15" customHeight="1" x14ac:dyDescent="0.25">
      <c r="A125" s="7"/>
      <c r="B125" s="5"/>
      <c r="C125" s="5"/>
      <c r="D125" s="86"/>
      <c r="E125" s="10"/>
      <c r="F125" s="200"/>
      <c r="G125" s="151" t="str">
        <f>IFERROR(VLOOKUP(Tabla46[[#This Row],[ID RIESGO]],'1. IDENTIFICACION DEL RIESGO'!$AB$27:$AL$34,11,0),"")</f>
        <v/>
      </c>
      <c r="H125" s="200"/>
      <c r="I125" s="426"/>
      <c r="J125" s="426"/>
      <c r="K125" s="426"/>
      <c r="L125" s="426"/>
      <c r="M125" s="426"/>
      <c r="N125" s="427" t="str">
        <f>IF(Tabla46[[#This Row],[ID RIESGO]]="","",IF(Tabla46[[#This Row],[RESPONSABLE DEL CONTROL (CARGO)]]="","No","Si"))</f>
        <v/>
      </c>
      <c r="O125" s="427" t="str">
        <f>IF(Tabla46[[#This Row],[FRECUENCIA DE EJECUCION DEL CONTROL]]="","",IF(Tabla46[[#This Row],[FRECUENCIA DE EJECUCION DEL CONTROL]]=DATOS!$AS$32,DATOS!$AS$32,DATOS!$AS$31))</f>
        <v/>
      </c>
      <c r="P12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5" s="427" t="str">
        <f>IF(ISTEXT(Tabla46[[#This Row],[VALOR EVALUACION DISENO]]),"",IF(Tabla46[[#This Row],[VALOR EVALUACION DISENO]]&gt;4.6,DATOS!$AV$21,IF(Tabla46[[#This Row],[VALOR EVALUACION DISENO]]&gt;=3,DATOS!$AV$22,DATOS!$AV$23)))</f>
        <v/>
      </c>
      <c r="R125" s="431"/>
      <c r="S125" s="427" t="str">
        <f>IFERROR(VLOOKUP(Tabla46[[#This Row],[% DE CUMPLIMIENTO DE LA EJECUCION DEL CONTROL]],DATOS!$AS$38:$AT$40,2,0),"")</f>
        <v/>
      </c>
      <c r="T125" s="432"/>
      <c r="U125" s="433" t="str">
        <f>IFERROR(VLOOKUP(Tabla46[[#This Row],[CRITERIOS DE EVALUACION DE LA EFECTIVIDAD]],DATOS!$AS$43:$AT$45,2,0),"")</f>
        <v/>
      </c>
      <c r="V12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6" spans="1:22" ht="15" customHeight="1" x14ac:dyDescent="0.25">
      <c r="A126" s="7"/>
      <c r="B126" s="5"/>
      <c r="C126" s="5"/>
      <c r="D126" s="86"/>
      <c r="E126" s="10"/>
      <c r="F126" s="200"/>
      <c r="G126" s="151" t="str">
        <f>IFERROR(VLOOKUP(Tabla46[[#This Row],[ID RIESGO]],'1. IDENTIFICACION DEL RIESGO'!$AB$27:$AL$34,11,0),"")</f>
        <v/>
      </c>
      <c r="H126" s="200"/>
      <c r="I126" s="426"/>
      <c r="J126" s="426"/>
      <c r="K126" s="426"/>
      <c r="L126" s="426"/>
      <c r="M126" s="426"/>
      <c r="N126" s="427" t="str">
        <f>IF(Tabla46[[#This Row],[ID RIESGO]]="","",IF(Tabla46[[#This Row],[RESPONSABLE DEL CONTROL (CARGO)]]="","No","Si"))</f>
        <v/>
      </c>
      <c r="O126" s="427" t="str">
        <f>IF(Tabla46[[#This Row],[FRECUENCIA DE EJECUCION DEL CONTROL]]="","",IF(Tabla46[[#This Row],[FRECUENCIA DE EJECUCION DEL CONTROL]]=DATOS!$AS$32,DATOS!$AS$32,DATOS!$AS$31))</f>
        <v/>
      </c>
      <c r="P12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6" s="427" t="str">
        <f>IF(ISTEXT(Tabla46[[#This Row],[VALOR EVALUACION DISENO]]),"",IF(Tabla46[[#This Row],[VALOR EVALUACION DISENO]]&gt;4.6,DATOS!$AV$21,IF(Tabla46[[#This Row],[VALOR EVALUACION DISENO]]&gt;=3,DATOS!$AV$22,DATOS!$AV$23)))</f>
        <v/>
      </c>
      <c r="R126" s="431"/>
      <c r="S126" s="427" t="str">
        <f>IFERROR(VLOOKUP(Tabla46[[#This Row],[% DE CUMPLIMIENTO DE LA EJECUCION DEL CONTROL]],DATOS!$AS$38:$AT$40,2,0),"")</f>
        <v/>
      </c>
      <c r="T126" s="432"/>
      <c r="U126" s="433" t="str">
        <f>IFERROR(VLOOKUP(Tabla46[[#This Row],[CRITERIOS DE EVALUACION DE LA EFECTIVIDAD]],DATOS!$AS$43:$AT$45,2,0),"")</f>
        <v/>
      </c>
      <c r="V12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7" spans="1:22" ht="15" customHeight="1" x14ac:dyDescent="0.25">
      <c r="A127" s="7"/>
      <c r="B127" s="5"/>
      <c r="C127" s="5"/>
      <c r="D127" s="86"/>
      <c r="E127" s="10"/>
      <c r="F127" s="200"/>
      <c r="G127" s="151" t="str">
        <f>IFERROR(VLOOKUP(Tabla46[[#This Row],[ID RIESGO]],'1. IDENTIFICACION DEL RIESGO'!$AB$27:$AL$34,11,0),"")</f>
        <v/>
      </c>
      <c r="H127" s="200"/>
      <c r="I127" s="426"/>
      <c r="J127" s="426"/>
      <c r="K127" s="426"/>
      <c r="L127" s="426"/>
      <c r="M127" s="426"/>
      <c r="N127" s="427" t="str">
        <f>IF(Tabla46[[#This Row],[ID RIESGO]]="","",IF(Tabla46[[#This Row],[RESPONSABLE DEL CONTROL (CARGO)]]="","No","Si"))</f>
        <v/>
      </c>
      <c r="O127" s="427" t="str">
        <f>IF(Tabla46[[#This Row],[FRECUENCIA DE EJECUCION DEL CONTROL]]="","",IF(Tabla46[[#This Row],[FRECUENCIA DE EJECUCION DEL CONTROL]]=DATOS!$AS$32,DATOS!$AS$32,DATOS!$AS$31))</f>
        <v/>
      </c>
      <c r="P12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7" s="427" t="str">
        <f>IF(ISTEXT(Tabla46[[#This Row],[VALOR EVALUACION DISENO]]),"",IF(Tabla46[[#This Row],[VALOR EVALUACION DISENO]]&gt;4.6,DATOS!$AV$21,IF(Tabla46[[#This Row],[VALOR EVALUACION DISENO]]&gt;=3,DATOS!$AV$22,DATOS!$AV$23)))</f>
        <v/>
      </c>
      <c r="R127" s="431"/>
      <c r="S127" s="427" t="str">
        <f>IFERROR(VLOOKUP(Tabla46[[#This Row],[% DE CUMPLIMIENTO DE LA EJECUCION DEL CONTROL]],DATOS!$AS$38:$AT$40,2,0),"")</f>
        <v/>
      </c>
      <c r="T127" s="432"/>
      <c r="U127" s="433" t="str">
        <f>IFERROR(VLOOKUP(Tabla46[[#This Row],[CRITERIOS DE EVALUACION DE LA EFECTIVIDAD]],DATOS!$AS$43:$AT$45,2,0),"")</f>
        <v/>
      </c>
      <c r="V12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8" spans="1:22" ht="15" customHeight="1" x14ac:dyDescent="0.25">
      <c r="A128" s="7"/>
      <c r="B128" s="5"/>
      <c r="C128" s="5"/>
      <c r="D128" s="86"/>
      <c r="E128" s="10"/>
      <c r="F128" s="200"/>
      <c r="G128" s="151" t="str">
        <f>IFERROR(VLOOKUP(Tabla46[[#This Row],[ID RIESGO]],'1. IDENTIFICACION DEL RIESGO'!$AB$27:$AL$34,11,0),"")</f>
        <v/>
      </c>
      <c r="H128" s="200"/>
      <c r="I128" s="426"/>
      <c r="J128" s="426"/>
      <c r="K128" s="426"/>
      <c r="L128" s="426"/>
      <c r="M128" s="426"/>
      <c r="N128" s="427" t="str">
        <f>IF(Tabla46[[#This Row],[ID RIESGO]]="","",IF(Tabla46[[#This Row],[RESPONSABLE DEL CONTROL (CARGO)]]="","No","Si"))</f>
        <v/>
      </c>
      <c r="O128" s="427" t="str">
        <f>IF(Tabla46[[#This Row],[FRECUENCIA DE EJECUCION DEL CONTROL]]="","",IF(Tabla46[[#This Row],[FRECUENCIA DE EJECUCION DEL CONTROL]]=DATOS!$AS$32,DATOS!$AS$32,DATOS!$AS$31))</f>
        <v/>
      </c>
      <c r="P12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8" s="427" t="str">
        <f>IF(ISTEXT(Tabla46[[#This Row],[VALOR EVALUACION DISENO]]),"",IF(Tabla46[[#This Row],[VALOR EVALUACION DISENO]]&gt;4.6,DATOS!$AV$21,IF(Tabla46[[#This Row],[VALOR EVALUACION DISENO]]&gt;=3,DATOS!$AV$22,DATOS!$AV$23)))</f>
        <v/>
      </c>
      <c r="R128" s="431"/>
      <c r="S128" s="427" t="str">
        <f>IFERROR(VLOOKUP(Tabla46[[#This Row],[% DE CUMPLIMIENTO DE LA EJECUCION DEL CONTROL]],DATOS!$AS$38:$AT$40,2,0),"")</f>
        <v/>
      </c>
      <c r="T128" s="432"/>
      <c r="U128" s="433" t="str">
        <f>IFERROR(VLOOKUP(Tabla46[[#This Row],[CRITERIOS DE EVALUACION DE LA EFECTIVIDAD]],DATOS!$AS$43:$AT$45,2,0),"")</f>
        <v/>
      </c>
      <c r="V12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29" spans="1:22" ht="15" customHeight="1" x14ac:dyDescent="0.25">
      <c r="A129" s="7"/>
      <c r="B129" s="5"/>
      <c r="C129" s="5"/>
      <c r="D129" s="86"/>
      <c r="E129" s="10"/>
      <c r="F129" s="200"/>
      <c r="G129" s="151" t="str">
        <f>IFERROR(VLOOKUP(Tabla46[[#This Row],[ID RIESGO]],'1. IDENTIFICACION DEL RIESGO'!$AB$27:$AL$34,11,0),"")</f>
        <v/>
      </c>
      <c r="H129" s="200"/>
      <c r="I129" s="426"/>
      <c r="J129" s="426"/>
      <c r="K129" s="426"/>
      <c r="L129" s="426"/>
      <c r="M129" s="426"/>
      <c r="N129" s="427" t="str">
        <f>IF(Tabla46[[#This Row],[ID RIESGO]]="","",IF(Tabla46[[#This Row],[RESPONSABLE DEL CONTROL (CARGO)]]="","No","Si"))</f>
        <v/>
      </c>
      <c r="O129" s="427" t="str">
        <f>IF(Tabla46[[#This Row],[FRECUENCIA DE EJECUCION DEL CONTROL]]="","",IF(Tabla46[[#This Row],[FRECUENCIA DE EJECUCION DEL CONTROL]]=DATOS!$AS$32,DATOS!$AS$32,DATOS!$AS$31))</f>
        <v/>
      </c>
      <c r="P12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29" s="427" t="str">
        <f>IF(ISTEXT(Tabla46[[#This Row],[VALOR EVALUACION DISENO]]),"",IF(Tabla46[[#This Row],[VALOR EVALUACION DISENO]]&gt;4.6,DATOS!$AV$21,IF(Tabla46[[#This Row],[VALOR EVALUACION DISENO]]&gt;=3,DATOS!$AV$22,DATOS!$AV$23)))</f>
        <v/>
      </c>
      <c r="R129" s="431"/>
      <c r="S129" s="427" t="str">
        <f>IFERROR(VLOOKUP(Tabla46[[#This Row],[% DE CUMPLIMIENTO DE LA EJECUCION DEL CONTROL]],DATOS!$AS$38:$AT$40,2,0),"")</f>
        <v/>
      </c>
      <c r="T129" s="432"/>
      <c r="U129" s="433" t="str">
        <f>IFERROR(VLOOKUP(Tabla46[[#This Row],[CRITERIOS DE EVALUACION DE LA EFECTIVIDAD]],DATOS!$AS$43:$AT$45,2,0),"")</f>
        <v/>
      </c>
      <c r="V12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0" spans="1:22" ht="15" customHeight="1" x14ac:dyDescent="0.25">
      <c r="A130" s="7"/>
      <c r="B130" s="5"/>
      <c r="C130" s="5"/>
      <c r="D130" s="86"/>
      <c r="E130" s="10"/>
      <c r="F130" s="200"/>
      <c r="G130" s="151" t="str">
        <f>IFERROR(VLOOKUP(Tabla46[[#This Row],[ID RIESGO]],'1. IDENTIFICACION DEL RIESGO'!$AB$27:$AL$34,11,0),"")</f>
        <v/>
      </c>
      <c r="H130" s="200"/>
      <c r="I130" s="426"/>
      <c r="J130" s="426"/>
      <c r="K130" s="426"/>
      <c r="L130" s="426"/>
      <c r="M130" s="426"/>
      <c r="N130" s="427" t="str">
        <f>IF(Tabla46[[#This Row],[ID RIESGO]]="","",IF(Tabla46[[#This Row],[RESPONSABLE DEL CONTROL (CARGO)]]="","No","Si"))</f>
        <v/>
      </c>
      <c r="O130" s="427" t="str">
        <f>IF(Tabla46[[#This Row],[FRECUENCIA DE EJECUCION DEL CONTROL]]="","",IF(Tabla46[[#This Row],[FRECUENCIA DE EJECUCION DEL CONTROL]]=DATOS!$AS$32,DATOS!$AS$32,DATOS!$AS$31))</f>
        <v/>
      </c>
      <c r="P13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0" s="427" t="str">
        <f>IF(ISTEXT(Tabla46[[#This Row],[VALOR EVALUACION DISENO]]),"",IF(Tabla46[[#This Row],[VALOR EVALUACION DISENO]]&gt;4.6,DATOS!$AV$21,IF(Tabla46[[#This Row],[VALOR EVALUACION DISENO]]&gt;=3,DATOS!$AV$22,DATOS!$AV$23)))</f>
        <v/>
      </c>
      <c r="R130" s="431"/>
      <c r="S130" s="427" t="str">
        <f>IFERROR(VLOOKUP(Tabla46[[#This Row],[% DE CUMPLIMIENTO DE LA EJECUCION DEL CONTROL]],DATOS!$AS$38:$AT$40,2,0),"")</f>
        <v/>
      </c>
      <c r="T130" s="432"/>
      <c r="U130" s="433" t="str">
        <f>IFERROR(VLOOKUP(Tabla46[[#This Row],[CRITERIOS DE EVALUACION DE LA EFECTIVIDAD]],DATOS!$AS$43:$AT$45,2,0),"")</f>
        <v/>
      </c>
      <c r="V13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1" spans="1:22" ht="15" customHeight="1" x14ac:dyDescent="0.25">
      <c r="A131" s="7"/>
      <c r="B131" s="5"/>
      <c r="C131" s="5"/>
      <c r="D131" s="86"/>
      <c r="E131" s="10"/>
      <c r="F131" s="200"/>
      <c r="G131" s="151" t="str">
        <f>IFERROR(VLOOKUP(Tabla46[[#This Row],[ID RIESGO]],'1. IDENTIFICACION DEL RIESGO'!$AB$27:$AL$34,11,0),"")</f>
        <v/>
      </c>
      <c r="H131" s="200"/>
      <c r="I131" s="426"/>
      <c r="J131" s="426"/>
      <c r="K131" s="426"/>
      <c r="L131" s="426"/>
      <c r="M131" s="426"/>
      <c r="N131" s="427" t="str">
        <f>IF(Tabla46[[#This Row],[ID RIESGO]]="","",IF(Tabla46[[#This Row],[RESPONSABLE DEL CONTROL (CARGO)]]="","No","Si"))</f>
        <v/>
      </c>
      <c r="O131" s="427" t="str">
        <f>IF(Tabla46[[#This Row],[FRECUENCIA DE EJECUCION DEL CONTROL]]="","",IF(Tabla46[[#This Row],[FRECUENCIA DE EJECUCION DEL CONTROL]]=DATOS!$AS$32,DATOS!$AS$32,DATOS!$AS$31))</f>
        <v/>
      </c>
      <c r="P13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1" s="427" t="str">
        <f>IF(ISTEXT(Tabla46[[#This Row],[VALOR EVALUACION DISENO]]),"",IF(Tabla46[[#This Row],[VALOR EVALUACION DISENO]]&gt;4.6,DATOS!$AV$21,IF(Tabla46[[#This Row],[VALOR EVALUACION DISENO]]&gt;=3,DATOS!$AV$22,DATOS!$AV$23)))</f>
        <v/>
      </c>
      <c r="R131" s="431"/>
      <c r="S131" s="427" t="str">
        <f>IFERROR(VLOOKUP(Tabla46[[#This Row],[% DE CUMPLIMIENTO DE LA EJECUCION DEL CONTROL]],DATOS!$AS$38:$AT$40,2,0),"")</f>
        <v/>
      </c>
      <c r="T131" s="432"/>
      <c r="U131" s="433" t="str">
        <f>IFERROR(VLOOKUP(Tabla46[[#This Row],[CRITERIOS DE EVALUACION DE LA EFECTIVIDAD]],DATOS!$AS$43:$AT$45,2,0),"")</f>
        <v/>
      </c>
      <c r="V13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2" spans="1:22" ht="15" customHeight="1" x14ac:dyDescent="0.25">
      <c r="A132" s="7"/>
      <c r="B132" s="5"/>
      <c r="C132" s="5"/>
      <c r="D132" s="86"/>
      <c r="E132" s="10"/>
      <c r="F132" s="200"/>
      <c r="G132" s="151" t="str">
        <f>IFERROR(VLOOKUP(Tabla46[[#This Row],[ID RIESGO]],'1. IDENTIFICACION DEL RIESGO'!$AB$27:$AL$34,11,0),"")</f>
        <v/>
      </c>
      <c r="H132" s="200"/>
      <c r="I132" s="426"/>
      <c r="J132" s="426"/>
      <c r="K132" s="426"/>
      <c r="L132" s="426"/>
      <c r="M132" s="426"/>
      <c r="N132" s="427" t="str">
        <f>IF(Tabla46[[#This Row],[ID RIESGO]]="","",IF(Tabla46[[#This Row],[RESPONSABLE DEL CONTROL (CARGO)]]="","No","Si"))</f>
        <v/>
      </c>
      <c r="O132" s="427" t="str">
        <f>IF(Tabla46[[#This Row],[FRECUENCIA DE EJECUCION DEL CONTROL]]="","",IF(Tabla46[[#This Row],[FRECUENCIA DE EJECUCION DEL CONTROL]]=DATOS!$AS$32,DATOS!$AS$32,DATOS!$AS$31))</f>
        <v/>
      </c>
      <c r="P13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2" s="427" t="str">
        <f>IF(ISTEXT(Tabla46[[#This Row],[VALOR EVALUACION DISENO]]),"",IF(Tabla46[[#This Row],[VALOR EVALUACION DISENO]]&gt;4.6,DATOS!$AV$21,IF(Tabla46[[#This Row],[VALOR EVALUACION DISENO]]&gt;=3,DATOS!$AV$22,DATOS!$AV$23)))</f>
        <v/>
      </c>
      <c r="R132" s="431"/>
      <c r="S132" s="427" t="str">
        <f>IFERROR(VLOOKUP(Tabla46[[#This Row],[% DE CUMPLIMIENTO DE LA EJECUCION DEL CONTROL]],DATOS!$AS$38:$AT$40,2,0),"")</f>
        <v/>
      </c>
      <c r="T132" s="432"/>
      <c r="U132" s="433" t="str">
        <f>IFERROR(VLOOKUP(Tabla46[[#This Row],[CRITERIOS DE EVALUACION DE LA EFECTIVIDAD]],DATOS!$AS$43:$AT$45,2,0),"")</f>
        <v/>
      </c>
      <c r="V13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3" spans="1:22" ht="15" customHeight="1" x14ac:dyDescent="0.25">
      <c r="A133" s="7"/>
      <c r="B133" s="5"/>
      <c r="C133" s="5"/>
      <c r="D133" s="86"/>
      <c r="E133" s="10"/>
      <c r="F133" s="200"/>
      <c r="G133" s="151" t="str">
        <f>IFERROR(VLOOKUP(Tabla46[[#This Row],[ID RIESGO]],'1. IDENTIFICACION DEL RIESGO'!$AB$27:$AL$34,11,0),"")</f>
        <v/>
      </c>
      <c r="H133" s="200"/>
      <c r="I133" s="426"/>
      <c r="J133" s="426"/>
      <c r="K133" s="426"/>
      <c r="L133" s="426"/>
      <c r="M133" s="426"/>
      <c r="N133" s="427" t="str">
        <f>IF(Tabla46[[#This Row],[ID RIESGO]]="","",IF(Tabla46[[#This Row],[RESPONSABLE DEL CONTROL (CARGO)]]="","No","Si"))</f>
        <v/>
      </c>
      <c r="O133" s="427" t="str">
        <f>IF(Tabla46[[#This Row],[FRECUENCIA DE EJECUCION DEL CONTROL]]="","",IF(Tabla46[[#This Row],[FRECUENCIA DE EJECUCION DEL CONTROL]]=DATOS!$AS$32,DATOS!$AS$32,DATOS!$AS$31))</f>
        <v/>
      </c>
      <c r="P13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3" s="427" t="str">
        <f>IF(ISTEXT(Tabla46[[#This Row],[VALOR EVALUACION DISENO]]),"",IF(Tabla46[[#This Row],[VALOR EVALUACION DISENO]]&gt;4.6,DATOS!$AV$21,IF(Tabla46[[#This Row],[VALOR EVALUACION DISENO]]&gt;=3,DATOS!$AV$22,DATOS!$AV$23)))</f>
        <v/>
      </c>
      <c r="R133" s="431"/>
      <c r="S133" s="427" t="str">
        <f>IFERROR(VLOOKUP(Tabla46[[#This Row],[% DE CUMPLIMIENTO DE LA EJECUCION DEL CONTROL]],DATOS!$AS$38:$AT$40,2,0),"")</f>
        <v/>
      </c>
      <c r="T133" s="432"/>
      <c r="U133" s="433" t="str">
        <f>IFERROR(VLOOKUP(Tabla46[[#This Row],[CRITERIOS DE EVALUACION DE LA EFECTIVIDAD]],DATOS!$AS$43:$AT$45,2,0),"")</f>
        <v/>
      </c>
      <c r="V13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4" spans="1:22" ht="15" customHeight="1" x14ac:dyDescent="0.25">
      <c r="A134" s="7"/>
      <c r="B134" s="5"/>
      <c r="C134" s="5"/>
      <c r="D134" s="86"/>
      <c r="E134" s="10"/>
      <c r="F134" s="200"/>
      <c r="G134" s="151" t="str">
        <f>IFERROR(VLOOKUP(Tabla46[[#This Row],[ID RIESGO]],'1. IDENTIFICACION DEL RIESGO'!$AB$27:$AL$34,11,0),"")</f>
        <v/>
      </c>
      <c r="H134" s="200"/>
      <c r="I134" s="426"/>
      <c r="J134" s="426"/>
      <c r="K134" s="426"/>
      <c r="L134" s="426"/>
      <c r="M134" s="426"/>
      <c r="N134" s="427" t="str">
        <f>IF(Tabla46[[#This Row],[ID RIESGO]]="","",IF(Tabla46[[#This Row],[RESPONSABLE DEL CONTROL (CARGO)]]="","No","Si"))</f>
        <v/>
      </c>
      <c r="O134" s="427" t="str">
        <f>IF(Tabla46[[#This Row],[FRECUENCIA DE EJECUCION DEL CONTROL]]="","",IF(Tabla46[[#This Row],[FRECUENCIA DE EJECUCION DEL CONTROL]]=DATOS!$AS$32,DATOS!$AS$32,DATOS!$AS$31))</f>
        <v/>
      </c>
      <c r="P13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4" s="427" t="str">
        <f>IF(ISTEXT(Tabla46[[#This Row],[VALOR EVALUACION DISENO]]),"",IF(Tabla46[[#This Row],[VALOR EVALUACION DISENO]]&gt;4.6,DATOS!$AV$21,IF(Tabla46[[#This Row],[VALOR EVALUACION DISENO]]&gt;=3,DATOS!$AV$22,DATOS!$AV$23)))</f>
        <v/>
      </c>
      <c r="R134" s="431"/>
      <c r="S134" s="427" t="str">
        <f>IFERROR(VLOOKUP(Tabla46[[#This Row],[% DE CUMPLIMIENTO DE LA EJECUCION DEL CONTROL]],DATOS!$AS$38:$AT$40,2,0),"")</f>
        <v/>
      </c>
      <c r="T134" s="432"/>
      <c r="U134" s="433" t="str">
        <f>IFERROR(VLOOKUP(Tabla46[[#This Row],[CRITERIOS DE EVALUACION DE LA EFECTIVIDAD]],DATOS!$AS$43:$AT$45,2,0),"")</f>
        <v/>
      </c>
      <c r="V13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5" spans="1:22" ht="15" customHeight="1" x14ac:dyDescent="0.25">
      <c r="A135" s="7"/>
      <c r="B135" s="5"/>
      <c r="C135" s="5"/>
      <c r="D135" s="86"/>
      <c r="E135" s="10"/>
      <c r="F135" s="200"/>
      <c r="G135" s="151" t="str">
        <f>IFERROR(VLOOKUP(Tabla46[[#This Row],[ID RIESGO]],'1. IDENTIFICACION DEL RIESGO'!$AB$27:$AL$34,11,0),"")</f>
        <v/>
      </c>
      <c r="H135" s="200"/>
      <c r="I135" s="426"/>
      <c r="J135" s="426"/>
      <c r="K135" s="426"/>
      <c r="L135" s="426"/>
      <c r="M135" s="426"/>
      <c r="N135" s="427" t="str">
        <f>IF(Tabla46[[#This Row],[ID RIESGO]]="","",IF(Tabla46[[#This Row],[RESPONSABLE DEL CONTROL (CARGO)]]="","No","Si"))</f>
        <v/>
      </c>
      <c r="O135" s="427" t="str">
        <f>IF(Tabla46[[#This Row],[FRECUENCIA DE EJECUCION DEL CONTROL]]="","",IF(Tabla46[[#This Row],[FRECUENCIA DE EJECUCION DEL CONTROL]]=DATOS!$AS$32,DATOS!$AS$32,DATOS!$AS$31))</f>
        <v/>
      </c>
      <c r="P13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5" s="427" t="str">
        <f>IF(ISTEXT(Tabla46[[#This Row],[VALOR EVALUACION DISENO]]),"",IF(Tabla46[[#This Row],[VALOR EVALUACION DISENO]]&gt;4.6,DATOS!$AV$21,IF(Tabla46[[#This Row],[VALOR EVALUACION DISENO]]&gt;=3,DATOS!$AV$22,DATOS!$AV$23)))</f>
        <v/>
      </c>
      <c r="R135" s="431"/>
      <c r="S135" s="427" t="str">
        <f>IFERROR(VLOOKUP(Tabla46[[#This Row],[% DE CUMPLIMIENTO DE LA EJECUCION DEL CONTROL]],DATOS!$AS$38:$AT$40,2,0),"")</f>
        <v/>
      </c>
      <c r="T135" s="432"/>
      <c r="U135" s="433" t="str">
        <f>IFERROR(VLOOKUP(Tabla46[[#This Row],[CRITERIOS DE EVALUACION DE LA EFECTIVIDAD]],DATOS!$AS$43:$AT$45,2,0),"")</f>
        <v/>
      </c>
      <c r="V13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6" spans="1:22" ht="15" customHeight="1" x14ac:dyDescent="0.25">
      <c r="A136" s="7"/>
      <c r="B136" s="5"/>
      <c r="C136" s="5"/>
      <c r="D136" s="86"/>
      <c r="E136" s="10"/>
      <c r="F136" s="200"/>
      <c r="G136" s="151" t="str">
        <f>IFERROR(VLOOKUP(Tabla46[[#This Row],[ID RIESGO]],'1. IDENTIFICACION DEL RIESGO'!$AB$27:$AL$34,11,0),"")</f>
        <v/>
      </c>
      <c r="H136" s="200"/>
      <c r="I136" s="426"/>
      <c r="J136" s="426"/>
      <c r="K136" s="426"/>
      <c r="L136" s="426"/>
      <c r="M136" s="426"/>
      <c r="N136" s="427" t="str">
        <f>IF(Tabla46[[#This Row],[ID RIESGO]]="","",IF(Tabla46[[#This Row],[RESPONSABLE DEL CONTROL (CARGO)]]="","No","Si"))</f>
        <v/>
      </c>
      <c r="O136" s="427" t="str">
        <f>IF(Tabla46[[#This Row],[FRECUENCIA DE EJECUCION DEL CONTROL]]="","",IF(Tabla46[[#This Row],[FRECUENCIA DE EJECUCION DEL CONTROL]]=DATOS!$AS$32,DATOS!$AS$32,DATOS!$AS$31))</f>
        <v/>
      </c>
      <c r="P13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6" s="427" t="str">
        <f>IF(ISTEXT(Tabla46[[#This Row],[VALOR EVALUACION DISENO]]),"",IF(Tabla46[[#This Row],[VALOR EVALUACION DISENO]]&gt;4.6,DATOS!$AV$21,IF(Tabla46[[#This Row],[VALOR EVALUACION DISENO]]&gt;=3,DATOS!$AV$22,DATOS!$AV$23)))</f>
        <v/>
      </c>
      <c r="R136" s="431"/>
      <c r="S136" s="427" t="str">
        <f>IFERROR(VLOOKUP(Tabla46[[#This Row],[% DE CUMPLIMIENTO DE LA EJECUCION DEL CONTROL]],DATOS!$AS$38:$AT$40,2,0),"")</f>
        <v/>
      </c>
      <c r="T136" s="432"/>
      <c r="U136" s="433" t="str">
        <f>IFERROR(VLOOKUP(Tabla46[[#This Row],[CRITERIOS DE EVALUACION DE LA EFECTIVIDAD]],DATOS!$AS$43:$AT$45,2,0),"")</f>
        <v/>
      </c>
      <c r="V13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7" spans="1:22" ht="15" customHeight="1" x14ac:dyDescent="0.25">
      <c r="A137" s="7"/>
      <c r="B137" s="5"/>
      <c r="C137" s="5"/>
      <c r="D137" s="86"/>
      <c r="E137" s="10"/>
      <c r="F137" s="200"/>
      <c r="G137" s="151" t="str">
        <f>IFERROR(VLOOKUP(Tabla46[[#This Row],[ID RIESGO]],'1. IDENTIFICACION DEL RIESGO'!$AB$27:$AL$34,11,0),"")</f>
        <v/>
      </c>
      <c r="H137" s="200"/>
      <c r="I137" s="426"/>
      <c r="J137" s="426"/>
      <c r="K137" s="426"/>
      <c r="L137" s="426"/>
      <c r="M137" s="426"/>
      <c r="N137" s="427" t="str">
        <f>IF(Tabla46[[#This Row],[ID RIESGO]]="","",IF(Tabla46[[#This Row],[RESPONSABLE DEL CONTROL (CARGO)]]="","No","Si"))</f>
        <v/>
      </c>
      <c r="O137" s="427" t="str">
        <f>IF(Tabla46[[#This Row],[FRECUENCIA DE EJECUCION DEL CONTROL]]="","",IF(Tabla46[[#This Row],[FRECUENCIA DE EJECUCION DEL CONTROL]]=DATOS!$AS$32,DATOS!$AS$32,DATOS!$AS$31))</f>
        <v/>
      </c>
      <c r="P13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7" s="427" t="str">
        <f>IF(ISTEXT(Tabla46[[#This Row],[VALOR EVALUACION DISENO]]),"",IF(Tabla46[[#This Row],[VALOR EVALUACION DISENO]]&gt;4.6,DATOS!$AV$21,IF(Tabla46[[#This Row],[VALOR EVALUACION DISENO]]&gt;=3,DATOS!$AV$22,DATOS!$AV$23)))</f>
        <v/>
      </c>
      <c r="R137" s="431"/>
      <c r="S137" s="427" t="str">
        <f>IFERROR(VLOOKUP(Tabla46[[#This Row],[% DE CUMPLIMIENTO DE LA EJECUCION DEL CONTROL]],DATOS!$AS$38:$AT$40,2,0),"")</f>
        <v/>
      </c>
      <c r="T137" s="432"/>
      <c r="U137" s="433" t="str">
        <f>IFERROR(VLOOKUP(Tabla46[[#This Row],[CRITERIOS DE EVALUACION DE LA EFECTIVIDAD]],DATOS!$AS$43:$AT$45,2,0),"")</f>
        <v/>
      </c>
      <c r="V13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8" spans="1:22" ht="15" customHeight="1" x14ac:dyDescent="0.25">
      <c r="A138" s="7"/>
      <c r="B138" s="5"/>
      <c r="C138" s="5"/>
      <c r="D138" s="86"/>
      <c r="E138" s="10"/>
      <c r="F138" s="200"/>
      <c r="G138" s="151" t="str">
        <f>IFERROR(VLOOKUP(Tabla46[[#This Row],[ID RIESGO]],'1. IDENTIFICACION DEL RIESGO'!$AB$27:$AL$34,11,0),"")</f>
        <v/>
      </c>
      <c r="H138" s="200"/>
      <c r="I138" s="426"/>
      <c r="J138" s="426"/>
      <c r="K138" s="426"/>
      <c r="L138" s="426"/>
      <c r="M138" s="426"/>
      <c r="N138" s="427" t="str">
        <f>IF(Tabla46[[#This Row],[ID RIESGO]]="","",IF(Tabla46[[#This Row],[RESPONSABLE DEL CONTROL (CARGO)]]="","No","Si"))</f>
        <v/>
      </c>
      <c r="O138" s="427" t="str">
        <f>IF(Tabla46[[#This Row],[FRECUENCIA DE EJECUCION DEL CONTROL]]="","",IF(Tabla46[[#This Row],[FRECUENCIA DE EJECUCION DEL CONTROL]]=DATOS!$AS$32,DATOS!$AS$32,DATOS!$AS$31))</f>
        <v/>
      </c>
      <c r="P13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8" s="427" t="str">
        <f>IF(ISTEXT(Tabla46[[#This Row],[VALOR EVALUACION DISENO]]),"",IF(Tabla46[[#This Row],[VALOR EVALUACION DISENO]]&gt;4.6,DATOS!$AV$21,IF(Tabla46[[#This Row],[VALOR EVALUACION DISENO]]&gt;=3,DATOS!$AV$22,DATOS!$AV$23)))</f>
        <v/>
      </c>
      <c r="R138" s="431"/>
      <c r="S138" s="427" t="str">
        <f>IFERROR(VLOOKUP(Tabla46[[#This Row],[% DE CUMPLIMIENTO DE LA EJECUCION DEL CONTROL]],DATOS!$AS$38:$AT$40,2,0),"")</f>
        <v/>
      </c>
      <c r="T138" s="432"/>
      <c r="U138" s="433" t="str">
        <f>IFERROR(VLOOKUP(Tabla46[[#This Row],[CRITERIOS DE EVALUACION DE LA EFECTIVIDAD]],DATOS!$AS$43:$AT$45,2,0),"")</f>
        <v/>
      </c>
      <c r="V13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39" spans="1:22" ht="15" customHeight="1" x14ac:dyDescent="0.25">
      <c r="A139" s="7"/>
      <c r="B139" s="5"/>
      <c r="C139" s="5"/>
      <c r="D139" s="86"/>
      <c r="E139" s="10"/>
      <c r="F139" s="200"/>
      <c r="G139" s="151" t="str">
        <f>IFERROR(VLOOKUP(Tabla46[[#This Row],[ID RIESGO]],'1. IDENTIFICACION DEL RIESGO'!$AB$27:$AL$34,11,0),"")</f>
        <v/>
      </c>
      <c r="H139" s="200"/>
      <c r="I139" s="426"/>
      <c r="J139" s="426"/>
      <c r="K139" s="426"/>
      <c r="L139" s="426"/>
      <c r="M139" s="426"/>
      <c r="N139" s="427" t="str">
        <f>IF(Tabla46[[#This Row],[ID RIESGO]]="","",IF(Tabla46[[#This Row],[RESPONSABLE DEL CONTROL (CARGO)]]="","No","Si"))</f>
        <v/>
      </c>
      <c r="O139" s="427" t="str">
        <f>IF(Tabla46[[#This Row],[FRECUENCIA DE EJECUCION DEL CONTROL]]="","",IF(Tabla46[[#This Row],[FRECUENCIA DE EJECUCION DEL CONTROL]]=DATOS!$AS$32,DATOS!$AS$32,DATOS!$AS$31))</f>
        <v/>
      </c>
      <c r="P13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39" s="427" t="str">
        <f>IF(ISTEXT(Tabla46[[#This Row],[VALOR EVALUACION DISENO]]),"",IF(Tabla46[[#This Row],[VALOR EVALUACION DISENO]]&gt;4.6,DATOS!$AV$21,IF(Tabla46[[#This Row],[VALOR EVALUACION DISENO]]&gt;=3,DATOS!$AV$22,DATOS!$AV$23)))</f>
        <v/>
      </c>
      <c r="R139" s="431"/>
      <c r="S139" s="427" t="str">
        <f>IFERROR(VLOOKUP(Tabla46[[#This Row],[% DE CUMPLIMIENTO DE LA EJECUCION DEL CONTROL]],DATOS!$AS$38:$AT$40,2,0),"")</f>
        <v/>
      </c>
      <c r="T139" s="432"/>
      <c r="U139" s="433" t="str">
        <f>IFERROR(VLOOKUP(Tabla46[[#This Row],[CRITERIOS DE EVALUACION DE LA EFECTIVIDAD]],DATOS!$AS$43:$AT$45,2,0),"")</f>
        <v/>
      </c>
      <c r="V13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0" spans="1:22" ht="15" customHeight="1" x14ac:dyDescent="0.25">
      <c r="A140" s="7"/>
      <c r="B140" s="5"/>
      <c r="C140" s="5"/>
      <c r="D140" s="86"/>
      <c r="E140" s="10"/>
      <c r="F140" s="200"/>
      <c r="G140" s="151" t="str">
        <f>IFERROR(VLOOKUP(Tabla46[[#This Row],[ID RIESGO]],'1. IDENTIFICACION DEL RIESGO'!$AB$27:$AL$34,11,0),"")</f>
        <v/>
      </c>
      <c r="H140" s="200"/>
      <c r="I140" s="426"/>
      <c r="J140" s="426"/>
      <c r="K140" s="426"/>
      <c r="L140" s="426"/>
      <c r="M140" s="426"/>
      <c r="N140" s="427" t="str">
        <f>IF(Tabla46[[#This Row],[ID RIESGO]]="","",IF(Tabla46[[#This Row],[RESPONSABLE DEL CONTROL (CARGO)]]="","No","Si"))</f>
        <v/>
      </c>
      <c r="O140" s="427" t="str">
        <f>IF(Tabla46[[#This Row],[FRECUENCIA DE EJECUCION DEL CONTROL]]="","",IF(Tabla46[[#This Row],[FRECUENCIA DE EJECUCION DEL CONTROL]]=DATOS!$AS$32,DATOS!$AS$32,DATOS!$AS$31))</f>
        <v/>
      </c>
      <c r="P14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0" s="427" t="str">
        <f>IF(ISTEXT(Tabla46[[#This Row],[VALOR EVALUACION DISENO]]),"",IF(Tabla46[[#This Row],[VALOR EVALUACION DISENO]]&gt;4.6,DATOS!$AV$21,IF(Tabla46[[#This Row],[VALOR EVALUACION DISENO]]&gt;=3,DATOS!$AV$22,DATOS!$AV$23)))</f>
        <v/>
      </c>
      <c r="R140" s="431"/>
      <c r="S140" s="427" t="str">
        <f>IFERROR(VLOOKUP(Tabla46[[#This Row],[% DE CUMPLIMIENTO DE LA EJECUCION DEL CONTROL]],DATOS!$AS$38:$AT$40,2,0),"")</f>
        <v/>
      </c>
      <c r="T140" s="432"/>
      <c r="U140" s="433" t="str">
        <f>IFERROR(VLOOKUP(Tabla46[[#This Row],[CRITERIOS DE EVALUACION DE LA EFECTIVIDAD]],DATOS!$AS$43:$AT$45,2,0),"")</f>
        <v/>
      </c>
      <c r="V14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1" spans="1:22" ht="15" customHeight="1" x14ac:dyDescent="0.25">
      <c r="A141" s="7"/>
      <c r="B141" s="5"/>
      <c r="C141" s="5"/>
      <c r="D141" s="86"/>
      <c r="E141" s="10"/>
      <c r="F141" s="200"/>
      <c r="G141" s="151" t="str">
        <f>IFERROR(VLOOKUP(Tabla46[[#This Row],[ID RIESGO]],'1. IDENTIFICACION DEL RIESGO'!$AB$27:$AL$34,11,0),"")</f>
        <v/>
      </c>
      <c r="H141" s="200"/>
      <c r="I141" s="426"/>
      <c r="J141" s="426"/>
      <c r="K141" s="426"/>
      <c r="L141" s="426"/>
      <c r="M141" s="426"/>
      <c r="N141" s="427" t="str">
        <f>IF(Tabla46[[#This Row],[ID RIESGO]]="","",IF(Tabla46[[#This Row],[RESPONSABLE DEL CONTROL (CARGO)]]="","No","Si"))</f>
        <v/>
      </c>
      <c r="O141" s="427" t="str">
        <f>IF(Tabla46[[#This Row],[FRECUENCIA DE EJECUCION DEL CONTROL]]="","",IF(Tabla46[[#This Row],[FRECUENCIA DE EJECUCION DEL CONTROL]]=DATOS!$AS$32,DATOS!$AS$32,DATOS!$AS$31))</f>
        <v/>
      </c>
      <c r="P14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1" s="427" t="str">
        <f>IF(ISTEXT(Tabla46[[#This Row],[VALOR EVALUACION DISENO]]),"",IF(Tabla46[[#This Row],[VALOR EVALUACION DISENO]]&gt;4.6,DATOS!$AV$21,IF(Tabla46[[#This Row],[VALOR EVALUACION DISENO]]&gt;=3,DATOS!$AV$22,DATOS!$AV$23)))</f>
        <v/>
      </c>
      <c r="R141" s="431"/>
      <c r="S141" s="427" t="str">
        <f>IFERROR(VLOOKUP(Tabla46[[#This Row],[% DE CUMPLIMIENTO DE LA EJECUCION DEL CONTROL]],DATOS!$AS$38:$AT$40,2,0),"")</f>
        <v/>
      </c>
      <c r="T141" s="432"/>
      <c r="U141" s="433" t="str">
        <f>IFERROR(VLOOKUP(Tabla46[[#This Row],[CRITERIOS DE EVALUACION DE LA EFECTIVIDAD]],DATOS!$AS$43:$AT$45,2,0),"")</f>
        <v/>
      </c>
      <c r="V14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2" spans="1:22" ht="15" customHeight="1" x14ac:dyDescent="0.25">
      <c r="A142" s="7"/>
      <c r="B142" s="5"/>
      <c r="C142" s="5"/>
      <c r="D142" s="86"/>
      <c r="E142" s="10"/>
      <c r="F142" s="200"/>
      <c r="G142" s="151" t="str">
        <f>IFERROR(VLOOKUP(Tabla46[[#This Row],[ID RIESGO]],'1. IDENTIFICACION DEL RIESGO'!$AB$27:$AL$34,11,0),"")</f>
        <v/>
      </c>
      <c r="H142" s="200"/>
      <c r="I142" s="426"/>
      <c r="J142" s="426"/>
      <c r="K142" s="426"/>
      <c r="L142" s="426"/>
      <c r="M142" s="426"/>
      <c r="N142" s="427" t="str">
        <f>IF(Tabla46[[#This Row],[ID RIESGO]]="","",IF(Tabla46[[#This Row],[RESPONSABLE DEL CONTROL (CARGO)]]="","No","Si"))</f>
        <v/>
      </c>
      <c r="O142" s="427" t="str">
        <f>IF(Tabla46[[#This Row],[FRECUENCIA DE EJECUCION DEL CONTROL]]="","",IF(Tabla46[[#This Row],[FRECUENCIA DE EJECUCION DEL CONTROL]]=DATOS!$AS$32,DATOS!$AS$32,DATOS!$AS$31))</f>
        <v/>
      </c>
      <c r="P14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2" s="427" t="str">
        <f>IF(ISTEXT(Tabla46[[#This Row],[VALOR EVALUACION DISENO]]),"",IF(Tabla46[[#This Row],[VALOR EVALUACION DISENO]]&gt;4.6,DATOS!$AV$21,IF(Tabla46[[#This Row],[VALOR EVALUACION DISENO]]&gt;=3,DATOS!$AV$22,DATOS!$AV$23)))</f>
        <v/>
      </c>
      <c r="R142" s="431"/>
      <c r="S142" s="427" t="str">
        <f>IFERROR(VLOOKUP(Tabla46[[#This Row],[% DE CUMPLIMIENTO DE LA EJECUCION DEL CONTROL]],DATOS!$AS$38:$AT$40,2,0),"")</f>
        <v/>
      </c>
      <c r="T142" s="432"/>
      <c r="U142" s="433" t="str">
        <f>IFERROR(VLOOKUP(Tabla46[[#This Row],[CRITERIOS DE EVALUACION DE LA EFECTIVIDAD]],DATOS!$AS$43:$AT$45,2,0),"")</f>
        <v/>
      </c>
      <c r="V14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3" spans="1:22" ht="15" customHeight="1" x14ac:dyDescent="0.25">
      <c r="A143" s="7"/>
      <c r="B143" s="5"/>
      <c r="C143" s="5"/>
      <c r="D143" s="86"/>
      <c r="E143" s="10"/>
      <c r="F143" s="200"/>
      <c r="G143" s="151" t="str">
        <f>IFERROR(VLOOKUP(Tabla46[[#This Row],[ID RIESGO]],'1. IDENTIFICACION DEL RIESGO'!$AB$27:$AL$34,11,0),"")</f>
        <v/>
      </c>
      <c r="H143" s="200"/>
      <c r="I143" s="426"/>
      <c r="J143" s="426"/>
      <c r="K143" s="426"/>
      <c r="L143" s="426"/>
      <c r="M143" s="426"/>
      <c r="N143" s="427" t="str">
        <f>IF(Tabla46[[#This Row],[ID RIESGO]]="","",IF(Tabla46[[#This Row],[RESPONSABLE DEL CONTROL (CARGO)]]="","No","Si"))</f>
        <v/>
      </c>
      <c r="O143" s="427" t="str">
        <f>IF(Tabla46[[#This Row],[FRECUENCIA DE EJECUCION DEL CONTROL]]="","",IF(Tabla46[[#This Row],[FRECUENCIA DE EJECUCION DEL CONTROL]]=DATOS!$AS$32,DATOS!$AS$32,DATOS!$AS$31))</f>
        <v/>
      </c>
      <c r="P14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3" s="427" t="str">
        <f>IF(ISTEXT(Tabla46[[#This Row],[VALOR EVALUACION DISENO]]),"",IF(Tabla46[[#This Row],[VALOR EVALUACION DISENO]]&gt;4.6,DATOS!$AV$21,IF(Tabla46[[#This Row],[VALOR EVALUACION DISENO]]&gt;=3,DATOS!$AV$22,DATOS!$AV$23)))</f>
        <v/>
      </c>
      <c r="R143" s="431"/>
      <c r="S143" s="427" t="str">
        <f>IFERROR(VLOOKUP(Tabla46[[#This Row],[% DE CUMPLIMIENTO DE LA EJECUCION DEL CONTROL]],DATOS!$AS$38:$AT$40,2,0),"")</f>
        <v/>
      </c>
      <c r="T143" s="432"/>
      <c r="U143" s="433" t="str">
        <f>IFERROR(VLOOKUP(Tabla46[[#This Row],[CRITERIOS DE EVALUACION DE LA EFECTIVIDAD]],DATOS!$AS$43:$AT$45,2,0),"")</f>
        <v/>
      </c>
      <c r="V14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4" spans="1:22" ht="15" customHeight="1" x14ac:dyDescent="0.25">
      <c r="A144" s="7"/>
      <c r="B144" s="5"/>
      <c r="C144" s="5"/>
      <c r="D144" s="86"/>
      <c r="E144" s="10"/>
      <c r="F144" s="200"/>
      <c r="G144" s="151" t="str">
        <f>IFERROR(VLOOKUP(Tabla46[[#This Row],[ID RIESGO]],'1. IDENTIFICACION DEL RIESGO'!$AB$27:$AL$34,11,0),"")</f>
        <v/>
      </c>
      <c r="H144" s="200"/>
      <c r="I144" s="426"/>
      <c r="J144" s="426"/>
      <c r="K144" s="426"/>
      <c r="L144" s="426"/>
      <c r="M144" s="426"/>
      <c r="N144" s="427" t="str">
        <f>IF(Tabla46[[#This Row],[ID RIESGO]]="","",IF(Tabla46[[#This Row],[RESPONSABLE DEL CONTROL (CARGO)]]="","No","Si"))</f>
        <v/>
      </c>
      <c r="O144" s="427" t="str">
        <f>IF(Tabla46[[#This Row],[FRECUENCIA DE EJECUCION DEL CONTROL]]="","",IF(Tabla46[[#This Row],[FRECUENCIA DE EJECUCION DEL CONTROL]]=DATOS!$AS$32,DATOS!$AS$32,DATOS!$AS$31))</f>
        <v/>
      </c>
      <c r="P14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4" s="427" t="str">
        <f>IF(ISTEXT(Tabla46[[#This Row],[VALOR EVALUACION DISENO]]),"",IF(Tabla46[[#This Row],[VALOR EVALUACION DISENO]]&gt;4.6,DATOS!$AV$21,IF(Tabla46[[#This Row],[VALOR EVALUACION DISENO]]&gt;=3,DATOS!$AV$22,DATOS!$AV$23)))</f>
        <v/>
      </c>
      <c r="R144" s="431"/>
      <c r="S144" s="427" t="str">
        <f>IFERROR(VLOOKUP(Tabla46[[#This Row],[% DE CUMPLIMIENTO DE LA EJECUCION DEL CONTROL]],DATOS!$AS$38:$AT$40,2,0),"")</f>
        <v/>
      </c>
      <c r="T144" s="432"/>
      <c r="U144" s="433" t="str">
        <f>IFERROR(VLOOKUP(Tabla46[[#This Row],[CRITERIOS DE EVALUACION DE LA EFECTIVIDAD]],DATOS!$AS$43:$AT$45,2,0),"")</f>
        <v/>
      </c>
      <c r="V14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5" spans="1:22" ht="15" customHeight="1" x14ac:dyDescent="0.25">
      <c r="A145" s="7"/>
      <c r="B145" s="5"/>
      <c r="C145" s="5"/>
      <c r="D145" s="86"/>
      <c r="E145" s="10"/>
      <c r="F145" s="200"/>
      <c r="G145" s="151" t="str">
        <f>IFERROR(VLOOKUP(Tabla46[[#This Row],[ID RIESGO]],'1. IDENTIFICACION DEL RIESGO'!$AB$27:$AL$34,11,0),"")</f>
        <v/>
      </c>
      <c r="H145" s="200"/>
      <c r="I145" s="426"/>
      <c r="J145" s="426"/>
      <c r="K145" s="426"/>
      <c r="L145" s="426"/>
      <c r="M145" s="426"/>
      <c r="N145" s="427" t="str">
        <f>IF(Tabla46[[#This Row],[ID RIESGO]]="","",IF(Tabla46[[#This Row],[RESPONSABLE DEL CONTROL (CARGO)]]="","No","Si"))</f>
        <v/>
      </c>
      <c r="O145" s="427" t="str">
        <f>IF(Tabla46[[#This Row],[FRECUENCIA DE EJECUCION DEL CONTROL]]="","",IF(Tabla46[[#This Row],[FRECUENCIA DE EJECUCION DEL CONTROL]]=DATOS!$AS$32,DATOS!$AS$32,DATOS!$AS$31))</f>
        <v/>
      </c>
      <c r="P14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5" s="427" t="str">
        <f>IF(ISTEXT(Tabla46[[#This Row],[VALOR EVALUACION DISENO]]),"",IF(Tabla46[[#This Row],[VALOR EVALUACION DISENO]]&gt;4.6,DATOS!$AV$21,IF(Tabla46[[#This Row],[VALOR EVALUACION DISENO]]&gt;=3,DATOS!$AV$22,DATOS!$AV$23)))</f>
        <v/>
      </c>
      <c r="R145" s="431"/>
      <c r="S145" s="427" t="str">
        <f>IFERROR(VLOOKUP(Tabla46[[#This Row],[% DE CUMPLIMIENTO DE LA EJECUCION DEL CONTROL]],DATOS!$AS$38:$AT$40,2,0),"")</f>
        <v/>
      </c>
      <c r="T145" s="432"/>
      <c r="U145" s="433" t="str">
        <f>IFERROR(VLOOKUP(Tabla46[[#This Row],[CRITERIOS DE EVALUACION DE LA EFECTIVIDAD]],DATOS!$AS$43:$AT$45,2,0),"")</f>
        <v/>
      </c>
      <c r="V14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6" spans="1:22" ht="15" customHeight="1" x14ac:dyDescent="0.25">
      <c r="A146" s="7"/>
      <c r="B146" s="5"/>
      <c r="C146" s="5"/>
      <c r="D146" s="86"/>
      <c r="E146" s="10"/>
      <c r="F146" s="200"/>
      <c r="G146" s="151" t="str">
        <f>IFERROR(VLOOKUP(Tabla46[[#This Row],[ID RIESGO]],'1. IDENTIFICACION DEL RIESGO'!$AB$27:$AL$34,11,0),"")</f>
        <v/>
      </c>
      <c r="H146" s="200"/>
      <c r="I146" s="426"/>
      <c r="J146" s="426"/>
      <c r="K146" s="426"/>
      <c r="L146" s="426"/>
      <c r="M146" s="426"/>
      <c r="N146" s="427" t="str">
        <f>IF(Tabla46[[#This Row],[ID RIESGO]]="","",IF(Tabla46[[#This Row],[RESPONSABLE DEL CONTROL (CARGO)]]="","No","Si"))</f>
        <v/>
      </c>
      <c r="O146" s="427" t="str">
        <f>IF(Tabla46[[#This Row],[FRECUENCIA DE EJECUCION DEL CONTROL]]="","",IF(Tabla46[[#This Row],[FRECUENCIA DE EJECUCION DEL CONTROL]]=DATOS!$AS$32,DATOS!$AS$32,DATOS!$AS$31))</f>
        <v/>
      </c>
      <c r="P14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6" s="427" t="str">
        <f>IF(ISTEXT(Tabla46[[#This Row],[VALOR EVALUACION DISENO]]),"",IF(Tabla46[[#This Row],[VALOR EVALUACION DISENO]]&gt;4.6,DATOS!$AV$21,IF(Tabla46[[#This Row],[VALOR EVALUACION DISENO]]&gt;=3,DATOS!$AV$22,DATOS!$AV$23)))</f>
        <v/>
      </c>
      <c r="R146" s="431"/>
      <c r="S146" s="427" t="str">
        <f>IFERROR(VLOOKUP(Tabla46[[#This Row],[% DE CUMPLIMIENTO DE LA EJECUCION DEL CONTROL]],DATOS!$AS$38:$AT$40,2,0),"")</f>
        <v/>
      </c>
      <c r="T146" s="432"/>
      <c r="U146" s="433" t="str">
        <f>IFERROR(VLOOKUP(Tabla46[[#This Row],[CRITERIOS DE EVALUACION DE LA EFECTIVIDAD]],DATOS!$AS$43:$AT$45,2,0),"")</f>
        <v/>
      </c>
      <c r="V14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7" spans="1:22" ht="15" customHeight="1" x14ac:dyDescent="0.25">
      <c r="A147" s="7"/>
      <c r="B147" s="5"/>
      <c r="C147" s="5"/>
      <c r="D147" s="86"/>
      <c r="E147" s="10"/>
      <c r="F147" s="200"/>
      <c r="G147" s="151" t="str">
        <f>IFERROR(VLOOKUP(Tabla46[[#This Row],[ID RIESGO]],'1. IDENTIFICACION DEL RIESGO'!$AB$27:$AL$34,11,0),"")</f>
        <v/>
      </c>
      <c r="H147" s="200"/>
      <c r="I147" s="426"/>
      <c r="J147" s="426"/>
      <c r="K147" s="426"/>
      <c r="L147" s="426"/>
      <c r="M147" s="426"/>
      <c r="N147" s="427" t="str">
        <f>IF(Tabla46[[#This Row],[ID RIESGO]]="","",IF(Tabla46[[#This Row],[RESPONSABLE DEL CONTROL (CARGO)]]="","No","Si"))</f>
        <v/>
      </c>
      <c r="O147" s="427" t="str">
        <f>IF(Tabla46[[#This Row],[FRECUENCIA DE EJECUCION DEL CONTROL]]="","",IF(Tabla46[[#This Row],[FRECUENCIA DE EJECUCION DEL CONTROL]]=DATOS!$AS$32,DATOS!$AS$32,DATOS!$AS$31))</f>
        <v/>
      </c>
      <c r="P14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7" s="427" t="str">
        <f>IF(ISTEXT(Tabla46[[#This Row],[VALOR EVALUACION DISENO]]),"",IF(Tabla46[[#This Row],[VALOR EVALUACION DISENO]]&gt;4.6,DATOS!$AV$21,IF(Tabla46[[#This Row],[VALOR EVALUACION DISENO]]&gt;=3,DATOS!$AV$22,DATOS!$AV$23)))</f>
        <v/>
      </c>
      <c r="R147" s="431"/>
      <c r="S147" s="427" t="str">
        <f>IFERROR(VLOOKUP(Tabla46[[#This Row],[% DE CUMPLIMIENTO DE LA EJECUCION DEL CONTROL]],DATOS!$AS$38:$AT$40,2,0),"")</f>
        <v/>
      </c>
      <c r="T147" s="432"/>
      <c r="U147" s="433" t="str">
        <f>IFERROR(VLOOKUP(Tabla46[[#This Row],[CRITERIOS DE EVALUACION DE LA EFECTIVIDAD]],DATOS!$AS$43:$AT$45,2,0),"")</f>
        <v/>
      </c>
      <c r="V14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8" spans="1:22" ht="15" customHeight="1" x14ac:dyDescent="0.25">
      <c r="A148" s="7"/>
      <c r="B148" s="5"/>
      <c r="C148" s="5"/>
      <c r="D148" s="86"/>
      <c r="E148" s="10"/>
      <c r="F148" s="200"/>
      <c r="G148" s="151" t="str">
        <f>IFERROR(VLOOKUP(Tabla46[[#This Row],[ID RIESGO]],'1. IDENTIFICACION DEL RIESGO'!$AB$27:$AL$34,11,0),"")</f>
        <v/>
      </c>
      <c r="H148" s="200"/>
      <c r="I148" s="426"/>
      <c r="J148" s="426"/>
      <c r="K148" s="426"/>
      <c r="L148" s="426"/>
      <c r="M148" s="426"/>
      <c r="N148" s="427" t="str">
        <f>IF(Tabla46[[#This Row],[ID RIESGO]]="","",IF(Tabla46[[#This Row],[RESPONSABLE DEL CONTROL (CARGO)]]="","No","Si"))</f>
        <v/>
      </c>
      <c r="O148" s="427" t="str">
        <f>IF(Tabla46[[#This Row],[FRECUENCIA DE EJECUCION DEL CONTROL]]="","",IF(Tabla46[[#This Row],[FRECUENCIA DE EJECUCION DEL CONTROL]]=DATOS!$AS$32,DATOS!$AS$32,DATOS!$AS$31))</f>
        <v/>
      </c>
      <c r="P14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8" s="427" t="str">
        <f>IF(ISTEXT(Tabla46[[#This Row],[VALOR EVALUACION DISENO]]),"",IF(Tabla46[[#This Row],[VALOR EVALUACION DISENO]]&gt;4.6,DATOS!$AV$21,IF(Tabla46[[#This Row],[VALOR EVALUACION DISENO]]&gt;=3,DATOS!$AV$22,DATOS!$AV$23)))</f>
        <v/>
      </c>
      <c r="R148" s="431"/>
      <c r="S148" s="427" t="str">
        <f>IFERROR(VLOOKUP(Tabla46[[#This Row],[% DE CUMPLIMIENTO DE LA EJECUCION DEL CONTROL]],DATOS!$AS$38:$AT$40,2,0),"")</f>
        <v/>
      </c>
      <c r="T148" s="432"/>
      <c r="U148" s="433" t="str">
        <f>IFERROR(VLOOKUP(Tabla46[[#This Row],[CRITERIOS DE EVALUACION DE LA EFECTIVIDAD]],DATOS!$AS$43:$AT$45,2,0),"")</f>
        <v/>
      </c>
      <c r="V14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49" spans="1:22" ht="15" customHeight="1" x14ac:dyDescent="0.25">
      <c r="A149" s="7"/>
      <c r="B149" s="5"/>
      <c r="C149" s="5"/>
      <c r="D149" s="86"/>
      <c r="E149" s="10"/>
      <c r="F149" s="200"/>
      <c r="G149" s="151" t="str">
        <f>IFERROR(VLOOKUP(Tabla46[[#This Row],[ID RIESGO]],'1. IDENTIFICACION DEL RIESGO'!$AB$27:$AL$34,11,0),"")</f>
        <v/>
      </c>
      <c r="H149" s="200"/>
      <c r="I149" s="426"/>
      <c r="J149" s="426"/>
      <c r="K149" s="426"/>
      <c r="L149" s="426"/>
      <c r="M149" s="426"/>
      <c r="N149" s="427" t="str">
        <f>IF(Tabla46[[#This Row],[ID RIESGO]]="","",IF(Tabla46[[#This Row],[RESPONSABLE DEL CONTROL (CARGO)]]="","No","Si"))</f>
        <v/>
      </c>
      <c r="O149" s="427" t="str">
        <f>IF(Tabla46[[#This Row],[FRECUENCIA DE EJECUCION DEL CONTROL]]="","",IF(Tabla46[[#This Row],[FRECUENCIA DE EJECUCION DEL CONTROL]]=DATOS!$AS$32,DATOS!$AS$32,DATOS!$AS$31))</f>
        <v/>
      </c>
      <c r="P14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49" s="427" t="str">
        <f>IF(ISTEXT(Tabla46[[#This Row],[VALOR EVALUACION DISENO]]),"",IF(Tabla46[[#This Row],[VALOR EVALUACION DISENO]]&gt;4.6,DATOS!$AV$21,IF(Tabla46[[#This Row],[VALOR EVALUACION DISENO]]&gt;=3,DATOS!$AV$22,DATOS!$AV$23)))</f>
        <v/>
      </c>
      <c r="R149" s="431"/>
      <c r="S149" s="427" t="str">
        <f>IFERROR(VLOOKUP(Tabla46[[#This Row],[% DE CUMPLIMIENTO DE LA EJECUCION DEL CONTROL]],DATOS!$AS$38:$AT$40,2,0),"")</f>
        <v/>
      </c>
      <c r="T149" s="432"/>
      <c r="U149" s="433" t="str">
        <f>IFERROR(VLOOKUP(Tabla46[[#This Row],[CRITERIOS DE EVALUACION DE LA EFECTIVIDAD]],DATOS!$AS$43:$AT$45,2,0),"")</f>
        <v/>
      </c>
      <c r="V14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0" spans="1:22" ht="15" customHeight="1" x14ac:dyDescent="0.25">
      <c r="A150" s="7"/>
      <c r="B150" s="5"/>
      <c r="C150" s="5"/>
      <c r="D150" s="86"/>
      <c r="E150" s="10"/>
      <c r="F150" s="200"/>
      <c r="G150" s="151" t="str">
        <f>IFERROR(VLOOKUP(Tabla46[[#This Row],[ID RIESGO]],'1. IDENTIFICACION DEL RIESGO'!$AB$27:$AL$34,11,0),"")</f>
        <v/>
      </c>
      <c r="H150" s="200"/>
      <c r="I150" s="426"/>
      <c r="J150" s="426"/>
      <c r="K150" s="426"/>
      <c r="L150" s="426"/>
      <c r="M150" s="426"/>
      <c r="N150" s="427" t="str">
        <f>IF(Tabla46[[#This Row],[ID RIESGO]]="","",IF(Tabla46[[#This Row],[RESPONSABLE DEL CONTROL (CARGO)]]="","No","Si"))</f>
        <v/>
      </c>
      <c r="O150" s="427" t="str">
        <f>IF(Tabla46[[#This Row],[FRECUENCIA DE EJECUCION DEL CONTROL]]="","",IF(Tabla46[[#This Row],[FRECUENCIA DE EJECUCION DEL CONTROL]]=DATOS!$AS$32,DATOS!$AS$32,DATOS!$AS$31))</f>
        <v/>
      </c>
      <c r="P15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0" s="427" t="str">
        <f>IF(ISTEXT(Tabla46[[#This Row],[VALOR EVALUACION DISENO]]),"",IF(Tabla46[[#This Row],[VALOR EVALUACION DISENO]]&gt;4.6,DATOS!$AV$21,IF(Tabla46[[#This Row],[VALOR EVALUACION DISENO]]&gt;=3,DATOS!$AV$22,DATOS!$AV$23)))</f>
        <v/>
      </c>
      <c r="R150" s="431"/>
      <c r="S150" s="427" t="str">
        <f>IFERROR(VLOOKUP(Tabla46[[#This Row],[% DE CUMPLIMIENTO DE LA EJECUCION DEL CONTROL]],DATOS!$AS$38:$AT$40,2,0),"")</f>
        <v/>
      </c>
      <c r="T150" s="432"/>
      <c r="U150" s="433" t="str">
        <f>IFERROR(VLOOKUP(Tabla46[[#This Row],[CRITERIOS DE EVALUACION DE LA EFECTIVIDAD]],DATOS!$AS$43:$AT$45,2,0),"")</f>
        <v/>
      </c>
      <c r="V15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1" spans="1:22" ht="15" customHeight="1" x14ac:dyDescent="0.25">
      <c r="A151" s="7"/>
      <c r="B151" s="5"/>
      <c r="C151" s="5"/>
      <c r="D151" s="86"/>
      <c r="E151" s="10"/>
      <c r="F151" s="200"/>
      <c r="G151" s="151" t="str">
        <f>IFERROR(VLOOKUP(Tabla46[[#This Row],[ID RIESGO]],'1. IDENTIFICACION DEL RIESGO'!$AB$27:$AL$34,11,0),"")</f>
        <v/>
      </c>
      <c r="H151" s="200"/>
      <c r="I151" s="426"/>
      <c r="J151" s="426"/>
      <c r="K151" s="426"/>
      <c r="L151" s="426"/>
      <c r="M151" s="426"/>
      <c r="N151" s="427" t="str">
        <f>IF(Tabla46[[#This Row],[ID RIESGO]]="","",IF(Tabla46[[#This Row],[RESPONSABLE DEL CONTROL (CARGO)]]="","No","Si"))</f>
        <v/>
      </c>
      <c r="O151" s="427" t="str">
        <f>IF(Tabla46[[#This Row],[FRECUENCIA DE EJECUCION DEL CONTROL]]="","",IF(Tabla46[[#This Row],[FRECUENCIA DE EJECUCION DEL CONTROL]]=DATOS!$AS$32,DATOS!$AS$32,DATOS!$AS$31))</f>
        <v/>
      </c>
      <c r="P15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1" s="427" t="str">
        <f>IF(ISTEXT(Tabla46[[#This Row],[VALOR EVALUACION DISENO]]),"",IF(Tabla46[[#This Row],[VALOR EVALUACION DISENO]]&gt;4.6,DATOS!$AV$21,IF(Tabla46[[#This Row],[VALOR EVALUACION DISENO]]&gt;=3,DATOS!$AV$22,DATOS!$AV$23)))</f>
        <v/>
      </c>
      <c r="R151" s="431"/>
      <c r="S151" s="427" t="str">
        <f>IFERROR(VLOOKUP(Tabla46[[#This Row],[% DE CUMPLIMIENTO DE LA EJECUCION DEL CONTROL]],DATOS!$AS$38:$AT$40,2,0),"")</f>
        <v/>
      </c>
      <c r="T151" s="432"/>
      <c r="U151" s="433" t="str">
        <f>IFERROR(VLOOKUP(Tabla46[[#This Row],[CRITERIOS DE EVALUACION DE LA EFECTIVIDAD]],DATOS!$AS$43:$AT$45,2,0),"")</f>
        <v/>
      </c>
      <c r="V15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2" spans="1:22" ht="15" customHeight="1" x14ac:dyDescent="0.25">
      <c r="A152" s="7"/>
      <c r="B152" s="5"/>
      <c r="C152" s="5"/>
      <c r="D152" s="86"/>
      <c r="E152" s="10"/>
      <c r="F152" s="200"/>
      <c r="G152" s="151" t="str">
        <f>IFERROR(VLOOKUP(Tabla46[[#This Row],[ID RIESGO]],'1. IDENTIFICACION DEL RIESGO'!$AB$27:$AL$34,11,0),"")</f>
        <v/>
      </c>
      <c r="H152" s="200"/>
      <c r="I152" s="426"/>
      <c r="J152" s="426"/>
      <c r="K152" s="426"/>
      <c r="L152" s="426"/>
      <c r="M152" s="426"/>
      <c r="N152" s="427" t="str">
        <f>IF(Tabla46[[#This Row],[ID RIESGO]]="","",IF(Tabla46[[#This Row],[RESPONSABLE DEL CONTROL (CARGO)]]="","No","Si"))</f>
        <v/>
      </c>
      <c r="O152" s="427" t="str">
        <f>IF(Tabla46[[#This Row],[FRECUENCIA DE EJECUCION DEL CONTROL]]="","",IF(Tabla46[[#This Row],[FRECUENCIA DE EJECUCION DEL CONTROL]]=DATOS!$AS$32,DATOS!$AS$32,DATOS!$AS$31))</f>
        <v/>
      </c>
      <c r="P15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2" s="427" t="str">
        <f>IF(ISTEXT(Tabla46[[#This Row],[VALOR EVALUACION DISENO]]),"",IF(Tabla46[[#This Row],[VALOR EVALUACION DISENO]]&gt;4.6,DATOS!$AV$21,IF(Tabla46[[#This Row],[VALOR EVALUACION DISENO]]&gt;=3,DATOS!$AV$22,DATOS!$AV$23)))</f>
        <v/>
      </c>
      <c r="R152" s="431"/>
      <c r="S152" s="427" t="str">
        <f>IFERROR(VLOOKUP(Tabla46[[#This Row],[% DE CUMPLIMIENTO DE LA EJECUCION DEL CONTROL]],DATOS!$AS$38:$AT$40,2,0),"")</f>
        <v/>
      </c>
      <c r="T152" s="432"/>
      <c r="U152" s="433" t="str">
        <f>IFERROR(VLOOKUP(Tabla46[[#This Row],[CRITERIOS DE EVALUACION DE LA EFECTIVIDAD]],DATOS!$AS$43:$AT$45,2,0),"")</f>
        <v/>
      </c>
      <c r="V15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3" spans="1:22" ht="15" customHeight="1" x14ac:dyDescent="0.25">
      <c r="A153" s="7"/>
      <c r="B153" s="5"/>
      <c r="C153" s="5"/>
      <c r="D153" s="86"/>
      <c r="E153" s="10"/>
      <c r="F153" s="200"/>
      <c r="G153" s="151" t="str">
        <f>IFERROR(VLOOKUP(Tabla46[[#This Row],[ID RIESGO]],'1. IDENTIFICACION DEL RIESGO'!$AB$27:$AL$34,11,0),"")</f>
        <v/>
      </c>
      <c r="H153" s="200"/>
      <c r="I153" s="426"/>
      <c r="J153" s="426"/>
      <c r="K153" s="426"/>
      <c r="L153" s="426"/>
      <c r="M153" s="426"/>
      <c r="N153" s="427" t="str">
        <f>IF(Tabla46[[#This Row],[ID RIESGO]]="","",IF(Tabla46[[#This Row],[RESPONSABLE DEL CONTROL (CARGO)]]="","No","Si"))</f>
        <v/>
      </c>
      <c r="O153" s="427" t="str">
        <f>IF(Tabla46[[#This Row],[FRECUENCIA DE EJECUCION DEL CONTROL]]="","",IF(Tabla46[[#This Row],[FRECUENCIA DE EJECUCION DEL CONTROL]]=DATOS!$AS$32,DATOS!$AS$32,DATOS!$AS$31))</f>
        <v/>
      </c>
      <c r="P15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3" s="427" t="str">
        <f>IF(ISTEXT(Tabla46[[#This Row],[VALOR EVALUACION DISENO]]),"",IF(Tabla46[[#This Row],[VALOR EVALUACION DISENO]]&gt;4.6,DATOS!$AV$21,IF(Tabla46[[#This Row],[VALOR EVALUACION DISENO]]&gt;=3,DATOS!$AV$22,DATOS!$AV$23)))</f>
        <v/>
      </c>
      <c r="R153" s="431"/>
      <c r="S153" s="427" t="str">
        <f>IFERROR(VLOOKUP(Tabla46[[#This Row],[% DE CUMPLIMIENTO DE LA EJECUCION DEL CONTROL]],DATOS!$AS$38:$AT$40,2,0),"")</f>
        <v/>
      </c>
      <c r="T153" s="432"/>
      <c r="U153" s="433" t="str">
        <f>IFERROR(VLOOKUP(Tabla46[[#This Row],[CRITERIOS DE EVALUACION DE LA EFECTIVIDAD]],DATOS!$AS$43:$AT$45,2,0),"")</f>
        <v/>
      </c>
      <c r="V15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4" spans="1:22" ht="15" customHeight="1" x14ac:dyDescent="0.25">
      <c r="A154" s="7"/>
      <c r="B154" s="5"/>
      <c r="C154" s="5"/>
      <c r="D154" s="86"/>
      <c r="E154" s="10"/>
      <c r="F154" s="200"/>
      <c r="G154" s="151" t="str">
        <f>IFERROR(VLOOKUP(Tabla46[[#This Row],[ID RIESGO]],'1. IDENTIFICACION DEL RIESGO'!$AB$27:$AL$34,11,0),"")</f>
        <v/>
      </c>
      <c r="H154" s="200"/>
      <c r="I154" s="426"/>
      <c r="J154" s="426"/>
      <c r="K154" s="426"/>
      <c r="L154" s="426"/>
      <c r="M154" s="426"/>
      <c r="N154" s="427" t="str">
        <f>IF(Tabla46[[#This Row],[ID RIESGO]]="","",IF(Tabla46[[#This Row],[RESPONSABLE DEL CONTROL (CARGO)]]="","No","Si"))</f>
        <v/>
      </c>
      <c r="O154" s="427" t="str">
        <f>IF(Tabla46[[#This Row],[FRECUENCIA DE EJECUCION DEL CONTROL]]="","",IF(Tabla46[[#This Row],[FRECUENCIA DE EJECUCION DEL CONTROL]]=DATOS!$AS$32,DATOS!$AS$32,DATOS!$AS$31))</f>
        <v/>
      </c>
      <c r="P15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4" s="427" t="str">
        <f>IF(ISTEXT(Tabla46[[#This Row],[VALOR EVALUACION DISENO]]),"",IF(Tabla46[[#This Row],[VALOR EVALUACION DISENO]]&gt;4.6,DATOS!$AV$21,IF(Tabla46[[#This Row],[VALOR EVALUACION DISENO]]&gt;=3,DATOS!$AV$22,DATOS!$AV$23)))</f>
        <v/>
      </c>
      <c r="R154" s="431"/>
      <c r="S154" s="427" t="str">
        <f>IFERROR(VLOOKUP(Tabla46[[#This Row],[% DE CUMPLIMIENTO DE LA EJECUCION DEL CONTROL]],DATOS!$AS$38:$AT$40,2,0),"")</f>
        <v/>
      </c>
      <c r="T154" s="432"/>
      <c r="U154" s="433" t="str">
        <f>IFERROR(VLOOKUP(Tabla46[[#This Row],[CRITERIOS DE EVALUACION DE LA EFECTIVIDAD]],DATOS!$AS$43:$AT$45,2,0),"")</f>
        <v/>
      </c>
      <c r="V15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5" spans="1:22" ht="15" customHeight="1" x14ac:dyDescent="0.25">
      <c r="A155" s="7"/>
      <c r="B155" s="5"/>
      <c r="C155" s="5"/>
      <c r="D155" s="86"/>
      <c r="E155" s="10"/>
      <c r="F155" s="200"/>
      <c r="G155" s="151" t="str">
        <f>IFERROR(VLOOKUP(Tabla46[[#This Row],[ID RIESGO]],'1. IDENTIFICACION DEL RIESGO'!$AB$27:$AL$34,11,0),"")</f>
        <v/>
      </c>
      <c r="H155" s="200"/>
      <c r="I155" s="426"/>
      <c r="J155" s="426"/>
      <c r="K155" s="426"/>
      <c r="L155" s="426"/>
      <c r="M155" s="426"/>
      <c r="N155" s="427" t="str">
        <f>IF(Tabla46[[#This Row],[ID RIESGO]]="","",IF(Tabla46[[#This Row],[RESPONSABLE DEL CONTROL (CARGO)]]="","No","Si"))</f>
        <v/>
      </c>
      <c r="O155" s="427" t="str">
        <f>IF(Tabla46[[#This Row],[FRECUENCIA DE EJECUCION DEL CONTROL]]="","",IF(Tabla46[[#This Row],[FRECUENCIA DE EJECUCION DEL CONTROL]]=DATOS!$AS$32,DATOS!$AS$32,DATOS!$AS$31))</f>
        <v/>
      </c>
      <c r="P15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5" s="427" t="str">
        <f>IF(ISTEXT(Tabla46[[#This Row],[VALOR EVALUACION DISENO]]),"",IF(Tabla46[[#This Row],[VALOR EVALUACION DISENO]]&gt;4.6,DATOS!$AV$21,IF(Tabla46[[#This Row],[VALOR EVALUACION DISENO]]&gt;=3,DATOS!$AV$22,DATOS!$AV$23)))</f>
        <v/>
      </c>
      <c r="R155" s="431"/>
      <c r="S155" s="427" t="str">
        <f>IFERROR(VLOOKUP(Tabla46[[#This Row],[% DE CUMPLIMIENTO DE LA EJECUCION DEL CONTROL]],DATOS!$AS$38:$AT$40,2,0),"")</f>
        <v/>
      </c>
      <c r="T155" s="432"/>
      <c r="U155" s="433" t="str">
        <f>IFERROR(VLOOKUP(Tabla46[[#This Row],[CRITERIOS DE EVALUACION DE LA EFECTIVIDAD]],DATOS!$AS$43:$AT$45,2,0),"")</f>
        <v/>
      </c>
      <c r="V15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6" spans="1:22" ht="15" customHeight="1" x14ac:dyDescent="0.25">
      <c r="A156" s="7"/>
      <c r="B156" s="5"/>
      <c r="C156" s="5"/>
      <c r="D156" s="86"/>
      <c r="E156" s="10"/>
      <c r="F156" s="200"/>
      <c r="G156" s="151" t="str">
        <f>IFERROR(VLOOKUP(Tabla46[[#This Row],[ID RIESGO]],'1. IDENTIFICACION DEL RIESGO'!$AB$27:$AL$34,11,0),"")</f>
        <v/>
      </c>
      <c r="H156" s="200"/>
      <c r="I156" s="426"/>
      <c r="J156" s="426"/>
      <c r="K156" s="426"/>
      <c r="L156" s="426"/>
      <c r="M156" s="426"/>
      <c r="N156" s="427" t="str">
        <f>IF(Tabla46[[#This Row],[ID RIESGO]]="","",IF(Tabla46[[#This Row],[RESPONSABLE DEL CONTROL (CARGO)]]="","No","Si"))</f>
        <v/>
      </c>
      <c r="O156" s="427" t="str">
        <f>IF(Tabla46[[#This Row],[FRECUENCIA DE EJECUCION DEL CONTROL]]="","",IF(Tabla46[[#This Row],[FRECUENCIA DE EJECUCION DEL CONTROL]]=DATOS!$AS$32,DATOS!$AS$32,DATOS!$AS$31))</f>
        <v/>
      </c>
      <c r="P15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6" s="427" t="str">
        <f>IF(ISTEXT(Tabla46[[#This Row],[VALOR EVALUACION DISENO]]),"",IF(Tabla46[[#This Row],[VALOR EVALUACION DISENO]]&gt;4.6,DATOS!$AV$21,IF(Tabla46[[#This Row],[VALOR EVALUACION DISENO]]&gt;=3,DATOS!$AV$22,DATOS!$AV$23)))</f>
        <v/>
      </c>
      <c r="R156" s="431"/>
      <c r="S156" s="427" t="str">
        <f>IFERROR(VLOOKUP(Tabla46[[#This Row],[% DE CUMPLIMIENTO DE LA EJECUCION DEL CONTROL]],DATOS!$AS$38:$AT$40,2,0),"")</f>
        <v/>
      </c>
      <c r="T156" s="432"/>
      <c r="U156" s="433" t="str">
        <f>IFERROR(VLOOKUP(Tabla46[[#This Row],[CRITERIOS DE EVALUACION DE LA EFECTIVIDAD]],DATOS!$AS$43:$AT$45,2,0),"")</f>
        <v/>
      </c>
      <c r="V15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7" spans="1:22" ht="15" customHeight="1" x14ac:dyDescent="0.25">
      <c r="A157" s="7"/>
      <c r="B157" s="5"/>
      <c r="C157" s="5"/>
      <c r="D157" s="86"/>
      <c r="E157" s="10"/>
      <c r="F157" s="200"/>
      <c r="G157" s="151" t="str">
        <f>IFERROR(VLOOKUP(Tabla46[[#This Row],[ID RIESGO]],'1. IDENTIFICACION DEL RIESGO'!$AB$27:$AL$34,11,0),"")</f>
        <v/>
      </c>
      <c r="H157" s="200"/>
      <c r="I157" s="426"/>
      <c r="J157" s="426"/>
      <c r="K157" s="426"/>
      <c r="L157" s="426"/>
      <c r="M157" s="426"/>
      <c r="N157" s="427" t="str">
        <f>IF(Tabla46[[#This Row],[ID RIESGO]]="","",IF(Tabla46[[#This Row],[RESPONSABLE DEL CONTROL (CARGO)]]="","No","Si"))</f>
        <v/>
      </c>
      <c r="O157" s="427" t="str">
        <f>IF(Tabla46[[#This Row],[FRECUENCIA DE EJECUCION DEL CONTROL]]="","",IF(Tabla46[[#This Row],[FRECUENCIA DE EJECUCION DEL CONTROL]]=DATOS!$AS$32,DATOS!$AS$32,DATOS!$AS$31))</f>
        <v/>
      </c>
      <c r="P15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7" s="427" t="str">
        <f>IF(ISTEXT(Tabla46[[#This Row],[VALOR EVALUACION DISENO]]),"",IF(Tabla46[[#This Row],[VALOR EVALUACION DISENO]]&gt;4.6,DATOS!$AV$21,IF(Tabla46[[#This Row],[VALOR EVALUACION DISENO]]&gt;=3,DATOS!$AV$22,DATOS!$AV$23)))</f>
        <v/>
      </c>
      <c r="R157" s="431"/>
      <c r="S157" s="427" t="str">
        <f>IFERROR(VLOOKUP(Tabla46[[#This Row],[% DE CUMPLIMIENTO DE LA EJECUCION DEL CONTROL]],DATOS!$AS$38:$AT$40,2,0),"")</f>
        <v/>
      </c>
      <c r="T157" s="432"/>
      <c r="U157" s="433" t="str">
        <f>IFERROR(VLOOKUP(Tabla46[[#This Row],[CRITERIOS DE EVALUACION DE LA EFECTIVIDAD]],DATOS!$AS$43:$AT$45,2,0),"")</f>
        <v/>
      </c>
      <c r="V15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8" spans="1:22" ht="15" customHeight="1" x14ac:dyDescent="0.25">
      <c r="A158" s="7"/>
      <c r="B158" s="5"/>
      <c r="C158" s="5"/>
      <c r="D158" s="86"/>
      <c r="E158" s="10"/>
      <c r="F158" s="200"/>
      <c r="G158" s="151" t="str">
        <f>IFERROR(VLOOKUP(Tabla46[[#This Row],[ID RIESGO]],'1. IDENTIFICACION DEL RIESGO'!$AB$27:$AL$34,11,0),"")</f>
        <v/>
      </c>
      <c r="H158" s="200"/>
      <c r="I158" s="426"/>
      <c r="J158" s="426"/>
      <c r="K158" s="426"/>
      <c r="L158" s="426"/>
      <c r="M158" s="426"/>
      <c r="N158" s="427" t="str">
        <f>IF(Tabla46[[#This Row],[ID RIESGO]]="","",IF(Tabla46[[#This Row],[RESPONSABLE DEL CONTROL (CARGO)]]="","No","Si"))</f>
        <v/>
      </c>
      <c r="O158" s="427" t="str">
        <f>IF(Tabla46[[#This Row],[FRECUENCIA DE EJECUCION DEL CONTROL]]="","",IF(Tabla46[[#This Row],[FRECUENCIA DE EJECUCION DEL CONTROL]]=DATOS!$AS$32,DATOS!$AS$32,DATOS!$AS$31))</f>
        <v/>
      </c>
      <c r="P15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8" s="427" t="str">
        <f>IF(ISTEXT(Tabla46[[#This Row],[VALOR EVALUACION DISENO]]),"",IF(Tabla46[[#This Row],[VALOR EVALUACION DISENO]]&gt;4.6,DATOS!$AV$21,IF(Tabla46[[#This Row],[VALOR EVALUACION DISENO]]&gt;=3,DATOS!$AV$22,DATOS!$AV$23)))</f>
        <v/>
      </c>
      <c r="R158" s="431"/>
      <c r="S158" s="427" t="str">
        <f>IFERROR(VLOOKUP(Tabla46[[#This Row],[% DE CUMPLIMIENTO DE LA EJECUCION DEL CONTROL]],DATOS!$AS$38:$AT$40,2,0),"")</f>
        <v/>
      </c>
      <c r="T158" s="432"/>
      <c r="U158" s="433" t="str">
        <f>IFERROR(VLOOKUP(Tabla46[[#This Row],[CRITERIOS DE EVALUACION DE LA EFECTIVIDAD]],DATOS!$AS$43:$AT$45,2,0),"")</f>
        <v/>
      </c>
      <c r="V15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59" spans="1:22" ht="15" customHeight="1" x14ac:dyDescent="0.25">
      <c r="A159" s="7"/>
      <c r="B159" s="5"/>
      <c r="C159" s="5"/>
      <c r="D159" s="86"/>
      <c r="E159" s="10"/>
      <c r="F159" s="200"/>
      <c r="G159" s="151" t="str">
        <f>IFERROR(VLOOKUP(Tabla46[[#This Row],[ID RIESGO]],'1. IDENTIFICACION DEL RIESGO'!$AB$27:$AL$34,11,0),"")</f>
        <v/>
      </c>
      <c r="H159" s="200"/>
      <c r="I159" s="426"/>
      <c r="J159" s="426"/>
      <c r="K159" s="426"/>
      <c r="L159" s="426"/>
      <c r="M159" s="426"/>
      <c r="N159" s="427" t="str">
        <f>IF(Tabla46[[#This Row],[ID RIESGO]]="","",IF(Tabla46[[#This Row],[RESPONSABLE DEL CONTROL (CARGO)]]="","No","Si"))</f>
        <v/>
      </c>
      <c r="O159" s="427" t="str">
        <f>IF(Tabla46[[#This Row],[FRECUENCIA DE EJECUCION DEL CONTROL]]="","",IF(Tabla46[[#This Row],[FRECUENCIA DE EJECUCION DEL CONTROL]]=DATOS!$AS$32,DATOS!$AS$32,DATOS!$AS$31))</f>
        <v/>
      </c>
      <c r="P15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59" s="427" t="str">
        <f>IF(ISTEXT(Tabla46[[#This Row],[VALOR EVALUACION DISENO]]),"",IF(Tabla46[[#This Row],[VALOR EVALUACION DISENO]]&gt;4.6,DATOS!$AV$21,IF(Tabla46[[#This Row],[VALOR EVALUACION DISENO]]&gt;=3,DATOS!$AV$22,DATOS!$AV$23)))</f>
        <v/>
      </c>
      <c r="R159" s="431"/>
      <c r="S159" s="427" t="str">
        <f>IFERROR(VLOOKUP(Tabla46[[#This Row],[% DE CUMPLIMIENTO DE LA EJECUCION DEL CONTROL]],DATOS!$AS$38:$AT$40,2,0),"")</f>
        <v/>
      </c>
      <c r="T159" s="432"/>
      <c r="U159" s="433" t="str">
        <f>IFERROR(VLOOKUP(Tabla46[[#This Row],[CRITERIOS DE EVALUACION DE LA EFECTIVIDAD]],DATOS!$AS$43:$AT$45,2,0),"")</f>
        <v/>
      </c>
      <c r="V15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0" spans="1:22" ht="15" customHeight="1" x14ac:dyDescent="0.25">
      <c r="A160" s="7"/>
      <c r="B160" s="5"/>
      <c r="C160" s="5"/>
      <c r="D160" s="86"/>
      <c r="E160" s="10"/>
      <c r="F160" s="200"/>
      <c r="G160" s="151" t="str">
        <f>IFERROR(VLOOKUP(Tabla46[[#This Row],[ID RIESGO]],'1. IDENTIFICACION DEL RIESGO'!$AB$27:$AL$34,11,0),"")</f>
        <v/>
      </c>
      <c r="H160" s="200"/>
      <c r="I160" s="426"/>
      <c r="J160" s="426"/>
      <c r="K160" s="426"/>
      <c r="L160" s="426"/>
      <c r="M160" s="426"/>
      <c r="N160" s="427" t="str">
        <f>IF(Tabla46[[#This Row],[ID RIESGO]]="","",IF(Tabla46[[#This Row],[RESPONSABLE DEL CONTROL (CARGO)]]="","No","Si"))</f>
        <v/>
      </c>
      <c r="O160" s="427" t="str">
        <f>IF(Tabla46[[#This Row],[FRECUENCIA DE EJECUCION DEL CONTROL]]="","",IF(Tabla46[[#This Row],[FRECUENCIA DE EJECUCION DEL CONTROL]]=DATOS!$AS$32,DATOS!$AS$32,DATOS!$AS$31))</f>
        <v/>
      </c>
      <c r="P16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0" s="427" t="str">
        <f>IF(ISTEXT(Tabla46[[#This Row],[VALOR EVALUACION DISENO]]),"",IF(Tabla46[[#This Row],[VALOR EVALUACION DISENO]]&gt;4.6,DATOS!$AV$21,IF(Tabla46[[#This Row],[VALOR EVALUACION DISENO]]&gt;=3,DATOS!$AV$22,DATOS!$AV$23)))</f>
        <v/>
      </c>
      <c r="R160" s="431"/>
      <c r="S160" s="427" t="str">
        <f>IFERROR(VLOOKUP(Tabla46[[#This Row],[% DE CUMPLIMIENTO DE LA EJECUCION DEL CONTROL]],DATOS!$AS$38:$AT$40,2,0),"")</f>
        <v/>
      </c>
      <c r="T160" s="432"/>
      <c r="U160" s="433" t="str">
        <f>IFERROR(VLOOKUP(Tabla46[[#This Row],[CRITERIOS DE EVALUACION DE LA EFECTIVIDAD]],DATOS!$AS$43:$AT$45,2,0),"")</f>
        <v/>
      </c>
      <c r="V16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1" spans="1:22" ht="15" customHeight="1" x14ac:dyDescent="0.25">
      <c r="A161" s="7"/>
      <c r="B161" s="5"/>
      <c r="C161" s="5"/>
      <c r="D161" s="86"/>
      <c r="E161" s="10"/>
      <c r="F161" s="200"/>
      <c r="G161" s="151" t="str">
        <f>IFERROR(VLOOKUP(Tabla46[[#This Row],[ID RIESGO]],'1. IDENTIFICACION DEL RIESGO'!$AB$27:$AL$34,11,0),"")</f>
        <v/>
      </c>
      <c r="H161" s="200"/>
      <c r="I161" s="426"/>
      <c r="J161" s="426"/>
      <c r="K161" s="426"/>
      <c r="L161" s="426"/>
      <c r="M161" s="426"/>
      <c r="N161" s="427" t="str">
        <f>IF(Tabla46[[#This Row],[ID RIESGO]]="","",IF(Tabla46[[#This Row],[RESPONSABLE DEL CONTROL (CARGO)]]="","No","Si"))</f>
        <v/>
      </c>
      <c r="O161" s="427" t="str">
        <f>IF(Tabla46[[#This Row],[FRECUENCIA DE EJECUCION DEL CONTROL]]="","",IF(Tabla46[[#This Row],[FRECUENCIA DE EJECUCION DEL CONTROL]]=DATOS!$AS$32,DATOS!$AS$32,DATOS!$AS$31))</f>
        <v/>
      </c>
      <c r="P16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1" s="427" t="str">
        <f>IF(ISTEXT(Tabla46[[#This Row],[VALOR EVALUACION DISENO]]),"",IF(Tabla46[[#This Row],[VALOR EVALUACION DISENO]]&gt;4.6,DATOS!$AV$21,IF(Tabla46[[#This Row],[VALOR EVALUACION DISENO]]&gt;=3,DATOS!$AV$22,DATOS!$AV$23)))</f>
        <v/>
      </c>
      <c r="R161" s="431"/>
      <c r="S161" s="427" t="str">
        <f>IFERROR(VLOOKUP(Tabla46[[#This Row],[% DE CUMPLIMIENTO DE LA EJECUCION DEL CONTROL]],DATOS!$AS$38:$AT$40,2,0),"")</f>
        <v/>
      </c>
      <c r="T161" s="432"/>
      <c r="U161" s="433" t="str">
        <f>IFERROR(VLOOKUP(Tabla46[[#This Row],[CRITERIOS DE EVALUACION DE LA EFECTIVIDAD]],DATOS!$AS$43:$AT$45,2,0),"")</f>
        <v/>
      </c>
      <c r="V16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2" spans="1:22" ht="15" customHeight="1" x14ac:dyDescent="0.25">
      <c r="A162" s="7"/>
      <c r="B162" s="5"/>
      <c r="C162" s="5"/>
      <c r="D162" s="86"/>
      <c r="E162" s="10"/>
      <c r="F162" s="200"/>
      <c r="G162" s="151" t="str">
        <f>IFERROR(VLOOKUP(Tabla46[[#This Row],[ID RIESGO]],'1. IDENTIFICACION DEL RIESGO'!$AB$27:$AL$34,11,0),"")</f>
        <v/>
      </c>
      <c r="H162" s="200"/>
      <c r="I162" s="426"/>
      <c r="J162" s="426"/>
      <c r="K162" s="426"/>
      <c r="L162" s="426"/>
      <c r="M162" s="426"/>
      <c r="N162" s="427" t="str">
        <f>IF(Tabla46[[#This Row],[ID RIESGO]]="","",IF(Tabla46[[#This Row],[RESPONSABLE DEL CONTROL (CARGO)]]="","No","Si"))</f>
        <v/>
      </c>
      <c r="O162" s="427" t="str">
        <f>IF(Tabla46[[#This Row],[FRECUENCIA DE EJECUCION DEL CONTROL]]="","",IF(Tabla46[[#This Row],[FRECUENCIA DE EJECUCION DEL CONTROL]]=DATOS!$AS$32,DATOS!$AS$32,DATOS!$AS$31))</f>
        <v/>
      </c>
      <c r="P16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2" s="427" t="str">
        <f>IF(ISTEXT(Tabla46[[#This Row],[VALOR EVALUACION DISENO]]),"",IF(Tabla46[[#This Row],[VALOR EVALUACION DISENO]]&gt;4.6,DATOS!$AV$21,IF(Tabla46[[#This Row],[VALOR EVALUACION DISENO]]&gt;=3,DATOS!$AV$22,DATOS!$AV$23)))</f>
        <v/>
      </c>
      <c r="R162" s="431"/>
      <c r="S162" s="427" t="str">
        <f>IFERROR(VLOOKUP(Tabla46[[#This Row],[% DE CUMPLIMIENTO DE LA EJECUCION DEL CONTROL]],DATOS!$AS$38:$AT$40,2,0),"")</f>
        <v/>
      </c>
      <c r="T162" s="432"/>
      <c r="U162" s="433" t="str">
        <f>IFERROR(VLOOKUP(Tabla46[[#This Row],[CRITERIOS DE EVALUACION DE LA EFECTIVIDAD]],DATOS!$AS$43:$AT$45,2,0),"")</f>
        <v/>
      </c>
      <c r="V16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3" spans="1:22" ht="15" customHeight="1" x14ac:dyDescent="0.25">
      <c r="A163" s="7"/>
      <c r="B163" s="5"/>
      <c r="C163" s="5"/>
      <c r="D163" s="86"/>
      <c r="E163" s="10"/>
      <c r="F163" s="200"/>
      <c r="G163" s="151" t="str">
        <f>IFERROR(VLOOKUP(Tabla46[[#This Row],[ID RIESGO]],'1. IDENTIFICACION DEL RIESGO'!$AB$27:$AL$34,11,0),"")</f>
        <v/>
      </c>
      <c r="H163" s="200"/>
      <c r="I163" s="426"/>
      <c r="J163" s="426"/>
      <c r="K163" s="426"/>
      <c r="L163" s="426"/>
      <c r="M163" s="426"/>
      <c r="N163" s="427" t="str">
        <f>IF(Tabla46[[#This Row],[ID RIESGO]]="","",IF(Tabla46[[#This Row],[RESPONSABLE DEL CONTROL (CARGO)]]="","No","Si"))</f>
        <v/>
      </c>
      <c r="O163" s="427" t="str">
        <f>IF(Tabla46[[#This Row],[FRECUENCIA DE EJECUCION DEL CONTROL]]="","",IF(Tabla46[[#This Row],[FRECUENCIA DE EJECUCION DEL CONTROL]]=DATOS!$AS$32,DATOS!$AS$32,DATOS!$AS$31))</f>
        <v/>
      </c>
      <c r="P16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3" s="427" t="str">
        <f>IF(ISTEXT(Tabla46[[#This Row],[VALOR EVALUACION DISENO]]),"",IF(Tabla46[[#This Row],[VALOR EVALUACION DISENO]]&gt;4.6,DATOS!$AV$21,IF(Tabla46[[#This Row],[VALOR EVALUACION DISENO]]&gt;=3,DATOS!$AV$22,DATOS!$AV$23)))</f>
        <v/>
      </c>
      <c r="R163" s="431"/>
      <c r="S163" s="427" t="str">
        <f>IFERROR(VLOOKUP(Tabla46[[#This Row],[% DE CUMPLIMIENTO DE LA EJECUCION DEL CONTROL]],DATOS!$AS$38:$AT$40,2,0),"")</f>
        <v/>
      </c>
      <c r="T163" s="432"/>
      <c r="U163" s="433" t="str">
        <f>IFERROR(VLOOKUP(Tabla46[[#This Row],[CRITERIOS DE EVALUACION DE LA EFECTIVIDAD]],DATOS!$AS$43:$AT$45,2,0),"")</f>
        <v/>
      </c>
      <c r="V16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4" spans="1:22" ht="15" customHeight="1" x14ac:dyDescent="0.25">
      <c r="A164" s="7"/>
      <c r="B164" s="5"/>
      <c r="C164" s="5"/>
      <c r="D164" s="86"/>
      <c r="E164" s="10"/>
      <c r="F164" s="200"/>
      <c r="G164" s="151" t="str">
        <f>IFERROR(VLOOKUP(Tabla46[[#This Row],[ID RIESGO]],'1. IDENTIFICACION DEL RIESGO'!$AB$27:$AL$34,11,0),"")</f>
        <v/>
      </c>
      <c r="H164" s="200"/>
      <c r="I164" s="426"/>
      <c r="J164" s="426"/>
      <c r="K164" s="426"/>
      <c r="L164" s="426"/>
      <c r="M164" s="426"/>
      <c r="N164" s="427" t="str">
        <f>IF(Tabla46[[#This Row],[ID RIESGO]]="","",IF(Tabla46[[#This Row],[RESPONSABLE DEL CONTROL (CARGO)]]="","No","Si"))</f>
        <v/>
      </c>
      <c r="O164" s="427" t="str">
        <f>IF(Tabla46[[#This Row],[FRECUENCIA DE EJECUCION DEL CONTROL]]="","",IF(Tabla46[[#This Row],[FRECUENCIA DE EJECUCION DEL CONTROL]]=DATOS!$AS$32,DATOS!$AS$32,DATOS!$AS$31))</f>
        <v/>
      </c>
      <c r="P16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4" s="427" t="str">
        <f>IF(ISTEXT(Tabla46[[#This Row],[VALOR EVALUACION DISENO]]),"",IF(Tabla46[[#This Row],[VALOR EVALUACION DISENO]]&gt;4.6,DATOS!$AV$21,IF(Tabla46[[#This Row],[VALOR EVALUACION DISENO]]&gt;=3,DATOS!$AV$22,DATOS!$AV$23)))</f>
        <v/>
      </c>
      <c r="R164" s="431"/>
      <c r="S164" s="427" t="str">
        <f>IFERROR(VLOOKUP(Tabla46[[#This Row],[% DE CUMPLIMIENTO DE LA EJECUCION DEL CONTROL]],DATOS!$AS$38:$AT$40,2,0),"")</f>
        <v/>
      </c>
      <c r="T164" s="432"/>
      <c r="U164" s="433" t="str">
        <f>IFERROR(VLOOKUP(Tabla46[[#This Row],[CRITERIOS DE EVALUACION DE LA EFECTIVIDAD]],DATOS!$AS$43:$AT$45,2,0),"")</f>
        <v/>
      </c>
      <c r="V16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5" spans="1:22" ht="15" customHeight="1" x14ac:dyDescent="0.25">
      <c r="A165" s="7"/>
      <c r="B165" s="5"/>
      <c r="C165" s="5"/>
      <c r="D165" s="86"/>
      <c r="E165" s="10"/>
      <c r="F165" s="200"/>
      <c r="G165" s="151" t="str">
        <f>IFERROR(VLOOKUP(Tabla46[[#This Row],[ID RIESGO]],'1. IDENTIFICACION DEL RIESGO'!$AB$27:$AL$34,11,0),"")</f>
        <v/>
      </c>
      <c r="H165" s="200"/>
      <c r="I165" s="426"/>
      <c r="J165" s="426"/>
      <c r="K165" s="426"/>
      <c r="L165" s="426"/>
      <c r="M165" s="426"/>
      <c r="N165" s="427" t="str">
        <f>IF(Tabla46[[#This Row],[ID RIESGO]]="","",IF(Tabla46[[#This Row],[RESPONSABLE DEL CONTROL (CARGO)]]="","No","Si"))</f>
        <v/>
      </c>
      <c r="O165" s="427" t="str">
        <f>IF(Tabla46[[#This Row],[FRECUENCIA DE EJECUCION DEL CONTROL]]="","",IF(Tabla46[[#This Row],[FRECUENCIA DE EJECUCION DEL CONTROL]]=DATOS!$AS$32,DATOS!$AS$32,DATOS!$AS$31))</f>
        <v/>
      </c>
      <c r="P16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5" s="427" t="str">
        <f>IF(ISTEXT(Tabla46[[#This Row],[VALOR EVALUACION DISENO]]),"",IF(Tabla46[[#This Row],[VALOR EVALUACION DISENO]]&gt;4.6,DATOS!$AV$21,IF(Tabla46[[#This Row],[VALOR EVALUACION DISENO]]&gt;=3,DATOS!$AV$22,DATOS!$AV$23)))</f>
        <v/>
      </c>
      <c r="R165" s="431"/>
      <c r="S165" s="427" t="str">
        <f>IFERROR(VLOOKUP(Tabla46[[#This Row],[% DE CUMPLIMIENTO DE LA EJECUCION DEL CONTROL]],DATOS!$AS$38:$AT$40,2,0),"")</f>
        <v/>
      </c>
      <c r="T165" s="432"/>
      <c r="U165" s="433" t="str">
        <f>IFERROR(VLOOKUP(Tabla46[[#This Row],[CRITERIOS DE EVALUACION DE LA EFECTIVIDAD]],DATOS!$AS$43:$AT$45,2,0),"")</f>
        <v/>
      </c>
      <c r="V16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6" spans="1:22" ht="15" customHeight="1" x14ac:dyDescent="0.25">
      <c r="A166" s="7"/>
      <c r="B166" s="5"/>
      <c r="C166" s="5"/>
      <c r="D166" s="86"/>
      <c r="E166" s="10"/>
      <c r="F166" s="200"/>
      <c r="G166" s="151" t="str">
        <f>IFERROR(VLOOKUP(Tabla46[[#This Row],[ID RIESGO]],'1. IDENTIFICACION DEL RIESGO'!$AB$27:$AL$34,11,0),"")</f>
        <v/>
      </c>
      <c r="H166" s="200"/>
      <c r="I166" s="426"/>
      <c r="J166" s="426"/>
      <c r="K166" s="426"/>
      <c r="L166" s="426"/>
      <c r="M166" s="426"/>
      <c r="N166" s="427" t="str">
        <f>IF(Tabla46[[#This Row],[ID RIESGO]]="","",IF(Tabla46[[#This Row],[RESPONSABLE DEL CONTROL (CARGO)]]="","No","Si"))</f>
        <v/>
      </c>
      <c r="O166" s="427" t="str">
        <f>IF(Tabla46[[#This Row],[FRECUENCIA DE EJECUCION DEL CONTROL]]="","",IF(Tabla46[[#This Row],[FRECUENCIA DE EJECUCION DEL CONTROL]]=DATOS!$AS$32,DATOS!$AS$32,DATOS!$AS$31))</f>
        <v/>
      </c>
      <c r="P16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6" s="427" t="str">
        <f>IF(ISTEXT(Tabla46[[#This Row],[VALOR EVALUACION DISENO]]),"",IF(Tabla46[[#This Row],[VALOR EVALUACION DISENO]]&gt;4.6,DATOS!$AV$21,IF(Tabla46[[#This Row],[VALOR EVALUACION DISENO]]&gt;=3,DATOS!$AV$22,DATOS!$AV$23)))</f>
        <v/>
      </c>
      <c r="R166" s="431"/>
      <c r="S166" s="427" t="str">
        <f>IFERROR(VLOOKUP(Tabla46[[#This Row],[% DE CUMPLIMIENTO DE LA EJECUCION DEL CONTROL]],DATOS!$AS$38:$AT$40,2,0),"")</f>
        <v/>
      </c>
      <c r="T166" s="432"/>
      <c r="U166" s="433" t="str">
        <f>IFERROR(VLOOKUP(Tabla46[[#This Row],[CRITERIOS DE EVALUACION DE LA EFECTIVIDAD]],DATOS!$AS$43:$AT$45,2,0),"")</f>
        <v/>
      </c>
      <c r="V16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7" spans="1:22" ht="15" customHeight="1" x14ac:dyDescent="0.25">
      <c r="A167" s="7"/>
      <c r="B167" s="5"/>
      <c r="C167" s="5"/>
      <c r="D167" s="86"/>
      <c r="E167" s="10"/>
      <c r="F167" s="200"/>
      <c r="G167" s="151" t="str">
        <f>IFERROR(VLOOKUP(Tabla46[[#This Row],[ID RIESGO]],'1. IDENTIFICACION DEL RIESGO'!$AB$27:$AL$34,11,0),"")</f>
        <v/>
      </c>
      <c r="H167" s="200"/>
      <c r="I167" s="426"/>
      <c r="J167" s="426"/>
      <c r="K167" s="426"/>
      <c r="L167" s="426"/>
      <c r="M167" s="426"/>
      <c r="N167" s="427" t="str">
        <f>IF(Tabla46[[#This Row],[ID RIESGO]]="","",IF(Tabla46[[#This Row],[RESPONSABLE DEL CONTROL (CARGO)]]="","No","Si"))</f>
        <v/>
      </c>
      <c r="O167" s="427" t="str">
        <f>IF(Tabla46[[#This Row],[FRECUENCIA DE EJECUCION DEL CONTROL]]="","",IF(Tabla46[[#This Row],[FRECUENCIA DE EJECUCION DEL CONTROL]]=DATOS!$AS$32,DATOS!$AS$32,DATOS!$AS$31))</f>
        <v/>
      </c>
      <c r="P16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7" s="427" t="str">
        <f>IF(ISTEXT(Tabla46[[#This Row],[VALOR EVALUACION DISENO]]),"",IF(Tabla46[[#This Row],[VALOR EVALUACION DISENO]]&gt;4.6,DATOS!$AV$21,IF(Tabla46[[#This Row],[VALOR EVALUACION DISENO]]&gt;=3,DATOS!$AV$22,DATOS!$AV$23)))</f>
        <v/>
      </c>
      <c r="R167" s="431"/>
      <c r="S167" s="427" t="str">
        <f>IFERROR(VLOOKUP(Tabla46[[#This Row],[% DE CUMPLIMIENTO DE LA EJECUCION DEL CONTROL]],DATOS!$AS$38:$AT$40,2,0),"")</f>
        <v/>
      </c>
      <c r="T167" s="432"/>
      <c r="U167" s="433" t="str">
        <f>IFERROR(VLOOKUP(Tabla46[[#This Row],[CRITERIOS DE EVALUACION DE LA EFECTIVIDAD]],DATOS!$AS$43:$AT$45,2,0),"")</f>
        <v/>
      </c>
      <c r="V16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8" spans="1:22" ht="15" customHeight="1" x14ac:dyDescent="0.25">
      <c r="A168" s="7"/>
      <c r="B168" s="5"/>
      <c r="C168" s="5"/>
      <c r="D168" s="86"/>
      <c r="E168" s="10"/>
      <c r="F168" s="200"/>
      <c r="G168" s="151" t="str">
        <f>IFERROR(VLOOKUP(Tabla46[[#This Row],[ID RIESGO]],'1. IDENTIFICACION DEL RIESGO'!$AB$27:$AL$34,11,0),"")</f>
        <v/>
      </c>
      <c r="H168" s="200"/>
      <c r="I168" s="426"/>
      <c r="J168" s="426"/>
      <c r="K168" s="426"/>
      <c r="L168" s="426"/>
      <c r="M168" s="426"/>
      <c r="N168" s="427" t="str">
        <f>IF(Tabla46[[#This Row],[ID RIESGO]]="","",IF(Tabla46[[#This Row],[RESPONSABLE DEL CONTROL (CARGO)]]="","No","Si"))</f>
        <v/>
      </c>
      <c r="O168" s="427" t="str">
        <f>IF(Tabla46[[#This Row],[FRECUENCIA DE EJECUCION DEL CONTROL]]="","",IF(Tabla46[[#This Row],[FRECUENCIA DE EJECUCION DEL CONTROL]]=DATOS!$AS$32,DATOS!$AS$32,DATOS!$AS$31))</f>
        <v/>
      </c>
      <c r="P16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8" s="427" t="str">
        <f>IF(ISTEXT(Tabla46[[#This Row],[VALOR EVALUACION DISENO]]),"",IF(Tabla46[[#This Row],[VALOR EVALUACION DISENO]]&gt;4.6,DATOS!$AV$21,IF(Tabla46[[#This Row],[VALOR EVALUACION DISENO]]&gt;=3,DATOS!$AV$22,DATOS!$AV$23)))</f>
        <v/>
      </c>
      <c r="R168" s="431"/>
      <c r="S168" s="427" t="str">
        <f>IFERROR(VLOOKUP(Tabla46[[#This Row],[% DE CUMPLIMIENTO DE LA EJECUCION DEL CONTROL]],DATOS!$AS$38:$AT$40,2,0),"")</f>
        <v/>
      </c>
      <c r="T168" s="432"/>
      <c r="U168" s="433" t="str">
        <f>IFERROR(VLOOKUP(Tabla46[[#This Row],[CRITERIOS DE EVALUACION DE LA EFECTIVIDAD]],DATOS!$AS$43:$AT$45,2,0),"")</f>
        <v/>
      </c>
      <c r="V16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69" spans="1:22" ht="15" customHeight="1" x14ac:dyDescent="0.25">
      <c r="A169" s="7"/>
      <c r="B169" s="5"/>
      <c r="C169" s="5"/>
      <c r="D169" s="86"/>
      <c r="E169" s="10"/>
      <c r="F169" s="200"/>
      <c r="G169" s="151" t="str">
        <f>IFERROR(VLOOKUP(Tabla46[[#This Row],[ID RIESGO]],'1. IDENTIFICACION DEL RIESGO'!$AB$27:$AL$34,11,0),"")</f>
        <v/>
      </c>
      <c r="H169" s="200"/>
      <c r="I169" s="426"/>
      <c r="J169" s="426"/>
      <c r="K169" s="426"/>
      <c r="L169" s="426"/>
      <c r="M169" s="426"/>
      <c r="N169" s="427" t="str">
        <f>IF(Tabla46[[#This Row],[ID RIESGO]]="","",IF(Tabla46[[#This Row],[RESPONSABLE DEL CONTROL (CARGO)]]="","No","Si"))</f>
        <v/>
      </c>
      <c r="O169" s="427" t="str">
        <f>IF(Tabla46[[#This Row],[FRECUENCIA DE EJECUCION DEL CONTROL]]="","",IF(Tabla46[[#This Row],[FRECUENCIA DE EJECUCION DEL CONTROL]]=DATOS!$AS$32,DATOS!$AS$32,DATOS!$AS$31))</f>
        <v/>
      </c>
      <c r="P16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69" s="427" t="str">
        <f>IF(ISTEXT(Tabla46[[#This Row],[VALOR EVALUACION DISENO]]),"",IF(Tabla46[[#This Row],[VALOR EVALUACION DISENO]]&gt;4.6,DATOS!$AV$21,IF(Tabla46[[#This Row],[VALOR EVALUACION DISENO]]&gt;=3,DATOS!$AV$22,DATOS!$AV$23)))</f>
        <v/>
      </c>
      <c r="R169" s="431"/>
      <c r="S169" s="427" t="str">
        <f>IFERROR(VLOOKUP(Tabla46[[#This Row],[% DE CUMPLIMIENTO DE LA EJECUCION DEL CONTROL]],DATOS!$AS$38:$AT$40,2,0),"")</f>
        <v/>
      </c>
      <c r="T169" s="432"/>
      <c r="U169" s="433" t="str">
        <f>IFERROR(VLOOKUP(Tabla46[[#This Row],[CRITERIOS DE EVALUACION DE LA EFECTIVIDAD]],DATOS!$AS$43:$AT$45,2,0),"")</f>
        <v/>
      </c>
      <c r="V16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0" spans="1:22" ht="15" customHeight="1" x14ac:dyDescent="0.25">
      <c r="A170" s="7"/>
      <c r="B170" s="5"/>
      <c r="C170" s="5"/>
      <c r="D170" s="86"/>
      <c r="E170" s="10"/>
      <c r="F170" s="200"/>
      <c r="G170" s="151" t="str">
        <f>IFERROR(VLOOKUP(Tabla46[[#This Row],[ID RIESGO]],'1. IDENTIFICACION DEL RIESGO'!$AB$27:$AL$34,11,0),"")</f>
        <v/>
      </c>
      <c r="H170" s="200"/>
      <c r="I170" s="426"/>
      <c r="J170" s="426"/>
      <c r="K170" s="426"/>
      <c r="L170" s="426"/>
      <c r="M170" s="426"/>
      <c r="N170" s="427" t="str">
        <f>IF(Tabla46[[#This Row],[ID RIESGO]]="","",IF(Tabla46[[#This Row],[RESPONSABLE DEL CONTROL (CARGO)]]="","No","Si"))</f>
        <v/>
      </c>
      <c r="O170" s="427" t="str">
        <f>IF(Tabla46[[#This Row],[FRECUENCIA DE EJECUCION DEL CONTROL]]="","",IF(Tabla46[[#This Row],[FRECUENCIA DE EJECUCION DEL CONTROL]]=DATOS!$AS$32,DATOS!$AS$32,DATOS!$AS$31))</f>
        <v/>
      </c>
      <c r="P17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0" s="427" t="str">
        <f>IF(ISTEXT(Tabla46[[#This Row],[VALOR EVALUACION DISENO]]),"",IF(Tabla46[[#This Row],[VALOR EVALUACION DISENO]]&gt;4.6,DATOS!$AV$21,IF(Tabla46[[#This Row],[VALOR EVALUACION DISENO]]&gt;=3,DATOS!$AV$22,DATOS!$AV$23)))</f>
        <v/>
      </c>
      <c r="R170" s="431"/>
      <c r="S170" s="427" t="str">
        <f>IFERROR(VLOOKUP(Tabla46[[#This Row],[% DE CUMPLIMIENTO DE LA EJECUCION DEL CONTROL]],DATOS!$AS$38:$AT$40,2,0),"")</f>
        <v/>
      </c>
      <c r="T170" s="432"/>
      <c r="U170" s="433" t="str">
        <f>IFERROR(VLOOKUP(Tabla46[[#This Row],[CRITERIOS DE EVALUACION DE LA EFECTIVIDAD]],DATOS!$AS$43:$AT$45,2,0),"")</f>
        <v/>
      </c>
      <c r="V17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1" spans="1:22" ht="15" customHeight="1" x14ac:dyDescent="0.25">
      <c r="A171" s="7"/>
      <c r="B171" s="5"/>
      <c r="C171" s="5"/>
      <c r="D171" s="86"/>
      <c r="E171" s="10"/>
      <c r="F171" s="200"/>
      <c r="G171" s="151" t="str">
        <f>IFERROR(VLOOKUP(Tabla46[[#This Row],[ID RIESGO]],'1. IDENTIFICACION DEL RIESGO'!$AB$27:$AL$34,11,0),"")</f>
        <v/>
      </c>
      <c r="H171" s="200"/>
      <c r="I171" s="426"/>
      <c r="J171" s="426"/>
      <c r="K171" s="426"/>
      <c r="L171" s="426"/>
      <c r="M171" s="426"/>
      <c r="N171" s="427" t="str">
        <f>IF(Tabla46[[#This Row],[ID RIESGO]]="","",IF(Tabla46[[#This Row],[RESPONSABLE DEL CONTROL (CARGO)]]="","No","Si"))</f>
        <v/>
      </c>
      <c r="O171" s="427" t="str">
        <f>IF(Tabla46[[#This Row],[FRECUENCIA DE EJECUCION DEL CONTROL]]="","",IF(Tabla46[[#This Row],[FRECUENCIA DE EJECUCION DEL CONTROL]]=DATOS!$AS$32,DATOS!$AS$32,DATOS!$AS$31))</f>
        <v/>
      </c>
      <c r="P17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1" s="427" t="str">
        <f>IF(ISTEXT(Tabla46[[#This Row],[VALOR EVALUACION DISENO]]),"",IF(Tabla46[[#This Row],[VALOR EVALUACION DISENO]]&gt;4.6,DATOS!$AV$21,IF(Tabla46[[#This Row],[VALOR EVALUACION DISENO]]&gt;=3,DATOS!$AV$22,DATOS!$AV$23)))</f>
        <v/>
      </c>
      <c r="R171" s="431"/>
      <c r="S171" s="427" t="str">
        <f>IFERROR(VLOOKUP(Tabla46[[#This Row],[% DE CUMPLIMIENTO DE LA EJECUCION DEL CONTROL]],DATOS!$AS$38:$AT$40,2,0),"")</f>
        <v/>
      </c>
      <c r="T171" s="432"/>
      <c r="U171" s="433" t="str">
        <f>IFERROR(VLOOKUP(Tabla46[[#This Row],[CRITERIOS DE EVALUACION DE LA EFECTIVIDAD]],DATOS!$AS$43:$AT$45,2,0),"")</f>
        <v/>
      </c>
      <c r="V17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2" spans="1:22" ht="15" customHeight="1" x14ac:dyDescent="0.25">
      <c r="A172" s="7"/>
      <c r="B172" s="5"/>
      <c r="C172" s="5"/>
      <c r="D172" s="86"/>
      <c r="E172" s="10"/>
      <c r="F172" s="200"/>
      <c r="G172" s="151" t="str">
        <f>IFERROR(VLOOKUP(Tabla46[[#This Row],[ID RIESGO]],'1. IDENTIFICACION DEL RIESGO'!$AB$27:$AL$34,11,0),"")</f>
        <v/>
      </c>
      <c r="H172" s="200"/>
      <c r="I172" s="426"/>
      <c r="J172" s="426"/>
      <c r="K172" s="426"/>
      <c r="L172" s="426"/>
      <c r="M172" s="426"/>
      <c r="N172" s="427" t="str">
        <f>IF(Tabla46[[#This Row],[ID RIESGO]]="","",IF(Tabla46[[#This Row],[RESPONSABLE DEL CONTROL (CARGO)]]="","No","Si"))</f>
        <v/>
      </c>
      <c r="O172" s="427" t="str">
        <f>IF(Tabla46[[#This Row],[FRECUENCIA DE EJECUCION DEL CONTROL]]="","",IF(Tabla46[[#This Row],[FRECUENCIA DE EJECUCION DEL CONTROL]]=DATOS!$AS$32,DATOS!$AS$32,DATOS!$AS$31))</f>
        <v/>
      </c>
      <c r="P17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2" s="427" t="str">
        <f>IF(ISTEXT(Tabla46[[#This Row],[VALOR EVALUACION DISENO]]),"",IF(Tabla46[[#This Row],[VALOR EVALUACION DISENO]]&gt;4.6,DATOS!$AV$21,IF(Tabla46[[#This Row],[VALOR EVALUACION DISENO]]&gt;=3,DATOS!$AV$22,DATOS!$AV$23)))</f>
        <v/>
      </c>
      <c r="R172" s="431"/>
      <c r="S172" s="427" t="str">
        <f>IFERROR(VLOOKUP(Tabla46[[#This Row],[% DE CUMPLIMIENTO DE LA EJECUCION DEL CONTROL]],DATOS!$AS$38:$AT$40,2,0),"")</f>
        <v/>
      </c>
      <c r="T172" s="432"/>
      <c r="U172" s="433" t="str">
        <f>IFERROR(VLOOKUP(Tabla46[[#This Row],[CRITERIOS DE EVALUACION DE LA EFECTIVIDAD]],DATOS!$AS$43:$AT$45,2,0),"")</f>
        <v/>
      </c>
      <c r="V17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3" spans="1:22" ht="15" customHeight="1" x14ac:dyDescent="0.25">
      <c r="A173" s="7"/>
      <c r="B173" s="5"/>
      <c r="C173" s="5"/>
      <c r="D173" s="86"/>
      <c r="E173" s="10"/>
      <c r="F173" s="200"/>
      <c r="G173" s="151" t="str">
        <f>IFERROR(VLOOKUP(Tabla46[[#This Row],[ID RIESGO]],'1. IDENTIFICACION DEL RIESGO'!$AB$27:$AL$34,11,0),"")</f>
        <v/>
      </c>
      <c r="H173" s="200"/>
      <c r="I173" s="426"/>
      <c r="J173" s="426"/>
      <c r="K173" s="426"/>
      <c r="L173" s="426"/>
      <c r="M173" s="426"/>
      <c r="N173" s="427" t="str">
        <f>IF(Tabla46[[#This Row],[ID RIESGO]]="","",IF(Tabla46[[#This Row],[RESPONSABLE DEL CONTROL (CARGO)]]="","No","Si"))</f>
        <v/>
      </c>
      <c r="O173" s="427" t="str">
        <f>IF(Tabla46[[#This Row],[FRECUENCIA DE EJECUCION DEL CONTROL]]="","",IF(Tabla46[[#This Row],[FRECUENCIA DE EJECUCION DEL CONTROL]]=DATOS!$AS$32,DATOS!$AS$32,DATOS!$AS$31))</f>
        <v/>
      </c>
      <c r="P17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3" s="427" t="str">
        <f>IF(ISTEXT(Tabla46[[#This Row],[VALOR EVALUACION DISENO]]),"",IF(Tabla46[[#This Row],[VALOR EVALUACION DISENO]]&gt;4.6,DATOS!$AV$21,IF(Tabla46[[#This Row],[VALOR EVALUACION DISENO]]&gt;=3,DATOS!$AV$22,DATOS!$AV$23)))</f>
        <v/>
      </c>
      <c r="R173" s="431"/>
      <c r="S173" s="427" t="str">
        <f>IFERROR(VLOOKUP(Tabla46[[#This Row],[% DE CUMPLIMIENTO DE LA EJECUCION DEL CONTROL]],DATOS!$AS$38:$AT$40,2,0),"")</f>
        <v/>
      </c>
      <c r="T173" s="432"/>
      <c r="U173" s="433" t="str">
        <f>IFERROR(VLOOKUP(Tabla46[[#This Row],[CRITERIOS DE EVALUACION DE LA EFECTIVIDAD]],DATOS!$AS$43:$AT$45,2,0),"")</f>
        <v/>
      </c>
      <c r="V17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4" spans="1:22" ht="15" customHeight="1" x14ac:dyDescent="0.25">
      <c r="A174" s="7"/>
      <c r="B174" s="5"/>
      <c r="C174" s="5"/>
      <c r="D174" s="86"/>
      <c r="E174" s="10"/>
      <c r="F174" s="200"/>
      <c r="G174" s="151" t="str">
        <f>IFERROR(VLOOKUP(Tabla46[[#This Row],[ID RIESGO]],'1. IDENTIFICACION DEL RIESGO'!$AB$27:$AL$34,11,0),"")</f>
        <v/>
      </c>
      <c r="H174" s="200"/>
      <c r="I174" s="426"/>
      <c r="J174" s="426"/>
      <c r="K174" s="426"/>
      <c r="L174" s="426"/>
      <c r="M174" s="426"/>
      <c r="N174" s="427" t="str">
        <f>IF(Tabla46[[#This Row],[ID RIESGO]]="","",IF(Tabla46[[#This Row],[RESPONSABLE DEL CONTROL (CARGO)]]="","No","Si"))</f>
        <v/>
      </c>
      <c r="O174" s="427" t="str">
        <f>IF(Tabla46[[#This Row],[FRECUENCIA DE EJECUCION DEL CONTROL]]="","",IF(Tabla46[[#This Row],[FRECUENCIA DE EJECUCION DEL CONTROL]]=DATOS!$AS$32,DATOS!$AS$32,DATOS!$AS$31))</f>
        <v/>
      </c>
      <c r="P17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4" s="427" t="str">
        <f>IF(ISTEXT(Tabla46[[#This Row],[VALOR EVALUACION DISENO]]),"",IF(Tabla46[[#This Row],[VALOR EVALUACION DISENO]]&gt;4.6,DATOS!$AV$21,IF(Tabla46[[#This Row],[VALOR EVALUACION DISENO]]&gt;=3,DATOS!$AV$22,DATOS!$AV$23)))</f>
        <v/>
      </c>
      <c r="R174" s="431"/>
      <c r="S174" s="427" t="str">
        <f>IFERROR(VLOOKUP(Tabla46[[#This Row],[% DE CUMPLIMIENTO DE LA EJECUCION DEL CONTROL]],DATOS!$AS$38:$AT$40,2,0),"")</f>
        <v/>
      </c>
      <c r="T174" s="432"/>
      <c r="U174" s="433" t="str">
        <f>IFERROR(VLOOKUP(Tabla46[[#This Row],[CRITERIOS DE EVALUACION DE LA EFECTIVIDAD]],DATOS!$AS$43:$AT$45,2,0),"")</f>
        <v/>
      </c>
      <c r="V17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5" spans="1:22" ht="15" customHeight="1" x14ac:dyDescent="0.25">
      <c r="A175" s="7"/>
      <c r="B175" s="5"/>
      <c r="C175" s="5"/>
      <c r="D175" s="86"/>
      <c r="E175" s="10"/>
      <c r="F175" s="200"/>
      <c r="G175" s="151" t="str">
        <f>IFERROR(VLOOKUP(Tabla46[[#This Row],[ID RIESGO]],'1. IDENTIFICACION DEL RIESGO'!$AB$27:$AL$34,11,0),"")</f>
        <v/>
      </c>
      <c r="H175" s="200"/>
      <c r="I175" s="426"/>
      <c r="J175" s="426"/>
      <c r="K175" s="426"/>
      <c r="L175" s="426"/>
      <c r="M175" s="426"/>
      <c r="N175" s="427" t="str">
        <f>IF(Tabla46[[#This Row],[ID RIESGO]]="","",IF(Tabla46[[#This Row],[RESPONSABLE DEL CONTROL (CARGO)]]="","No","Si"))</f>
        <v/>
      </c>
      <c r="O175" s="427" t="str">
        <f>IF(Tabla46[[#This Row],[FRECUENCIA DE EJECUCION DEL CONTROL]]="","",IF(Tabla46[[#This Row],[FRECUENCIA DE EJECUCION DEL CONTROL]]=DATOS!$AS$32,DATOS!$AS$32,DATOS!$AS$31))</f>
        <v/>
      </c>
      <c r="P17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5" s="427" t="str">
        <f>IF(ISTEXT(Tabla46[[#This Row],[VALOR EVALUACION DISENO]]),"",IF(Tabla46[[#This Row],[VALOR EVALUACION DISENO]]&gt;4.6,DATOS!$AV$21,IF(Tabla46[[#This Row],[VALOR EVALUACION DISENO]]&gt;=3,DATOS!$AV$22,DATOS!$AV$23)))</f>
        <v/>
      </c>
      <c r="R175" s="431"/>
      <c r="S175" s="427" t="str">
        <f>IFERROR(VLOOKUP(Tabla46[[#This Row],[% DE CUMPLIMIENTO DE LA EJECUCION DEL CONTROL]],DATOS!$AS$38:$AT$40,2,0),"")</f>
        <v/>
      </c>
      <c r="T175" s="432"/>
      <c r="U175" s="433" t="str">
        <f>IFERROR(VLOOKUP(Tabla46[[#This Row],[CRITERIOS DE EVALUACION DE LA EFECTIVIDAD]],DATOS!$AS$43:$AT$45,2,0),"")</f>
        <v/>
      </c>
      <c r="V17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6" spans="1:22" ht="15" customHeight="1" x14ac:dyDescent="0.25">
      <c r="A176" s="7"/>
      <c r="B176" s="5"/>
      <c r="C176" s="5"/>
      <c r="D176" s="86"/>
      <c r="E176" s="10"/>
      <c r="F176" s="200"/>
      <c r="G176" s="151" t="str">
        <f>IFERROR(VLOOKUP(Tabla46[[#This Row],[ID RIESGO]],'1. IDENTIFICACION DEL RIESGO'!$AB$27:$AL$34,11,0),"")</f>
        <v/>
      </c>
      <c r="H176" s="200"/>
      <c r="I176" s="426"/>
      <c r="J176" s="426"/>
      <c r="K176" s="426"/>
      <c r="L176" s="426"/>
      <c r="M176" s="426"/>
      <c r="N176" s="427" t="str">
        <f>IF(Tabla46[[#This Row],[ID RIESGO]]="","",IF(Tabla46[[#This Row],[RESPONSABLE DEL CONTROL (CARGO)]]="","No","Si"))</f>
        <v/>
      </c>
      <c r="O176" s="427" t="str">
        <f>IF(Tabla46[[#This Row],[FRECUENCIA DE EJECUCION DEL CONTROL]]="","",IF(Tabla46[[#This Row],[FRECUENCIA DE EJECUCION DEL CONTROL]]=DATOS!$AS$32,DATOS!$AS$32,DATOS!$AS$31))</f>
        <v/>
      </c>
      <c r="P17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6" s="427" t="str">
        <f>IF(ISTEXT(Tabla46[[#This Row],[VALOR EVALUACION DISENO]]),"",IF(Tabla46[[#This Row],[VALOR EVALUACION DISENO]]&gt;4.6,DATOS!$AV$21,IF(Tabla46[[#This Row],[VALOR EVALUACION DISENO]]&gt;=3,DATOS!$AV$22,DATOS!$AV$23)))</f>
        <v/>
      </c>
      <c r="R176" s="431"/>
      <c r="S176" s="427" t="str">
        <f>IFERROR(VLOOKUP(Tabla46[[#This Row],[% DE CUMPLIMIENTO DE LA EJECUCION DEL CONTROL]],DATOS!$AS$38:$AT$40,2,0),"")</f>
        <v/>
      </c>
      <c r="T176" s="432"/>
      <c r="U176" s="433" t="str">
        <f>IFERROR(VLOOKUP(Tabla46[[#This Row],[CRITERIOS DE EVALUACION DE LA EFECTIVIDAD]],DATOS!$AS$43:$AT$45,2,0),"")</f>
        <v/>
      </c>
      <c r="V17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7" spans="1:22" ht="15" customHeight="1" x14ac:dyDescent="0.25">
      <c r="A177" s="7"/>
      <c r="B177" s="5"/>
      <c r="C177" s="5"/>
      <c r="D177" s="86"/>
      <c r="E177" s="10"/>
      <c r="F177" s="200"/>
      <c r="G177" s="151" t="str">
        <f>IFERROR(VLOOKUP(Tabla46[[#This Row],[ID RIESGO]],'1. IDENTIFICACION DEL RIESGO'!$AB$27:$AL$34,11,0),"")</f>
        <v/>
      </c>
      <c r="H177" s="200"/>
      <c r="I177" s="426"/>
      <c r="J177" s="426"/>
      <c r="K177" s="426"/>
      <c r="L177" s="426"/>
      <c r="M177" s="426"/>
      <c r="N177" s="427" t="str">
        <f>IF(Tabla46[[#This Row],[ID RIESGO]]="","",IF(Tabla46[[#This Row],[RESPONSABLE DEL CONTROL (CARGO)]]="","No","Si"))</f>
        <v/>
      </c>
      <c r="O177" s="427" t="str">
        <f>IF(Tabla46[[#This Row],[FRECUENCIA DE EJECUCION DEL CONTROL]]="","",IF(Tabla46[[#This Row],[FRECUENCIA DE EJECUCION DEL CONTROL]]=DATOS!$AS$32,DATOS!$AS$32,DATOS!$AS$31))</f>
        <v/>
      </c>
      <c r="P17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7" s="427" t="str">
        <f>IF(ISTEXT(Tabla46[[#This Row],[VALOR EVALUACION DISENO]]),"",IF(Tabla46[[#This Row],[VALOR EVALUACION DISENO]]&gt;4.6,DATOS!$AV$21,IF(Tabla46[[#This Row],[VALOR EVALUACION DISENO]]&gt;=3,DATOS!$AV$22,DATOS!$AV$23)))</f>
        <v/>
      </c>
      <c r="R177" s="431"/>
      <c r="S177" s="427" t="str">
        <f>IFERROR(VLOOKUP(Tabla46[[#This Row],[% DE CUMPLIMIENTO DE LA EJECUCION DEL CONTROL]],DATOS!$AS$38:$AT$40,2,0),"")</f>
        <v/>
      </c>
      <c r="T177" s="432"/>
      <c r="U177" s="433" t="str">
        <f>IFERROR(VLOOKUP(Tabla46[[#This Row],[CRITERIOS DE EVALUACION DE LA EFECTIVIDAD]],DATOS!$AS$43:$AT$45,2,0),"")</f>
        <v/>
      </c>
      <c r="V17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8" spans="1:22" ht="15" customHeight="1" x14ac:dyDescent="0.25">
      <c r="A178" s="7"/>
      <c r="B178" s="5"/>
      <c r="C178" s="5"/>
      <c r="D178" s="86"/>
      <c r="E178" s="10"/>
      <c r="F178" s="200"/>
      <c r="G178" s="151" t="str">
        <f>IFERROR(VLOOKUP(Tabla46[[#This Row],[ID RIESGO]],'1. IDENTIFICACION DEL RIESGO'!$AB$27:$AL$34,11,0),"")</f>
        <v/>
      </c>
      <c r="H178" s="200"/>
      <c r="I178" s="426"/>
      <c r="J178" s="426"/>
      <c r="K178" s="426"/>
      <c r="L178" s="426"/>
      <c r="M178" s="426"/>
      <c r="N178" s="427" t="str">
        <f>IF(Tabla46[[#This Row],[ID RIESGO]]="","",IF(Tabla46[[#This Row],[RESPONSABLE DEL CONTROL (CARGO)]]="","No","Si"))</f>
        <v/>
      </c>
      <c r="O178" s="427" t="str">
        <f>IF(Tabla46[[#This Row],[FRECUENCIA DE EJECUCION DEL CONTROL]]="","",IF(Tabla46[[#This Row],[FRECUENCIA DE EJECUCION DEL CONTROL]]=DATOS!$AS$32,DATOS!$AS$32,DATOS!$AS$31))</f>
        <v/>
      </c>
      <c r="P17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8" s="427" t="str">
        <f>IF(ISTEXT(Tabla46[[#This Row],[VALOR EVALUACION DISENO]]),"",IF(Tabla46[[#This Row],[VALOR EVALUACION DISENO]]&gt;4.6,DATOS!$AV$21,IF(Tabla46[[#This Row],[VALOR EVALUACION DISENO]]&gt;=3,DATOS!$AV$22,DATOS!$AV$23)))</f>
        <v/>
      </c>
      <c r="R178" s="431"/>
      <c r="S178" s="427" t="str">
        <f>IFERROR(VLOOKUP(Tabla46[[#This Row],[% DE CUMPLIMIENTO DE LA EJECUCION DEL CONTROL]],DATOS!$AS$38:$AT$40,2,0),"")</f>
        <v/>
      </c>
      <c r="T178" s="432"/>
      <c r="U178" s="433" t="str">
        <f>IFERROR(VLOOKUP(Tabla46[[#This Row],[CRITERIOS DE EVALUACION DE LA EFECTIVIDAD]],DATOS!$AS$43:$AT$45,2,0),"")</f>
        <v/>
      </c>
      <c r="V17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79" spans="1:22" ht="15" customHeight="1" x14ac:dyDescent="0.25">
      <c r="A179" s="7"/>
      <c r="B179" s="5"/>
      <c r="C179" s="5"/>
      <c r="D179" s="86"/>
      <c r="E179" s="10"/>
      <c r="F179" s="200"/>
      <c r="G179" s="151" t="str">
        <f>IFERROR(VLOOKUP(Tabla46[[#This Row],[ID RIESGO]],'1. IDENTIFICACION DEL RIESGO'!$AB$27:$AL$34,11,0),"")</f>
        <v/>
      </c>
      <c r="H179" s="200"/>
      <c r="I179" s="426"/>
      <c r="J179" s="426"/>
      <c r="K179" s="426"/>
      <c r="L179" s="426"/>
      <c r="M179" s="426"/>
      <c r="N179" s="427" t="str">
        <f>IF(Tabla46[[#This Row],[ID RIESGO]]="","",IF(Tabla46[[#This Row],[RESPONSABLE DEL CONTROL (CARGO)]]="","No","Si"))</f>
        <v/>
      </c>
      <c r="O179" s="427" t="str">
        <f>IF(Tabla46[[#This Row],[FRECUENCIA DE EJECUCION DEL CONTROL]]="","",IF(Tabla46[[#This Row],[FRECUENCIA DE EJECUCION DEL CONTROL]]=DATOS!$AS$32,DATOS!$AS$32,DATOS!$AS$31))</f>
        <v/>
      </c>
      <c r="P17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79" s="427" t="str">
        <f>IF(ISTEXT(Tabla46[[#This Row],[VALOR EVALUACION DISENO]]),"",IF(Tabla46[[#This Row],[VALOR EVALUACION DISENO]]&gt;4.6,DATOS!$AV$21,IF(Tabla46[[#This Row],[VALOR EVALUACION DISENO]]&gt;=3,DATOS!$AV$22,DATOS!$AV$23)))</f>
        <v/>
      </c>
      <c r="R179" s="431"/>
      <c r="S179" s="427" t="str">
        <f>IFERROR(VLOOKUP(Tabla46[[#This Row],[% DE CUMPLIMIENTO DE LA EJECUCION DEL CONTROL]],DATOS!$AS$38:$AT$40,2,0),"")</f>
        <v/>
      </c>
      <c r="T179" s="432"/>
      <c r="U179" s="433" t="str">
        <f>IFERROR(VLOOKUP(Tabla46[[#This Row],[CRITERIOS DE EVALUACION DE LA EFECTIVIDAD]],DATOS!$AS$43:$AT$45,2,0),"")</f>
        <v/>
      </c>
      <c r="V17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0" spans="1:22" ht="15" customHeight="1" x14ac:dyDescent="0.25">
      <c r="A180" s="7"/>
      <c r="B180" s="5"/>
      <c r="C180" s="5"/>
      <c r="D180" s="86"/>
      <c r="E180" s="10"/>
      <c r="F180" s="200"/>
      <c r="G180" s="151" t="str">
        <f>IFERROR(VLOOKUP(Tabla46[[#This Row],[ID RIESGO]],'1. IDENTIFICACION DEL RIESGO'!$AB$27:$AL$34,11,0),"")</f>
        <v/>
      </c>
      <c r="H180" s="200"/>
      <c r="I180" s="426"/>
      <c r="J180" s="426"/>
      <c r="K180" s="426"/>
      <c r="L180" s="426"/>
      <c r="M180" s="426"/>
      <c r="N180" s="427" t="str">
        <f>IF(Tabla46[[#This Row],[ID RIESGO]]="","",IF(Tabla46[[#This Row],[RESPONSABLE DEL CONTROL (CARGO)]]="","No","Si"))</f>
        <v/>
      </c>
      <c r="O180" s="427" t="str">
        <f>IF(Tabla46[[#This Row],[FRECUENCIA DE EJECUCION DEL CONTROL]]="","",IF(Tabla46[[#This Row],[FRECUENCIA DE EJECUCION DEL CONTROL]]=DATOS!$AS$32,DATOS!$AS$32,DATOS!$AS$31))</f>
        <v/>
      </c>
      <c r="P18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0" s="427" t="str">
        <f>IF(ISTEXT(Tabla46[[#This Row],[VALOR EVALUACION DISENO]]),"",IF(Tabla46[[#This Row],[VALOR EVALUACION DISENO]]&gt;4.6,DATOS!$AV$21,IF(Tabla46[[#This Row],[VALOR EVALUACION DISENO]]&gt;=3,DATOS!$AV$22,DATOS!$AV$23)))</f>
        <v/>
      </c>
      <c r="R180" s="431"/>
      <c r="S180" s="427" t="str">
        <f>IFERROR(VLOOKUP(Tabla46[[#This Row],[% DE CUMPLIMIENTO DE LA EJECUCION DEL CONTROL]],DATOS!$AS$38:$AT$40,2,0),"")</f>
        <v/>
      </c>
      <c r="T180" s="432"/>
      <c r="U180" s="433" t="str">
        <f>IFERROR(VLOOKUP(Tabla46[[#This Row],[CRITERIOS DE EVALUACION DE LA EFECTIVIDAD]],DATOS!$AS$43:$AT$45,2,0),"")</f>
        <v/>
      </c>
      <c r="V18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1" spans="1:22" ht="15" customHeight="1" x14ac:dyDescent="0.25">
      <c r="A181" s="7"/>
      <c r="B181" s="5"/>
      <c r="C181" s="5"/>
      <c r="D181" s="86"/>
      <c r="E181" s="10"/>
      <c r="F181" s="200"/>
      <c r="G181" s="151" t="str">
        <f>IFERROR(VLOOKUP(Tabla46[[#This Row],[ID RIESGO]],'1. IDENTIFICACION DEL RIESGO'!$AB$27:$AL$34,11,0),"")</f>
        <v/>
      </c>
      <c r="H181" s="200"/>
      <c r="I181" s="426"/>
      <c r="J181" s="426"/>
      <c r="K181" s="426"/>
      <c r="L181" s="426"/>
      <c r="M181" s="426"/>
      <c r="N181" s="427" t="str">
        <f>IF(Tabla46[[#This Row],[ID RIESGO]]="","",IF(Tabla46[[#This Row],[RESPONSABLE DEL CONTROL (CARGO)]]="","No","Si"))</f>
        <v/>
      </c>
      <c r="O181" s="427" t="str">
        <f>IF(Tabla46[[#This Row],[FRECUENCIA DE EJECUCION DEL CONTROL]]="","",IF(Tabla46[[#This Row],[FRECUENCIA DE EJECUCION DEL CONTROL]]=DATOS!$AS$32,DATOS!$AS$32,DATOS!$AS$31))</f>
        <v/>
      </c>
      <c r="P18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1" s="427" t="str">
        <f>IF(ISTEXT(Tabla46[[#This Row],[VALOR EVALUACION DISENO]]),"",IF(Tabla46[[#This Row],[VALOR EVALUACION DISENO]]&gt;4.6,DATOS!$AV$21,IF(Tabla46[[#This Row],[VALOR EVALUACION DISENO]]&gt;=3,DATOS!$AV$22,DATOS!$AV$23)))</f>
        <v/>
      </c>
      <c r="R181" s="431"/>
      <c r="S181" s="427" t="str">
        <f>IFERROR(VLOOKUP(Tabla46[[#This Row],[% DE CUMPLIMIENTO DE LA EJECUCION DEL CONTROL]],DATOS!$AS$38:$AT$40,2,0),"")</f>
        <v/>
      </c>
      <c r="T181" s="432"/>
      <c r="U181" s="433" t="str">
        <f>IFERROR(VLOOKUP(Tabla46[[#This Row],[CRITERIOS DE EVALUACION DE LA EFECTIVIDAD]],DATOS!$AS$43:$AT$45,2,0),"")</f>
        <v/>
      </c>
      <c r="V18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2" spans="1:22" ht="15" customHeight="1" x14ac:dyDescent="0.25">
      <c r="A182" s="7"/>
      <c r="B182" s="5"/>
      <c r="C182" s="5"/>
      <c r="D182" s="86"/>
      <c r="E182" s="10"/>
      <c r="F182" s="200"/>
      <c r="G182" s="151" t="str">
        <f>IFERROR(VLOOKUP(Tabla46[[#This Row],[ID RIESGO]],'1. IDENTIFICACION DEL RIESGO'!$AB$27:$AL$34,11,0),"")</f>
        <v/>
      </c>
      <c r="H182" s="200"/>
      <c r="I182" s="426"/>
      <c r="J182" s="426"/>
      <c r="K182" s="426"/>
      <c r="L182" s="426"/>
      <c r="M182" s="426"/>
      <c r="N182" s="427" t="str">
        <f>IF(Tabla46[[#This Row],[ID RIESGO]]="","",IF(Tabla46[[#This Row],[RESPONSABLE DEL CONTROL (CARGO)]]="","No","Si"))</f>
        <v/>
      </c>
      <c r="O182" s="427" t="str">
        <f>IF(Tabla46[[#This Row],[FRECUENCIA DE EJECUCION DEL CONTROL]]="","",IF(Tabla46[[#This Row],[FRECUENCIA DE EJECUCION DEL CONTROL]]=DATOS!$AS$32,DATOS!$AS$32,DATOS!$AS$31))</f>
        <v/>
      </c>
      <c r="P18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2" s="427" t="str">
        <f>IF(ISTEXT(Tabla46[[#This Row],[VALOR EVALUACION DISENO]]),"",IF(Tabla46[[#This Row],[VALOR EVALUACION DISENO]]&gt;4.6,DATOS!$AV$21,IF(Tabla46[[#This Row],[VALOR EVALUACION DISENO]]&gt;=3,DATOS!$AV$22,DATOS!$AV$23)))</f>
        <v/>
      </c>
      <c r="R182" s="431"/>
      <c r="S182" s="427" t="str">
        <f>IFERROR(VLOOKUP(Tabla46[[#This Row],[% DE CUMPLIMIENTO DE LA EJECUCION DEL CONTROL]],DATOS!$AS$38:$AT$40,2,0),"")</f>
        <v/>
      </c>
      <c r="T182" s="432"/>
      <c r="U182" s="433" t="str">
        <f>IFERROR(VLOOKUP(Tabla46[[#This Row],[CRITERIOS DE EVALUACION DE LA EFECTIVIDAD]],DATOS!$AS$43:$AT$45,2,0),"")</f>
        <v/>
      </c>
      <c r="V18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3" spans="1:22" ht="15" customHeight="1" x14ac:dyDescent="0.25">
      <c r="A183" s="7"/>
      <c r="B183" s="5"/>
      <c r="C183" s="5"/>
      <c r="D183" s="86"/>
      <c r="E183" s="10"/>
      <c r="F183" s="200"/>
      <c r="G183" s="151" t="str">
        <f>IFERROR(VLOOKUP(Tabla46[[#This Row],[ID RIESGO]],'1. IDENTIFICACION DEL RIESGO'!$AB$27:$AL$34,11,0),"")</f>
        <v/>
      </c>
      <c r="H183" s="200"/>
      <c r="I183" s="426"/>
      <c r="J183" s="426"/>
      <c r="K183" s="426"/>
      <c r="L183" s="426"/>
      <c r="M183" s="426"/>
      <c r="N183" s="427" t="str">
        <f>IF(Tabla46[[#This Row],[ID RIESGO]]="","",IF(Tabla46[[#This Row],[RESPONSABLE DEL CONTROL (CARGO)]]="","No","Si"))</f>
        <v/>
      </c>
      <c r="O183" s="427" t="str">
        <f>IF(Tabla46[[#This Row],[FRECUENCIA DE EJECUCION DEL CONTROL]]="","",IF(Tabla46[[#This Row],[FRECUENCIA DE EJECUCION DEL CONTROL]]=DATOS!$AS$32,DATOS!$AS$32,DATOS!$AS$31))</f>
        <v/>
      </c>
      <c r="P18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3" s="427" t="str">
        <f>IF(ISTEXT(Tabla46[[#This Row],[VALOR EVALUACION DISENO]]),"",IF(Tabla46[[#This Row],[VALOR EVALUACION DISENO]]&gt;4.6,DATOS!$AV$21,IF(Tabla46[[#This Row],[VALOR EVALUACION DISENO]]&gt;=3,DATOS!$AV$22,DATOS!$AV$23)))</f>
        <v/>
      </c>
      <c r="R183" s="431"/>
      <c r="S183" s="427" t="str">
        <f>IFERROR(VLOOKUP(Tabla46[[#This Row],[% DE CUMPLIMIENTO DE LA EJECUCION DEL CONTROL]],DATOS!$AS$38:$AT$40,2,0),"")</f>
        <v/>
      </c>
      <c r="T183" s="432"/>
      <c r="U183" s="433" t="str">
        <f>IFERROR(VLOOKUP(Tabla46[[#This Row],[CRITERIOS DE EVALUACION DE LA EFECTIVIDAD]],DATOS!$AS$43:$AT$45,2,0),"")</f>
        <v/>
      </c>
      <c r="V18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4" spans="1:22" ht="15" customHeight="1" x14ac:dyDescent="0.25">
      <c r="A184" s="7"/>
      <c r="B184" s="5"/>
      <c r="C184" s="5"/>
      <c r="D184" s="86"/>
      <c r="E184" s="10"/>
      <c r="F184" s="200"/>
      <c r="G184" s="151" t="str">
        <f>IFERROR(VLOOKUP(Tabla46[[#This Row],[ID RIESGO]],'1. IDENTIFICACION DEL RIESGO'!$AB$27:$AL$34,11,0),"")</f>
        <v/>
      </c>
      <c r="H184" s="200"/>
      <c r="I184" s="426"/>
      <c r="J184" s="426"/>
      <c r="K184" s="426"/>
      <c r="L184" s="426"/>
      <c r="M184" s="426"/>
      <c r="N184" s="427" t="str">
        <f>IF(Tabla46[[#This Row],[ID RIESGO]]="","",IF(Tabla46[[#This Row],[RESPONSABLE DEL CONTROL (CARGO)]]="","No","Si"))</f>
        <v/>
      </c>
      <c r="O184" s="427" t="str">
        <f>IF(Tabla46[[#This Row],[FRECUENCIA DE EJECUCION DEL CONTROL]]="","",IF(Tabla46[[#This Row],[FRECUENCIA DE EJECUCION DEL CONTROL]]=DATOS!$AS$32,DATOS!$AS$32,DATOS!$AS$31))</f>
        <v/>
      </c>
      <c r="P18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4" s="427" t="str">
        <f>IF(ISTEXT(Tabla46[[#This Row],[VALOR EVALUACION DISENO]]),"",IF(Tabla46[[#This Row],[VALOR EVALUACION DISENO]]&gt;4.6,DATOS!$AV$21,IF(Tabla46[[#This Row],[VALOR EVALUACION DISENO]]&gt;=3,DATOS!$AV$22,DATOS!$AV$23)))</f>
        <v/>
      </c>
      <c r="R184" s="431"/>
      <c r="S184" s="427" t="str">
        <f>IFERROR(VLOOKUP(Tabla46[[#This Row],[% DE CUMPLIMIENTO DE LA EJECUCION DEL CONTROL]],DATOS!$AS$38:$AT$40,2,0),"")</f>
        <v/>
      </c>
      <c r="T184" s="432"/>
      <c r="U184" s="433" t="str">
        <f>IFERROR(VLOOKUP(Tabla46[[#This Row],[CRITERIOS DE EVALUACION DE LA EFECTIVIDAD]],DATOS!$AS$43:$AT$45,2,0),"")</f>
        <v/>
      </c>
      <c r="V18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5" spans="1:22" ht="15" customHeight="1" x14ac:dyDescent="0.25">
      <c r="A185" s="7"/>
      <c r="B185" s="5"/>
      <c r="C185" s="5"/>
      <c r="D185" s="86"/>
      <c r="E185" s="10"/>
      <c r="F185" s="200"/>
      <c r="G185" s="151" t="str">
        <f>IFERROR(VLOOKUP(Tabla46[[#This Row],[ID RIESGO]],'1. IDENTIFICACION DEL RIESGO'!$AB$27:$AL$34,11,0),"")</f>
        <v/>
      </c>
      <c r="H185" s="200"/>
      <c r="I185" s="426"/>
      <c r="J185" s="426"/>
      <c r="K185" s="426"/>
      <c r="L185" s="426"/>
      <c r="M185" s="426"/>
      <c r="N185" s="427" t="str">
        <f>IF(Tabla46[[#This Row],[ID RIESGO]]="","",IF(Tabla46[[#This Row],[RESPONSABLE DEL CONTROL (CARGO)]]="","No","Si"))</f>
        <v/>
      </c>
      <c r="O185" s="427" t="str">
        <f>IF(Tabla46[[#This Row],[FRECUENCIA DE EJECUCION DEL CONTROL]]="","",IF(Tabla46[[#This Row],[FRECUENCIA DE EJECUCION DEL CONTROL]]=DATOS!$AS$32,DATOS!$AS$32,DATOS!$AS$31))</f>
        <v/>
      </c>
      <c r="P18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5" s="427" t="str">
        <f>IF(ISTEXT(Tabla46[[#This Row],[VALOR EVALUACION DISENO]]),"",IF(Tabla46[[#This Row],[VALOR EVALUACION DISENO]]&gt;4.6,DATOS!$AV$21,IF(Tabla46[[#This Row],[VALOR EVALUACION DISENO]]&gt;=3,DATOS!$AV$22,DATOS!$AV$23)))</f>
        <v/>
      </c>
      <c r="R185" s="431"/>
      <c r="S185" s="427" t="str">
        <f>IFERROR(VLOOKUP(Tabla46[[#This Row],[% DE CUMPLIMIENTO DE LA EJECUCION DEL CONTROL]],DATOS!$AS$38:$AT$40,2,0),"")</f>
        <v/>
      </c>
      <c r="T185" s="432"/>
      <c r="U185" s="433" t="str">
        <f>IFERROR(VLOOKUP(Tabla46[[#This Row],[CRITERIOS DE EVALUACION DE LA EFECTIVIDAD]],DATOS!$AS$43:$AT$45,2,0),"")</f>
        <v/>
      </c>
      <c r="V18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6" spans="1:22" ht="15" customHeight="1" x14ac:dyDescent="0.25">
      <c r="A186" s="7"/>
      <c r="B186" s="5"/>
      <c r="C186" s="5"/>
      <c r="D186" s="86"/>
      <c r="E186" s="10"/>
      <c r="F186" s="200"/>
      <c r="G186" s="151" t="str">
        <f>IFERROR(VLOOKUP(Tabla46[[#This Row],[ID RIESGO]],'1. IDENTIFICACION DEL RIESGO'!$AB$27:$AL$34,11,0),"")</f>
        <v/>
      </c>
      <c r="H186" s="200"/>
      <c r="I186" s="426"/>
      <c r="J186" s="426"/>
      <c r="K186" s="426"/>
      <c r="L186" s="426"/>
      <c r="M186" s="426"/>
      <c r="N186" s="427" t="str">
        <f>IF(Tabla46[[#This Row],[ID RIESGO]]="","",IF(Tabla46[[#This Row],[RESPONSABLE DEL CONTROL (CARGO)]]="","No","Si"))</f>
        <v/>
      </c>
      <c r="O186" s="427" t="str">
        <f>IF(Tabla46[[#This Row],[FRECUENCIA DE EJECUCION DEL CONTROL]]="","",IF(Tabla46[[#This Row],[FRECUENCIA DE EJECUCION DEL CONTROL]]=DATOS!$AS$32,DATOS!$AS$32,DATOS!$AS$31))</f>
        <v/>
      </c>
      <c r="P18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6" s="427" t="str">
        <f>IF(ISTEXT(Tabla46[[#This Row],[VALOR EVALUACION DISENO]]),"",IF(Tabla46[[#This Row],[VALOR EVALUACION DISENO]]&gt;4.6,DATOS!$AV$21,IF(Tabla46[[#This Row],[VALOR EVALUACION DISENO]]&gt;=3,DATOS!$AV$22,DATOS!$AV$23)))</f>
        <v/>
      </c>
      <c r="R186" s="431"/>
      <c r="S186" s="427" t="str">
        <f>IFERROR(VLOOKUP(Tabla46[[#This Row],[% DE CUMPLIMIENTO DE LA EJECUCION DEL CONTROL]],DATOS!$AS$38:$AT$40,2,0),"")</f>
        <v/>
      </c>
      <c r="T186" s="432"/>
      <c r="U186" s="433" t="str">
        <f>IFERROR(VLOOKUP(Tabla46[[#This Row],[CRITERIOS DE EVALUACION DE LA EFECTIVIDAD]],DATOS!$AS$43:$AT$45,2,0),"")</f>
        <v/>
      </c>
      <c r="V18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7" spans="1:22" ht="15" customHeight="1" x14ac:dyDescent="0.25">
      <c r="A187" s="7"/>
      <c r="B187" s="5"/>
      <c r="C187" s="5"/>
      <c r="D187" s="86"/>
      <c r="E187" s="10"/>
      <c r="F187" s="200"/>
      <c r="G187" s="151" t="str">
        <f>IFERROR(VLOOKUP(Tabla46[[#This Row],[ID RIESGO]],'1. IDENTIFICACION DEL RIESGO'!$AB$27:$AL$34,11,0),"")</f>
        <v/>
      </c>
      <c r="H187" s="200"/>
      <c r="I187" s="426"/>
      <c r="J187" s="426"/>
      <c r="K187" s="426"/>
      <c r="L187" s="426"/>
      <c r="M187" s="426"/>
      <c r="N187" s="427" t="str">
        <f>IF(Tabla46[[#This Row],[ID RIESGO]]="","",IF(Tabla46[[#This Row],[RESPONSABLE DEL CONTROL (CARGO)]]="","No","Si"))</f>
        <v/>
      </c>
      <c r="O187" s="427" t="str">
        <f>IF(Tabla46[[#This Row],[FRECUENCIA DE EJECUCION DEL CONTROL]]="","",IF(Tabla46[[#This Row],[FRECUENCIA DE EJECUCION DEL CONTROL]]=DATOS!$AS$32,DATOS!$AS$32,DATOS!$AS$31))</f>
        <v/>
      </c>
      <c r="P18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7" s="427" t="str">
        <f>IF(ISTEXT(Tabla46[[#This Row],[VALOR EVALUACION DISENO]]),"",IF(Tabla46[[#This Row],[VALOR EVALUACION DISENO]]&gt;4.6,DATOS!$AV$21,IF(Tabla46[[#This Row],[VALOR EVALUACION DISENO]]&gt;=3,DATOS!$AV$22,DATOS!$AV$23)))</f>
        <v/>
      </c>
      <c r="R187" s="431"/>
      <c r="S187" s="427" t="str">
        <f>IFERROR(VLOOKUP(Tabla46[[#This Row],[% DE CUMPLIMIENTO DE LA EJECUCION DEL CONTROL]],DATOS!$AS$38:$AT$40,2,0),"")</f>
        <v/>
      </c>
      <c r="T187" s="432"/>
      <c r="U187" s="433" t="str">
        <f>IFERROR(VLOOKUP(Tabla46[[#This Row],[CRITERIOS DE EVALUACION DE LA EFECTIVIDAD]],DATOS!$AS$43:$AT$45,2,0),"")</f>
        <v/>
      </c>
      <c r="V18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8" spans="1:22" ht="15" customHeight="1" x14ac:dyDescent="0.25">
      <c r="A188" s="7"/>
      <c r="B188" s="5"/>
      <c r="C188" s="5"/>
      <c r="D188" s="86"/>
      <c r="E188" s="10"/>
      <c r="F188" s="200"/>
      <c r="G188" s="151" t="str">
        <f>IFERROR(VLOOKUP(Tabla46[[#This Row],[ID RIESGO]],'1. IDENTIFICACION DEL RIESGO'!$AB$27:$AL$34,11,0),"")</f>
        <v/>
      </c>
      <c r="H188" s="200"/>
      <c r="I188" s="426"/>
      <c r="J188" s="426"/>
      <c r="K188" s="426"/>
      <c r="L188" s="426"/>
      <c r="M188" s="426"/>
      <c r="N188" s="427" t="str">
        <f>IF(Tabla46[[#This Row],[ID RIESGO]]="","",IF(Tabla46[[#This Row],[RESPONSABLE DEL CONTROL (CARGO)]]="","No","Si"))</f>
        <v/>
      </c>
      <c r="O188" s="427" t="str">
        <f>IF(Tabla46[[#This Row],[FRECUENCIA DE EJECUCION DEL CONTROL]]="","",IF(Tabla46[[#This Row],[FRECUENCIA DE EJECUCION DEL CONTROL]]=DATOS!$AS$32,DATOS!$AS$32,DATOS!$AS$31))</f>
        <v/>
      </c>
      <c r="P18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8" s="427" t="str">
        <f>IF(ISTEXT(Tabla46[[#This Row],[VALOR EVALUACION DISENO]]),"",IF(Tabla46[[#This Row],[VALOR EVALUACION DISENO]]&gt;4.6,DATOS!$AV$21,IF(Tabla46[[#This Row],[VALOR EVALUACION DISENO]]&gt;=3,DATOS!$AV$22,DATOS!$AV$23)))</f>
        <v/>
      </c>
      <c r="R188" s="431"/>
      <c r="S188" s="427" t="str">
        <f>IFERROR(VLOOKUP(Tabla46[[#This Row],[% DE CUMPLIMIENTO DE LA EJECUCION DEL CONTROL]],DATOS!$AS$38:$AT$40,2,0),"")</f>
        <v/>
      </c>
      <c r="T188" s="432"/>
      <c r="U188" s="433" t="str">
        <f>IFERROR(VLOOKUP(Tabla46[[#This Row],[CRITERIOS DE EVALUACION DE LA EFECTIVIDAD]],DATOS!$AS$43:$AT$45,2,0),"")</f>
        <v/>
      </c>
      <c r="V18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89" spans="1:22" ht="15" customHeight="1" x14ac:dyDescent="0.25">
      <c r="A189" s="7"/>
      <c r="B189" s="5"/>
      <c r="C189" s="5"/>
      <c r="D189" s="86"/>
      <c r="E189" s="10"/>
      <c r="F189" s="200"/>
      <c r="G189" s="151" t="str">
        <f>IFERROR(VLOOKUP(Tabla46[[#This Row],[ID RIESGO]],'1. IDENTIFICACION DEL RIESGO'!$AB$27:$AL$34,11,0),"")</f>
        <v/>
      </c>
      <c r="H189" s="200"/>
      <c r="I189" s="426"/>
      <c r="J189" s="426"/>
      <c r="K189" s="426"/>
      <c r="L189" s="426"/>
      <c r="M189" s="426"/>
      <c r="N189" s="427" t="str">
        <f>IF(Tabla46[[#This Row],[ID RIESGO]]="","",IF(Tabla46[[#This Row],[RESPONSABLE DEL CONTROL (CARGO)]]="","No","Si"))</f>
        <v/>
      </c>
      <c r="O189" s="427" t="str">
        <f>IF(Tabla46[[#This Row],[FRECUENCIA DE EJECUCION DEL CONTROL]]="","",IF(Tabla46[[#This Row],[FRECUENCIA DE EJECUCION DEL CONTROL]]=DATOS!$AS$32,DATOS!$AS$32,DATOS!$AS$31))</f>
        <v/>
      </c>
      <c r="P18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89" s="427" t="str">
        <f>IF(ISTEXT(Tabla46[[#This Row],[VALOR EVALUACION DISENO]]),"",IF(Tabla46[[#This Row],[VALOR EVALUACION DISENO]]&gt;4.6,DATOS!$AV$21,IF(Tabla46[[#This Row],[VALOR EVALUACION DISENO]]&gt;=3,DATOS!$AV$22,DATOS!$AV$23)))</f>
        <v/>
      </c>
      <c r="R189" s="431"/>
      <c r="S189" s="427" t="str">
        <f>IFERROR(VLOOKUP(Tabla46[[#This Row],[% DE CUMPLIMIENTO DE LA EJECUCION DEL CONTROL]],DATOS!$AS$38:$AT$40,2,0),"")</f>
        <v/>
      </c>
      <c r="T189" s="432"/>
      <c r="U189" s="433" t="str">
        <f>IFERROR(VLOOKUP(Tabla46[[#This Row],[CRITERIOS DE EVALUACION DE LA EFECTIVIDAD]],DATOS!$AS$43:$AT$45,2,0),"")</f>
        <v/>
      </c>
      <c r="V18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0" spans="1:22" ht="15" customHeight="1" x14ac:dyDescent="0.25">
      <c r="A190" s="7"/>
      <c r="B190" s="5"/>
      <c r="C190" s="5"/>
      <c r="D190" s="86"/>
      <c r="E190" s="10"/>
      <c r="F190" s="200"/>
      <c r="G190" s="151" t="str">
        <f>IFERROR(VLOOKUP(Tabla46[[#This Row],[ID RIESGO]],'1. IDENTIFICACION DEL RIESGO'!$AB$27:$AL$34,11,0),"")</f>
        <v/>
      </c>
      <c r="H190" s="200"/>
      <c r="I190" s="426"/>
      <c r="J190" s="426"/>
      <c r="K190" s="426"/>
      <c r="L190" s="426"/>
      <c r="M190" s="426"/>
      <c r="N190" s="427" t="str">
        <f>IF(Tabla46[[#This Row],[ID RIESGO]]="","",IF(Tabla46[[#This Row],[RESPONSABLE DEL CONTROL (CARGO)]]="","No","Si"))</f>
        <v/>
      </c>
      <c r="O190" s="427" t="str">
        <f>IF(Tabla46[[#This Row],[FRECUENCIA DE EJECUCION DEL CONTROL]]="","",IF(Tabla46[[#This Row],[FRECUENCIA DE EJECUCION DEL CONTROL]]=DATOS!$AS$32,DATOS!$AS$32,DATOS!$AS$31))</f>
        <v/>
      </c>
      <c r="P19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0" s="427" t="str">
        <f>IF(ISTEXT(Tabla46[[#This Row],[VALOR EVALUACION DISENO]]),"",IF(Tabla46[[#This Row],[VALOR EVALUACION DISENO]]&gt;4.6,DATOS!$AV$21,IF(Tabla46[[#This Row],[VALOR EVALUACION DISENO]]&gt;=3,DATOS!$AV$22,DATOS!$AV$23)))</f>
        <v/>
      </c>
      <c r="R190" s="431"/>
      <c r="S190" s="427" t="str">
        <f>IFERROR(VLOOKUP(Tabla46[[#This Row],[% DE CUMPLIMIENTO DE LA EJECUCION DEL CONTROL]],DATOS!$AS$38:$AT$40,2,0),"")</f>
        <v/>
      </c>
      <c r="T190" s="432"/>
      <c r="U190" s="433" t="str">
        <f>IFERROR(VLOOKUP(Tabla46[[#This Row],[CRITERIOS DE EVALUACION DE LA EFECTIVIDAD]],DATOS!$AS$43:$AT$45,2,0),"")</f>
        <v/>
      </c>
      <c r="V19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1" spans="1:22" ht="15" customHeight="1" x14ac:dyDescent="0.25">
      <c r="A191" s="7"/>
      <c r="B191" s="5"/>
      <c r="C191" s="5"/>
      <c r="D191" s="86"/>
      <c r="E191" s="10"/>
      <c r="F191" s="200"/>
      <c r="G191" s="151" t="str">
        <f>IFERROR(VLOOKUP(Tabla46[[#This Row],[ID RIESGO]],'1. IDENTIFICACION DEL RIESGO'!$AB$27:$AL$34,11,0),"")</f>
        <v/>
      </c>
      <c r="H191" s="200"/>
      <c r="I191" s="426"/>
      <c r="J191" s="426"/>
      <c r="K191" s="426"/>
      <c r="L191" s="426"/>
      <c r="M191" s="426"/>
      <c r="N191" s="427" t="str">
        <f>IF(Tabla46[[#This Row],[ID RIESGO]]="","",IF(Tabla46[[#This Row],[RESPONSABLE DEL CONTROL (CARGO)]]="","No","Si"))</f>
        <v/>
      </c>
      <c r="O191" s="427" t="str">
        <f>IF(Tabla46[[#This Row],[FRECUENCIA DE EJECUCION DEL CONTROL]]="","",IF(Tabla46[[#This Row],[FRECUENCIA DE EJECUCION DEL CONTROL]]=DATOS!$AS$32,DATOS!$AS$32,DATOS!$AS$31))</f>
        <v/>
      </c>
      <c r="P19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1" s="427" t="str">
        <f>IF(ISTEXT(Tabla46[[#This Row],[VALOR EVALUACION DISENO]]),"",IF(Tabla46[[#This Row],[VALOR EVALUACION DISENO]]&gt;4.6,DATOS!$AV$21,IF(Tabla46[[#This Row],[VALOR EVALUACION DISENO]]&gt;=3,DATOS!$AV$22,DATOS!$AV$23)))</f>
        <v/>
      </c>
      <c r="R191" s="431"/>
      <c r="S191" s="427" t="str">
        <f>IFERROR(VLOOKUP(Tabla46[[#This Row],[% DE CUMPLIMIENTO DE LA EJECUCION DEL CONTROL]],DATOS!$AS$38:$AT$40,2,0),"")</f>
        <v/>
      </c>
      <c r="T191" s="432"/>
      <c r="U191" s="433" t="str">
        <f>IFERROR(VLOOKUP(Tabla46[[#This Row],[CRITERIOS DE EVALUACION DE LA EFECTIVIDAD]],DATOS!$AS$43:$AT$45,2,0),"")</f>
        <v/>
      </c>
      <c r="V19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2" spans="1:22" ht="15" customHeight="1" x14ac:dyDescent="0.25">
      <c r="A192" s="7"/>
      <c r="B192" s="5"/>
      <c r="C192" s="5"/>
      <c r="D192" s="86"/>
      <c r="E192" s="10"/>
      <c r="F192" s="200"/>
      <c r="G192" s="151" t="str">
        <f>IFERROR(VLOOKUP(Tabla46[[#This Row],[ID RIESGO]],'1. IDENTIFICACION DEL RIESGO'!$AB$27:$AL$34,11,0),"")</f>
        <v/>
      </c>
      <c r="H192" s="200"/>
      <c r="I192" s="426"/>
      <c r="J192" s="426"/>
      <c r="K192" s="426"/>
      <c r="L192" s="426"/>
      <c r="M192" s="426"/>
      <c r="N192" s="427" t="str">
        <f>IF(Tabla46[[#This Row],[ID RIESGO]]="","",IF(Tabla46[[#This Row],[RESPONSABLE DEL CONTROL (CARGO)]]="","No","Si"))</f>
        <v/>
      </c>
      <c r="O192" s="427" t="str">
        <f>IF(Tabla46[[#This Row],[FRECUENCIA DE EJECUCION DEL CONTROL]]="","",IF(Tabla46[[#This Row],[FRECUENCIA DE EJECUCION DEL CONTROL]]=DATOS!$AS$32,DATOS!$AS$32,DATOS!$AS$31))</f>
        <v/>
      </c>
      <c r="P19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2" s="427" t="str">
        <f>IF(ISTEXT(Tabla46[[#This Row],[VALOR EVALUACION DISENO]]),"",IF(Tabla46[[#This Row],[VALOR EVALUACION DISENO]]&gt;4.6,DATOS!$AV$21,IF(Tabla46[[#This Row],[VALOR EVALUACION DISENO]]&gt;=3,DATOS!$AV$22,DATOS!$AV$23)))</f>
        <v/>
      </c>
      <c r="R192" s="431"/>
      <c r="S192" s="427" t="str">
        <f>IFERROR(VLOOKUP(Tabla46[[#This Row],[% DE CUMPLIMIENTO DE LA EJECUCION DEL CONTROL]],DATOS!$AS$38:$AT$40,2,0),"")</f>
        <v/>
      </c>
      <c r="T192" s="432"/>
      <c r="U192" s="433" t="str">
        <f>IFERROR(VLOOKUP(Tabla46[[#This Row],[CRITERIOS DE EVALUACION DE LA EFECTIVIDAD]],DATOS!$AS$43:$AT$45,2,0),"")</f>
        <v/>
      </c>
      <c r="V19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3" spans="1:22" ht="15" customHeight="1" x14ac:dyDescent="0.25">
      <c r="A193" s="7"/>
      <c r="B193" s="5"/>
      <c r="C193" s="5"/>
      <c r="D193" s="86"/>
      <c r="E193" s="10"/>
      <c r="F193" s="200"/>
      <c r="G193" s="151" t="str">
        <f>IFERROR(VLOOKUP(Tabla46[[#This Row],[ID RIESGO]],'1. IDENTIFICACION DEL RIESGO'!$AB$27:$AL$34,11,0),"")</f>
        <v/>
      </c>
      <c r="H193" s="200"/>
      <c r="I193" s="426"/>
      <c r="J193" s="426"/>
      <c r="K193" s="426"/>
      <c r="L193" s="426"/>
      <c r="M193" s="426"/>
      <c r="N193" s="427" t="str">
        <f>IF(Tabla46[[#This Row],[ID RIESGO]]="","",IF(Tabla46[[#This Row],[RESPONSABLE DEL CONTROL (CARGO)]]="","No","Si"))</f>
        <v/>
      </c>
      <c r="O193" s="427" t="str">
        <f>IF(Tabla46[[#This Row],[FRECUENCIA DE EJECUCION DEL CONTROL]]="","",IF(Tabla46[[#This Row],[FRECUENCIA DE EJECUCION DEL CONTROL]]=DATOS!$AS$32,DATOS!$AS$32,DATOS!$AS$31))</f>
        <v/>
      </c>
      <c r="P19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3" s="427" t="str">
        <f>IF(ISTEXT(Tabla46[[#This Row],[VALOR EVALUACION DISENO]]),"",IF(Tabla46[[#This Row],[VALOR EVALUACION DISENO]]&gt;4.6,DATOS!$AV$21,IF(Tabla46[[#This Row],[VALOR EVALUACION DISENO]]&gt;=3,DATOS!$AV$22,DATOS!$AV$23)))</f>
        <v/>
      </c>
      <c r="R193" s="431"/>
      <c r="S193" s="427" t="str">
        <f>IFERROR(VLOOKUP(Tabla46[[#This Row],[% DE CUMPLIMIENTO DE LA EJECUCION DEL CONTROL]],DATOS!$AS$38:$AT$40,2,0),"")</f>
        <v/>
      </c>
      <c r="T193" s="432"/>
      <c r="U193" s="433" t="str">
        <f>IFERROR(VLOOKUP(Tabla46[[#This Row],[CRITERIOS DE EVALUACION DE LA EFECTIVIDAD]],DATOS!$AS$43:$AT$45,2,0),"")</f>
        <v/>
      </c>
      <c r="V19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4" spans="1:22" ht="15" customHeight="1" x14ac:dyDescent="0.25">
      <c r="A194" s="7"/>
      <c r="B194" s="5"/>
      <c r="C194" s="5"/>
      <c r="D194" s="86"/>
      <c r="E194" s="10"/>
      <c r="F194" s="200"/>
      <c r="G194" s="151" t="str">
        <f>IFERROR(VLOOKUP(Tabla46[[#This Row],[ID RIESGO]],'1. IDENTIFICACION DEL RIESGO'!$AB$27:$AL$34,11,0),"")</f>
        <v/>
      </c>
      <c r="H194" s="200"/>
      <c r="I194" s="426"/>
      <c r="J194" s="426"/>
      <c r="K194" s="426"/>
      <c r="L194" s="426"/>
      <c r="M194" s="426"/>
      <c r="N194" s="427" t="str">
        <f>IF(Tabla46[[#This Row],[ID RIESGO]]="","",IF(Tabla46[[#This Row],[RESPONSABLE DEL CONTROL (CARGO)]]="","No","Si"))</f>
        <v/>
      </c>
      <c r="O194" s="427" t="str">
        <f>IF(Tabla46[[#This Row],[FRECUENCIA DE EJECUCION DEL CONTROL]]="","",IF(Tabla46[[#This Row],[FRECUENCIA DE EJECUCION DEL CONTROL]]=DATOS!$AS$32,DATOS!$AS$32,DATOS!$AS$31))</f>
        <v/>
      </c>
      <c r="P19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4" s="427" t="str">
        <f>IF(ISTEXT(Tabla46[[#This Row],[VALOR EVALUACION DISENO]]),"",IF(Tabla46[[#This Row],[VALOR EVALUACION DISENO]]&gt;4.6,DATOS!$AV$21,IF(Tabla46[[#This Row],[VALOR EVALUACION DISENO]]&gt;=3,DATOS!$AV$22,DATOS!$AV$23)))</f>
        <v/>
      </c>
      <c r="R194" s="431"/>
      <c r="S194" s="427" t="str">
        <f>IFERROR(VLOOKUP(Tabla46[[#This Row],[% DE CUMPLIMIENTO DE LA EJECUCION DEL CONTROL]],DATOS!$AS$38:$AT$40,2,0),"")</f>
        <v/>
      </c>
      <c r="T194" s="432"/>
      <c r="U194" s="433" t="str">
        <f>IFERROR(VLOOKUP(Tabla46[[#This Row],[CRITERIOS DE EVALUACION DE LA EFECTIVIDAD]],DATOS!$AS$43:$AT$45,2,0),"")</f>
        <v/>
      </c>
      <c r="V19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5" spans="1:22" ht="15" customHeight="1" x14ac:dyDescent="0.25">
      <c r="A195" s="7"/>
      <c r="B195" s="5"/>
      <c r="C195" s="5"/>
      <c r="D195" s="86"/>
      <c r="E195" s="10"/>
      <c r="F195" s="200"/>
      <c r="G195" s="151" t="str">
        <f>IFERROR(VLOOKUP(Tabla46[[#This Row],[ID RIESGO]],'1. IDENTIFICACION DEL RIESGO'!$AB$27:$AL$34,11,0),"")</f>
        <v/>
      </c>
      <c r="H195" s="200"/>
      <c r="I195" s="426"/>
      <c r="J195" s="426"/>
      <c r="K195" s="426"/>
      <c r="L195" s="426"/>
      <c r="M195" s="426"/>
      <c r="N195" s="427" t="str">
        <f>IF(Tabla46[[#This Row],[ID RIESGO]]="","",IF(Tabla46[[#This Row],[RESPONSABLE DEL CONTROL (CARGO)]]="","No","Si"))</f>
        <v/>
      </c>
      <c r="O195" s="427" t="str">
        <f>IF(Tabla46[[#This Row],[FRECUENCIA DE EJECUCION DEL CONTROL]]="","",IF(Tabla46[[#This Row],[FRECUENCIA DE EJECUCION DEL CONTROL]]=DATOS!$AS$32,DATOS!$AS$32,DATOS!$AS$31))</f>
        <v/>
      </c>
      <c r="P19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5" s="427" t="str">
        <f>IF(ISTEXT(Tabla46[[#This Row],[VALOR EVALUACION DISENO]]),"",IF(Tabla46[[#This Row],[VALOR EVALUACION DISENO]]&gt;4.6,DATOS!$AV$21,IF(Tabla46[[#This Row],[VALOR EVALUACION DISENO]]&gt;=3,DATOS!$AV$22,DATOS!$AV$23)))</f>
        <v/>
      </c>
      <c r="R195" s="431"/>
      <c r="S195" s="427" t="str">
        <f>IFERROR(VLOOKUP(Tabla46[[#This Row],[% DE CUMPLIMIENTO DE LA EJECUCION DEL CONTROL]],DATOS!$AS$38:$AT$40,2,0),"")</f>
        <v/>
      </c>
      <c r="T195" s="432"/>
      <c r="U195" s="433" t="str">
        <f>IFERROR(VLOOKUP(Tabla46[[#This Row],[CRITERIOS DE EVALUACION DE LA EFECTIVIDAD]],DATOS!$AS$43:$AT$45,2,0),"")</f>
        <v/>
      </c>
      <c r="V19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6" spans="1:22" ht="15" customHeight="1" x14ac:dyDescent="0.25">
      <c r="A196" s="7"/>
      <c r="B196" s="5"/>
      <c r="C196" s="5"/>
      <c r="D196" s="86"/>
      <c r="E196" s="10"/>
      <c r="F196" s="200"/>
      <c r="G196" s="151" t="str">
        <f>IFERROR(VLOOKUP(Tabla46[[#This Row],[ID RIESGO]],'1. IDENTIFICACION DEL RIESGO'!$AB$27:$AL$34,11,0),"")</f>
        <v/>
      </c>
      <c r="H196" s="200"/>
      <c r="I196" s="426"/>
      <c r="J196" s="426"/>
      <c r="K196" s="426"/>
      <c r="L196" s="426"/>
      <c r="M196" s="426"/>
      <c r="N196" s="427" t="str">
        <f>IF(Tabla46[[#This Row],[ID RIESGO]]="","",IF(Tabla46[[#This Row],[RESPONSABLE DEL CONTROL (CARGO)]]="","No","Si"))</f>
        <v/>
      </c>
      <c r="O196" s="427" t="str">
        <f>IF(Tabla46[[#This Row],[FRECUENCIA DE EJECUCION DEL CONTROL]]="","",IF(Tabla46[[#This Row],[FRECUENCIA DE EJECUCION DEL CONTROL]]=DATOS!$AS$32,DATOS!$AS$32,DATOS!$AS$31))</f>
        <v/>
      </c>
      <c r="P19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6" s="427" t="str">
        <f>IF(ISTEXT(Tabla46[[#This Row],[VALOR EVALUACION DISENO]]),"",IF(Tabla46[[#This Row],[VALOR EVALUACION DISENO]]&gt;4.6,DATOS!$AV$21,IF(Tabla46[[#This Row],[VALOR EVALUACION DISENO]]&gt;=3,DATOS!$AV$22,DATOS!$AV$23)))</f>
        <v/>
      </c>
      <c r="R196" s="431"/>
      <c r="S196" s="427" t="str">
        <f>IFERROR(VLOOKUP(Tabla46[[#This Row],[% DE CUMPLIMIENTO DE LA EJECUCION DEL CONTROL]],DATOS!$AS$38:$AT$40,2,0),"")</f>
        <v/>
      </c>
      <c r="T196" s="432"/>
      <c r="U196" s="433" t="str">
        <f>IFERROR(VLOOKUP(Tabla46[[#This Row],[CRITERIOS DE EVALUACION DE LA EFECTIVIDAD]],DATOS!$AS$43:$AT$45,2,0),"")</f>
        <v/>
      </c>
      <c r="V19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7" spans="1:22" ht="15" customHeight="1" x14ac:dyDescent="0.25">
      <c r="A197" s="7"/>
      <c r="B197" s="5"/>
      <c r="C197" s="5"/>
      <c r="D197" s="86"/>
      <c r="E197" s="10"/>
      <c r="F197" s="200"/>
      <c r="G197" s="151" t="str">
        <f>IFERROR(VLOOKUP(Tabla46[[#This Row],[ID RIESGO]],'1. IDENTIFICACION DEL RIESGO'!$AB$27:$AL$34,11,0),"")</f>
        <v/>
      </c>
      <c r="H197" s="200"/>
      <c r="I197" s="426"/>
      <c r="J197" s="426"/>
      <c r="K197" s="426"/>
      <c r="L197" s="426"/>
      <c r="M197" s="426"/>
      <c r="N197" s="427" t="str">
        <f>IF(Tabla46[[#This Row],[ID RIESGO]]="","",IF(Tabla46[[#This Row],[RESPONSABLE DEL CONTROL (CARGO)]]="","No","Si"))</f>
        <v/>
      </c>
      <c r="O197" s="427" t="str">
        <f>IF(Tabla46[[#This Row],[FRECUENCIA DE EJECUCION DEL CONTROL]]="","",IF(Tabla46[[#This Row],[FRECUENCIA DE EJECUCION DEL CONTROL]]=DATOS!$AS$32,DATOS!$AS$32,DATOS!$AS$31))</f>
        <v/>
      </c>
      <c r="P19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7" s="427" t="str">
        <f>IF(ISTEXT(Tabla46[[#This Row],[VALOR EVALUACION DISENO]]),"",IF(Tabla46[[#This Row],[VALOR EVALUACION DISENO]]&gt;4.6,DATOS!$AV$21,IF(Tabla46[[#This Row],[VALOR EVALUACION DISENO]]&gt;=3,DATOS!$AV$22,DATOS!$AV$23)))</f>
        <v/>
      </c>
      <c r="R197" s="431"/>
      <c r="S197" s="427" t="str">
        <f>IFERROR(VLOOKUP(Tabla46[[#This Row],[% DE CUMPLIMIENTO DE LA EJECUCION DEL CONTROL]],DATOS!$AS$38:$AT$40,2,0),"")</f>
        <v/>
      </c>
      <c r="T197" s="432"/>
      <c r="U197" s="433" t="str">
        <f>IFERROR(VLOOKUP(Tabla46[[#This Row],[CRITERIOS DE EVALUACION DE LA EFECTIVIDAD]],DATOS!$AS$43:$AT$45,2,0),"")</f>
        <v/>
      </c>
      <c r="V19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8" spans="1:22" ht="15" customHeight="1" x14ac:dyDescent="0.25">
      <c r="A198" s="7"/>
      <c r="B198" s="5"/>
      <c r="C198" s="5"/>
      <c r="D198" s="86"/>
      <c r="E198" s="10"/>
      <c r="F198" s="200"/>
      <c r="G198" s="151" t="str">
        <f>IFERROR(VLOOKUP(Tabla46[[#This Row],[ID RIESGO]],'1. IDENTIFICACION DEL RIESGO'!$AB$27:$AL$34,11,0),"")</f>
        <v/>
      </c>
      <c r="H198" s="200"/>
      <c r="I198" s="426"/>
      <c r="J198" s="426"/>
      <c r="K198" s="426"/>
      <c r="L198" s="426"/>
      <c r="M198" s="426"/>
      <c r="N198" s="427" t="str">
        <f>IF(Tabla46[[#This Row],[ID RIESGO]]="","",IF(Tabla46[[#This Row],[RESPONSABLE DEL CONTROL (CARGO)]]="","No","Si"))</f>
        <v/>
      </c>
      <c r="O198" s="427" t="str">
        <f>IF(Tabla46[[#This Row],[FRECUENCIA DE EJECUCION DEL CONTROL]]="","",IF(Tabla46[[#This Row],[FRECUENCIA DE EJECUCION DEL CONTROL]]=DATOS!$AS$32,DATOS!$AS$32,DATOS!$AS$31))</f>
        <v/>
      </c>
      <c r="P19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8" s="427" t="str">
        <f>IF(ISTEXT(Tabla46[[#This Row],[VALOR EVALUACION DISENO]]),"",IF(Tabla46[[#This Row],[VALOR EVALUACION DISENO]]&gt;4.6,DATOS!$AV$21,IF(Tabla46[[#This Row],[VALOR EVALUACION DISENO]]&gt;=3,DATOS!$AV$22,DATOS!$AV$23)))</f>
        <v/>
      </c>
      <c r="R198" s="431"/>
      <c r="S198" s="427" t="str">
        <f>IFERROR(VLOOKUP(Tabla46[[#This Row],[% DE CUMPLIMIENTO DE LA EJECUCION DEL CONTROL]],DATOS!$AS$38:$AT$40,2,0),"")</f>
        <v/>
      </c>
      <c r="T198" s="432"/>
      <c r="U198" s="433" t="str">
        <f>IFERROR(VLOOKUP(Tabla46[[#This Row],[CRITERIOS DE EVALUACION DE LA EFECTIVIDAD]],DATOS!$AS$43:$AT$45,2,0),"")</f>
        <v/>
      </c>
      <c r="V19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199" spans="1:22" ht="15" customHeight="1" x14ac:dyDescent="0.25">
      <c r="A199" s="7"/>
      <c r="B199" s="5"/>
      <c r="C199" s="5"/>
      <c r="D199" s="86"/>
      <c r="E199" s="10"/>
      <c r="F199" s="200"/>
      <c r="G199" s="151" t="str">
        <f>IFERROR(VLOOKUP(Tabla46[[#This Row],[ID RIESGO]],'1. IDENTIFICACION DEL RIESGO'!$AB$27:$AL$34,11,0),"")</f>
        <v/>
      </c>
      <c r="H199" s="200"/>
      <c r="I199" s="426"/>
      <c r="J199" s="426"/>
      <c r="K199" s="426"/>
      <c r="L199" s="426"/>
      <c r="M199" s="426"/>
      <c r="N199" s="427" t="str">
        <f>IF(Tabla46[[#This Row],[ID RIESGO]]="","",IF(Tabla46[[#This Row],[RESPONSABLE DEL CONTROL (CARGO)]]="","No","Si"))</f>
        <v/>
      </c>
      <c r="O199" s="427" t="str">
        <f>IF(Tabla46[[#This Row],[FRECUENCIA DE EJECUCION DEL CONTROL]]="","",IF(Tabla46[[#This Row],[FRECUENCIA DE EJECUCION DEL CONTROL]]=DATOS!$AS$32,DATOS!$AS$32,DATOS!$AS$31))</f>
        <v/>
      </c>
      <c r="P19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199" s="427" t="str">
        <f>IF(ISTEXT(Tabla46[[#This Row],[VALOR EVALUACION DISENO]]),"",IF(Tabla46[[#This Row],[VALOR EVALUACION DISENO]]&gt;4.6,DATOS!$AV$21,IF(Tabla46[[#This Row],[VALOR EVALUACION DISENO]]&gt;=3,DATOS!$AV$22,DATOS!$AV$23)))</f>
        <v/>
      </c>
      <c r="R199" s="431"/>
      <c r="S199" s="427" t="str">
        <f>IFERROR(VLOOKUP(Tabla46[[#This Row],[% DE CUMPLIMIENTO DE LA EJECUCION DEL CONTROL]],DATOS!$AS$38:$AT$40,2,0),"")</f>
        <v/>
      </c>
      <c r="T199" s="432"/>
      <c r="U199" s="433" t="str">
        <f>IFERROR(VLOOKUP(Tabla46[[#This Row],[CRITERIOS DE EVALUACION DE LA EFECTIVIDAD]],DATOS!$AS$43:$AT$45,2,0),"")</f>
        <v/>
      </c>
      <c r="V19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0" spans="1:22" ht="15" customHeight="1" x14ac:dyDescent="0.25">
      <c r="A200" s="7"/>
      <c r="B200" s="5"/>
      <c r="C200" s="5"/>
      <c r="D200" s="86"/>
      <c r="E200" s="10"/>
      <c r="F200" s="200"/>
      <c r="G200" s="151" t="str">
        <f>IFERROR(VLOOKUP(Tabla46[[#This Row],[ID RIESGO]],'1. IDENTIFICACION DEL RIESGO'!$AB$27:$AL$34,11,0),"")</f>
        <v/>
      </c>
      <c r="H200" s="200"/>
      <c r="I200" s="426"/>
      <c r="J200" s="426"/>
      <c r="K200" s="426"/>
      <c r="L200" s="426"/>
      <c r="M200" s="426"/>
      <c r="N200" s="427" t="str">
        <f>IF(Tabla46[[#This Row],[ID RIESGO]]="","",IF(Tabla46[[#This Row],[RESPONSABLE DEL CONTROL (CARGO)]]="","No","Si"))</f>
        <v/>
      </c>
      <c r="O200" s="427" t="str">
        <f>IF(Tabla46[[#This Row],[FRECUENCIA DE EJECUCION DEL CONTROL]]="","",IF(Tabla46[[#This Row],[FRECUENCIA DE EJECUCION DEL CONTROL]]=DATOS!$AS$32,DATOS!$AS$32,DATOS!$AS$31))</f>
        <v/>
      </c>
      <c r="P20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0" s="427" t="str">
        <f>IF(ISTEXT(Tabla46[[#This Row],[VALOR EVALUACION DISENO]]),"",IF(Tabla46[[#This Row],[VALOR EVALUACION DISENO]]&gt;4.6,DATOS!$AV$21,IF(Tabla46[[#This Row],[VALOR EVALUACION DISENO]]&gt;=3,DATOS!$AV$22,DATOS!$AV$23)))</f>
        <v/>
      </c>
      <c r="R200" s="431"/>
      <c r="S200" s="427" t="str">
        <f>IFERROR(VLOOKUP(Tabla46[[#This Row],[% DE CUMPLIMIENTO DE LA EJECUCION DEL CONTROL]],DATOS!$AS$38:$AT$40,2,0),"")</f>
        <v/>
      </c>
      <c r="T200" s="432"/>
      <c r="U200" s="433" t="str">
        <f>IFERROR(VLOOKUP(Tabla46[[#This Row],[CRITERIOS DE EVALUACION DE LA EFECTIVIDAD]],DATOS!$AS$43:$AT$45,2,0),"")</f>
        <v/>
      </c>
      <c r="V20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1" spans="1:22" ht="15" customHeight="1" x14ac:dyDescent="0.25">
      <c r="A201" s="7"/>
      <c r="B201" s="5"/>
      <c r="C201" s="5"/>
      <c r="D201" s="86"/>
      <c r="E201" s="10"/>
      <c r="F201" s="200"/>
      <c r="G201" s="151" t="str">
        <f>IFERROR(VLOOKUP(Tabla46[[#This Row],[ID RIESGO]],'1. IDENTIFICACION DEL RIESGO'!$AB$27:$AL$34,11,0),"")</f>
        <v/>
      </c>
      <c r="H201" s="200"/>
      <c r="I201" s="426"/>
      <c r="J201" s="426"/>
      <c r="K201" s="426"/>
      <c r="L201" s="426"/>
      <c r="M201" s="426"/>
      <c r="N201" s="427" t="str">
        <f>IF(Tabla46[[#This Row],[ID RIESGO]]="","",IF(Tabla46[[#This Row],[RESPONSABLE DEL CONTROL (CARGO)]]="","No","Si"))</f>
        <v/>
      </c>
      <c r="O201" s="427" t="str">
        <f>IF(Tabla46[[#This Row],[FRECUENCIA DE EJECUCION DEL CONTROL]]="","",IF(Tabla46[[#This Row],[FRECUENCIA DE EJECUCION DEL CONTROL]]=DATOS!$AS$32,DATOS!$AS$32,DATOS!$AS$31))</f>
        <v/>
      </c>
      <c r="P20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1" s="427" t="str">
        <f>IF(ISTEXT(Tabla46[[#This Row],[VALOR EVALUACION DISENO]]),"",IF(Tabla46[[#This Row],[VALOR EVALUACION DISENO]]&gt;4.6,DATOS!$AV$21,IF(Tabla46[[#This Row],[VALOR EVALUACION DISENO]]&gt;=3,DATOS!$AV$22,DATOS!$AV$23)))</f>
        <v/>
      </c>
      <c r="R201" s="431"/>
      <c r="S201" s="427" t="str">
        <f>IFERROR(VLOOKUP(Tabla46[[#This Row],[% DE CUMPLIMIENTO DE LA EJECUCION DEL CONTROL]],DATOS!$AS$38:$AT$40,2,0),"")</f>
        <v/>
      </c>
      <c r="T201" s="432"/>
      <c r="U201" s="433" t="str">
        <f>IFERROR(VLOOKUP(Tabla46[[#This Row],[CRITERIOS DE EVALUACION DE LA EFECTIVIDAD]],DATOS!$AS$43:$AT$45,2,0),"")</f>
        <v/>
      </c>
      <c r="V20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2" spans="1:22" ht="15" customHeight="1" x14ac:dyDescent="0.25">
      <c r="A202" s="7"/>
      <c r="B202" s="5"/>
      <c r="C202" s="5"/>
      <c r="D202" s="86"/>
      <c r="E202" s="10"/>
      <c r="F202" s="200"/>
      <c r="G202" s="151" t="str">
        <f>IFERROR(VLOOKUP(Tabla46[[#This Row],[ID RIESGO]],'1. IDENTIFICACION DEL RIESGO'!$AB$27:$AL$34,11,0),"")</f>
        <v/>
      </c>
      <c r="H202" s="200"/>
      <c r="I202" s="426"/>
      <c r="J202" s="426"/>
      <c r="K202" s="426"/>
      <c r="L202" s="426"/>
      <c r="M202" s="426"/>
      <c r="N202" s="427" t="str">
        <f>IF(Tabla46[[#This Row],[ID RIESGO]]="","",IF(Tabla46[[#This Row],[RESPONSABLE DEL CONTROL (CARGO)]]="","No","Si"))</f>
        <v/>
      </c>
      <c r="O202" s="427" t="str">
        <f>IF(Tabla46[[#This Row],[FRECUENCIA DE EJECUCION DEL CONTROL]]="","",IF(Tabla46[[#This Row],[FRECUENCIA DE EJECUCION DEL CONTROL]]=DATOS!$AS$32,DATOS!$AS$32,DATOS!$AS$31))</f>
        <v/>
      </c>
      <c r="P20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2" s="427" t="str">
        <f>IF(ISTEXT(Tabla46[[#This Row],[VALOR EVALUACION DISENO]]),"",IF(Tabla46[[#This Row],[VALOR EVALUACION DISENO]]&gt;4.6,DATOS!$AV$21,IF(Tabla46[[#This Row],[VALOR EVALUACION DISENO]]&gt;=3,DATOS!$AV$22,DATOS!$AV$23)))</f>
        <v/>
      </c>
      <c r="R202" s="431"/>
      <c r="S202" s="427" t="str">
        <f>IFERROR(VLOOKUP(Tabla46[[#This Row],[% DE CUMPLIMIENTO DE LA EJECUCION DEL CONTROL]],DATOS!$AS$38:$AT$40,2,0),"")</f>
        <v/>
      </c>
      <c r="T202" s="432"/>
      <c r="U202" s="433" t="str">
        <f>IFERROR(VLOOKUP(Tabla46[[#This Row],[CRITERIOS DE EVALUACION DE LA EFECTIVIDAD]],DATOS!$AS$43:$AT$45,2,0),"")</f>
        <v/>
      </c>
      <c r="V20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3" spans="1:22" ht="15" customHeight="1" x14ac:dyDescent="0.25">
      <c r="A203" s="7"/>
      <c r="B203" s="5"/>
      <c r="C203" s="5"/>
      <c r="D203" s="86"/>
      <c r="E203" s="10"/>
      <c r="F203" s="200"/>
      <c r="G203" s="151" t="str">
        <f>IFERROR(VLOOKUP(Tabla46[[#This Row],[ID RIESGO]],'1. IDENTIFICACION DEL RIESGO'!$AB$27:$AL$34,11,0),"")</f>
        <v/>
      </c>
      <c r="H203" s="200"/>
      <c r="I203" s="426"/>
      <c r="J203" s="426"/>
      <c r="K203" s="426"/>
      <c r="L203" s="426"/>
      <c r="M203" s="426"/>
      <c r="N203" s="427" t="str">
        <f>IF(Tabla46[[#This Row],[ID RIESGO]]="","",IF(Tabla46[[#This Row],[RESPONSABLE DEL CONTROL (CARGO)]]="","No","Si"))</f>
        <v/>
      </c>
      <c r="O203" s="427" t="str">
        <f>IF(Tabla46[[#This Row],[FRECUENCIA DE EJECUCION DEL CONTROL]]="","",IF(Tabla46[[#This Row],[FRECUENCIA DE EJECUCION DEL CONTROL]]=DATOS!$AS$32,DATOS!$AS$32,DATOS!$AS$31))</f>
        <v/>
      </c>
      <c r="P20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3" s="427" t="str">
        <f>IF(ISTEXT(Tabla46[[#This Row],[VALOR EVALUACION DISENO]]),"",IF(Tabla46[[#This Row],[VALOR EVALUACION DISENO]]&gt;4.6,DATOS!$AV$21,IF(Tabla46[[#This Row],[VALOR EVALUACION DISENO]]&gt;=3,DATOS!$AV$22,DATOS!$AV$23)))</f>
        <v/>
      </c>
      <c r="R203" s="431"/>
      <c r="S203" s="427" t="str">
        <f>IFERROR(VLOOKUP(Tabla46[[#This Row],[% DE CUMPLIMIENTO DE LA EJECUCION DEL CONTROL]],DATOS!$AS$38:$AT$40,2,0),"")</f>
        <v/>
      </c>
      <c r="T203" s="432"/>
      <c r="U203" s="433" t="str">
        <f>IFERROR(VLOOKUP(Tabla46[[#This Row],[CRITERIOS DE EVALUACION DE LA EFECTIVIDAD]],DATOS!$AS$43:$AT$45,2,0),"")</f>
        <v/>
      </c>
      <c r="V20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4" spans="1:22" ht="15" customHeight="1" x14ac:dyDescent="0.25">
      <c r="A204" s="7"/>
      <c r="B204" s="5"/>
      <c r="C204" s="5"/>
      <c r="D204" s="86"/>
      <c r="E204" s="10"/>
      <c r="F204" s="200"/>
      <c r="G204" s="151" t="str">
        <f>IFERROR(VLOOKUP(Tabla46[[#This Row],[ID RIESGO]],'1. IDENTIFICACION DEL RIESGO'!$AB$27:$AL$34,11,0),"")</f>
        <v/>
      </c>
      <c r="H204" s="200"/>
      <c r="I204" s="426"/>
      <c r="J204" s="426"/>
      <c r="K204" s="426"/>
      <c r="L204" s="426"/>
      <c r="M204" s="426"/>
      <c r="N204" s="427" t="str">
        <f>IF(Tabla46[[#This Row],[ID RIESGO]]="","",IF(Tabla46[[#This Row],[RESPONSABLE DEL CONTROL (CARGO)]]="","No","Si"))</f>
        <v/>
      </c>
      <c r="O204" s="427" t="str">
        <f>IF(Tabla46[[#This Row],[FRECUENCIA DE EJECUCION DEL CONTROL]]="","",IF(Tabla46[[#This Row],[FRECUENCIA DE EJECUCION DEL CONTROL]]=DATOS!$AS$32,DATOS!$AS$32,DATOS!$AS$31))</f>
        <v/>
      </c>
      <c r="P20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4" s="427" t="str">
        <f>IF(ISTEXT(Tabla46[[#This Row],[VALOR EVALUACION DISENO]]),"",IF(Tabla46[[#This Row],[VALOR EVALUACION DISENO]]&gt;4.6,DATOS!$AV$21,IF(Tabla46[[#This Row],[VALOR EVALUACION DISENO]]&gt;=3,DATOS!$AV$22,DATOS!$AV$23)))</f>
        <v/>
      </c>
      <c r="R204" s="431"/>
      <c r="S204" s="427" t="str">
        <f>IFERROR(VLOOKUP(Tabla46[[#This Row],[% DE CUMPLIMIENTO DE LA EJECUCION DEL CONTROL]],DATOS!$AS$38:$AT$40,2,0),"")</f>
        <v/>
      </c>
      <c r="T204" s="432"/>
      <c r="U204" s="433" t="str">
        <f>IFERROR(VLOOKUP(Tabla46[[#This Row],[CRITERIOS DE EVALUACION DE LA EFECTIVIDAD]],DATOS!$AS$43:$AT$45,2,0),"")</f>
        <v/>
      </c>
      <c r="V20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5" spans="1:22" ht="15" customHeight="1" x14ac:dyDescent="0.25">
      <c r="A205" s="7"/>
      <c r="B205" s="5"/>
      <c r="C205" s="5"/>
      <c r="D205" s="86"/>
      <c r="E205" s="10"/>
      <c r="F205" s="200"/>
      <c r="G205" s="151" t="str">
        <f>IFERROR(VLOOKUP(Tabla46[[#This Row],[ID RIESGO]],'1. IDENTIFICACION DEL RIESGO'!$AB$27:$AL$34,11,0),"")</f>
        <v/>
      </c>
      <c r="H205" s="200"/>
      <c r="I205" s="426"/>
      <c r="J205" s="426"/>
      <c r="K205" s="426"/>
      <c r="L205" s="426"/>
      <c r="M205" s="426"/>
      <c r="N205" s="427" t="str">
        <f>IF(Tabla46[[#This Row],[ID RIESGO]]="","",IF(Tabla46[[#This Row],[RESPONSABLE DEL CONTROL (CARGO)]]="","No","Si"))</f>
        <v/>
      </c>
      <c r="O205" s="427" t="str">
        <f>IF(Tabla46[[#This Row],[FRECUENCIA DE EJECUCION DEL CONTROL]]="","",IF(Tabla46[[#This Row],[FRECUENCIA DE EJECUCION DEL CONTROL]]=DATOS!$AS$32,DATOS!$AS$32,DATOS!$AS$31))</f>
        <v/>
      </c>
      <c r="P20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5" s="427" t="str">
        <f>IF(ISTEXT(Tabla46[[#This Row],[VALOR EVALUACION DISENO]]),"",IF(Tabla46[[#This Row],[VALOR EVALUACION DISENO]]&gt;4.6,DATOS!$AV$21,IF(Tabla46[[#This Row],[VALOR EVALUACION DISENO]]&gt;=3,DATOS!$AV$22,DATOS!$AV$23)))</f>
        <v/>
      </c>
      <c r="R205" s="431"/>
      <c r="S205" s="427" t="str">
        <f>IFERROR(VLOOKUP(Tabla46[[#This Row],[% DE CUMPLIMIENTO DE LA EJECUCION DEL CONTROL]],DATOS!$AS$38:$AT$40,2,0),"")</f>
        <v/>
      </c>
      <c r="T205" s="432"/>
      <c r="U205" s="433" t="str">
        <f>IFERROR(VLOOKUP(Tabla46[[#This Row],[CRITERIOS DE EVALUACION DE LA EFECTIVIDAD]],DATOS!$AS$43:$AT$45,2,0),"")</f>
        <v/>
      </c>
      <c r="V20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6" spans="1:22" ht="15" customHeight="1" x14ac:dyDescent="0.25">
      <c r="A206" s="7"/>
      <c r="B206" s="5"/>
      <c r="C206" s="5"/>
      <c r="D206" s="86"/>
      <c r="E206" s="10"/>
      <c r="F206" s="200"/>
      <c r="G206" s="151" t="str">
        <f>IFERROR(VLOOKUP(Tabla46[[#This Row],[ID RIESGO]],'1. IDENTIFICACION DEL RIESGO'!$AB$27:$AL$34,11,0),"")</f>
        <v/>
      </c>
      <c r="H206" s="200"/>
      <c r="I206" s="426"/>
      <c r="J206" s="426"/>
      <c r="K206" s="426"/>
      <c r="L206" s="426"/>
      <c r="M206" s="426"/>
      <c r="N206" s="427" t="str">
        <f>IF(Tabla46[[#This Row],[ID RIESGO]]="","",IF(Tabla46[[#This Row],[RESPONSABLE DEL CONTROL (CARGO)]]="","No","Si"))</f>
        <v/>
      </c>
      <c r="O206" s="427" t="str">
        <f>IF(Tabla46[[#This Row],[FRECUENCIA DE EJECUCION DEL CONTROL]]="","",IF(Tabla46[[#This Row],[FRECUENCIA DE EJECUCION DEL CONTROL]]=DATOS!$AS$32,DATOS!$AS$32,DATOS!$AS$31))</f>
        <v/>
      </c>
      <c r="P20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6" s="427" t="str">
        <f>IF(ISTEXT(Tabla46[[#This Row],[VALOR EVALUACION DISENO]]),"",IF(Tabla46[[#This Row],[VALOR EVALUACION DISENO]]&gt;4.6,DATOS!$AV$21,IF(Tabla46[[#This Row],[VALOR EVALUACION DISENO]]&gt;=3,DATOS!$AV$22,DATOS!$AV$23)))</f>
        <v/>
      </c>
      <c r="R206" s="431"/>
      <c r="S206" s="427" t="str">
        <f>IFERROR(VLOOKUP(Tabla46[[#This Row],[% DE CUMPLIMIENTO DE LA EJECUCION DEL CONTROL]],DATOS!$AS$38:$AT$40,2,0),"")</f>
        <v/>
      </c>
      <c r="T206" s="432"/>
      <c r="U206" s="433" t="str">
        <f>IFERROR(VLOOKUP(Tabla46[[#This Row],[CRITERIOS DE EVALUACION DE LA EFECTIVIDAD]],DATOS!$AS$43:$AT$45,2,0),"")</f>
        <v/>
      </c>
      <c r="V20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7" spans="1:22" ht="15" customHeight="1" x14ac:dyDescent="0.25">
      <c r="A207" s="7"/>
      <c r="B207" s="5"/>
      <c r="C207" s="5"/>
      <c r="D207" s="86"/>
      <c r="E207" s="10"/>
      <c r="F207" s="200"/>
      <c r="G207" s="151" t="str">
        <f>IFERROR(VLOOKUP(Tabla46[[#This Row],[ID RIESGO]],'1. IDENTIFICACION DEL RIESGO'!$AB$27:$AL$34,11,0),"")</f>
        <v/>
      </c>
      <c r="H207" s="200"/>
      <c r="I207" s="426"/>
      <c r="J207" s="426"/>
      <c r="K207" s="426"/>
      <c r="L207" s="426"/>
      <c r="M207" s="426"/>
      <c r="N207" s="427" t="str">
        <f>IF(Tabla46[[#This Row],[ID RIESGO]]="","",IF(Tabla46[[#This Row],[RESPONSABLE DEL CONTROL (CARGO)]]="","No","Si"))</f>
        <v/>
      </c>
      <c r="O207" s="427" t="str">
        <f>IF(Tabla46[[#This Row],[FRECUENCIA DE EJECUCION DEL CONTROL]]="","",IF(Tabla46[[#This Row],[FRECUENCIA DE EJECUCION DEL CONTROL]]=DATOS!$AS$32,DATOS!$AS$32,DATOS!$AS$31))</f>
        <v/>
      </c>
      <c r="P20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7" s="427" t="str">
        <f>IF(ISTEXT(Tabla46[[#This Row],[VALOR EVALUACION DISENO]]),"",IF(Tabla46[[#This Row],[VALOR EVALUACION DISENO]]&gt;4.6,DATOS!$AV$21,IF(Tabla46[[#This Row],[VALOR EVALUACION DISENO]]&gt;=3,DATOS!$AV$22,DATOS!$AV$23)))</f>
        <v/>
      </c>
      <c r="R207" s="431"/>
      <c r="S207" s="427" t="str">
        <f>IFERROR(VLOOKUP(Tabla46[[#This Row],[% DE CUMPLIMIENTO DE LA EJECUCION DEL CONTROL]],DATOS!$AS$38:$AT$40,2,0),"")</f>
        <v/>
      </c>
      <c r="T207" s="432"/>
      <c r="U207" s="433" t="str">
        <f>IFERROR(VLOOKUP(Tabla46[[#This Row],[CRITERIOS DE EVALUACION DE LA EFECTIVIDAD]],DATOS!$AS$43:$AT$45,2,0),"")</f>
        <v/>
      </c>
      <c r="V20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8" spans="1:22" ht="15" customHeight="1" x14ac:dyDescent="0.25">
      <c r="A208" s="7"/>
      <c r="B208" s="5"/>
      <c r="C208" s="5"/>
      <c r="D208" s="86"/>
      <c r="E208" s="10"/>
      <c r="F208" s="200"/>
      <c r="G208" s="151" t="str">
        <f>IFERROR(VLOOKUP(Tabla46[[#This Row],[ID RIESGO]],'1. IDENTIFICACION DEL RIESGO'!$AB$27:$AL$34,11,0),"")</f>
        <v/>
      </c>
      <c r="H208" s="200"/>
      <c r="I208" s="426"/>
      <c r="J208" s="426"/>
      <c r="K208" s="426"/>
      <c r="L208" s="426"/>
      <c r="M208" s="426"/>
      <c r="N208" s="427" t="str">
        <f>IF(Tabla46[[#This Row],[ID RIESGO]]="","",IF(Tabla46[[#This Row],[RESPONSABLE DEL CONTROL (CARGO)]]="","No","Si"))</f>
        <v/>
      </c>
      <c r="O208" s="427" t="str">
        <f>IF(Tabla46[[#This Row],[FRECUENCIA DE EJECUCION DEL CONTROL]]="","",IF(Tabla46[[#This Row],[FRECUENCIA DE EJECUCION DEL CONTROL]]=DATOS!$AS$32,DATOS!$AS$32,DATOS!$AS$31))</f>
        <v/>
      </c>
      <c r="P20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8" s="427" t="str">
        <f>IF(ISTEXT(Tabla46[[#This Row],[VALOR EVALUACION DISENO]]),"",IF(Tabla46[[#This Row],[VALOR EVALUACION DISENO]]&gt;4.6,DATOS!$AV$21,IF(Tabla46[[#This Row],[VALOR EVALUACION DISENO]]&gt;=3,DATOS!$AV$22,DATOS!$AV$23)))</f>
        <v/>
      </c>
      <c r="R208" s="431"/>
      <c r="S208" s="427" t="str">
        <f>IFERROR(VLOOKUP(Tabla46[[#This Row],[% DE CUMPLIMIENTO DE LA EJECUCION DEL CONTROL]],DATOS!$AS$38:$AT$40,2,0),"")</f>
        <v/>
      </c>
      <c r="T208" s="432"/>
      <c r="U208" s="433" t="str">
        <f>IFERROR(VLOOKUP(Tabla46[[#This Row],[CRITERIOS DE EVALUACION DE LA EFECTIVIDAD]],DATOS!$AS$43:$AT$45,2,0),"")</f>
        <v/>
      </c>
      <c r="V20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09" spans="1:22" ht="15" customHeight="1" x14ac:dyDescent="0.25">
      <c r="A209" s="7"/>
      <c r="B209" s="5"/>
      <c r="C209" s="5"/>
      <c r="D209" s="86"/>
      <c r="E209" s="10"/>
      <c r="F209" s="200"/>
      <c r="G209" s="151" t="str">
        <f>IFERROR(VLOOKUP(Tabla46[[#This Row],[ID RIESGO]],'1. IDENTIFICACION DEL RIESGO'!$AB$27:$AL$34,11,0),"")</f>
        <v/>
      </c>
      <c r="H209" s="200"/>
      <c r="I209" s="426"/>
      <c r="J209" s="426"/>
      <c r="K209" s="426"/>
      <c r="L209" s="426"/>
      <c r="M209" s="426"/>
      <c r="N209" s="427" t="str">
        <f>IF(Tabla46[[#This Row],[ID RIESGO]]="","",IF(Tabla46[[#This Row],[RESPONSABLE DEL CONTROL (CARGO)]]="","No","Si"))</f>
        <v/>
      </c>
      <c r="O209" s="427" t="str">
        <f>IF(Tabla46[[#This Row],[FRECUENCIA DE EJECUCION DEL CONTROL]]="","",IF(Tabla46[[#This Row],[FRECUENCIA DE EJECUCION DEL CONTROL]]=DATOS!$AS$32,DATOS!$AS$32,DATOS!$AS$31))</f>
        <v/>
      </c>
      <c r="P20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09" s="427" t="str">
        <f>IF(ISTEXT(Tabla46[[#This Row],[VALOR EVALUACION DISENO]]),"",IF(Tabla46[[#This Row],[VALOR EVALUACION DISENO]]&gt;4.6,DATOS!$AV$21,IF(Tabla46[[#This Row],[VALOR EVALUACION DISENO]]&gt;=3,DATOS!$AV$22,DATOS!$AV$23)))</f>
        <v/>
      </c>
      <c r="R209" s="431"/>
      <c r="S209" s="427" t="str">
        <f>IFERROR(VLOOKUP(Tabla46[[#This Row],[% DE CUMPLIMIENTO DE LA EJECUCION DEL CONTROL]],DATOS!$AS$38:$AT$40,2,0),"")</f>
        <v/>
      </c>
      <c r="T209" s="432"/>
      <c r="U209" s="433" t="str">
        <f>IFERROR(VLOOKUP(Tabla46[[#This Row],[CRITERIOS DE EVALUACION DE LA EFECTIVIDAD]],DATOS!$AS$43:$AT$45,2,0),"")</f>
        <v/>
      </c>
      <c r="V20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0" spans="1:22" ht="15" customHeight="1" x14ac:dyDescent="0.25">
      <c r="A210" s="7"/>
      <c r="B210" s="5"/>
      <c r="C210" s="5"/>
      <c r="D210" s="86"/>
      <c r="E210" s="10"/>
      <c r="F210" s="200"/>
      <c r="G210" s="151" t="str">
        <f>IFERROR(VLOOKUP(Tabla46[[#This Row],[ID RIESGO]],'1. IDENTIFICACION DEL RIESGO'!$AB$27:$AL$34,11,0),"")</f>
        <v/>
      </c>
      <c r="H210" s="200"/>
      <c r="I210" s="426"/>
      <c r="J210" s="426"/>
      <c r="K210" s="426"/>
      <c r="L210" s="426"/>
      <c r="M210" s="426"/>
      <c r="N210" s="427" t="str">
        <f>IF(Tabla46[[#This Row],[ID RIESGO]]="","",IF(Tabla46[[#This Row],[RESPONSABLE DEL CONTROL (CARGO)]]="","No","Si"))</f>
        <v/>
      </c>
      <c r="O210" s="427" t="str">
        <f>IF(Tabla46[[#This Row],[FRECUENCIA DE EJECUCION DEL CONTROL]]="","",IF(Tabla46[[#This Row],[FRECUENCIA DE EJECUCION DEL CONTROL]]=DATOS!$AS$32,DATOS!$AS$32,DATOS!$AS$31))</f>
        <v/>
      </c>
      <c r="P21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0" s="427" t="str">
        <f>IF(ISTEXT(Tabla46[[#This Row],[VALOR EVALUACION DISENO]]),"",IF(Tabla46[[#This Row],[VALOR EVALUACION DISENO]]&gt;4.6,DATOS!$AV$21,IF(Tabla46[[#This Row],[VALOR EVALUACION DISENO]]&gt;=3,DATOS!$AV$22,DATOS!$AV$23)))</f>
        <v/>
      </c>
      <c r="R210" s="431"/>
      <c r="S210" s="427" t="str">
        <f>IFERROR(VLOOKUP(Tabla46[[#This Row],[% DE CUMPLIMIENTO DE LA EJECUCION DEL CONTROL]],DATOS!$AS$38:$AT$40,2,0),"")</f>
        <v/>
      </c>
      <c r="T210" s="432"/>
      <c r="U210" s="433" t="str">
        <f>IFERROR(VLOOKUP(Tabla46[[#This Row],[CRITERIOS DE EVALUACION DE LA EFECTIVIDAD]],DATOS!$AS$43:$AT$45,2,0),"")</f>
        <v/>
      </c>
      <c r="V21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1" spans="1:22" ht="15" customHeight="1" x14ac:dyDescent="0.25">
      <c r="A211" s="7"/>
      <c r="B211" s="5"/>
      <c r="C211" s="5"/>
      <c r="D211" s="86"/>
      <c r="E211" s="10"/>
      <c r="F211" s="200"/>
      <c r="G211" s="151" t="str">
        <f>IFERROR(VLOOKUP(Tabla46[[#This Row],[ID RIESGO]],'1. IDENTIFICACION DEL RIESGO'!$AB$27:$AL$34,11,0),"")</f>
        <v/>
      </c>
      <c r="H211" s="200"/>
      <c r="I211" s="426"/>
      <c r="J211" s="426"/>
      <c r="K211" s="426"/>
      <c r="L211" s="426"/>
      <c r="M211" s="426"/>
      <c r="N211" s="427" t="str">
        <f>IF(Tabla46[[#This Row],[ID RIESGO]]="","",IF(Tabla46[[#This Row],[RESPONSABLE DEL CONTROL (CARGO)]]="","No","Si"))</f>
        <v/>
      </c>
      <c r="O211" s="427" t="str">
        <f>IF(Tabla46[[#This Row],[FRECUENCIA DE EJECUCION DEL CONTROL]]="","",IF(Tabla46[[#This Row],[FRECUENCIA DE EJECUCION DEL CONTROL]]=DATOS!$AS$32,DATOS!$AS$32,DATOS!$AS$31))</f>
        <v/>
      </c>
      <c r="P21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1" s="427" t="str">
        <f>IF(ISTEXT(Tabla46[[#This Row],[VALOR EVALUACION DISENO]]),"",IF(Tabla46[[#This Row],[VALOR EVALUACION DISENO]]&gt;4.6,DATOS!$AV$21,IF(Tabla46[[#This Row],[VALOR EVALUACION DISENO]]&gt;=3,DATOS!$AV$22,DATOS!$AV$23)))</f>
        <v/>
      </c>
      <c r="R211" s="431"/>
      <c r="S211" s="427" t="str">
        <f>IFERROR(VLOOKUP(Tabla46[[#This Row],[% DE CUMPLIMIENTO DE LA EJECUCION DEL CONTROL]],DATOS!$AS$38:$AT$40,2,0),"")</f>
        <v/>
      </c>
      <c r="T211" s="432"/>
      <c r="U211" s="433" t="str">
        <f>IFERROR(VLOOKUP(Tabla46[[#This Row],[CRITERIOS DE EVALUACION DE LA EFECTIVIDAD]],DATOS!$AS$43:$AT$45,2,0),"")</f>
        <v/>
      </c>
      <c r="V21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2" spans="1:22" ht="15" customHeight="1" x14ac:dyDescent="0.25">
      <c r="A212" s="7"/>
      <c r="B212" s="5"/>
      <c r="C212" s="5"/>
      <c r="D212" s="86"/>
      <c r="E212" s="10"/>
      <c r="F212" s="200"/>
      <c r="G212" s="151" t="str">
        <f>IFERROR(VLOOKUP(Tabla46[[#This Row],[ID RIESGO]],'1. IDENTIFICACION DEL RIESGO'!$AB$27:$AL$34,11,0),"")</f>
        <v/>
      </c>
      <c r="H212" s="200"/>
      <c r="I212" s="426"/>
      <c r="J212" s="426"/>
      <c r="K212" s="426"/>
      <c r="L212" s="426"/>
      <c r="M212" s="426"/>
      <c r="N212" s="427" t="str">
        <f>IF(Tabla46[[#This Row],[ID RIESGO]]="","",IF(Tabla46[[#This Row],[RESPONSABLE DEL CONTROL (CARGO)]]="","No","Si"))</f>
        <v/>
      </c>
      <c r="O212" s="427" t="str">
        <f>IF(Tabla46[[#This Row],[FRECUENCIA DE EJECUCION DEL CONTROL]]="","",IF(Tabla46[[#This Row],[FRECUENCIA DE EJECUCION DEL CONTROL]]=DATOS!$AS$32,DATOS!$AS$32,DATOS!$AS$31))</f>
        <v/>
      </c>
      <c r="P21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2" s="427" t="str">
        <f>IF(ISTEXT(Tabla46[[#This Row],[VALOR EVALUACION DISENO]]),"",IF(Tabla46[[#This Row],[VALOR EVALUACION DISENO]]&gt;4.6,DATOS!$AV$21,IF(Tabla46[[#This Row],[VALOR EVALUACION DISENO]]&gt;=3,DATOS!$AV$22,DATOS!$AV$23)))</f>
        <v/>
      </c>
      <c r="R212" s="431"/>
      <c r="S212" s="427" t="str">
        <f>IFERROR(VLOOKUP(Tabla46[[#This Row],[% DE CUMPLIMIENTO DE LA EJECUCION DEL CONTROL]],DATOS!$AS$38:$AT$40,2,0),"")</f>
        <v/>
      </c>
      <c r="T212" s="432"/>
      <c r="U212" s="433" t="str">
        <f>IFERROR(VLOOKUP(Tabla46[[#This Row],[CRITERIOS DE EVALUACION DE LA EFECTIVIDAD]],DATOS!$AS$43:$AT$45,2,0),"")</f>
        <v/>
      </c>
      <c r="V21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3" spans="1:22" ht="15" customHeight="1" x14ac:dyDescent="0.25">
      <c r="A213" s="7"/>
      <c r="B213" s="5"/>
      <c r="C213" s="5"/>
      <c r="D213" s="86"/>
      <c r="E213" s="10"/>
      <c r="F213" s="200"/>
      <c r="G213" s="151" t="str">
        <f>IFERROR(VLOOKUP(Tabla46[[#This Row],[ID RIESGO]],'1. IDENTIFICACION DEL RIESGO'!$AB$27:$AL$34,11,0),"")</f>
        <v/>
      </c>
      <c r="H213" s="200"/>
      <c r="I213" s="426"/>
      <c r="J213" s="426"/>
      <c r="K213" s="426"/>
      <c r="L213" s="426"/>
      <c r="M213" s="426"/>
      <c r="N213" s="427" t="str">
        <f>IF(Tabla46[[#This Row],[ID RIESGO]]="","",IF(Tabla46[[#This Row],[RESPONSABLE DEL CONTROL (CARGO)]]="","No","Si"))</f>
        <v/>
      </c>
      <c r="O213" s="427" t="str">
        <f>IF(Tabla46[[#This Row],[FRECUENCIA DE EJECUCION DEL CONTROL]]="","",IF(Tabla46[[#This Row],[FRECUENCIA DE EJECUCION DEL CONTROL]]=DATOS!$AS$32,DATOS!$AS$32,DATOS!$AS$31))</f>
        <v/>
      </c>
      <c r="P21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3" s="427" t="str">
        <f>IF(ISTEXT(Tabla46[[#This Row],[VALOR EVALUACION DISENO]]),"",IF(Tabla46[[#This Row],[VALOR EVALUACION DISENO]]&gt;4.6,DATOS!$AV$21,IF(Tabla46[[#This Row],[VALOR EVALUACION DISENO]]&gt;=3,DATOS!$AV$22,DATOS!$AV$23)))</f>
        <v/>
      </c>
      <c r="R213" s="431"/>
      <c r="S213" s="427" t="str">
        <f>IFERROR(VLOOKUP(Tabla46[[#This Row],[% DE CUMPLIMIENTO DE LA EJECUCION DEL CONTROL]],DATOS!$AS$38:$AT$40,2,0),"")</f>
        <v/>
      </c>
      <c r="T213" s="432"/>
      <c r="U213" s="433" t="str">
        <f>IFERROR(VLOOKUP(Tabla46[[#This Row],[CRITERIOS DE EVALUACION DE LA EFECTIVIDAD]],DATOS!$AS$43:$AT$45,2,0),"")</f>
        <v/>
      </c>
      <c r="V21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4" spans="1:22" ht="15" customHeight="1" x14ac:dyDescent="0.25">
      <c r="A214" s="7"/>
      <c r="B214" s="5"/>
      <c r="C214" s="5"/>
      <c r="D214" s="86"/>
      <c r="E214" s="10"/>
      <c r="F214" s="200"/>
      <c r="G214" s="151" t="str">
        <f>IFERROR(VLOOKUP(Tabla46[[#This Row],[ID RIESGO]],'1. IDENTIFICACION DEL RIESGO'!$AB$27:$AL$34,11,0),"")</f>
        <v/>
      </c>
      <c r="H214" s="200"/>
      <c r="I214" s="426"/>
      <c r="J214" s="426"/>
      <c r="K214" s="426"/>
      <c r="L214" s="426"/>
      <c r="M214" s="426"/>
      <c r="N214" s="427" t="str">
        <f>IF(Tabla46[[#This Row],[ID RIESGO]]="","",IF(Tabla46[[#This Row],[RESPONSABLE DEL CONTROL (CARGO)]]="","No","Si"))</f>
        <v/>
      </c>
      <c r="O214" s="427" t="str">
        <f>IF(Tabla46[[#This Row],[FRECUENCIA DE EJECUCION DEL CONTROL]]="","",IF(Tabla46[[#This Row],[FRECUENCIA DE EJECUCION DEL CONTROL]]=DATOS!$AS$32,DATOS!$AS$32,DATOS!$AS$31))</f>
        <v/>
      </c>
      <c r="P21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4" s="427" t="str">
        <f>IF(ISTEXT(Tabla46[[#This Row],[VALOR EVALUACION DISENO]]),"",IF(Tabla46[[#This Row],[VALOR EVALUACION DISENO]]&gt;4.6,DATOS!$AV$21,IF(Tabla46[[#This Row],[VALOR EVALUACION DISENO]]&gt;=3,DATOS!$AV$22,DATOS!$AV$23)))</f>
        <v/>
      </c>
      <c r="R214" s="431"/>
      <c r="S214" s="427" t="str">
        <f>IFERROR(VLOOKUP(Tabla46[[#This Row],[% DE CUMPLIMIENTO DE LA EJECUCION DEL CONTROL]],DATOS!$AS$38:$AT$40,2,0),"")</f>
        <v/>
      </c>
      <c r="T214" s="432"/>
      <c r="U214" s="433" t="str">
        <f>IFERROR(VLOOKUP(Tabla46[[#This Row],[CRITERIOS DE EVALUACION DE LA EFECTIVIDAD]],DATOS!$AS$43:$AT$45,2,0),"")</f>
        <v/>
      </c>
      <c r="V21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5" spans="1:22" ht="15" customHeight="1" x14ac:dyDescent="0.25">
      <c r="A215" s="7"/>
      <c r="B215" s="5"/>
      <c r="C215" s="5"/>
      <c r="D215" s="86"/>
      <c r="E215" s="10"/>
      <c r="F215" s="200"/>
      <c r="G215" s="151" t="str">
        <f>IFERROR(VLOOKUP(Tabla46[[#This Row],[ID RIESGO]],'1. IDENTIFICACION DEL RIESGO'!$AB$27:$AL$34,11,0),"")</f>
        <v/>
      </c>
      <c r="H215" s="200"/>
      <c r="I215" s="426"/>
      <c r="J215" s="426"/>
      <c r="K215" s="426"/>
      <c r="L215" s="426"/>
      <c r="M215" s="426"/>
      <c r="N215" s="427" t="str">
        <f>IF(Tabla46[[#This Row],[ID RIESGO]]="","",IF(Tabla46[[#This Row],[RESPONSABLE DEL CONTROL (CARGO)]]="","No","Si"))</f>
        <v/>
      </c>
      <c r="O215" s="427" t="str">
        <f>IF(Tabla46[[#This Row],[FRECUENCIA DE EJECUCION DEL CONTROL]]="","",IF(Tabla46[[#This Row],[FRECUENCIA DE EJECUCION DEL CONTROL]]=DATOS!$AS$32,DATOS!$AS$32,DATOS!$AS$31))</f>
        <v/>
      </c>
      <c r="P21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5" s="427" t="str">
        <f>IF(ISTEXT(Tabla46[[#This Row],[VALOR EVALUACION DISENO]]),"",IF(Tabla46[[#This Row],[VALOR EVALUACION DISENO]]&gt;4.6,DATOS!$AV$21,IF(Tabla46[[#This Row],[VALOR EVALUACION DISENO]]&gt;=3,DATOS!$AV$22,DATOS!$AV$23)))</f>
        <v/>
      </c>
      <c r="R215" s="431"/>
      <c r="S215" s="427" t="str">
        <f>IFERROR(VLOOKUP(Tabla46[[#This Row],[% DE CUMPLIMIENTO DE LA EJECUCION DEL CONTROL]],DATOS!$AS$38:$AT$40,2,0),"")</f>
        <v/>
      </c>
      <c r="T215" s="432"/>
      <c r="U215" s="433" t="str">
        <f>IFERROR(VLOOKUP(Tabla46[[#This Row],[CRITERIOS DE EVALUACION DE LA EFECTIVIDAD]],DATOS!$AS$43:$AT$45,2,0),"")</f>
        <v/>
      </c>
      <c r="V21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6" spans="1:22" ht="15" customHeight="1" x14ac:dyDescent="0.25">
      <c r="A216" s="7"/>
      <c r="B216" s="5"/>
      <c r="C216" s="5"/>
      <c r="D216" s="86"/>
      <c r="E216" s="10"/>
      <c r="F216" s="200"/>
      <c r="G216" s="151" t="str">
        <f>IFERROR(VLOOKUP(Tabla46[[#This Row],[ID RIESGO]],'1. IDENTIFICACION DEL RIESGO'!$AB$27:$AL$34,11,0),"")</f>
        <v/>
      </c>
      <c r="H216" s="200"/>
      <c r="I216" s="426"/>
      <c r="J216" s="426"/>
      <c r="K216" s="426"/>
      <c r="L216" s="426"/>
      <c r="M216" s="426"/>
      <c r="N216" s="427" t="str">
        <f>IF(Tabla46[[#This Row],[ID RIESGO]]="","",IF(Tabla46[[#This Row],[RESPONSABLE DEL CONTROL (CARGO)]]="","No","Si"))</f>
        <v/>
      </c>
      <c r="O216" s="427" t="str">
        <f>IF(Tabla46[[#This Row],[FRECUENCIA DE EJECUCION DEL CONTROL]]="","",IF(Tabla46[[#This Row],[FRECUENCIA DE EJECUCION DEL CONTROL]]=DATOS!$AS$32,DATOS!$AS$32,DATOS!$AS$31))</f>
        <v/>
      </c>
      <c r="P21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6" s="427" t="str">
        <f>IF(ISTEXT(Tabla46[[#This Row],[VALOR EVALUACION DISENO]]),"",IF(Tabla46[[#This Row],[VALOR EVALUACION DISENO]]&gt;4.6,DATOS!$AV$21,IF(Tabla46[[#This Row],[VALOR EVALUACION DISENO]]&gt;=3,DATOS!$AV$22,DATOS!$AV$23)))</f>
        <v/>
      </c>
      <c r="R216" s="431"/>
      <c r="S216" s="427" t="str">
        <f>IFERROR(VLOOKUP(Tabla46[[#This Row],[% DE CUMPLIMIENTO DE LA EJECUCION DEL CONTROL]],DATOS!$AS$38:$AT$40,2,0),"")</f>
        <v/>
      </c>
      <c r="T216" s="432"/>
      <c r="U216" s="433" t="str">
        <f>IFERROR(VLOOKUP(Tabla46[[#This Row],[CRITERIOS DE EVALUACION DE LA EFECTIVIDAD]],DATOS!$AS$43:$AT$45,2,0),"")</f>
        <v/>
      </c>
      <c r="V21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7" spans="1:22" ht="15" customHeight="1" x14ac:dyDescent="0.25">
      <c r="A217" s="7"/>
      <c r="B217" s="5"/>
      <c r="C217" s="5"/>
      <c r="D217" s="86"/>
      <c r="E217" s="10"/>
      <c r="F217" s="200"/>
      <c r="G217" s="151" t="str">
        <f>IFERROR(VLOOKUP(Tabla46[[#This Row],[ID RIESGO]],'1. IDENTIFICACION DEL RIESGO'!$AB$27:$AL$34,11,0),"")</f>
        <v/>
      </c>
      <c r="H217" s="200"/>
      <c r="I217" s="426"/>
      <c r="J217" s="426"/>
      <c r="K217" s="426"/>
      <c r="L217" s="426"/>
      <c r="M217" s="426"/>
      <c r="N217" s="427" t="str">
        <f>IF(Tabla46[[#This Row],[ID RIESGO]]="","",IF(Tabla46[[#This Row],[RESPONSABLE DEL CONTROL (CARGO)]]="","No","Si"))</f>
        <v/>
      </c>
      <c r="O217" s="427" t="str">
        <f>IF(Tabla46[[#This Row],[FRECUENCIA DE EJECUCION DEL CONTROL]]="","",IF(Tabla46[[#This Row],[FRECUENCIA DE EJECUCION DEL CONTROL]]=DATOS!$AS$32,DATOS!$AS$32,DATOS!$AS$31))</f>
        <v/>
      </c>
      <c r="P21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7" s="427" t="str">
        <f>IF(ISTEXT(Tabla46[[#This Row],[VALOR EVALUACION DISENO]]),"",IF(Tabla46[[#This Row],[VALOR EVALUACION DISENO]]&gt;4.6,DATOS!$AV$21,IF(Tabla46[[#This Row],[VALOR EVALUACION DISENO]]&gt;=3,DATOS!$AV$22,DATOS!$AV$23)))</f>
        <v/>
      </c>
      <c r="R217" s="431"/>
      <c r="S217" s="427" t="str">
        <f>IFERROR(VLOOKUP(Tabla46[[#This Row],[% DE CUMPLIMIENTO DE LA EJECUCION DEL CONTROL]],DATOS!$AS$38:$AT$40,2,0),"")</f>
        <v/>
      </c>
      <c r="T217" s="432"/>
      <c r="U217" s="433" t="str">
        <f>IFERROR(VLOOKUP(Tabla46[[#This Row],[CRITERIOS DE EVALUACION DE LA EFECTIVIDAD]],DATOS!$AS$43:$AT$45,2,0),"")</f>
        <v/>
      </c>
      <c r="V21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8" spans="1:22" ht="15" customHeight="1" x14ac:dyDescent="0.25">
      <c r="A218" s="7"/>
      <c r="B218" s="5"/>
      <c r="C218" s="5"/>
      <c r="D218" s="86"/>
      <c r="E218" s="10"/>
      <c r="F218" s="200"/>
      <c r="G218" s="151" t="str">
        <f>IFERROR(VLOOKUP(Tabla46[[#This Row],[ID RIESGO]],'1. IDENTIFICACION DEL RIESGO'!$AB$27:$AL$34,11,0),"")</f>
        <v/>
      </c>
      <c r="H218" s="200"/>
      <c r="I218" s="426"/>
      <c r="J218" s="426"/>
      <c r="K218" s="426"/>
      <c r="L218" s="426"/>
      <c r="M218" s="426"/>
      <c r="N218" s="427" t="str">
        <f>IF(Tabla46[[#This Row],[ID RIESGO]]="","",IF(Tabla46[[#This Row],[RESPONSABLE DEL CONTROL (CARGO)]]="","No","Si"))</f>
        <v/>
      </c>
      <c r="O218" s="427" t="str">
        <f>IF(Tabla46[[#This Row],[FRECUENCIA DE EJECUCION DEL CONTROL]]="","",IF(Tabla46[[#This Row],[FRECUENCIA DE EJECUCION DEL CONTROL]]=DATOS!$AS$32,DATOS!$AS$32,DATOS!$AS$31))</f>
        <v/>
      </c>
      <c r="P21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8" s="427" t="str">
        <f>IF(ISTEXT(Tabla46[[#This Row],[VALOR EVALUACION DISENO]]),"",IF(Tabla46[[#This Row],[VALOR EVALUACION DISENO]]&gt;4.6,DATOS!$AV$21,IF(Tabla46[[#This Row],[VALOR EVALUACION DISENO]]&gt;=3,DATOS!$AV$22,DATOS!$AV$23)))</f>
        <v/>
      </c>
      <c r="R218" s="431"/>
      <c r="S218" s="427" t="str">
        <f>IFERROR(VLOOKUP(Tabla46[[#This Row],[% DE CUMPLIMIENTO DE LA EJECUCION DEL CONTROL]],DATOS!$AS$38:$AT$40,2,0),"")</f>
        <v/>
      </c>
      <c r="T218" s="432"/>
      <c r="U218" s="433" t="str">
        <f>IFERROR(VLOOKUP(Tabla46[[#This Row],[CRITERIOS DE EVALUACION DE LA EFECTIVIDAD]],DATOS!$AS$43:$AT$45,2,0),"")</f>
        <v/>
      </c>
      <c r="V21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19" spans="1:22" ht="15" customHeight="1" x14ac:dyDescent="0.25">
      <c r="A219" s="7"/>
      <c r="B219" s="5"/>
      <c r="C219" s="5"/>
      <c r="D219" s="86"/>
      <c r="E219" s="10"/>
      <c r="F219" s="200"/>
      <c r="G219" s="151" t="str">
        <f>IFERROR(VLOOKUP(Tabla46[[#This Row],[ID RIESGO]],'1. IDENTIFICACION DEL RIESGO'!$AB$27:$AL$34,11,0),"")</f>
        <v/>
      </c>
      <c r="H219" s="200"/>
      <c r="I219" s="426"/>
      <c r="J219" s="426"/>
      <c r="K219" s="426"/>
      <c r="L219" s="426"/>
      <c r="M219" s="426"/>
      <c r="N219" s="427" t="str">
        <f>IF(Tabla46[[#This Row],[ID RIESGO]]="","",IF(Tabla46[[#This Row],[RESPONSABLE DEL CONTROL (CARGO)]]="","No","Si"))</f>
        <v/>
      </c>
      <c r="O219" s="427" t="str">
        <f>IF(Tabla46[[#This Row],[FRECUENCIA DE EJECUCION DEL CONTROL]]="","",IF(Tabla46[[#This Row],[FRECUENCIA DE EJECUCION DEL CONTROL]]=DATOS!$AS$32,DATOS!$AS$32,DATOS!$AS$31))</f>
        <v/>
      </c>
      <c r="P21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19" s="427" t="str">
        <f>IF(ISTEXT(Tabla46[[#This Row],[VALOR EVALUACION DISENO]]),"",IF(Tabla46[[#This Row],[VALOR EVALUACION DISENO]]&gt;4.6,DATOS!$AV$21,IF(Tabla46[[#This Row],[VALOR EVALUACION DISENO]]&gt;=3,DATOS!$AV$22,DATOS!$AV$23)))</f>
        <v/>
      </c>
      <c r="R219" s="431"/>
      <c r="S219" s="427" t="str">
        <f>IFERROR(VLOOKUP(Tabla46[[#This Row],[% DE CUMPLIMIENTO DE LA EJECUCION DEL CONTROL]],DATOS!$AS$38:$AT$40,2,0),"")</f>
        <v/>
      </c>
      <c r="T219" s="432"/>
      <c r="U219" s="433" t="str">
        <f>IFERROR(VLOOKUP(Tabla46[[#This Row],[CRITERIOS DE EVALUACION DE LA EFECTIVIDAD]],DATOS!$AS$43:$AT$45,2,0),"")</f>
        <v/>
      </c>
      <c r="V21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0" spans="1:22" ht="15" customHeight="1" x14ac:dyDescent="0.25">
      <c r="A220" s="7"/>
      <c r="B220" s="5"/>
      <c r="C220" s="5"/>
      <c r="D220" s="86"/>
      <c r="E220" s="10"/>
      <c r="F220" s="200"/>
      <c r="G220" s="151" t="str">
        <f>IFERROR(VLOOKUP(Tabla46[[#This Row],[ID RIESGO]],'1. IDENTIFICACION DEL RIESGO'!$AB$27:$AL$34,11,0),"")</f>
        <v/>
      </c>
      <c r="H220" s="200"/>
      <c r="I220" s="426"/>
      <c r="J220" s="426"/>
      <c r="K220" s="426"/>
      <c r="L220" s="426"/>
      <c r="M220" s="426"/>
      <c r="N220" s="427" t="str">
        <f>IF(Tabla46[[#This Row],[ID RIESGO]]="","",IF(Tabla46[[#This Row],[RESPONSABLE DEL CONTROL (CARGO)]]="","No","Si"))</f>
        <v/>
      </c>
      <c r="O220" s="427" t="str">
        <f>IF(Tabla46[[#This Row],[FRECUENCIA DE EJECUCION DEL CONTROL]]="","",IF(Tabla46[[#This Row],[FRECUENCIA DE EJECUCION DEL CONTROL]]=DATOS!$AS$32,DATOS!$AS$32,DATOS!$AS$31))</f>
        <v/>
      </c>
      <c r="P22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0" s="427" t="str">
        <f>IF(ISTEXT(Tabla46[[#This Row],[VALOR EVALUACION DISENO]]),"",IF(Tabla46[[#This Row],[VALOR EVALUACION DISENO]]&gt;4.6,DATOS!$AV$21,IF(Tabla46[[#This Row],[VALOR EVALUACION DISENO]]&gt;=3,DATOS!$AV$22,DATOS!$AV$23)))</f>
        <v/>
      </c>
      <c r="R220" s="431"/>
      <c r="S220" s="427" t="str">
        <f>IFERROR(VLOOKUP(Tabla46[[#This Row],[% DE CUMPLIMIENTO DE LA EJECUCION DEL CONTROL]],DATOS!$AS$38:$AT$40,2,0),"")</f>
        <v/>
      </c>
      <c r="T220" s="432"/>
      <c r="U220" s="433" t="str">
        <f>IFERROR(VLOOKUP(Tabla46[[#This Row],[CRITERIOS DE EVALUACION DE LA EFECTIVIDAD]],DATOS!$AS$43:$AT$45,2,0),"")</f>
        <v/>
      </c>
      <c r="V22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1" spans="1:22" ht="15" customHeight="1" x14ac:dyDescent="0.25">
      <c r="A221" s="7"/>
      <c r="B221" s="5"/>
      <c r="C221" s="5"/>
      <c r="D221" s="86"/>
      <c r="E221" s="10"/>
      <c r="F221" s="200"/>
      <c r="G221" s="151" t="str">
        <f>IFERROR(VLOOKUP(Tabla46[[#This Row],[ID RIESGO]],'1. IDENTIFICACION DEL RIESGO'!$AB$27:$AL$34,11,0),"")</f>
        <v/>
      </c>
      <c r="H221" s="200"/>
      <c r="I221" s="426"/>
      <c r="J221" s="426"/>
      <c r="K221" s="426"/>
      <c r="L221" s="426"/>
      <c r="M221" s="426"/>
      <c r="N221" s="427" t="str">
        <f>IF(Tabla46[[#This Row],[ID RIESGO]]="","",IF(Tabla46[[#This Row],[RESPONSABLE DEL CONTROL (CARGO)]]="","No","Si"))</f>
        <v/>
      </c>
      <c r="O221" s="427" t="str">
        <f>IF(Tabla46[[#This Row],[FRECUENCIA DE EJECUCION DEL CONTROL]]="","",IF(Tabla46[[#This Row],[FRECUENCIA DE EJECUCION DEL CONTROL]]=DATOS!$AS$32,DATOS!$AS$32,DATOS!$AS$31))</f>
        <v/>
      </c>
      <c r="P22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1" s="427" t="str">
        <f>IF(ISTEXT(Tabla46[[#This Row],[VALOR EVALUACION DISENO]]),"",IF(Tabla46[[#This Row],[VALOR EVALUACION DISENO]]&gt;4.6,DATOS!$AV$21,IF(Tabla46[[#This Row],[VALOR EVALUACION DISENO]]&gt;=3,DATOS!$AV$22,DATOS!$AV$23)))</f>
        <v/>
      </c>
      <c r="R221" s="431"/>
      <c r="S221" s="427" t="str">
        <f>IFERROR(VLOOKUP(Tabla46[[#This Row],[% DE CUMPLIMIENTO DE LA EJECUCION DEL CONTROL]],DATOS!$AS$38:$AT$40,2,0),"")</f>
        <v/>
      </c>
      <c r="T221" s="432"/>
      <c r="U221" s="433" t="str">
        <f>IFERROR(VLOOKUP(Tabla46[[#This Row],[CRITERIOS DE EVALUACION DE LA EFECTIVIDAD]],DATOS!$AS$43:$AT$45,2,0),"")</f>
        <v/>
      </c>
      <c r="V22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2" spans="1:22" ht="15" customHeight="1" x14ac:dyDescent="0.25">
      <c r="A222" s="7"/>
      <c r="B222" s="5"/>
      <c r="C222" s="5"/>
      <c r="D222" s="86"/>
      <c r="E222" s="10"/>
      <c r="F222" s="200"/>
      <c r="G222" s="151" t="str">
        <f>IFERROR(VLOOKUP(Tabla46[[#This Row],[ID RIESGO]],'1. IDENTIFICACION DEL RIESGO'!$AB$27:$AL$34,11,0),"")</f>
        <v/>
      </c>
      <c r="H222" s="200"/>
      <c r="I222" s="426"/>
      <c r="J222" s="426"/>
      <c r="K222" s="426"/>
      <c r="L222" s="426"/>
      <c r="M222" s="426"/>
      <c r="N222" s="427" t="str">
        <f>IF(Tabla46[[#This Row],[ID RIESGO]]="","",IF(Tabla46[[#This Row],[RESPONSABLE DEL CONTROL (CARGO)]]="","No","Si"))</f>
        <v/>
      </c>
      <c r="O222" s="427" t="str">
        <f>IF(Tabla46[[#This Row],[FRECUENCIA DE EJECUCION DEL CONTROL]]="","",IF(Tabla46[[#This Row],[FRECUENCIA DE EJECUCION DEL CONTROL]]=DATOS!$AS$32,DATOS!$AS$32,DATOS!$AS$31))</f>
        <v/>
      </c>
      <c r="P22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2" s="427" t="str">
        <f>IF(ISTEXT(Tabla46[[#This Row],[VALOR EVALUACION DISENO]]),"",IF(Tabla46[[#This Row],[VALOR EVALUACION DISENO]]&gt;4.6,DATOS!$AV$21,IF(Tabla46[[#This Row],[VALOR EVALUACION DISENO]]&gt;=3,DATOS!$AV$22,DATOS!$AV$23)))</f>
        <v/>
      </c>
      <c r="R222" s="431"/>
      <c r="S222" s="427" t="str">
        <f>IFERROR(VLOOKUP(Tabla46[[#This Row],[% DE CUMPLIMIENTO DE LA EJECUCION DEL CONTROL]],DATOS!$AS$38:$AT$40,2,0),"")</f>
        <v/>
      </c>
      <c r="T222" s="432"/>
      <c r="U222" s="433" t="str">
        <f>IFERROR(VLOOKUP(Tabla46[[#This Row],[CRITERIOS DE EVALUACION DE LA EFECTIVIDAD]],DATOS!$AS$43:$AT$45,2,0),"")</f>
        <v/>
      </c>
      <c r="V22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3" spans="1:22" ht="15" customHeight="1" x14ac:dyDescent="0.25">
      <c r="A223" s="7"/>
      <c r="B223" s="5"/>
      <c r="C223" s="5"/>
      <c r="D223" s="86"/>
      <c r="E223" s="10"/>
      <c r="F223" s="200"/>
      <c r="G223" s="151" t="str">
        <f>IFERROR(VLOOKUP(Tabla46[[#This Row],[ID RIESGO]],'1. IDENTIFICACION DEL RIESGO'!$AB$27:$AL$34,11,0),"")</f>
        <v/>
      </c>
      <c r="H223" s="200"/>
      <c r="I223" s="426"/>
      <c r="J223" s="426"/>
      <c r="K223" s="426"/>
      <c r="L223" s="426"/>
      <c r="M223" s="426"/>
      <c r="N223" s="427" t="str">
        <f>IF(Tabla46[[#This Row],[ID RIESGO]]="","",IF(Tabla46[[#This Row],[RESPONSABLE DEL CONTROL (CARGO)]]="","No","Si"))</f>
        <v/>
      </c>
      <c r="O223" s="427" t="str">
        <f>IF(Tabla46[[#This Row],[FRECUENCIA DE EJECUCION DEL CONTROL]]="","",IF(Tabla46[[#This Row],[FRECUENCIA DE EJECUCION DEL CONTROL]]=DATOS!$AS$32,DATOS!$AS$32,DATOS!$AS$31))</f>
        <v/>
      </c>
      <c r="P22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3" s="427" t="str">
        <f>IF(ISTEXT(Tabla46[[#This Row],[VALOR EVALUACION DISENO]]),"",IF(Tabla46[[#This Row],[VALOR EVALUACION DISENO]]&gt;4.6,DATOS!$AV$21,IF(Tabla46[[#This Row],[VALOR EVALUACION DISENO]]&gt;=3,DATOS!$AV$22,DATOS!$AV$23)))</f>
        <v/>
      </c>
      <c r="R223" s="431"/>
      <c r="S223" s="427" t="str">
        <f>IFERROR(VLOOKUP(Tabla46[[#This Row],[% DE CUMPLIMIENTO DE LA EJECUCION DEL CONTROL]],DATOS!$AS$38:$AT$40,2,0),"")</f>
        <v/>
      </c>
      <c r="T223" s="432"/>
      <c r="U223" s="433" t="str">
        <f>IFERROR(VLOOKUP(Tabla46[[#This Row],[CRITERIOS DE EVALUACION DE LA EFECTIVIDAD]],DATOS!$AS$43:$AT$45,2,0),"")</f>
        <v/>
      </c>
      <c r="V22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4" spans="1:22" ht="15" customHeight="1" x14ac:dyDescent="0.25">
      <c r="A224" s="7"/>
      <c r="B224" s="5"/>
      <c r="C224" s="5"/>
      <c r="D224" s="86"/>
      <c r="E224" s="10"/>
      <c r="F224" s="200"/>
      <c r="G224" s="151" t="str">
        <f>IFERROR(VLOOKUP(Tabla46[[#This Row],[ID RIESGO]],'1. IDENTIFICACION DEL RIESGO'!$AB$27:$AL$34,11,0),"")</f>
        <v/>
      </c>
      <c r="H224" s="200"/>
      <c r="I224" s="426"/>
      <c r="J224" s="426"/>
      <c r="K224" s="426"/>
      <c r="L224" s="426"/>
      <c r="M224" s="426"/>
      <c r="N224" s="427" t="str">
        <f>IF(Tabla46[[#This Row],[ID RIESGO]]="","",IF(Tabla46[[#This Row],[RESPONSABLE DEL CONTROL (CARGO)]]="","No","Si"))</f>
        <v/>
      </c>
      <c r="O224" s="427" t="str">
        <f>IF(Tabla46[[#This Row],[FRECUENCIA DE EJECUCION DEL CONTROL]]="","",IF(Tabla46[[#This Row],[FRECUENCIA DE EJECUCION DEL CONTROL]]=DATOS!$AS$32,DATOS!$AS$32,DATOS!$AS$31))</f>
        <v/>
      </c>
      <c r="P22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4" s="427" t="str">
        <f>IF(ISTEXT(Tabla46[[#This Row],[VALOR EVALUACION DISENO]]),"",IF(Tabla46[[#This Row],[VALOR EVALUACION DISENO]]&gt;4.6,DATOS!$AV$21,IF(Tabla46[[#This Row],[VALOR EVALUACION DISENO]]&gt;=3,DATOS!$AV$22,DATOS!$AV$23)))</f>
        <v/>
      </c>
      <c r="R224" s="431"/>
      <c r="S224" s="427" t="str">
        <f>IFERROR(VLOOKUP(Tabla46[[#This Row],[% DE CUMPLIMIENTO DE LA EJECUCION DEL CONTROL]],DATOS!$AS$38:$AT$40,2,0),"")</f>
        <v/>
      </c>
      <c r="T224" s="432"/>
      <c r="U224" s="433" t="str">
        <f>IFERROR(VLOOKUP(Tabla46[[#This Row],[CRITERIOS DE EVALUACION DE LA EFECTIVIDAD]],DATOS!$AS$43:$AT$45,2,0),"")</f>
        <v/>
      </c>
      <c r="V22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5" spans="1:22" ht="15" customHeight="1" x14ac:dyDescent="0.25">
      <c r="A225" s="7"/>
      <c r="B225" s="5"/>
      <c r="C225" s="5"/>
      <c r="D225" s="86"/>
      <c r="E225" s="10"/>
      <c r="F225" s="200"/>
      <c r="G225" s="151" t="str">
        <f>IFERROR(VLOOKUP(Tabla46[[#This Row],[ID RIESGO]],'1. IDENTIFICACION DEL RIESGO'!$AB$27:$AL$34,11,0),"")</f>
        <v/>
      </c>
      <c r="H225" s="200"/>
      <c r="I225" s="426"/>
      <c r="J225" s="426"/>
      <c r="K225" s="426"/>
      <c r="L225" s="426"/>
      <c r="M225" s="426"/>
      <c r="N225" s="427" t="str">
        <f>IF(Tabla46[[#This Row],[ID RIESGO]]="","",IF(Tabla46[[#This Row],[RESPONSABLE DEL CONTROL (CARGO)]]="","No","Si"))</f>
        <v/>
      </c>
      <c r="O225" s="427" t="str">
        <f>IF(Tabla46[[#This Row],[FRECUENCIA DE EJECUCION DEL CONTROL]]="","",IF(Tabla46[[#This Row],[FRECUENCIA DE EJECUCION DEL CONTROL]]=DATOS!$AS$32,DATOS!$AS$32,DATOS!$AS$31))</f>
        <v/>
      </c>
      <c r="P22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5" s="427" t="str">
        <f>IF(ISTEXT(Tabla46[[#This Row],[VALOR EVALUACION DISENO]]),"",IF(Tabla46[[#This Row],[VALOR EVALUACION DISENO]]&gt;4.6,DATOS!$AV$21,IF(Tabla46[[#This Row],[VALOR EVALUACION DISENO]]&gt;=3,DATOS!$AV$22,DATOS!$AV$23)))</f>
        <v/>
      </c>
      <c r="R225" s="431"/>
      <c r="S225" s="427" t="str">
        <f>IFERROR(VLOOKUP(Tabla46[[#This Row],[% DE CUMPLIMIENTO DE LA EJECUCION DEL CONTROL]],DATOS!$AS$38:$AT$40,2,0),"")</f>
        <v/>
      </c>
      <c r="T225" s="432"/>
      <c r="U225" s="433" t="str">
        <f>IFERROR(VLOOKUP(Tabla46[[#This Row],[CRITERIOS DE EVALUACION DE LA EFECTIVIDAD]],DATOS!$AS$43:$AT$45,2,0),"")</f>
        <v/>
      </c>
      <c r="V22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6" spans="1:22" ht="15" customHeight="1" x14ac:dyDescent="0.25">
      <c r="A226" s="7"/>
      <c r="B226" s="5"/>
      <c r="C226" s="5"/>
      <c r="D226" s="86"/>
      <c r="E226" s="10"/>
      <c r="F226" s="200"/>
      <c r="G226" s="151" t="str">
        <f>IFERROR(VLOOKUP(Tabla46[[#This Row],[ID RIESGO]],'1. IDENTIFICACION DEL RIESGO'!$AB$27:$AL$34,11,0),"")</f>
        <v/>
      </c>
      <c r="H226" s="200"/>
      <c r="I226" s="426"/>
      <c r="J226" s="426"/>
      <c r="K226" s="426"/>
      <c r="L226" s="426"/>
      <c r="M226" s="426"/>
      <c r="N226" s="427" t="str">
        <f>IF(Tabla46[[#This Row],[ID RIESGO]]="","",IF(Tabla46[[#This Row],[RESPONSABLE DEL CONTROL (CARGO)]]="","No","Si"))</f>
        <v/>
      </c>
      <c r="O226" s="427" t="str">
        <f>IF(Tabla46[[#This Row],[FRECUENCIA DE EJECUCION DEL CONTROL]]="","",IF(Tabla46[[#This Row],[FRECUENCIA DE EJECUCION DEL CONTROL]]=DATOS!$AS$32,DATOS!$AS$32,DATOS!$AS$31))</f>
        <v/>
      </c>
      <c r="P22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6" s="427" t="str">
        <f>IF(ISTEXT(Tabla46[[#This Row],[VALOR EVALUACION DISENO]]),"",IF(Tabla46[[#This Row],[VALOR EVALUACION DISENO]]&gt;4.6,DATOS!$AV$21,IF(Tabla46[[#This Row],[VALOR EVALUACION DISENO]]&gt;=3,DATOS!$AV$22,DATOS!$AV$23)))</f>
        <v/>
      </c>
      <c r="R226" s="431"/>
      <c r="S226" s="427" t="str">
        <f>IFERROR(VLOOKUP(Tabla46[[#This Row],[% DE CUMPLIMIENTO DE LA EJECUCION DEL CONTROL]],DATOS!$AS$38:$AT$40,2,0),"")</f>
        <v/>
      </c>
      <c r="T226" s="432"/>
      <c r="U226" s="433" t="str">
        <f>IFERROR(VLOOKUP(Tabla46[[#This Row],[CRITERIOS DE EVALUACION DE LA EFECTIVIDAD]],DATOS!$AS$43:$AT$45,2,0),"")</f>
        <v/>
      </c>
      <c r="V22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7" spans="1:22" ht="15" customHeight="1" x14ac:dyDescent="0.25">
      <c r="A227" s="7"/>
      <c r="B227" s="5"/>
      <c r="C227" s="5"/>
      <c r="D227" s="86"/>
      <c r="E227" s="10"/>
      <c r="F227" s="200"/>
      <c r="G227" s="151" t="str">
        <f>IFERROR(VLOOKUP(Tabla46[[#This Row],[ID RIESGO]],'1. IDENTIFICACION DEL RIESGO'!$AB$27:$AL$34,11,0),"")</f>
        <v/>
      </c>
      <c r="H227" s="200"/>
      <c r="I227" s="426"/>
      <c r="J227" s="426"/>
      <c r="K227" s="426"/>
      <c r="L227" s="426"/>
      <c r="M227" s="426"/>
      <c r="N227" s="427" t="str">
        <f>IF(Tabla46[[#This Row],[ID RIESGO]]="","",IF(Tabla46[[#This Row],[RESPONSABLE DEL CONTROL (CARGO)]]="","No","Si"))</f>
        <v/>
      </c>
      <c r="O227" s="427" t="str">
        <f>IF(Tabla46[[#This Row],[FRECUENCIA DE EJECUCION DEL CONTROL]]="","",IF(Tabla46[[#This Row],[FRECUENCIA DE EJECUCION DEL CONTROL]]=DATOS!$AS$32,DATOS!$AS$32,DATOS!$AS$31))</f>
        <v/>
      </c>
      <c r="P22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7" s="427" t="str">
        <f>IF(ISTEXT(Tabla46[[#This Row],[VALOR EVALUACION DISENO]]),"",IF(Tabla46[[#This Row],[VALOR EVALUACION DISENO]]&gt;4.6,DATOS!$AV$21,IF(Tabla46[[#This Row],[VALOR EVALUACION DISENO]]&gt;=3,DATOS!$AV$22,DATOS!$AV$23)))</f>
        <v/>
      </c>
      <c r="R227" s="431"/>
      <c r="S227" s="427" t="str">
        <f>IFERROR(VLOOKUP(Tabla46[[#This Row],[% DE CUMPLIMIENTO DE LA EJECUCION DEL CONTROL]],DATOS!$AS$38:$AT$40,2,0),"")</f>
        <v/>
      </c>
      <c r="T227" s="432"/>
      <c r="U227" s="433" t="str">
        <f>IFERROR(VLOOKUP(Tabla46[[#This Row],[CRITERIOS DE EVALUACION DE LA EFECTIVIDAD]],DATOS!$AS$43:$AT$45,2,0),"")</f>
        <v/>
      </c>
      <c r="V22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8" spans="1:22" ht="15" customHeight="1" x14ac:dyDescent="0.25">
      <c r="A228" s="7"/>
      <c r="B228" s="5"/>
      <c r="C228" s="5"/>
      <c r="D228" s="86"/>
      <c r="E228" s="10"/>
      <c r="F228" s="200"/>
      <c r="G228" s="151" t="str">
        <f>IFERROR(VLOOKUP(Tabla46[[#This Row],[ID RIESGO]],'1. IDENTIFICACION DEL RIESGO'!$AB$27:$AL$34,11,0),"")</f>
        <v/>
      </c>
      <c r="H228" s="200"/>
      <c r="I228" s="426"/>
      <c r="J228" s="426"/>
      <c r="K228" s="426"/>
      <c r="L228" s="426"/>
      <c r="M228" s="426"/>
      <c r="N228" s="427" t="str">
        <f>IF(Tabla46[[#This Row],[ID RIESGO]]="","",IF(Tabla46[[#This Row],[RESPONSABLE DEL CONTROL (CARGO)]]="","No","Si"))</f>
        <v/>
      </c>
      <c r="O228" s="427" t="str">
        <f>IF(Tabla46[[#This Row],[FRECUENCIA DE EJECUCION DEL CONTROL]]="","",IF(Tabla46[[#This Row],[FRECUENCIA DE EJECUCION DEL CONTROL]]=DATOS!$AS$32,DATOS!$AS$32,DATOS!$AS$31))</f>
        <v/>
      </c>
      <c r="P22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8" s="427" t="str">
        <f>IF(ISTEXT(Tabla46[[#This Row],[VALOR EVALUACION DISENO]]),"",IF(Tabla46[[#This Row],[VALOR EVALUACION DISENO]]&gt;4.6,DATOS!$AV$21,IF(Tabla46[[#This Row],[VALOR EVALUACION DISENO]]&gt;=3,DATOS!$AV$22,DATOS!$AV$23)))</f>
        <v/>
      </c>
      <c r="R228" s="431"/>
      <c r="S228" s="427" t="str">
        <f>IFERROR(VLOOKUP(Tabla46[[#This Row],[% DE CUMPLIMIENTO DE LA EJECUCION DEL CONTROL]],DATOS!$AS$38:$AT$40,2,0),"")</f>
        <v/>
      </c>
      <c r="T228" s="432"/>
      <c r="U228" s="433" t="str">
        <f>IFERROR(VLOOKUP(Tabla46[[#This Row],[CRITERIOS DE EVALUACION DE LA EFECTIVIDAD]],DATOS!$AS$43:$AT$45,2,0),"")</f>
        <v/>
      </c>
      <c r="V22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29" spans="1:22" ht="15" customHeight="1" x14ac:dyDescent="0.25">
      <c r="A229" s="7"/>
      <c r="B229" s="5"/>
      <c r="C229" s="5"/>
      <c r="D229" s="86"/>
      <c r="E229" s="10"/>
      <c r="F229" s="200"/>
      <c r="G229" s="151" t="str">
        <f>IFERROR(VLOOKUP(Tabla46[[#This Row],[ID RIESGO]],'1. IDENTIFICACION DEL RIESGO'!$AB$27:$AL$34,11,0),"")</f>
        <v/>
      </c>
      <c r="H229" s="200"/>
      <c r="I229" s="426"/>
      <c r="J229" s="426"/>
      <c r="K229" s="426"/>
      <c r="L229" s="426"/>
      <c r="M229" s="426"/>
      <c r="N229" s="427" t="str">
        <f>IF(Tabla46[[#This Row],[ID RIESGO]]="","",IF(Tabla46[[#This Row],[RESPONSABLE DEL CONTROL (CARGO)]]="","No","Si"))</f>
        <v/>
      </c>
      <c r="O229" s="427" t="str">
        <f>IF(Tabla46[[#This Row],[FRECUENCIA DE EJECUCION DEL CONTROL]]="","",IF(Tabla46[[#This Row],[FRECUENCIA DE EJECUCION DEL CONTROL]]=DATOS!$AS$32,DATOS!$AS$32,DATOS!$AS$31))</f>
        <v/>
      </c>
      <c r="P22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29" s="427" t="str">
        <f>IF(ISTEXT(Tabla46[[#This Row],[VALOR EVALUACION DISENO]]),"",IF(Tabla46[[#This Row],[VALOR EVALUACION DISENO]]&gt;4.6,DATOS!$AV$21,IF(Tabla46[[#This Row],[VALOR EVALUACION DISENO]]&gt;=3,DATOS!$AV$22,DATOS!$AV$23)))</f>
        <v/>
      </c>
      <c r="R229" s="431"/>
      <c r="S229" s="427" t="str">
        <f>IFERROR(VLOOKUP(Tabla46[[#This Row],[% DE CUMPLIMIENTO DE LA EJECUCION DEL CONTROL]],DATOS!$AS$38:$AT$40,2,0),"")</f>
        <v/>
      </c>
      <c r="T229" s="432"/>
      <c r="U229" s="433" t="str">
        <f>IFERROR(VLOOKUP(Tabla46[[#This Row],[CRITERIOS DE EVALUACION DE LA EFECTIVIDAD]],DATOS!$AS$43:$AT$45,2,0),"")</f>
        <v/>
      </c>
      <c r="V22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0" spans="1:22" ht="15" customHeight="1" x14ac:dyDescent="0.25">
      <c r="A230" s="7"/>
      <c r="B230" s="5"/>
      <c r="C230" s="5"/>
      <c r="D230" s="86"/>
      <c r="E230" s="10"/>
      <c r="F230" s="200"/>
      <c r="G230" s="151" t="str">
        <f>IFERROR(VLOOKUP(Tabla46[[#This Row],[ID RIESGO]],'1. IDENTIFICACION DEL RIESGO'!$AB$27:$AL$34,11,0),"")</f>
        <v/>
      </c>
      <c r="H230" s="200"/>
      <c r="I230" s="426"/>
      <c r="J230" s="426"/>
      <c r="K230" s="426"/>
      <c r="L230" s="426"/>
      <c r="M230" s="426"/>
      <c r="N230" s="427" t="str">
        <f>IF(Tabla46[[#This Row],[ID RIESGO]]="","",IF(Tabla46[[#This Row],[RESPONSABLE DEL CONTROL (CARGO)]]="","No","Si"))</f>
        <v/>
      </c>
      <c r="O230" s="427" t="str">
        <f>IF(Tabla46[[#This Row],[FRECUENCIA DE EJECUCION DEL CONTROL]]="","",IF(Tabla46[[#This Row],[FRECUENCIA DE EJECUCION DEL CONTROL]]=DATOS!$AS$32,DATOS!$AS$32,DATOS!$AS$31))</f>
        <v/>
      </c>
      <c r="P23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0" s="427" t="str">
        <f>IF(ISTEXT(Tabla46[[#This Row],[VALOR EVALUACION DISENO]]),"",IF(Tabla46[[#This Row],[VALOR EVALUACION DISENO]]&gt;4.6,DATOS!$AV$21,IF(Tabla46[[#This Row],[VALOR EVALUACION DISENO]]&gt;=3,DATOS!$AV$22,DATOS!$AV$23)))</f>
        <v/>
      </c>
      <c r="R230" s="431"/>
      <c r="S230" s="427" t="str">
        <f>IFERROR(VLOOKUP(Tabla46[[#This Row],[% DE CUMPLIMIENTO DE LA EJECUCION DEL CONTROL]],DATOS!$AS$38:$AT$40,2,0),"")</f>
        <v/>
      </c>
      <c r="T230" s="432"/>
      <c r="U230" s="433" t="str">
        <f>IFERROR(VLOOKUP(Tabla46[[#This Row],[CRITERIOS DE EVALUACION DE LA EFECTIVIDAD]],DATOS!$AS$43:$AT$45,2,0),"")</f>
        <v/>
      </c>
      <c r="V23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1" spans="1:22" ht="15" customHeight="1" x14ac:dyDescent="0.25">
      <c r="A231" s="7"/>
      <c r="B231" s="5"/>
      <c r="C231" s="5"/>
      <c r="D231" s="86"/>
      <c r="E231" s="10"/>
      <c r="F231" s="200"/>
      <c r="G231" s="151" t="str">
        <f>IFERROR(VLOOKUP(Tabla46[[#This Row],[ID RIESGO]],'1. IDENTIFICACION DEL RIESGO'!$AB$27:$AL$34,11,0),"")</f>
        <v/>
      </c>
      <c r="H231" s="200"/>
      <c r="I231" s="426"/>
      <c r="J231" s="426"/>
      <c r="K231" s="426"/>
      <c r="L231" s="426"/>
      <c r="M231" s="426"/>
      <c r="N231" s="427" t="str">
        <f>IF(Tabla46[[#This Row],[ID RIESGO]]="","",IF(Tabla46[[#This Row],[RESPONSABLE DEL CONTROL (CARGO)]]="","No","Si"))</f>
        <v/>
      </c>
      <c r="O231" s="427" t="str">
        <f>IF(Tabla46[[#This Row],[FRECUENCIA DE EJECUCION DEL CONTROL]]="","",IF(Tabla46[[#This Row],[FRECUENCIA DE EJECUCION DEL CONTROL]]=DATOS!$AS$32,DATOS!$AS$32,DATOS!$AS$31))</f>
        <v/>
      </c>
      <c r="P23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1" s="427" t="str">
        <f>IF(ISTEXT(Tabla46[[#This Row],[VALOR EVALUACION DISENO]]),"",IF(Tabla46[[#This Row],[VALOR EVALUACION DISENO]]&gt;4.6,DATOS!$AV$21,IF(Tabla46[[#This Row],[VALOR EVALUACION DISENO]]&gt;=3,DATOS!$AV$22,DATOS!$AV$23)))</f>
        <v/>
      </c>
      <c r="R231" s="431"/>
      <c r="S231" s="427" t="str">
        <f>IFERROR(VLOOKUP(Tabla46[[#This Row],[% DE CUMPLIMIENTO DE LA EJECUCION DEL CONTROL]],DATOS!$AS$38:$AT$40,2,0),"")</f>
        <v/>
      </c>
      <c r="T231" s="432"/>
      <c r="U231" s="433" t="str">
        <f>IFERROR(VLOOKUP(Tabla46[[#This Row],[CRITERIOS DE EVALUACION DE LA EFECTIVIDAD]],DATOS!$AS$43:$AT$45,2,0),"")</f>
        <v/>
      </c>
      <c r="V23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2" spans="1:22" ht="15" customHeight="1" x14ac:dyDescent="0.25">
      <c r="A232" s="7"/>
      <c r="B232" s="5"/>
      <c r="C232" s="5"/>
      <c r="D232" s="86"/>
      <c r="E232" s="10"/>
      <c r="F232" s="200"/>
      <c r="G232" s="151" t="str">
        <f>IFERROR(VLOOKUP(Tabla46[[#This Row],[ID RIESGO]],'1. IDENTIFICACION DEL RIESGO'!$AB$27:$AL$34,11,0),"")</f>
        <v/>
      </c>
      <c r="H232" s="200"/>
      <c r="I232" s="426"/>
      <c r="J232" s="426"/>
      <c r="K232" s="426"/>
      <c r="L232" s="426"/>
      <c r="M232" s="426"/>
      <c r="N232" s="427" t="str">
        <f>IF(Tabla46[[#This Row],[ID RIESGO]]="","",IF(Tabla46[[#This Row],[RESPONSABLE DEL CONTROL (CARGO)]]="","No","Si"))</f>
        <v/>
      </c>
      <c r="O232" s="427" t="str">
        <f>IF(Tabla46[[#This Row],[FRECUENCIA DE EJECUCION DEL CONTROL]]="","",IF(Tabla46[[#This Row],[FRECUENCIA DE EJECUCION DEL CONTROL]]=DATOS!$AS$32,DATOS!$AS$32,DATOS!$AS$31))</f>
        <v/>
      </c>
      <c r="P23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2" s="427" t="str">
        <f>IF(ISTEXT(Tabla46[[#This Row],[VALOR EVALUACION DISENO]]),"",IF(Tabla46[[#This Row],[VALOR EVALUACION DISENO]]&gt;4.6,DATOS!$AV$21,IF(Tabla46[[#This Row],[VALOR EVALUACION DISENO]]&gt;=3,DATOS!$AV$22,DATOS!$AV$23)))</f>
        <v/>
      </c>
      <c r="R232" s="431"/>
      <c r="S232" s="427" t="str">
        <f>IFERROR(VLOOKUP(Tabla46[[#This Row],[% DE CUMPLIMIENTO DE LA EJECUCION DEL CONTROL]],DATOS!$AS$38:$AT$40,2,0),"")</f>
        <v/>
      </c>
      <c r="T232" s="432"/>
      <c r="U232" s="433" t="str">
        <f>IFERROR(VLOOKUP(Tabla46[[#This Row],[CRITERIOS DE EVALUACION DE LA EFECTIVIDAD]],DATOS!$AS$43:$AT$45,2,0),"")</f>
        <v/>
      </c>
      <c r="V23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3" spans="1:22" ht="15" customHeight="1" x14ac:dyDescent="0.25">
      <c r="A233" s="7"/>
      <c r="B233" s="5"/>
      <c r="C233" s="5"/>
      <c r="D233" s="86"/>
      <c r="E233" s="10"/>
      <c r="F233" s="200"/>
      <c r="G233" s="151" t="str">
        <f>IFERROR(VLOOKUP(Tabla46[[#This Row],[ID RIESGO]],'1. IDENTIFICACION DEL RIESGO'!$AB$27:$AL$34,11,0),"")</f>
        <v/>
      </c>
      <c r="H233" s="200"/>
      <c r="I233" s="426"/>
      <c r="J233" s="426"/>
      <c r="K233" s="426"/>
      <c r="L233" s="426"/>
      <c r="M233" s="426"/>
      <c r="N233" s="427" t="str">
        <f>IF(Tabla46[[#This Row],[ID RIESGO]]="","",IF(Tabla46[[#This Row],[RESPONSABLE DEL CONTROL (CARGO)]]="","No","Si"))</f>
        <v/>
      </c>
      <c r="O233" s="427" t="str">
        <f>IF(Tabla46[[#This Row],[FRECUENCIA DE EJECUCION DEL CONTROL]]="","",IF(Tabla46[[#This Row],[FRECUENCIA DE EJECUCION DEL CONTROL]]=DATOS!$AS$32,DATOS!$AS$32,DATOS!$AS$31))</f>
        <v/>
      </c>
      <c r="P23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3" s="427" t="str">
        <f>IF(ISTEXT(Tabla46[[#This Row],[VALOR EVALUACION DISENO]]),"",IF(Tabla46[[#This Row],[VALOR EVALUACION DISENO]]&gt;4.6,DATOS!$AV$21,IF(Tabla46[[#This Row],[VALOR EVALUACION DISENO]]&gt;=3,DATOS!$AV$22,DATOS!$AV$23)))</f>
        <v/>
      </c>
      <c r="R233" s="431"/>
      <c r="S233" s="427" t="str">
        <f>IFERROR(VLOOKUP(Tabla46[[#This Row],[% DE CUMPLIMIENTO DE LA EJECUCION DEL CONTROL]],DATOS!$AS$38:$AT$40,2,0),"")</f>
        <v/>
      </c>
      <c r="T233" s="432"/>
      <c r="U233" s="433" t="str">
        <f>IFERROR(VLOOKUP(Tabla46[[#This Row],[CRITERIOS DE EVALUACION DE LA EFECTIVIDAD]],DATOS!$AS$43:$AT$45,2,0),"")</f>
        <v/>
      </c>
      <c r="V23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4" spans="1:22" ht="15" customHeight="1" x14ac:dyDescent="0.25">
      <c r="A234" s="7"/>
      <c r="B234" s="5"/>
      <c r="C234" s="5"/>
      <c r="D234" s="86"/>
      <c r="E234" s="10"/>
      <c r="F234" s="200"/>
      <c r="G234" s="151" t="str">
        <f>IFERROR(VLOOKUP(Tabla46[[#This Row],[ID RIESGO]],'1. IDENTIFICACION DEL RIESGO'!$AB$27:$AL$34,11,0),"")</f>
        <v/>
      </c>
      <c r="H234" s="200"/>
      <c r="I234" s="426"/>
      <c r="J234" s="426"/>
      <c r="K234" s="426"/>
      <c r="L234" s="426"/>
      <c r="M234" s="426"/>
      <c r="N234" s="427" t="str">
        <f>IF(Tabla46[[#This Row],[ID RIESGO]]="","",IF(Tabla46[[#This Row],[RESPONSABLE DEL CONTROL (CARGO)]]="","No","Si"))</f>
        <v/>
      </c>
      <c r="O234" s="427" t="str">
        <f>IF(Tabla46[[#This Row],[FRECUENCIA DE EJECUCION DEL CONTROL]]="","",IF(Tabla46[[#This Row],[FRECUENCIA DE EJECUCION DEL CONTROL]]=DATOS!$AS$32,DATOS!$AS$32,DATOS!$AS$31))</f>
        <v/>
      </c>
      <c r="P23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4" s="427" t="str">
        <f>IF(ISTEXT(Tabla46[[#This Row],[VALOR EVALUACION DISENO]]),"",IF(Tabla46[[#This Row],[VALOR EVALUACION DISENO]]&gt;4.6,DATOS!$AV$21,IF(Tabla46[[#This Row],[VALOR EVALUACION DISENO]]&gt;=3,DATOS!$AV$22,DATOS!$AV$23)))</f>
        <v/>
      </c>
      <c r="R234" s="431"/>
      <c r="S234" s="427" t="str">
        <f>IFERROR(VLOOKUP(Tabla46[[#This Row],[% DE CUMPLIMIENTO DE LA EJECUCION DEL CONTROL]],DATOS!$AS$38:$AT$40,2,0),"")</f>
        <v/>
      </c>
      <c r="T234" s="432"/>
      <c r="U234" s="433" t="str">
        <f>IFERROR(VLOOKUP(Tabla46[[#This Row],[CRITERIOS DE EVALUACION DE LA EFECTIVIDAD]],DATOS!$AS$43:$AT$45,2,0),"")</f>
        <v/>
      </c>
      <c r="V23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5" spans="1:22" ht="15" customHeight="1" x14ac:dyDescent="0.25">
      <c r="A235" s="7"/>
      <c r="B235" s="5"/>
      <c r="C235" s="5"/>
      <c r="D235" s="86"/>
      <c r="E235" s="10"/>
      <c r="F235" s="200"/>
      <c r="G235" s="151" t="str">
        <f>IFERROR(VLOOKUP(Tabla46[[#This Row],[ID RIESGO]],'1. IDENTIFICACION DEL RIESGO'!$AB$27:$AL$34,11,0),"")</f>
        <v/>
      </c>
      <c r="H235" s="200"/>
      <c r="I235" s="426"/>
      <c r="J235" s="426"/>
      <c r="K235" s="426"/>
      <c r="L235" s="426"/>
      <c r="M235" s="426"/>
      <c r="N235" s="427" t="str">
        <f>IF(Tabla46[[#This Row],[ID RIESGO]]="","",IF(Tabla46[[#This Row],[RESPONSABLE DEL CONTROL (CARGO)]]="","No","Si"))</f>
        <v/>
      </c>
      <c r="O235" s="427" t="str">
        <f>IF(Tabla46[[#This Row],[FRECUENCIA DE EJECUCION DEL CONTROL]]="","",IF(Tabla46[[#This Row],[FRECUENCIA DE EJECUCION DEL CONTROL]]=DATOS!$AS$32,DATOS!$AS$32,DATOS!$AS$31))</f>
        <v/>
      </c>
      <c r="P23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5" s="427" t="str">
        <f>IF(ISTEXT(Tabla46[[#This Row],[VALOR EVALUACION DISENO]]),"",IF(Tabla46[[#This Row],[VALOR EVALUACION DISENO]]&gt;4.6,DATOS!$AV$21,IF(Tabla46[[#This Row],[VALOR EVALUACION DISENO]]&gt;=3,DATOS!$AV$22,DATOS!$AV$23)))</f>
        <v/>
      </c>
      <c r="R235" s="431"/>
      <c r="S235" s="427" t="str">
        <f>IFERROR(VLOOKUP(Tabla46[[#This Row],[% DE CUMPLIMIENTO DE LA EJECUCION DEL CONTROL]],DATOS!$AS$38:$AT$40,2,0),"")</f>
        <v/>
      </c>
      <c r="T235" s="432"/>
      <c r="U235" s="433" t="str">
        <f>IFERROR(VLOOKUP(Tabla46[[#This Row],[CRITERIOS DE EVALUACION DE LA EFECTIVIDAD]],DATOS!$AS$43:$AT$45,2,0),"")</f>
        <v/>
      </c>
      <c r="V23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6" spans="1:22" ht="15" customHeight="1" x14ac:dyDescent="0.25">
      <c r="A236" s="7"/>
      <c r="B236" s="5"/>
      <c r="C236" s="5"/>
      <c r="D236" s="86"/>
      <c r="E236" s="10"/>
      <c r="F236" s="200"/>
      <c r="G236" s="151" t="str">
        <f>IFERROR(VLOOKUP(Tabla46[[#This Row],[ID RIESGO]],'1. IDENTIFICACION DEL RIESGO'!$AB$27:$AL$34,11,0),"")</f>
        <v/>
      </c>
      <c r="H236" s="200"/>
      <c r="I236" s="426"/>
      <c r="J236" s="426"/>
      <c r="K236" s="426"/>
      <c r="L236" s="426"/>
      <c r="M236" s="426"/>
      <c r="N236" s="427" t="str">
        <f>IF(Tabla46[[#This Row],[ID RIESGO]]="","",IF(Tabla46[[#This Row],[RESPONSABLE DEL CONTROL (CARGO)]]="","No","Si"))</f>
        <v/>
      </c>
      <c r="O236" s="427" t="str">
        <f>IF(Tabla46[[#This Row],[FRECUENCIA DE EJECUCION DEL CONTROL]]="","",IF(Tabla46[[#This Row],[FRECUENCIA DE EJECUCION DEL CONTROL]]=DATOS!$AS$32,DATOS!$AS$32,DATOS!$AS$31))</f>
        <v/>
      </c>
      <c r="P23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6" s="427" t="str">
        <f>IF(ISTEXT(Tabla46[[#This Row],[VALOR EVALUACION DISENO]]),"",IF(Tabla46[[#This Row],[VALOR EVALUACION DISENO]]&gt;4.6,DATOS!$AV$21,IF(Tabla46[[#This Row],[VALOR EVALUACION DISENO]]&gt;=3,DATOS!$AV$22,DATOS!$AV$23)))</f>
        <v/>
      </c>
      <c r="R236" s="431"/>
      <c r="S236" s="427" t="str">
        <f>IFERROR(VLOOKUP(Tabla46[[#This Row],[% DE CUMPLIMIENTO DE LA EJECUCION DEL CONTROL]],DATOS!$AS$38:$AT$40,2,0),"")</f>
        <v/>
      </c>
      <c r="T236" s="432"/>
      <c r="U236" s="433" t="str">
        <f>IFERROR(VLOOKUP(Tabla46[[#This Row],[CRITERIOS DE EVALUACION DE LA EFECTIVIDAD]],DATOS!$AS$43:$AT$45,2,0),"")</f>
        <v/>
      </c>
      <c r="V23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7" spans="1:22" ht="15" customHeight="1" x14ac:dyDescent="0.25">
      <c r="A237" s="7"/>
      <c r="B237" s="5"/>
      <c r="C237" s="5"/>
      <c r="D237" s="86"/>
      <c r="E237" s="10"/>
      <c r="F237" s="200"/>
      <c r="G237" s="151" t="str">
        <f>IFERROR(VLOOKUP(Tabla46[[#This Row],[ID RIESGO]],'1. IDENTIFICACION DEL RIESGO'!$AB$27:$AL$34,11,0),"")</f>
        <v/>
      </c>
      <c r="H237" s="200"/>
      <c r="I237" s="426"/>
      <c r="J237" s="426"/>
      <c r="K237" s="426"/>
      <c r="L237" s="426"/>
      <c r="M237" s="426"/>
      <c r="N237" s="427" t="str">
        <f>IF(Tabla46[[#This Row],[ID RIESGO]]="","",IF(Tabla46[[#This Row],[RESPONSABLE DEL CONTROL (CARGO)]]="","No","Si"))</f>
        <v/>
      </c>
      <c r="O237" s="427" t="str">
        <f>IF(Tabla46[[#This Row],[FRECUENCIA DE EJECUCION DEL CONTROL]]="","",IF(Tabla46[[#This Row],[FRECUENCIA DE EJECUCION DEL CONTROL]]=DATOS!$AS$32,DATOS!$AS$32,DATOS!$AS$31))</f>
        <v/>
      </c>
      <c r="P23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7" s="427" t="str">
        <f>IF(ISTEXT(Tabla46[[#This Row],[VALOR EVALUACION DISENO]]),"",IF(Tabla46[[#This Row],[VALOR EVALUACION DISENO]]&gt;4.6,DATOS!$AV$21,IF(Tabla46[[#This Row],[VALOR EVALUACION DISENO]]&gt;=3,DATOS!$AV$22,DATOS!$AV$23)))</f>
        <v/>
      </c>
      <c r="R237" s="431"/>
      <c r="S237" s="427" t="str">
        <f>IFERROR(VLOOKUP(Tabla46[[#This Row],[% DE CUMPLIMIENTO DE LA EJECUCION DEL CONTROL]],DATOS!$AS$38:$AT$40,2,0),"")</f>
        <v/>
      </c>
      <c r="T237" s="432"/>
      <c r="U237" s="433" t="str">
        <f>IFERROR(VLOOKUP(Tabla46[[#This Row],[CRITERIOS DE EVALUACION DE LA EFECTIVIDAD]],DATOS!$AS$43:$AT$45,2,0),"")</f>
        <v/>
      </c>
      <c r="V23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8" spans="1:22" ht="15" customHeight="1" x14ac:dyDescent="0.25">
      <c r="A238" s="7"/>
      <c r="B238" s="5"/>
      <c r="C238" s="5"/>
      <c r="D238" s="86"/>
      <c r="E238" s="10"/>
      <c r="F238" s="200"/>
      <c r="G238" s="151" t="str">
        <f>IFERROR(VLOOKUP(Tabla46[[#This Row],[ID RIESGO]],'1. IDENTIFICACION DEL RIESGO'!$AB$27:$AL$34,11,0),"")</f>
        <v/>
      </c>
      <c r="H238" s="200"/>
      <c r="I238" s="426"/>
      <c r="J238" s="426"/>
      <c r="K238" s="426"/>
      <c r="L238" s="426"/>
      <c r="M238" s="426"/>
      <c r="N238" s="427" t="str">
        <f>IF(Tabla46[[#This Row],[ID RIESGO]]="","",IF(Tabla46[[#This Row],[RESPONSABLE DEL CONTROL (CARGO)]]="","No","Si"))</f>
        <v/>
      </c>
      <c r="O238" s="427" t="str">
        <f>IF(Tabla46[[#This Row],[FRECUENCIA DE EJECUCION DEL CONTROL]]="","",IF(Tabla46[[#This Row],[FRECUENCIA DE EJECUCION DEL CONTROL]]=DATOS!$AS$32,DATOS!$AS$32,DATOS!$AS$31))</f>
        <v/>
      </c>
      <c r="P23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8" s="427" t="str">
        <f>IF(ISTEXT(Tabla46[[#This Row],[VALOR EVALUACION DISENO]]),"",IF(Tabla46[[#This Row],[VALOR EVALUACION DISENO]]&gt;4.6,DATOS!$AV$21,IF(Tabla46[[#This Row],[VALOR EVALUACION DISENO]]&gt;=3,DATOS!$AV$22,DATOS!$AV$23)))</f>
        <v/>
      </c>
      <c r="R238" s="431"/>
      <c r="S238" s="427" t="str">
        <f>IFERROR(VLOOKUP(Tabla46[[#This Row],[% DE CUMPLIMIENTO DE LA EJECUCION DEL CONTROL]],DATOS!$AS$38:$AT$40,2,0),"")</f>
        <v/>
      </c>
      <c r="T238" s="432"/>
      <c r="U238" s="433" t="str">
        <f>IFERROR(VLOOKUP(Tabla46[[#This Row],[CRITERIOS DE EVALUACION DE LA EFECTIVIDAD]],DATOS!$AS$43:$AT$45,2,0),"")</f>
        <v/>
      </c>
      <c r="V23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39" spans="1:22" ht="15" customHeight="1" x14ac:dyDescent="0.25">
      <c r="A239" s="7"/>
      <c r="B239" s="5"/>
      <c r="C239" s="5"/>
      <c r="D239" s="86"/>
      <c r="E239" s="10"/>
      <c r="F239" s="200"/>
      <c r="G239" s="151" t="str">
        <f>IFERROR(VLOOKUP(Tabla46[[#This Row],[ID RIESGO]],'1. IDENTIFICACION DEL RIESGO'!$AB$27:$AL$34,11,0),"")</f>
        <v/>
      </c>
      <c r="H239" s="200"/>
      <c r="I239" s="426"/>
      <c r="J239" s="426"/>
      <c r="K239" s="426"/>
      <c r="L239" s="426"/>
      <c r="M239" s="426"/>
      <c r="N239" s="427" t="str">
        <f>IF(Tabla46[[#This Row],[ID RIESGO]]="","",IF(Tabla46[[#This Row],[RESPONSABLE DEL CONTROL (CARGO)]]="","No","Si"))</f>
        <v/>
      </c>
      <c r="O239" s="427" t="str">
        <f>IF(Tabla46[[#This Row],[FRECUENCIA DE EJECUCION DEL CONTROL]]="","",IF(Tabla46[[#This Row],[FRECUENCIA DE EJECUCION DEL CONTROL]]=DATOS!$AS$32,DATOS!$AS$32,DATOS!$AS$31))</f>
        <v/>
      </c>
      <c r="P23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39" s="427" t="str">
        <f>IF(ISTEXT(Tabla46[[#This Row],[VALOR EVALUACION DISENO]]),"",IF(Tabla46[[#This Row],[VALOR EVALUACION DISENO]]&gt;4.6,DATOS!$AV$21,IF(Tabla46[[#This Row],[VALOR EVALUACION DISENO]]&gt;=3,DATOS!$AV$22,DATOS!$AV$23)))</f>
        <v/>
      </c>
      <c r="R239" s="431"/>
      <c r="S239" s="427" t="str">
        <f>IFERROR(VLOOKUP(Tabla46[[#This Row],[% DE CUMPLIMIENTO DE LA EJECUCION DEL CONTROL]],DATOS!$AS$38:$AT$40,2,0),"")</f>
        <v/>
      </c>
      <c r="T239" s="432"/>
      <c r="U239" s="433" t="str">
        <f>IFERROR(VLOOKUP(Tabla46[[#This Row],[CRITERIOS DE EVALUACION DE LA EFECTIVIDAD]],DATOS!$AS$43:$AT$45,2,0),"")</f>
        <v/>
      </c>
      <c r="V23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0" spans="1:22" ht="15" customHeight="1" x14ac:dyDescent="0.25">
      <c r="A240" s="7"/>
      <c r="B240" s="5"/>
      <c r="C240" s="5"/>
      <c r="D240" s="86"/>
      <c r="E240" s="10"/>
      <c r="F240" s="200"/>
      <c r="G240" s="151" t="str">
        <f>IFERROR(VLOOKUP(Tabla46[[#This Row],[ID RIESGO]],'1. IDENTIFICACION DEL RIESGO'!$AB$27:$AL$34,11,0),"")</f>
        <v/>
      </c>
      <c r="H240" s="200"/>
      <c r="I240" s="426"/>
      <c r="J240" s="426"/>
      <c r="K240" s="426"/>
      <c r="L240" s="426"/>
      <c r="M240" s="426"/>
      <c r="N240" s="427" t="str">
        <f>IF(Tabla46[[#This Row],[ID RIESGO]]="","",IF(Tabla46[[#This Row],[RESPONSABLE DEL CONTROL (CARGO)]]="","No","Si"))</f>
        <v/>
      </c>
      <c r="O240" s="427" t="str">
        <f>IF(Tabla46[[#This Row],[FRECUENCIA DE EJECUCION DEL CONTROL]]="","",IF(Tabla46[[#This Row],[FRECUENCIA DE EJECUCION DEL CONTROL]]=DATOS!$AS$32,DATOS!$AS$32,DATOS!$AS$31))</f>
        <v/>
      </c>
      <c r="P24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0" s="427" t="str">
        <f>IF(ISTEXT(Tabla46[[#This Row],[VALOR EVALUACION DISENO]]),"",IF(Tabla46[[#This Row],[VALOR EVALUACION DISENO]]&gt;4.6,DATOS!$AV$21,IF(Tabla46[[#This Row],[VALOR EVALUACION DISENO]]&gt;=3,DATOS!$AV$22,DATOS!$AV$23)))</f>
        <v/>
      </c>
      <c r="R240" s="431"/>
      <c r="S240" s="427" t="str">
        <f>IFERROR(VLOOKUP(Tabla46[[#This Row],[% DE CUMPLIMIENTO DE LA EJECUCION DEL CONTROL]],DATOS!$AS$38:$AT$40,2,0),"")</f>
        <v/>
      </c>
      <c r="T240" s="432"/>
      <c r="U240" s="433" t="str">
        <f>IFERROR(VLOOKUP(Tabla46[[#This Row],[CRITERIOS DE EVALUACION DE LA EFECTIVIDAD]],DATOS!$AS$43:$AT$45,2,0),"")</f>
        <v/>
      </c>
      <c r="V24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1" spans="1:22" ht="15" customHeight="1" x14ac:dyDescent="0.25">
      <c r="A241" s="7"/>
      <c r="B241" s="5"/>
      <c r="C241" s="5"/>
      <c r="D241" s="86"/>
      <c r="E241" s="10"/>
      <c r="F241" s="200"/>
      <c r="G241" s="151" t="str">
        <f>IFERROR(VLOOKUP(Tabla46[[#This Row],[ID RIESGO]],'1. IDENTIFICACION DEL RIESGO'!$AB$27:$AL$34,11,0),"")</f>
        <v/>
      </c>
      <c r="H241" s="200"/>
      <c r="I241" s="426"/>
      <c r="J241" s="426"/>
      <c r="K241" s="426"/>
      <c r="L241" s="426"/>
      <c r="M241" s="426"/>
      <c r="N241" s="427" t="str">
        <f>IF(Tabla46[[#This Row],[ID RIESGO]]="","",IF(Tabla46[[#This Row],[RESPONSABLE DEL CONTROL (CARGO)]]="","No","Si"))</f>
        <v/>
      </c>
      <c r="O241" s="427" t="str">
        <f>IF(Tabla46[[#This Row],[FRECUENCIA DE EJECUCION DEL CONTROL]]="","",IF(Tabla46[[#This Row],[FRECUENCIA DE EJECUCION DEL CONTROL]]=DATOS!$AS$32,DATOS!$AS$32,DATOS!$AS$31))</f>
        <v/>
      </c>
      <c r="P24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1" s="427" t="str">
        <f>IF(ISTEXT(Tabla46[[#This Row],[VALOR EVALUACION DISENO]]),"",IF(Tabla46[[#This Row],[VALOR EVALUACION DISENO]]&gt;4.6,DATOS!$AV$21,IF(Tabla46[[#This Row],[VALOR EVALUACION DISENO]]&gt;=3,DATOS!$AV$22,DATOS!$AV$23)))</f>
        <v/>
      </c>
      <c r="R241" s="431"/>
      <c r="S241" s="427" t="str">
        <f>IFERROR(VLOOKUP(Tabla46[[#This Row],[% DE CUMPLIMIENTO DE LA EJECUCION DEL CONTROL]],DATOS!$AS$38:$AT$40,2,0),"")</f>
        <v/>
      </c>
      <c r="T241" s="432"/>
      <c r="U241" s="433" t="str">
        <f>IFERROR(VLOOKUP(Tabla46[[#This Row],[CRITERIOS DE EVALUACION DE LA EFECTIVIDAD]],DATOS!$AS$43:$AT$45,2,0),"")</f>
        <v/>
      </c>
      <c r="V24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2" spans="1:22" ht="15" customHeight="1" x14ac:dyDescent="0.25">
      <c r="A242" s="7"/>
      <c r="B242" s="5"/>
      <c r="C242" s="5"/>
      <c r="D242" s="86"/>
      <c r="E242" s="10"/>
      <c r="F242" s="200"/>
      <c r="G242" s="151" t="str">
        <f>IFERROR(VLOOKUP(Tabla46[[#This Row],[ID RIESGO]],'1. IDENTIFICACION DEL RIESGO'!$AB$27:$AL$34,11,0),"")</f>
        <v/>
      </c>
      <c r="H242" s="200"/>
      <c r="I242" s="426"/>
      <c r="J242" s="426"/>
      <c r="K242" s="426"/>
      <c r="L242" s="426"/>
      <c r="M242" s="426"/>
      <c r="N242" s="427" t="str">
        <f>IF(Tabla46[[#This Row],[ID RIESGO]]="","",IF(Tabla46[[#This Row],[RESPONSABLE DEL CONTROL (CARGO)]]="","No","Si"))</f>
        <v/>
      </c>
      <c r="O242" s="427" t="str">
        <f>IF(Tabla46[[#This Row],[FRECUENCIA DE EJECUCION DEL CONTROL]]="","",IF(Tabla46[[#This Row],[FRECUENCIA DE EJECUCION DEL CONTROL]]=DATOS!$AS$32,DATOS!$AS$32,DATOS!$AS$31))</f>
        <v/>
      </c>
      <c r="P24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2" s="427" t="str">
        <f>IF(ISTEXT(Tabla46[[#This Row],[VALOR EVALUACION DISENO]]),"",IF(Tabla46[[#This Row],[VALOR EVALUACION DISENO]]&gt;4.6,DATOS!$AV$21,IF(Tabla46[[#This Row],[VALOR EVALUACION DISENO]]&gt;=3,DATOS!$AV$22,DATOS!$AV$23)))</f>
        <v/>
      </c>
      <c r="R242" s="431"/>
      <c r="S242" s="427" t="str">
        <f>IFERROR(VLOOKUP(Tabla46[[#This Row],[% DE CUMPLIMIENTO DE LA EJECUCION DEL CONTROL]],DATOS!$AS$38:$AT$40,2,0),"")</f>
        <v/>
      </c>
      <c r="T242" s="432"/>
      <c r="U242" s="433" t="str">
        <f>IFERROR(VLOOKUP(Tabla46[[#This Row],[CRITERIOS DE EVALUACION DE LA EFECTIVIDAD]],DATOS!$AS$43:$AT$45,2,0),"")</f>
        <v/>
      </c>
      <c r="V24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3" spans="1:22" ht="15" customHeight="1" x14ac:dyDescent="0.25">
      <c r="A243" s="7"/>
      <c r="B243" s="5"/>
      <c r="C243" s="5"/>
      <c r="D243" s="86"/>
      <c r="E243" s="10"/>
      <c r="F243" s="200"/>
      <c r="G243" s="151" t="str">
        <f>IFERROR(VLOOKUP(Tabla46[[#This Row],[ID RIESGO]],'1. IDENTIFICACION DEL RIESGO'!$AB$27:$AL$34,11,0),"")</f>
        <v/>
      </c>
      <c r="H243" s="200"/>
      <c r="I243" s="426"/>
      <c r="J243" s="426"/>
      <c r="K243" s="426"/>
      <c r="L243" s="426"/>
      <c r="M243" s="426"/>
      <c r="N243" s="427" t="str">
        <f>IF(Tabla46[[#This Row],[ID RIESGO]]="","",IF(Tabla46[[#This Row],[RESPONSABLE DEL CONTROL (CARGO)]]="","No","Si"))</f>
        <v/>
      </c>
      <c r="O243" s="427" t="str">
        <f>IF(Tabla46[[#This Row],[FRECUENCIA DE EJECUCION DEL CONTROL]]="","",IF(Tabla46[[#This Row],[FRECUENCIA DE EJECUCION DEL CONTROL]]=DATOS!$AS$32,DATOS!$AS$32,DATOS!$AS$31))</f>
        <v/>
      </c>
      <c r="P24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3" s="427" t="str">
        <f>IF(ISTEXT(Tabla46[[#This Row],[VALOR EVALUACION DISENO]]),"",IF(Tabla46[[#This Row],[VALOR EVALUACION DISENO]]&gt;4.6,DATOS!$AV$21,IF(Tabla46[[#This Row],[VALOR EVALUACION DISENO]]&gt;=3,DATOS!$AV$22,DATOS!$AV$23)))</f>
        <v/>
      </c>
      <c r="R243" s="431"/>
      <c r="S243" s="427" t="str">
        <f>IFERROR(VLOOKUP(Tabla46[[#This Row],[% DE CUMPLIMIENTO DE LA EJECUCION DEL CONTROL]],DATOS!$AS$38:$AT$40,2,0),"")</f>
        <v/>
      </c>
      <c r="T243" s="432"/>
      <c r="U243" s="433" t="str">
        <f>IFERROR(VLOOKUP(Tabla46[[#This Row],[CRITERIOS DE EVALUACION DE LA EFECTIVIDAD]],DATOS!$AS$43:$AT$45,2,0),"")</f>
        <v/>
      </c>
      <c r="V24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4" spans="1:22" ht="15" customHeight="1" x14ac:dyDescent="0.25">
      <c r="A244" s="7"/>
      <c r="B244" s="5"/>
      <c r="C244" s="5"/>
      <c r="D244" s="86"/>
      <c r="E244" s="10"/>
      <c r="F244" s="200"/>
      <c r="G244" s="151" t="str">
        <f>IFERROR(VLOOKUP(Tabla46[[#This Row],[ID RIESGO]],'1. IDENTIFICACION DEL RIESGO'!$AB$27:$AL$34,11,0),"")</f>
        <v/>
      </c>
      <c r="H244" s="200"/>
      <c r="I244" s="426"/>
      <c r="J244" s="426"/>
      <c r="K244" s="426"/>
      <c r="L244" s="426"/>
      <c r="M244" s="426"/>
      <c r="N244" s="427" t="str">
        <f>IF(Tabla46[[#This Row],[ID RIESGO]]="","",IF(Tabla46[[#This Row],[RESPONSABLE DEL CONTROL (CARGO)]]="","No","Si"))</f>
        <v/>
      </c>
      <c r="O244" s="427" t="str">
        <f>IF(Tabla46[[#This Row],[FRECUENCIA DE EJECUCION DEL CONTROL]]="","",IF(Tabla46[[#This Row],[FRECUENCIA DE EJECUCION DEL CONTROL]]=DATOS!$AS$32,DATOS!$AS$32,DATOS!$AS$31))</f>
        <v/>
      </c>
      <c r="P24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4" s="427" t="str">
        <f>IF(ISTEXT(Tabla46[[#This Row],[VALOR EVALUACION DISENO]]),"",IF(Tabla46[[#This Row],[VALOR EVALUACION DISENO]]&gt;4.6,DATOS!$AV$21,IF(Tabla46[[#This Row],[VALOR EVALUACION DISENO]]&gt;=3,DATOS!$AV$22,DATOS!$AV$23)))</f>
        <v/>
      </c>
      <c r="R244" s="431"/>
      <c r="S244" s="427" t="str">
        <f>IFERROR(VLOOKUP(Tabla46[[#This Row],[% DE CUMPLIMIENTO DE LA EJECUCION DEL CONTROL]],DATOS!$AS$38:$AT$40,2,0),"")</f>
        <v/>
      </c>
      <c r="T244" s="432"/>
      <c r="U244" s="433" t="str">
        <f>IFERROR(VLOOKUP(Tabla46[[#This Row],[CRITERIOS DE EVALUACION DE LA EFECTIVIDAD]],DATOS!$AS$43:$AT$45,2,0),"")</f>
        <v/>
      </c>
      <c r="V24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5" spans="1:22" ht="15" customHeight="1" x14ac:dyDescent="0.25">
      <c r="A245" s="7"/>
      <c r="B245" s="5"/>
      <c r="C245" s="5"/>
      <c r="D245" s="86"/>
      <c r="E245" s="10"/>
      <c r="F245" s="200"/>
      <c r="G245" s="151" t="str">
        <f>IFERROR(VLOOKUP(Tabla46[[#This Row],[ID RIESGO]],'1. IDENTIFICACION DEL RIESGO'!$AB$27:$AL$34,11,0),"")</f>
        <v/>
      </c>
      <c r="H245" s="200"/>
      <c r="I245" s="426"/>
      <c r="J245" s="426"/>
      <c r="K245" s="426"/>
      <c r="L245" s="426"/>
      <c r="M245" s="426"/>
      <c r="N245" s="427" t="str">
        <f>IF(Tabla46[[#This Row],[ID RIESGO]]="","",IF(Tabla46[[#This Row],[RESPONSABLE DEL CONTROL (CARGO)]]="","No","Si"))</f>
        <v/>
      </c>
      <c r="O245" s="427" t="str">
        <f>IF(Tabla46[[#This Row],[FRECUENCIA DE EJECUCION DEL CONTROL]]="","",IF(Tabla46[[#This Row],[FRECUENCIA DE EJECUCION DEL CONTROL]]=DATOS!$AS$32,DATOS!$AS$32,DATOS!$AS$31))</f>
        <v/>
      </c>
      <c r="P24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5" s="427" t="str">
        <f>IF(ISTEXT(Tabla46[[#This Row],[VALOR EVALUACION DISENO]]),"",IF(Tabla46[[#This Row],[VALOR EVALUACION DISENO]]&gt;4.6,DATOS!$AV$21,IF(Tabla46[[#This Row],[VALOR EVALUACION DISENO]]&gt;=3,DATOS!$AV$22,DATOS!$AV$23)))</f>
        <v/>
      </c>
      <c r="R245" s="431"/>
      <c r="S245" s="427" t="str">
        <f>IFERROR(VLOOKUP(Tabla46[[#This Row],[% DE CUMPLIMIENTO DE LA EJECUCION DEL CONTROL]],DATOS!$AS$38:$AT$40,2,0),"")</f>
        <v/>
      </c>
      <c r="T245" s="432"/>
      <c r="U245" s="433" t="str">
        <f>IFERROR(VLOOKUP(Tabla46[[#This Row],[CRITERIOS DE EVALUACION DE LA EFECTIVIDAD]],DATOS!$AS$43:$AT$45,2,0),"")</f>
        <v/>
      </c>
      <c r="V24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6" spans="1:22" ht="15" customHeight="1" x14ac:dyDescent="0.25">
      <c r="A246" s="7"/>
      <c r="B246" s="5"/>
      <c r="C246" s="5"/>
      <c r="D246" s="86"/>
      <c r="E246" s="10"/>
      <c r="F246" s="200"/>
      <c r="G246" s="151" t="str">
        <f>IFERROR(VLOOKUP(Tabla46[[#This Row],[ID RIESGO]],'1. IDENTIFICACION DEL RIESGO'!$AB$27:$AL$34,11,0),"")</f>
        <v/>
      </c>
      <c r="H246" s="200"/>
      <c r="I246" s="426"/>
      <c r="J246" s="426"/>
      <c r="K246" s="426"/>
      <c r="L246" s="426"/>
      <c r="M246" s="426"/>
      <c r="N246" s="427" t="str">
        <f>IF(Tabla46[[#This Row],[ID RIESGO]]="","",IF(Tabla46[[#This Row],[RESPONSABLE DEL CONTROL (CARGO)]]="","No","Si"))</f>
        <v/>
      </c>
      <c r="O246" s="427" t="str">
        <f>IF(Tabla46[[#This Row],[FRECUENCIA DE EJECUCION DEL CONTROL]]="","",IF(Tabla46[[#This Row],[FRECUENCIA DE EJECUCION DEL CONTROL]]=DATOS!$AS$32,DATOS!$AS$32,DATOS!$AS$31))</f>
        <v/>
      </c>
      <c r="P24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6" s="427" t="str">
        <f>IF(ISTEXT(Tabla46[[#This Row],[VALOR EVALUACION DISENO]]),"",IF(Tabla46[[#This Row],[VALOR EVALUACION DISENO]]&gt;4.6,DATOS!$AV$21,IF(Tabla46[[#This Row],[VALOR EVALUACION DISENO]]&gt;=3,DATOS!$AV$22,DATOS!$AV$23)))</f>
        <v/>
      </c>
      <c r="R246" s="431"/>
      <c r="S246" s="427" t="str">
        <f>IFERROR(VLOOKUP(Tabla46[[#This Row],[% DE CUMPLIMIENTO DE LA EJECUCION DEL CONTROL]],DATOS!$AS$38:$AT$40,2,0),"")</f>
        <v/>
      </c>
      <c r="T246" s="432"/>
      <c r="U246" s="433" t="str">
        <f>IFERROR(VLOOKUP(Tabla46[[#This Row],[CRITERIOS DE EVALUACION DE LA EFECTIVIDAD]],DATOS!$AS$43:$AT$45,2,0),"")</f>
        <v/>
      </c>
      <c r="V24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7" spans="1:22" ht="15" customHeight="1" x14ac:dyDescent="0.25">
      <c r="A247" s="7"/>
      <c r="B247" s="5"/>
      <c r="C247" s="5"/>
      <c r="D247" s="86"/>
      <c r="E247" s="10"/>
      <c r="F247" s="200"/>
      <c r="G247" s="151" t="str">
        <f>IFERROR(VLOOKUP(Tabla46[[#This Row],[ID RIESGO]],'1. IDENTIFICACION DEL RIESGO'!$AB$27:$AL$34,11,0),"")</f>
        <v/>
      </c>
      <c r="H247" s="200"/>
      <c r="I247" s="426"/>
      <c r="J247" s="426"/>
      <c r="K247" s="426"/>
      <c r="L247" s="426"/>
      <c r="M247" s="426"/>
      <c r="N247" s="427" t="str">
        <f>IF(Tabla46[[#This Row],[ID RIESGO]]="","",IF(Tabla46[[#This Row],[RESPONSABLE DEL CONTROL (CARGO)]]="","No","Si"))</f>
        <v/>
      </c>
      <c r="O247" s="427" t="str">
        <f>IF(Tabla46[[#This Row],[FRECUENCIA DE EJECUCION DEL CONTROL]]="","",IF(Tabla46[[#This Row],[FRECUENCIA DE EJECUCION DEL CONTROL]]=DATOS!$AS$32,DATOS!$AS$32,DATOS!$AS$31))</f>
        <v/>
      </c>
      <c r="P24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7" s="427" t="str">
        <f>IF(ISTEXT(Tabla46[[#This Row],[VALOR EVALUACION DISENO]]),"",IF(Tabla46[[#This Row],[VALOR EVALUACION DISENO]]&gt;4.6,DATOS!$AV$21,IF(Tabla46[[#This Row],[VALOR EVALUACION DISENO]]&gt;=3,DATOS!$AV$22,DATOS!$AV$23)))</f>
        <v/>
      </c>
      <c r="R247" s="431"/>
      <c r="S247" s="427" t="str">
        <f>IFERROR(VLOOKUP(Tabla46[[#This Row],[% DE CUMPLIMIENTO DE LA EJECUCION DEL CONTROL]],DATOS!$AS$38:$AT$40,2,0),"")</f>
        <v/>
      </c>
      <c r="T247" s="432"/>
      <c r="U247" s="433" t="str">
        <f>IFERROR(VLOOKUP(Tabla46[[#This Row],[CRITERIOS DE EVALUACION DE LA EFECTIVIDAD]],DATOS!$AS$43:$AT$45,2,0),"")</f>
        <v/>
      </c>
      <c r="V24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8" spans="1:22" ht="15" customHeight="1" x14ac:dyDescent="0.25">
      <c r="A248" s="7"/>
      <c r="B248" s="5"/>
      <c r="C248" s="5"/>
      <c r="D248" s="86"/>
      <c r="E248" s="10"/>
      <c r="F248" s="200"/>
      <c r="G248" s="151" t="str">
        <f>IFERROR(VLOOKUP(Tabla46[[#This Row],[ID RIESGO]],'1. IDENTIFICACION DEL RIESGO'!$AB$27:$AL$34,11,0),"")</f>
        <v/>
      </c>
      <c r="H248" s="200"/>
      <c r="I248" s="426"/>
      <c r="J248" s="426"/>
      <c r="K248" s="426"/>
      <c r="L248" s="426"/>
      <c r="M248" s="426"/>
      <c r="N248" s="427" t="str">
        <f>IF(Tabla46[[#This Row],[ID RIESGO]]="","",IF(Tabla46[[#This Row],[RESPONSABLE DEL CONTROL (CARGO)]]="","No","Si"))</f>
        <v/>
      </c>
      <c r="O248" s="427" t="str">
        <f>IF(Tabla46[[#This Row],[FRECUENCIA DE EJECUCION DEL CONTROL]]="","",IF(Tabla46[[#This Row],[FRECUENCIA DE EJECUCION DEL CONTROL]]=DATOS!$AS$32,DATOS!$AS$32,DATOS!$AS$31))</f>
        <v/>
      </c>
      <c r="P24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8" s="427" t="str">
        <f>IF(ISTEXT(Tabla46[[#This Row],[VALOR EVALUACION DISENO]]),"",IF(Tabla46[[#This Row],[VALOR EVALUACION DISENO]]&gt;4.6,DATOS!$AV$21,IF(Tabla46[[#This Row],[VALOR EVALUACION DISENO]]&gt;=3,DATOS!$AV$22,DATOS!$AV$23)))</f>
        <v/>
      </c>
      <c r="R248" s="431"/>
      <c r="S248" s="427" t="str">
        <f>IFERROR(VLOOKUP(Tabla46[[#This Row],[% DE CUMPLIMIENTO DE LA EJECUCION DEL CONTROL]],DATOS!$AS$38:$AT$40,2,0),"")</f>
        <v/>
      </c>
      <c r="T248" s="432"/>
      <c r="U248" s="433" t="str">
        <f>IFERROR(VLOOKUP(Tabla46[[#This Row],[CRITERIOS DE EVALUACION DE LA EFECTIVIDAD]],DATOS!$AS$43:$AT$45,2,0),"")</f>
        <v/>
      </c>
      <c r="V24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49" spans="1:22" ht="15" customHeight="1" x14ac:dyDescent="0.25">
      <c r="A249" s="7"/>
      <c r="B249" s="5"/>
      <c r="C249" s="5"/>
      <c r="D249" s="86"/>
      <c r="E249" s="10"/>
      <c r="F249" s="200"/>
      <c r="G249" s="151" t="str">
        <f>IFERROR(VLOOKUP(Tabla46[[#This Row],[ID RIESGO]],'1. IDENTIFICACION DEL RIESGO'!$AB$27:$AL$34,11,0),"")</f>
        <v/>
      </c>
      <c r="H249" s="200"/>
      <c r="I249" s="426"/>
      <c r="J249" s="426"/>
      <c r="K249" s="426"/>
      <c r="L249" s="426"/>
      <c r="M249" s="426"/>
      <c r="N249" s="427" t="str">
        <f>IF(Tabla46[[#This Row],[ID RIESGO]]="","",IF(Tabla46[[#This Row],[RESPONSABLE DEL CONTROL (CARGO)]]="","No","Si"))</f>
        <v/>
      </c>
      <c r="O249" s="427" t="str">
        <f>IF(Tabla46[[#This Row],[FRECUENCIA DE EJECUCION DEL CONTROL]]="","",IF(Tabla46[[#This Row],[FRECUENCIA DE EJECUCION DEL CONTROL]]=DATOS!$AS$32,DATOS!$AS$32,DATOS!$AS$31))</f>
        <v/>
      </c>
      <c r="P24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49" s="427" t="str">
        <f>IF(ISTEXT(Tabla46[[#This Row],[VALOR EVALUACION DISENO]]),"",IF(Tabla46[[#This Row],[VALOR EVALUACION DISENO]]&gt;4.6,DATOS!$AV$21,IF(Tabla46[[#This Row],[VALOR EVALUACION DISENO]]&gt;=3,DATOS!$AV$22,DATOS!$AV$23)))</f>
        <v/>
      </c>
      <c r="R249" s="431"/>
      <c r="S249" s="427" t="str">
        <f>IFERROR(VLOOKUP(Tabla46[[#This Row],[% DE CUMPLIMIENTO DE LA EJECUCION DEL CONTROL]],DATOS!$AS$38:$AT$40,2,0),"")</f>
        <v/>
      </c>
      <c r="T249" s="432"/>
      <c r="U249" s="433" t="str">
        <f>IFERROR(VLOOKUP(Tabla46[[#This Row],[CRITERIOS DE EVALUACION DE LA EFECTIVIDAD]],DATOS!$AS$43:$AT$45,2,0),"")</f>
        <v/>
      </c>
      <c r="V24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0" spans="1:22" ht="15" customHeight="1" x14ac:dyDescent="0.25">
      <c r="A250" s="7"/>
      <c r="B250" s="5"/>
      <c r="C250" s="5"/>
      <c r="D250" s="86"/>
      <c r="E250" s="10"/>
      <c r="F250" s="200"/>
      <c r="G250" s="151" t="str">
        <f>IFERROR(VLOOKUP(Tabla46[[#This Row],[ID RIESGO]],'1. IDENTIFICACION DEL RIESGO'!$AB$27:$AL$34,11,0),"")</f>
        <v/>
      </c>
      <c r="H250" s="200"/>
      <c r="I250" s="426"/>
      <c r="J250" s="426"/>
      <c r="K250" s="426"/>
      <c r="L250" s="426"/>
      <c r="M250" s="426"/>
      <c r="N250" s="427" t="str">
        <f>IF(Tabla46[[#This Row],[ID RIESGO]]="","",IF(Tabla46[[#This Row],[RESPONSABLE DEL CONTROL (CARGO)]]="","No","Si"))</f>
        <v/>
      </c>
      <c r="O250" s="427" t="str">
        <f>IF(Tabla46[[#This Row],[FRECUENCIA DE EJECUCION DEL CONTROL]]="","",IF(Tabla46[[#This Row],[FRECUENCIA DE EJECUCION DEL CONTROL]]=DATOS!$AS$32,DATOS!$AS$32,DATOS!$AS$31))</f>
        <v/>
      </c>
      <c r="P25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0" s="427" t="str">
        <f>IF(ISTEXT(Tabla46[[#This Row],[VALOR EVALUACION DISENO]]),"",IF(Tabla46[[#This Row],[VALOR EVALUACION DISENO]]&gt;4.6,DATOS!$AV$21,IF(Tabla46[[#This Row],[VALOR EVALUACION DISENO]]&gt;=3,DATOS!$AV$22,DATOS!$AV$23)))</f>
        <v/>
      </c>
      <c r="R250" s="431"/>
      <c r="S250" s="427" t="str">
        <f>IFERROR(VLOOKUP(Tabla46[[#This Row],[% DE CUMPLIMIENTO DE LA EJECUCION DEL CONTROL]],DATOS!$AS$38:$AT$40,2,0),"")</f>
        <v/>
      </c>
      <c r="T250" s="432"/>
      <c r="U250" s="433" t="str">
        <f>IFERROR(VLOOKUP(Tabla46[[#This Row],[CRITERIOS DE EVALUACION DE LA EFECTIVIDAD]],DATOS!$AS$43:$AT$45,2,0),"")</f>
        <v/>
      </c>
      <c r="V25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1" spans="1:22" ht="15" customHeight="1" x14ac:dyDescent="0.25">
      <c r="A251" s="7"/>
      <c r="B251" s="5"/>
      <c r="C251" s="5"/>
      <c r="D251" s="86"/>
      <c r="E251" s="10"/>
      <c r="F251" s="200"/>
      <c r="G251" s="151" t="str">
        <f>IFERROR(VLOOKUP(Tabla46[[#This Row],[ID RIESGO]],'1. IDENTIFICACION DEL RIESGO'!$AB$27:$AL$34,11,0),"")</f>
        <v/>
      </c>
      <c r="H251" s="200"/>
      <c r="I251" s="426"/>
      <c r="J251" s="426"/>
      <c r="K251" s="426"/>
      <c r="L251" s="426"/>
      <c r="M251" s="426"/>
      <c r="N251" s="427" t="str">
        <f>IF(Tabla46[[#This Row],[ID RIESGO]]="","",IF(Tabla46[[#This Row],[RESPONSABLE DEL CONTROL (CARGO)]]="","No","Si"))</f>
        <v/>
      </c>
      <c r="O251" s="427" t="str">
        <f>IF(Tabla46[[#This Row],[FRECUENCIA DE EJECUCION DEL CONTROL]]="","",IF(Tabla46[[#This Row],[FRECUENCIA DE EJECUCION DEL CONTROL]]=DATOS!$AS$32,DATOS!$AS$32,DATOS!$AS$31))</f>
        <v/>
      </c>
      <c r="P25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1" s="427" t="str">
        <f>IF(ISTEXT(Tabla46[[#This Row],[VALOR EVALUACION DISENO]]),"",IF(Tabla46[[#This Row],[VALOR EVALUACION DISENO]]&gt;4.6,DATOS!$AV$21,IF(Tabla46[[#This Row],[VALOR EVALUACION DISENO]]&gt;=3,DATOS!$AV$22,DATOS!$AV$23)))</f>
        <v/>
      </c>
      <c r="R251" s="431"/>
      <c r="S251" s="427" t="str">
        <f>IFERROR(VLOOKUP(Tabla46[[#This Row],[% DE CUMPLIMIENTO DE LA EJECUCION DEL CONTROL]],DATOS!$AS$38:$AT$40,2,0),"")</f>
        <v/>
      </c>
      <c r="T251" s="432"/>
      <c r="U251" s="433" t="str">
        <f>IFERROR(VLOOKUP(Tabla46[[#This Row],[CRITERIOS DE EVALUACION DE LA EFECTIVIDAD]],DATOS!$AS$43:$AT$45,2,0),"")</f>
        <v/>
      </c>
      <c r="V25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2" spans="1:22" ht="15" customHeight="1" x14ac:dyDescent="0.25">
      <c r="A252" s="7"/>
      <c r="B252" s="5"/>
      <c r="C252" s="5"/>
      <c r="D252" s="86"/>
      <c r="E252" s="10"/>
      <c r="F252" s="200"/>
      <c r="G252" s="151" t="str">
        <f>IFERROR(VLOOKUP(Tabla46[[#This Row],[ID RIESGO]],'1. IDENTIFICACION DEL RIESGO'!$AB$27:$AL$34,11,0),"")</f>
        <v/>
      </c>
      <c r="H252" s="200"/>
      <c r="I252" s="426"/>
      <c r="J252" s="426"/>
      <c r="K252" s="426"/>
      <c r="L252" s="426"/>
      <c r="M252" s="426"/>
      <c r="N252" s="427" t="str">
        <f>IF(Tabla46[[#This Row],[ID RIESGO]]="","",IF(Tabla46[[#This Row],[RESPONSABLE DEL CONTROL (CARGO)]]="","No","Si"))</f>
        <v/>
      </c>
      <c r="O252" s="427" t="str">
        <f>IF(Tabla46[[#This Row],[FRECUENCIA DE EJECUCION DEL CONTROL]]="","",IF(Tabla46[[#This Row],[FRECUENCIA DE EJECUCION DEL CONTROL]]=DATOS!$AS$32,DATOS!$AS$32,DATOS!$AS$31))</f>
        <v/>
      </c>
      <c r="P25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2" s="427" t="str">
        <f>IF(ISTEXT(Tabla46[[#This Row],[VALOR EVALUACION DISENO]]),"",IF(Tabla46[[#This Row],[VALOR EVALUACION DISENO]]&gt;4.6,DATOS!$AV$21,IF(Tabla46[[#This Row],[VALOR EVALUACION DISENO]]&gt;=3,DATOS!$AV$22,DATOS!$AV$23)))</f>
        <v/>
      </c>
      <c r="R252" s="431"/>
      <c r="S252" s="427" t="str">
        <f>IFERROR(VLOOKUP(Tabla46[[#This Row],[% DE CUMPLIMIENTO DE LA EJECUCION DEL CONTROL]],DATOS!$AS$38:$AT$40,2,0),"")</f>
        <v/>
      </c>
      <c r="T252" s="432"/>
      <c r="U252" s="433" t="str">
        <f>IFERROR(VLOOKUP(Tabla46[[#This Row],[CRITERIOS DE EVALUACION DE LA EFECTIVIDAD]],DATOS!$AS$43:$AT$45,2,0),"")</f>
        <v/>
      </c>
      <c r="V25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3" spans="1:22" ht="15" customHeight="1" x14ac:dyDescent="0.25">
      <c r="A253" s="7"/>
      <c r="B253" s="5"/>
      <c r="C253" s="5"/>
      <c r="D253" s="86"/>
      <c r="E253" s="10"/>
      <c r="F253" s="200"/>
      <c r="G253" s="151" t="str">
        <f>IFERROR(VLOOKUP(Tabla46[[#This Row],[ID RIESGO]],'1. IDENTIFICACION DEL RIESGO'!$AB$27:$AL$34,11,0),"")</f>
        <v/>
      </c>
      <c r="H253" s="200"/>
      <c r="I253" s="426"/>
      <c r="J253" s="426"/>
      <c r="K253" s="426"/>
      <c r="L253" s="426"/>
      <c r="M253" s="426"/>
      <c r="N253" s="427" t="str">
        <f>IF(Tabla46[[#This Row],[ID RIESGO]]="","",IF(Tabla46[[#This Row],[RESPONSABLE DEL CONTROL (CARGO)]]="","No","Si"))</f>
        <v/>
      </c>
      <c r="O253" s="427" t="str">
        <f>IF(Tabla46[[#This Row],[FRECUENCIA DE EJECUCION DEL CONTROL]]="","",IF(Tabla46[[#This Row],[FRECUENCIA DE EJECUCION DEL CONTROL]]=DATOS!$AS$32,DATOS!$AS$32,DATOS!$AS$31))</f>
        <v/>
      </c>
      <c r="P25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3" s="427" t="str">
        <f>IF(ISTEXT(Tabla46[[#This Row],[VALOR EVALUACION DISENO]]),"",IF(Tabla46[[#This Row],[VALOR EVALUACION DISENO]]&gt;4.6,DATOS!$AV$21,IF(Tabla46[[#This Row],[VALOR EVALUACION DISENO]]&gt;=3,DATOS!$AV$22,DATOS!$AV$23)))</f>
        <v/>
      </c>
      <c r="R253" s="431"/>
      <c r="S253" s="427" t="str">
        <f>IFERROR(VLOOKUP(Tabla46[[#This Row],[% DE CUMPLIMIENTO DE LA EJECUCION DEL CONTROL]],DATOS!$AS$38:$AT$40,2,0),"")</f>
        <v/>
      </c>
      <c r="T253" s="432"/>
      <c r="U253" s="433" t="str">
        <f>IFERROR(VLOOKUP(Tabla46[[#This Row],[CRITERIOS DE EVALUACION DE LA EFECTIVIDAD]],DATOS!$AS$43:$AT$45,2,0),"")</f>
        <v/>
      </c>
      <c r="V25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4" spans="1:22" ht="15" customHeight="1" x14ac:dyDescent="0.25">
      <c r="A254" s="7"/>
      <c r="B254" s="5"/>
      <c r="C254" s="5"/>
      <c r="D254" s="86"/>
      <c r="E254" s="10"/>
      <c r="F254" s="200"/>
      <c r="G254" s="151" t="str">
        <f>IFERROR(VLOOKUP(Tabla46[[#This Row],[ID RIESGO]],'1. IDENTIFICACION DEL RIESGO'!$AB$27:$AL$34,11,0),"")</f>
        <v/>
      </c>
      <c r="H254" s="200"/>
      <c r="I254" s="426"/>
      <c r="J254" s="426"/>
      <c r="K254" s="426"/>
      <c r="L254" s="426"/>
      <c r="M254" s="426"/>
      <c r="N254" s="427" t="str">
        <f>IF(Tabla46[[#This Row],[ID RIESGO]]="","",IF(Tabla46[[#This Row],[RESPONSABLE DEL CONTROL (CARGO)]]="","No","Si"))</f>
        <v/>
      </c>
      <c r="O254" s="427" t="str">
        <f>IF(Tabla46[[#This Row],[FRECUENCIA DE EJECUCION DEL CONTROL]]="","",IF(Tabla46[[#This Row],[FRECUENCIA DE EJECUCION DEL CONTROL]]=DATOS!$AS$32,DATOS!$AS$32,DATOS!$AS$31))</f>
        <v/>
      </c>
      <c r="P25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4" s="427" t="str">
        <f>IF(ISTEXT(Tabla46[[#This Row],[VALOR EVALUACION DISENO]]),"",IF(Tabla46[[#This Row],[VALOR EVALUACION DISENO]]&gt;4.6,DATOS!$AV$21,IF(Tabla46[[#This Row],[VALOR EVALUACION DISENO]]&gt;=3,DATOS!$AV$22,DATOS!$AV$23)))</f>
        <v/>
      </c>
      <c r="R254" s="431"/>
      <c r="S254" s="427" t="str">
        <f>IFERROR(VLOOKUP(Tabla46[[#This Row],[% DE CUMPLIMIENTO DE LA EJECUCION DEL CONTROL]],DATOS!$AS$38:$AT$40,2,0),"")</f>
        <v/>
      </c>
      <c r="T254" s="432"/>
      <c r="U254" s="433" t="str">
        <f>IFERROR(VLOOKUP(Tabla46[[#This Row],[CRITERIOS DE EVALUACION DE LA EFECTIVIDAD]],DATOS!$AS$43:$AT$45,2,0),"")</f>
        <v/>
      </c>
      <c r="V25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5" spans="1:22" ht="15" customHeight="1" x14ac:dyDescent="0.25">
      <c r="A255" s="7"/>
      <c r="B255" s="5"/>
      <c r="C255" s="5"/>
      <c r="D255" s="86"/>
      <c r="E255" s="10"/>
      <c r="F255" s="200"/>
      <c r="G255" s="151" t="str">
        <f>IFERROR(VLOOKUP(Tabla46[[#This Row],[ID RIESGO]],'1. IDENTIFICACION DEL RIESGO'!$AB$27:$AL$34,11,0),"")</f>
        <v/>
      </c>
      <c r="H255" s="200"/>
      <c r="I255" s="426"/>
      <c r="J255" s="426"/>
      <c r="K255" s="426"/>
      <c r="L255" s="426"/>
      <c r="M255" s="426"/>
      <c r="N255" s="427" t="str">
        <f>IF(Tabla46[[#This Row],[ID RIESGO]]="","",IF(Tabla46[[#This Row],[RESPONSABLE DEL CONTROL (CARGO)]]="","No","Si"))</f>
        <v/>
      </c>
      <c r="O255" s="427" t="str">
        <f>IF(Tabla46[[#This Row],[FRECUENCIA DE EJECUCION DEL CONTROL]]="","",IF(Tabla46[[#This Row],[FRECUENCIA DE EJECUCION DEL CONTROL]]=DATOS!$AS$32,DATOS!$AS$32,DATOS!$AS$31))</f>
        <v/>
      </c>
      <c r="P25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5" s="427" t="str">
        <f>IF(ISTEXT(Tabla46[[#This Row],[VALOR EVALUACION DISENO]]),"",IF(Tabla46[[#This Row],[VALOR EVALUACION DISENO]]&gt;4.6,DATOS!$AV$21,IF(Tabla46[[#This Row],[VALOR EVALUACION DISENO]]&gt;=3,DATOS!$AV$22,DATOS!$AV$23)))</f>
        <v/>
      </c>
      <c r="R255" s="431"/>
      <c r="S255" s="427" t="str">
        <f>IFERROR(VLOOKUP(Tabla46[[#This Row],[% DE CUMPLIMIENTO DE LA EJECUCION DEL CONTROL]],DATOS!$AS$38:$AT$40,2,0),"")</f>
        <v/>
      </c>
      <c r="T255" s="432"/>
      <c r="U255" s="433" t="str">
        <f>IFERROR(VLOOKUP(Tabla46[[#This Row],[CRITERIOS DE EVALUACION DE LA EFECTIVIDAD]],DATOS!$AS$43:$AT$45,2,0),"")</f>
        <v/>
      </c>
      <c r="V25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6" spans="1:22" ht="15" customHeight="1" x14ac:dyDescent="0.25">
      <c r="A256" s="7"/>
      <c r="B256" s="5"/>
      <c r="C256" s="5"/>
      <c r="D256" s="86"/>
      <c r="E256" s="10"/>
      <c r="F256" s="200"/>
      <c r="G256" s="151" t="str">
        <f>IFERROR(VLOOKUP(Tabla46[[#This Row],[ID RIESGO]],'1. IDENTIFICACION DEL RIESGO'!$AB$27:$AL$34,11,0),"")</f>
        <v/>
      </c>
      <c r="H256" s="200"/>
      <c r="I256" s="426"/>
      <c r="J256" s="426"/>
      <c r="K256" s="426"/>
      <c r="L256" s="426"/>
      <c r="M256" s="426"/>
      <c r="N256" s="427" t="str">
        <f>IF(Tabla46[[#This Row],[ID RIESGO]]="","",IF(Tabla46[[#This Row],[RESPONSABLE DEL CONTROL (CARGO)]]="","No","Si"))</f>
        <v/>
      </c>
      <c r="O256" s="427" t="str">
        <f>IF(Tabla46[[#This Row],[FRECUENCIA DE EJECUCION DEL CONTROL]]="","",IF(Tabla46[[#This Row],[FRECUENCIA DE EJECUCION DEL CONTROL]]=DATOS!$AS$32,DATOS!$AS$32,DATOS!$AS$31))</f>
        <v/>
      </c>
      <c r="P25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6" s="427" t="str">
        <f>IF(ISTEXT(Tabla46[[#This Row],[VALOR EVALUACION DISENO]]),"",IF(Tabla46[[#This Row],[VALOR EVALUACION DISENO]]&gt;4.6,DATOS!$AV$21,IF(Tabla46[[#This Row],[VALOR EVALUACION DISENO]]&gt;=3,DATOS!$AV$22,DATOS!$AV$23)))</f>
        <v/>
      </c>
      <c r="R256" s="431"/>
      <c r="S256" s="427" t="str">
        <f>IFERROR(VLOOKUP(Tabla46[[#This Row],[% DE CUMPLIMIENTO DE LA EJECUCION DEL CONTROL]],DATOS!$AS$38:$AT$40,2,0),"")</f>
        <v/>
      </c>
      <c r="T256" s="432"/>
      <c r="U256" s="433" t="str">
        <f>IFERROR(VLOOKUP(Tabla46[[#This Row],[CRITERIOS DE EVALUACION DE LA EFECTIVIDAD]],DATOS!$AS$43:$AT$45,2,0),"")</f>
        <v/>
      </c>
      <c r="V25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7" spans="1:22" ht="15" customHeight="1" x14ac:dyDescent="0.25">
      <c r="A257" s="7"/>
      <c r="B257" s="5"/>
      <c r="C257" s="5"/>
      <c r="D257" s="86"/>
      <c r="E257" s="10"/>
      <c r="F257" s="200"/>
      <c r="G257" s="151" t="str">
        <f>IFERROR(VLOOKUP(Tabla46[[#This Row],[ID RIESGO]],'1. IDENTIFICACION DEL RIESGO'!$AB$27:$AL$34,11,0),"")</f>
        <v/>
      </c>
      <c r="H257" s="200"/>
      <c r="I257" s="426"/>
      <c r="J257" s="426"/>
      <c r="K257" s="426"/>
      <c r="L257" s="426"/>
      <c r="M257" s="426"/>
      <c r="N257" s="427" t="str">
        <f>IF(Tabla46[[#This Row],[ID RIESGO]]="","",IF(Tabla46[[#This Row],[RESPONSABLE DEL CONTROL (CARGO)]]="","No","Si"))</f>
        <v/>
      </c>
      <c r="O257" s="427" t="str">
        <f>IF(Tabla46[[#This Row],[FRECUENCIA DE EJECUCION DEL CONTROL]]="","",IF(Tabla46[[#This Row],[FRECUENCIA DE EJECUCION DEL CONTROL]]=DATOS!$AS$32,DATOS!$AS$32,DATOS!$AS$31))</f>
        <v/>
      </c>
      <c r="P25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7" s="427" t="str">
        <f>IF(ISTEXT(Tabla46[[#This Row],[VALOR EVALUACION DISENO]]),"",IF(Tabla46[[#This Row],[VALOR EVALUACION DISENO]]&gt;4.6,DATOS!$AV$21,IF(Tabla46[[#This Row],[VALOR EVALUACION DISENO]]&gt;=3,DATOS!$AV$22,DATOS!$AV$23)))</f>
        <v/>
      </c>
      <c r="R257" s="431"/>
      <c r="S257" s="427" t="str">
        <f>IFERROR(VLOOKUP(Tabla46[[#This Row],[% DE CUMPLIMIENTO DE LA EJECUCION DEL CONTROL]],DATOS!$AS$38:$AT$40,2,0),"")</f>
        <v/>
      </c>
      <c r="T257" s="432"/>
      <c r="U257" s="433" t="str">
        <f>IFERROR(VLOOKUP(Tabla46[[#This Row],[CRITERIOS DE EVALUACION DE LA EFECTIVIDAD]],DATOS!$AS$43:$AT$45,2,0),"")</f>
        <v/>
      </c>
      <c r="V25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8" spans="1:22" ht="15" customHeight="1" x14ac:dyDescent="0.25">
      <c r="A258" s="7"/>
      <c r="B258" s="5"/>
      <c r="C258" s="5"/>
      <c r="D258" s="86"/>
      <c r="E258" s="10"/>
      <c r="F258" s="200"/>
      <c r="G258" s="151" t="str">
        <f>IFERROR(VLOOKUP(Tabla46[[#This Row],[ID RIESGO]],'1. IDENTIFICACION DEL RIESGO'!$AB$27:$AL$34,11,0),"")</f>
        <v/>
      </c>
      <c r="H258" s="200"/>
      <c r="I258" s="426"/>
      <c r="J258" s="426"/>
      <c r="K258" s="426"/>
      <c r="L258" s="426"/>
      <c r="M258" s="426"/>
      <c r="N258" s="427" t="str">
        <f>IF(Tabla46[[#This Row],[ID RIESGO]]="","",IF(Tabla46[[#This Row],[RESPONSABLE DEL CONTROL (CARGO)]]="","No","Si"))</f>
        <v/>
      </c>
      <c r="O258" s="427" t="str">
        <f>IF(Tabla46[[#This Row],[FRECUENCIA DE EJECUCION DEL CONTROL]]="","",IF(Tabla46[[#This Row],[FRECUENCIA DE EJECUCION DEL CONTROL]]=DATOS!$AS$32,DATOS!$AS$32,DATOS!$AS$31))</f>
        <v/>
      </c>
      <c r="P25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8" s="427" t="str">
        <f>IF(ISTEXT(Tabla46[[#This Row],[VALOR EVALUACION DISENO]]),"",IF(Tabla46[[#This Row],[VALOR EVALUACION DISENO]]&gt;4.6,DATOS!$AV$21,IF(Tabla46[[#This Row],[VALOR EVALUACION DISENO]]&gt;=3,DATOS!$AV$22,DATOS!$AV$23)))</f>
        <v/>
      </c>
      <c r="R258" s="431"/>
      <c r="S258" s="427" t="str">
        <f>IFERROR(VLOOKUP(Tabla46[[#This Row],[% DE CUMPLIMIENTO DE LA EJECUCION DEL CONTROL]],DATOS!$AS$38:$AT$40,2,0),"")</f>
        <v/>
      </c>
      <c r="T258" s="432"/>
      <c r="U258" s="433" t="str">
        <f>IFERROR(VLOOKUP(Tabla46[[#This Row],[CRITERIOS DE EVALUACION DE LA EFECTIVIDAD]],DATOS!$AS$43:$AT$45,2,0),"")</f>
        <v/>
      </c>
      <c r="V25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59" spans="1:22" ht="15" customHeight="1" x14ac:dyDescent="0.25">
      <c r="A259" s="7"/>
      <c r="B259" s="5"/>
      <c r="C259" s="5"/>
      <c r="D259" s="86"/>
      <c r="E259" s="10"/>
      <c r="F259" s="200"/>
      <c r="G259" s="151" t="str">
        <f>IFERROR(VLOOKUP(Tabla46[[#This Row],[ID RIESGO]],'1. IDENTIFICACION DEL RIESGO'!$AB$27:$AL$34,11,0),"")</f>
        <v/>
      </c>
      <c r="H259" s="200"/>
      <c r="I259" s="426"/>
      <c r="J259" s="426"/>
      <c r="K259" s="426"/>
      <c r="L259" s="426"/>
      <c r="M259" s="426"/>
      <c r="N259" s="427" t="str">
        <f>IF(Tabla46[[#This Row],[ID RIESGO]]="","",IF(Tabla46[[#This Row],[RESPONSABLE DEL CONTROL (CARGO)]]="","No","Si"))</f>
        <v/>
      </c>
      <c r="O259" s="427" t="str">
        <f>IF(Tabla46[[#This Row],[FRECUENCIA DE EJECUCION DEL CONTROL]]="","",IF(Tabla46[[#This Row],[FRECUENCIA DE EJECUCION DEL CONTROL]]=DATOS!$AS$32,DATOS!$AS$32,DATOS!$AS$31))</f>
        <v/>
      </c>
      <c r="P25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59" s="427" t="str">
        <f>IF(ISTEXT(Tabla46[[#This Row],[VALOR EVALUACION DISENO]]),"",IF(Tabla46[[#This Row],[VALOR EVALUACION DISENO]]&gt;4.6,DATOS!$AV$21,IF(Tabla46[[#This Row],[VALOR EVALUACION DISENO]]&gt;=3,DATOS!$AV$22,DATOS!$AV$23)))</f>
        <v/>
      </c>
      <c r="R259" s="431"/>
      <c r="S259" s="427" t="str">
        <f>IFERROR(VLOOKUP(Tabla46[[#This Row],[% DE CUMPLIMIENTO DE LA EJECUCION DEL CONTROL]],DATOS!$AS$38:$AT$40,2,0),"")</f>
        <v/>
      </c>
      <c r="T259" s="432"/>
      <c r="U259" s="433" t="str">
        <f>IFERROR(VLOOKUP(Tabla46[[#This Row],[CRITERIOS DE EVALUACION DE LA EFECTIVIDAD]],DATOS!$AS$43:$AT$45,2,0),"")</f>
        <v/>
      </c>
      <c r="V25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0" spans="1:22" ht="15" customHeight="1" x14ac:dyDescent="0.25">
      <c r="A260" s="7"/>
      <c r="B260" s="5"/>
      <c r="C260" s="5"/>
      <c r="D260" s="86"/>
      <c r="E260" s="10"/>
      <c r="F260" s="200"/>
      <c r="G260" s="151" t="str">
        <f>IFERROR(VLOOKUP(Tabla46[[#This Row],[ID RIESGO]],'1. IDENTIFICACION DEL RIESGO'!$AB$27:$AL$34,11,0),"")</f>
        <v/>
      </c>
      <c r="H260" s="200"/>
      <c r="I260" s="426"/>
      <c r="J260" s="426"/>
      <c r="K260" s="426"/>
      <c r="L260" s="426"/>
      <c r="M260" s="426"/>
      <c r="N260" s="427" t="str">
        <f>IF(Tabla46[[#This Row],[ID RIESGO]]="","",IF(Tabla46[[#This Row],[RESPONSABLE DEL CONTROL (CARGO)]]="","No","Si"))</f>
        <v/>
      </c>
      <c r="O260" s="427" t="str">
        <f>IF(Tabla46[[#This Row],[FRECUENCIA DE EJECUCION DEL CONTROL]]="","",IF(Tabla46[[#This Row],[FRECUENCIA DE EJECUCION DEL CONTROL]]=DATOS!$AS$32,DATOS!$AS$32,DATOS!$AS$31))</f>
        <v/>
      </c>
      <c r="P26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0" s="427" t="str">
        <f>IF(ISTEXT(Tabla46[[#This Row],[VALOR EVALUACION DISENO]]),"",IF(Tabla46[[#This Row],[VALOR EVALUACION DISENO]]&gt;4.6,DATOS!$AV$21,IF(Tabla46[[#This Row],[VALOR EVALUACION DISENO]]&gt;=3,DATOS!$AV$22,DATOS!$AV$23)))</f>
        <v/>
      </c>
      <c r="R260" s="431"/>
      <c r="S260" s="427" t="str">
        <f>IFERROR(VLOOKUP(Tabla46[[#This Row],[% DE CUMPLIMIENTO DE LA EJECUCION DEL CONTROL]],DATOS!$AS$38:$AT$40,2,0),"")</f>
        <v/>
      </c>
      <c r="T260" s="432"/>
      <c r="U260" s="433" t="str">
        <f>IFERROR(VLOOKUP(Tabla46[[#This Row],[CRITERIOS DE EVALUACION DE LA EFECTIVIDAD]],DATOS!$AS$43:$AT$45,2,0),"")</f>
        <v/>
      </c>
      <c r="V26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1" spans="1:22" ht="15" customHeight="1" x14ac:dyDescent="0.25">
      <c r="A261" s="7"/>
      <c r="B261" s="5"/>
      <c r="C261" s="5"/>
      <c r="D261" s="86"/>
      <c r="E261" s="10"/>
      <c r="F261" s="200"/>
      <c r="G261" s="151" t="str">
        <f>IFERROR(VLOOKUP(Tabla46[[#This Row],[ID RIESGO]],'1. IDENTIFICACION DEL RIESGO'!$AB$27:$AL$34,11,0),"")</f>
        <v/>
      </c>
      <c r="H261" s="200"/>
      <c r="I261" s="426"/>
      <c r="J261" s="426"/>
      <c r="K261" s="426"/>
      <c r="L261" s="426"/>
      <c r="M261" s="426"/>
      <c r="N261" s="427" t="str">
        <f>IF(Tabla46[[#This Row],[ID RIESGO]]="","",IF(Tabla46[[#This Row],[RESPONSABLE DEL CONTROL (CARGO)]]="","No","Si"))</f>
        <v/>
      </c>
      <c r="O261" s="427" t="str">
        <f>IF(Tabla46[[#This Row],[FRECUENCIA DE EJECUCION DEL CONTROL]]="","",IF(Tabla46[[#This Row],[FRECUENCIA DE EJECUCION DEL CONTROL]]=DATOS!$AS$32,DATOS!$AS$32,DATOS!$AS$31))</f>
        <v/>
      </c>
      <c r="P26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1" s="427" t="str">
        <f>IF(ISTEXT(Tabla46[[#This Row],[VALOR EVALUACION DISENO]]),"",IF(Tabla46[[#This Row],[VALOR EVALUACION DISENO]]&gt;4.6,DATOS!$AV$21,IF(Tabla46[[#This Row],[VALOR EVALUACION DISENO]]&gt;=3,DATOS!$AV$22,DATOS!$AV$23)))</f>
        <v/>
      </c>
      <c r="R261" s="431"/>
      <c r="S261" s="427" t="str">
        <f>IFERROR(VLOOKUP(Tabla46[[#This Row],[% DE CUMPLIMIENTO DE LA EJECUCION DEL CONTROL]],DATOS!$AS$38:$AT$40,2,0),"")</f>
        <v/>
      </c>
      <c r="T261" s="432"/>
      <c r="U261" s="433" t="str">
        <f>IFERROR(VLOOKUP(Tabla46[[#This Row],[CRITERIOS DE EVALUACION DE LA EFECTIVIDAD]],DATOS!$AS$43:$AT$45,2,0),"")</f>
        <v/>
      </c>
      <c r="V26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2" spans="1:22" ht="15" customHeight="1" x14ac:dyDescent="0.25">
      <c r="A262" s="7"/>
      <c r="B262" s="5"/>
      <c r="C262" s="5"/>
      <c r="D262" s="86"/>
      <c r="E262" s="10"/>
      <c r="F262" s="200"/>
      <c r="G262" s="151" t="str">
        <f>IFERROR(VLOOKUP(Tabla46[[#This Row],[ID RIESGO]],'1. IDENTIFICACION DEL RIESGO'!$AB$27:$AL$34,11,0),"")</f>
        <v/>
      </c>
      <c r="H262" s="200"/>
      <c r="I262" s="426"/>
      <c r="J262" s="426"/>
      <c r="K262" s="426"/>
      <c r="L262" s="426"/>
      <c r="M262" s="426"/>
      <c r="N262" s="427" t="str">
        <f>IF(Tabla46[[#This Row],[ID RIESGO]]="","",IF(Tabla46[[#This Row],[RESPONSABLE DEL CONTROL (CARGO)]]="","No","Si"))</f>
        <v/>
      </c>
      <c r="O262" s="427" t="str">
        <f>IF(Tabla46[[#This Row],[FRECUENCIA DE EJECUCION DEL CONTROL]]="","",IF(Tabla46[[#This Row],[FRECUENCIA DE EJECUCION DEL CONTROL]]=DATOS!$AS$32,DATOS!$AS$32,DATOS!$AS$31))</f>
        <v/>
      </c>
      <c r="P26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2" s="427" t="str">
        <f>IF(ISTEXT(Tabla46[[#This Row],[VALOR EVALUACION DISENO]]),"",IF(Tabla46[[#This Row],[VALOR EVALUACION DISENO]]&gt;4.6,DATOS!$AV$21,IF(Tabla46[[#This Row],[VALOR EVALUACION DISENO]]&gt;=3,DATOS!$AV$22,DATOS!$AV$23)))</f>
        <v/>
      </c>
      <c r="R262" s="431"/>
      <c r="S262" s="427" t="str">
        <f>IFERROR(VLOOKUP(Tabla46[[#This Row],[% DE CUMPLIMIENTO DE LA EJECUCION DEL CONTROL]],DATOS!$AS$38:$AT$40,2,0),"")</f>
        <v/>
      </c>
      <c r="T262" s="432"/>
      <c r="U262" s="433" t="str">
        <f>IFERROR(VLOOKUP(Tabla46[[#This Row],[CRITERIOS DE EVALUACION DE LA EFECTIVIDAD]],DATOS!$AS$43:$AT$45,2,0),"")</f>
        <v/>
      </c>
      <c r="V26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3" spans="1:22" ht="15" customHeight="1" x14ac:dyDescent="0.25">
      <c r="A263" s="7"/>
      <c r="B263" s="5"/>
      <c r="C263" s="5"/>
      <c r="D263" s="86"/>
      <c r="E263" s="10"/>
      <c r="F263" s="200"/>
      <c r="G263" s="151" t="str">
        <f>IFERROR(VLOOKUP(Tabla46[[#This Row],[ID RIESGO]],'1. IDENTIFICACION DEL RIESGO'!$AB$27:$AL$34,11,0),"")</f>
        <v/>
      </c>
      <c r="H263" s="200"/>
      <c r="I263" s="426"/>
      <c r="J263" s="426"/>
      <c r="K263" s="426"/>
      <c r="L263" s="426"/>
      <c r="M263" s="426"/>
      <c r="N263" s="427" t="str">
        <f>IF(Tabla46[[#This Row],[ID RIESGO]]="","",IF(Tabla46[[#This Row],[RESPONSABLE DEL CONTROL (CARGO)]]="","No","Si"))</f>
        <v/>
      </c>
      <c r="O263" s="427" t="str">
        <f>IF(Tabla46[[#This Row],[FRECUENCIA DE EJECUCION DEL CONTROL]]="","",IF(Tabla46[[#This Row],[FRECUENCIA DE EJECUCION DEL CONTROL]]=DATOS!$AS$32,DATOS!$AS$32,DATOS!$AS$31))</f>
        <v/>
      </c>
      <c r="P26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3" s="427" t="str">
        <f>IF(ISTEXT(Tabla46[[#This Row],[VALOR EVALUACION DISENO]]),"",IF(Tabla46[[#This Row],[VALOR EVALUACION DISENO]]&gt;4.6,DATOS!$AV$21,IF(Tabla46[[#This Row],[VALOR EVALUACION DISENO]]&gt;=3,DATOS!$AV$22,DATOS!$AV$23)))</f>
        <v/>
      </c>
      <c r="R263" s="431"/>
      <c r="S263" s="427" t="str">
        <f>IFERROR(VLOOKUP(Tabla46[[#This Row],[% DE CUMPLIMIENTO DE LA EJECUCION DEL CONTROL]],DATOS!$AS$38:$AT$40,2,0),"")</f>
        <v/>
      </c>
      <c r="T263" s="432"/>
      <c r="U263" s="433" t="str">
        <f>IFERROR(VLOOKUP(Tabla46[[#This Row],[CRITERIOS DE EVALUACION DE LA EFECTIVIDAD]],DATOS!$AS$43:$AT$45,2,0),"")</f>
        <v/>
      </c>
      <c r="V26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4" spans="1:22" ht="15" customHeight="1" x14ac:dyDescent="0.25">
      <c r="A264" s="7"/>
      <c r="B264" s="5"/>
      <c r="C264" s="5"/>
      <c r="D264" s="86"/>
      <c r="E264" s="10"/>
      <c r="F264" s="200"/>
      <c r="G264" s="151" t="str">
        <f>IFERROR(VLOOKUP(Tabla46[[#This Row],[ID RIESGO]],'1. IDENTIFICACION DEL RIESGO'!$AB$27:$AL$34,11,0),"")</f>
        <v/>
      </c>
      <c r="H264" s="200"/>
      <c r="I264" s="426"/>
      <c r="J264" s="426"/>
      <c r="K264" s="426"/>
      <c r="L264" s="426"/>
      <c r="M264" s="426"/>
      <c r="N264" s="427" t="str">
        <f>IF(Tabla46[[#This Row],[ID RIESGO]]="","",IF(Tabla46[[#This Row],[RESPONSABLE DEL CONTROL (CARGO)]]="","No","Si"))</f>
        <v/>
      </c>
      <c r="O264" s="427" t="str">
        <f>IF(Tabla46[[#This Row],[FRECUENCIA DE EJECUCION DEL CONTROL]]="","",IF(Tabla46[[#This Row],[FRECUENCIA DE EJECUCION DEL CONTROL]]=DATOS!$AS$32,DATOS!$AS$32,DATOS!$AS$31))</f>
        <v/>
      </c>
      <c r="P26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4" s="427" t="str">
        <f>IF(ISTEXT(Tabla46[[#This Row],[VALOR EVALUACION DISENO]]),"",IF(Tabla46[[#This Row],[VALOR EVALUACION DISENO]]&gt;4.6,DATOS!$AV$21,IF(Tabla46[[#This Row],[VALOR EVALUACION DISENO]]&gt;=3,DATOS!$AV$22,DATOS!$AV$23)))</f>
        <v/>
      </c>
      <c r="R264" s="431"/>
      <c r="S264" s="427" t="str">
        <f>IFERROR(VLOOKUP(Tabla46[[#This Row],[% DE CUMPLIMIENTO DE LA EJECUCION DEL CONTROL]],DATOS!$AS$38:$AT$40,2,0),"")</f>
        <v/>
      </c>
      <c r="T264" s="432"/>
      <c r="U264" s="433" t="str">
        <f>IFERROR(VLOOKUP(Tabla46[[#This Row],[CRITERIOS DE EVALUACION DE LA EFECTIVIDAD]],DATOS!$AS$43:$AT$45,2,0),"")</f>
        <v/>
      </c>
      <c r="V26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5" spans="1:22" ht="15" customHeight="1" x14ac:dyDescent="0.25">
      <c r="A265" s="7"/>
      <c r="B265" s="5"/>
      <c r="C265" s="5"/>
      <c r="D265" s="86"/>
      <c r="E265" s="10"/>
      <c r="F265" s="200"/>
      <c r="G265" s="151" t="str">
        <f>IFERROR(VLOOKUP(Tabla46[[#This Row],[ID RIESGO]],'1. IDENTIFICACION DEL RIESGO'!$AB$27:$AL$34,11,0),"")</f>
        <v/>
      </c>
      <c r="H265" s="200"/>
      <c r="I265" s="426"/>
      <c r="J265" s="426"/>
      <c r="K265" s="426"/>
      <c r="L265" s="426"/>
      <c r="M265" s="426"/>
      <c r="N265" s="427" t="str">
        <f>IF(Tabla46[[#This Row],[ID RIESGO]]="","",IF(Tabla46[[#This Row],[RESPONSABLE DEL CONTROL (CARGO)]]="","No","Si"))</f>
        <v/>
      </c>
      <c r="O265" s="427" t="str">
        <f>IF(Tabla46[[#This Row],[FRECUENCIA DE EJECUCION DEL CONTROL]]="","",IF(Tabla46[[#This Row],[FRECUENCIA DE EJECUCION DEL CONTROL]]=DATOS!$AS$32,DATOS!$AS$32,DATOS!$AS$31))</f>
        <v/>
      </c>
      <c r="P26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5" s="427" t="str">
        <f>IF(ISTEXT(Tabla46[[#This Row],[VALOR EVALUACION DISENO]]),"",IF(Tabla46[[#This Row],[VALOR EVALUACION DISENO]]&gt;4.6,DATOS!$AV$21,IF(Tabla46[[#This Row],[VALOR EVALUACION DISENO]]&gt;=3,DATOS!$AV$22,DATOS!$AV$23)))</f>
        <v/>
      </c>
      <c r="R265" s="431"/>
      <c r="S265" s="427" t="str">
        <f>IFERROR(VLOOKUP(Tabla46[[#This Row],[% DE CUMPLIMIENTO DE LA EJECUCION DEL CONTROL]],DATOS!$AS$38:$AT$40,2,0),"")</f>
        <v/>
      </c>
      <c r="T265" s="432"/>
      <c r="U265" s="433" t="str">
        <f>IFERROR(VLOOKUP(Tabla46[[#This Row],[CRITERIOS DE EVALUACION DE LA EFECTIVIDAD]],DATOS!$AS$43:$AT$45,2,0),"")</f>
        <v/>
      </c>
      <c r="V26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6" spans="1:22" ht="15" customHeight="1" x14ac:dyDescent="0.25">
      <c r="A266" s="7"/>
      <c r="B266" s="5"/>
      <c r="C266" s="5"/>
      <c r="D266" s="86"/>
      <c r="E266" s="10"/>
      <c r="F266" s="200"/>
      <c r="G266" s="151" t="str">
        <f>IFERROR(VLOOKUP(Tabla46[[#This Row],[ID RIESGO]],'1. IDENTIFICACION DEL RIESGO'!$AB$27:$AL$34,11,0),"")</f>
        <v/>
      </c>
      <c r="H266" s="200"/>
      <c r="I266" s="426"/>
      <c r="J266" s="426"/>
      <c r="K266" s="426"/>
      <c r="L266" s="426"/>
      <c r="M266" s="426"/>
      <c r="N266" s="427" t="str">
        <f>IF(Tabla46[[#This Row],[ID RIESGO]]="","",IF(Tabla46[[#This Row],[RESPONSABLE DEL CONTROL (CARGO)]]="","No","Si"))</f>
        <v/>
      </c>
      <c r="O266" s="427" t="str">
        <f>IF(Tabla46[[#This Row],[FRECUENCIA DE EJECUCION DEL CONTROL]]="","",IF(Tabla46[[#This Row],[FRECUENCIA DE EJECUCION DEL CONTROL]]=DATOS!$AS$32,DATOS!$AS$32,DATOS!$AS$31))</f>
        <v/>
      </c>
      <c r="P26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6" s="427" t="str">
        <f>IF(ISTEXT(Tabla46[[#This Row],[VALOR EVALUACION DISENO]]),"",IF(Tabla46[[#This Row],[VALOR EVALUACION DISENO]]&gt;4.6,DATOS!$AV$21,IF(Tabla46[[#This Row],[VALOR EVALUACION DISENO]]&gt;=3,DATOS!$AV$22,DATOS!$AV$23)))</f>
        <v/>
      </c>
      <c r="R266" s="431"/>
      <c r="S266" s="427" t="str">
        <f>IFERROR(VLOOKUP(Tabla46[[#This Row],[% DE CUMPLIMIENTO DE LA EJECUCION DEL CONTROL]],DATOS!$AS$38:$AT$40,2,0),"")</f>
        <v/>
      </c>
      <c r="T266" s="432"/>
      <c r="U266" s="433" t="str">
        <f>IFERROR(VLOOKUP(Tabla46[[#This Row],[CRITERIOS DE EVALUACION DE LA EFECTIVIDAD]],DATOS!$AS$43:$AT$45,2,0),"")</f>
        <v/>
      </c>
      <c r="V26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7" spans="1:22" ht="15" customHeight="1" x14ac:dyDescent="0.25">
      <c r="A267" s="7"/>
      <c r="B267" s="5"/>
      <c r="C267" s="5"/>
      <c r="D267" s="86"/>
      <c r="E267" s="10"/>
      <c r="F267" s="200"/>
      <c r="G267" s="151" t="str">
        <f>IFERROR(VLOOKUP(Tabla46[[#This Row],[ID RIESGO]],'1. IDENTIFICACION DEL RIESGO'!$AB$27:$AL$34,11,0),"")</f>
        <v/>
      </c>
      <c r="H267" s="200"/>
      <c r="I267" s="426"/>
      <c r="J267" s="426"/>
      <c r="K267" s="426"/>
      <c r="L267" s="426"/>
      <c r="M267" s="426"/>
      <c r="N267" s="427" t="str">
        <f>IF(Tabla46[[#This Row],[ID RIESGO]]="","",IF(Tabla46[[#This Row],[RESPONSABLE DEL CONTROL (CARGO)]]="","No","Si"))</f>
        <v/>
      </c>
      <c r="O267" s="427" t="str">
        <f>IF(Tabla46[[#This Row],[FRECUENCIA DE EJECUCION DEL CONTROL]]="","",IF(Tabla46[[#This Row],[FRECUENCIA DE EJECUCION DEL CONTROL]]=DATOS!$AS$32,DATOS!$AS$32,DATOS!$AS$31))</f>
        <v/>
      </c>
      <c r="P26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7" s="427" t="str">
        <f>IF(ISTEXT(Tabla46[[#This Row],[VALOR EVALUACION DISENO]]),"",IF(Tabla46[[#This Row],[VALOR EVALUACION DISENO]]&gt;4.6,DATOS!$AV$21,IF(Tabla46[[#This Row],[VALOR EVALUACION DISENO]]&gt;=3,DATOS!$AV$22,DATOS!$AV$23)))</f>
        <v/>
      </c>
      <c r="R267" s="431"/>
      <c r="S267" s="427" t="str">
        <f>IFERROR(VLOOKUP(Tabla46[[#This Row],[% DE CUMPLIMIENTO DE LA EJECUCION DEL CONTROL]],DATOS!$AS$38:$AT$40,2,0),"")</f>
        <v/>
      </c>
      <c r="T267" s="432"/>
      <c r="U267" s="433" t="str">
        <f>IFERROR(VLOOKUP(Tabla46[[#This Row],[CRITERIOS DE EVALUACION DE LA EFECTIVIDAD]],DATOS!$AS$43:$AT$45,2,0),"")</f>
        <v/>
      </c>
      <c r="V26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8" spans="1:22" ht="15" customHeight="1" x14ac:dyDescent="0.25">
      <c r="A268" s="7"/>
      <c r="B268" s="5"/>
      <c r="C268" s="5"/>
      <c r="D268" s="86"/>
      <c r="E268" s="10"/>
      <c r="F268" s="200"/>
      <c r="G268" s="151" t="str">
        <f>IFERROR(VLOOKUP(Tabla46[[#This Row],[ID RIESGO]],'1. IDENTIFICACION DEL RIESGO'!$AB$27:$AL$34,11,0),"")</f>
        <v/>
      </c>
      <c r="H268" s="200"/>
      <c r="I268" s="426"/>
      <c r="J268" s="426"/>
      <c r="K268" s="426"/>
      <c r="L268" s="426"/>
      <c r="M268" s="426"/>
      <c r="N268" s="427" t="str">
        <f>IF(Tabla46[[#This Row],[ID RIESGO]]="","",IF(Tabla46[[#This Row],[RESPONSABLE DEL CONTROL (CARGO)]]="","No","Si"))</f>
        <v/>
      </c>
      <c r="O268" s="427" t="str">
        <f>IF(Tabla46[[#This Row],[FRECUENCIA DE EJECUCION DEL CONTROL]]="","",IF(Tabla46[[#This Row],[FRECUENCIA DE EJECUCION DEL CONTROL]]=DATOS!$AS$32,DATOS!$AS$32,DATOS!$AS$31))</f>
        <v/>
      </c>
      <c r="P26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8" s="427" t="str">
        <f>IF(ISTEXT(Tabla46[[#This Row],[VALOR EVALUACION DISENO]]),"",IF(Tabla46[[#This Row],[VALOR EVALUACION DISENO]]&gt;4.6,DATOS!$AV$21,IF(Tabla46[[#This Row],[VALOR EVALUACION DISENO]]&gt;=3,DATOS!$AV$22,DATOS!$AV$23)))</f>
        <v/>
      </c>
      <c r="R268" s="431"/>
      <c r="S268" s="427" t="str">
        <f>IFERROR(VLOOKUP(Tabla46[[#This Row],[% DE CUMPLIMIENTO DE LA EJECUCION DEL CONTROL]],DATOS!$AS$38:$AT$40,2,0),"")</f>
        <v/>
      </c>
      <c r="T268" s="432"/>
      <c r="U268" s="433" t="str">
        <f>IFERROR(VLOOKUP(Tabla46[[#This Row],[CRITERIOS DE EVALUACION DE LA EFECTIVIDAD]],DATOS!$AS$43:$AT$45,2,0),"")</f>
        <v/>
      </c>
      <c r="V26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69" spans="1:22" ht="15" customHeight="1" x14ac:dyDescent="0.25">
      <c r="A269" s="7"/>
      <c r="B269" s="5"/>
      <c r="C269" s="5"/>
      <c r="D269" s="86"/>
      <c r="E269" s="10"/>
      <c r="F269" s="200"/>
      <c r="G269" s="151" t="str">
        <f>IFERROR(VLOOKUP(Tabla46[[#This Row],[ID RIESGO]],'1. IDENTIFICACION DEL RIESGO'!$AB$27:$AL$34,11,0),"")</f>
        <v/>
      </c>
      <c r="H269" s="200"/>
      <c r="I269" s="426"/>
      <c r="J269" s="426"/>
      <c r="K269" s="426"/>
      <c r="L269" s="426"/>
      <c r="M269" s="426"/>
      <c r="N269" s="427" t="str">
        <f>IF(Tabla46[[#This Row],[ID RIESGO]]="","",IF(Tabla46[[#This Row],[RESPONSABLE DEL CONTROL (CARGO)]]="","No","Si"))</f>
        <v/>
      </c>
      <c r="O269" s="427" t="str">
        <f>IF(Tabla46[[#This Row],[FRECUENCIA DE EJECUCION DEL CONTROL]]="","",IF(Tabla46[[#This Row],[FRECUENCIA DE EJECUCION DEL CONTROL]]=DATOS!$AS$32,DATOS!$AS$32,DATOS!$AS$31))</f>
        <v/>
      </c>
      <c r="P26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69" s="427" t="str">
        <f>IF(ISTEXT(Tabla46[[#This Row],[VALOR EVALUACION DISENO]]),"",IF(Tabla46[[#This Row],[VALOR EVALUACION DISENO]]&gt;4.6,DATOS!$AV$21,IF(Tabla46[[#This Row],[VALOR EVALUACION DISENO]]&gt;=3,DATOS!$AV$22,DATOS!$AV$23)))</f>
        <v/>
      </c>
      <c r="R269" s="431"/>
      <c r="S269" s="427" t="str">
        <f>IFERROR(VLOOKUP(Tabla46[[#This Row],[% DE CUMPLIMIENTO DE LA EJECUCION DEL CONTROL]],DATOS!$AS$38:$AT$40,2,0),"")</f>
        <v/>
      </c>
      <c r="T269" s="432"/>
      <c r="U269" s="433" t="str">
        <f>IFERROR(VLOOKUP(Tabla46[[#This Row],[CRITERIOS DE EVALUACION DE LA EFECTIVIDAD]],DATOS!$AS$43:$AT$45,2,0),"")</f>
        <v/>
      </c>
      <c r="V26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0" spans="1:22" ht="15" customHeight="1" x14ac:dyDescent="0.25">
      <c r="A270" s="7"/>
      <c r="B270" s="5"/>
      <c r="C270" s="5"/>
      <c r="D270" s="86"/>
      <c r="E270" s="10"/>
      <c r="F270" s="200"/>
      <c r="G270" s="151" t="str">
        <f>IFERROR(VLOOKUP(Tabla46[[#This Row],[ID RIESGO]],'1. IDENTIFICACION DEL RIESGO'!$AB$27:$AL$34,11,0),"")</f>
        <v/>
      </c>
      <c r="H270" s="200"/>
      <c r="I270" s="426"/>
      <c r="J270" s="426"/>
      <c r="K270" s="426"/>
      <c r="L270" s="426"/>
      <c r="M270" s="426"/>
      <c r="N270" s="427" t="str">
        <f>IF(Tabla46[[#This Row],[ID RIESGO]]="","",IF(Tabla46[[#This Row],[RESPONSABLE DEL CONTROL (CARGO)]]="","No","Si"))</f>
        <v/>
      </c>
      <c r="O270" s="427" t="str">
        <f>IF(Tabla46[[#This Row],[FRECUENCIA DE EJECUCION DEL CONTROL]]="","",IF(Tabla46[[#This Row],[FRECUENCIA DE EJECUCION DEL CONTROL]]=DATOS!$AS$32,DATOS!$AS$32,DATOS!$AS$31))</f>
        <v/>
      </c>
      <c r="P27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0" s="427" t="str">
        <f>IF(ISTEXT(Tabla46[[#This Row],[VALOR EVALUACION DISENO]]),"",IF(Tabla46[[#This Row],[VALOR EVALUACION DISENO]]&gt;4.6,DATOS!$AV$21,IF(Tabla46[[#This Row],[VALOR EVALUACION DISENO]]&gt;=3,DATOS!$AV$22,DATOS!$AV$23)))</f>
        <v/>
      </c>
      <c r="R270" s="431"/>
      <c r="S270" s="427" t="str">
        <f>IFERROR(VLOOKUP(Tabla46[[#This Row],[% DE CUMPLIMIENTO DE LA EJECUCION DEL CONTROL]],DATOS!$AS$38:$AT$40,2,0),"")</f>
        <v/>
      </c>
      <c r="T270" s="432"/>
      <c r="U270" s="433" t="str">
        <f>IFERROR(VLOOKUP(Tabla46[[#This Row],[CRITERIOS DE EVALUACION DE LA EFECTIVIDAD]],DATOS!$AS$43:$AT$45,2,0),"")</f>
        <v/>
      </c>
      <c r="V27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1" spans="1:22" ht="15" customHeight="1" x14ac:dyDescent="0.25">
      <c r="A271" s="7"/>
      <c r="B271" s="5"/>
      <c r="C271" s="5"/>
      <c r="D271" s="86"/>
      <c r="E271" s="10"/>
      <c r="F271" s="200"/>
      <c r="G271" s="151" t="str">
        <f>IFERROR(VLOOKUP(Tabla46[[#This Row],[ID RIESGO]],'1. IDENTIFICACION DEL RIESGO'!$AB$27:$AL$34,11,0),"")</f>
        <v/>
      </c>
      <c r="H271" s="200"/>
      <c r="I271" s="426"/>
      <c r="J271" s="426"/>
      <c r="K271" s="426"/>
      <c r="L271" s="426"/>
      <c r="M271" s="426"/>
      <c r="N271" s="427" t="str">
        <f>IF(Tabla46[[#This Row],[ID RIESGO]]="","",IF(Tabla46[[#This Row],[RESPONSABLE DEL CONTROL (CARGO)]]="","No","Si"))</f>
        <v/>
      </c>
      <c r="O271" s="427" t="str">
        <f>IF(Tabla46[[#This Row],[FRECUENCIA DE EJECUCION DEL CONTROL]]="","",IF(Tabla46[[#This Row],[FRECUENCIA DE EJECUCION DEL CONTROL]]=DATOS!$AS$32,DATOS!$AS$32,DATOS!$AS$31))</f>
        <v/>
      </c>
      <c r="P27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1" s="427" t="str">
        <f>IF(ISTEXT(Tabla46[[#This Row],[VALOR EVALUACION DISENO]]),"",IF(Tabla46[[#This Row],[VALOR EVALUACION DISENO]]&gt;4.6,DATOS!$AV$21,IF(Tabla46[[#This Row],[VALOR EVALUACION DISENO]]&gt;=3,DATOS!$AV$22,DATOS!$AV$23)))</f>
        <v/>
      </c>
      <c r="R271" s="431"/>
      <c r="S271" s="427" t="str">
        <f>IFERROR(VLOOKUP(Tabla46[[#This Row],[% DE CUMPLIMIENTO DE LA EJECUCION DEL CONTROL]],DATOS!$AS$38:$AT$40,2,0),"")</f>
        <v/>
      </c>
      <c r="T271" s="432"/>
      <c r="U271" s="433" t="str">
        <f>IFERROR(VLOOKUP(Tabla46[[#This Row],[CRITERIOS DE EVALUACION DE LA EFECTIVIDAD]],DATOS!$AS$43:$AT$45,2,0),"")</f>
        <v/>
      </c>
      <c r="V27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2" spans="1:22" ht="15" customHeight="1" x14ac:dyDescent="0.25">
      <c r="A272" s="7"/>
      <c r="B272" s="5"/>
      <c r="C272" s="5"/>
      <c r="D272" s="86"/>
      <c r="E272" s="10"/>
      <c r="F272" s="200"/>
      <c r="G272" s="151" t="str">
        <f>IFERROR(VLOOKUP(Tabla46[[#This Row],[ID RIESGO]],'1. IDENTIFICACION DEL RIESGO'!$AB$27:$AL$34,11,0),"")</f>
        <v/>
      </c>
      <c r="H272" s="200"/>
      <c r="I272" s="426"/>
      <c r="J272" s="426"/>
      <c r="K272" s="426"/>
      <c r="L272" s="426"/>
      <c r="M272" s="426"/>
      <c r="N272" s="427" t="str">
        <f>IF(Tabla46[[#This Row],[ID RIESGO]]="","",IF(Tabla46[[#This Row],[RESPONSABLE DEL CONTROL (CARGO)]]="","No","Si"))</f>
        <v/>
      </c>
      <c r="O272" s="427" t="str">
        <f>IF(Tabla46[[#This Row],[FRECUENCIA DE EJECUCION DEL CONTROL]]="","",IF(Tabla46[[#This Row],[FRECUENCIA DE EJECUCION DEL CONTROL]]=DATOS!$AS$32,DATOS!$AS$32,DATOS!$AS$31))</f>
        <v/>
      </c>
      <c r="P27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2" s="427" t="str">
        <f>IF(ISTEXT(Tabla46[[#This Row],[VALOR EVALUACION DISENO]]),"",IF(Tabla46[[#This Row],[VALOR EVALUACION DISENO]]&gt;4.6,DATOS!$AV$21,IF(Tabla46[[#This Row],[VALOR EVALUACION DISENO]]&gt;=3,DATOS!$AV$22,DATOS!$AV$23)))</f>
        <v/>
      </c>
      <c r="R272" s="431"/>
      <c r="S272" s="427" t="str">
        <f>IFERROR(VLOOKUP(Tabla46[[#This Row],[% DE CUMPLIMIENTO DE LA EJECUCION DEL CONTROL]],DATOS!$AS$38:$AT$40,2,0),"")</f>
        <v/>
      </c>
      <c r="T272" s="432"/>
      <c r="U272" s="433" t="str">
        <f>IFERROR(VLOOKUP(Tabla46[[#This Row],[CRITERIOS DE EVALUACION DE LA EFECTIVIDAD]],DATOS!$AS$43:$AT$45,2,0),"")</f>
        <v/>
      </c>
      <c r="V27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3" spans="1:22" ht="15" customHeight="1" x14ac:dyDescent="0.25">
      <c r="A273" s="7"/>
      <c r="B273" s="5"/>
      <c r="C273" s="5"/>
      <c r="D273" s="86"/>
      <c r="E273" s="10"/>
      <c r="F273" s="200"/>
      <c r="G273" s="151" t="str">
        <f>IFERROR(VLOOKUP(Tabla46[[#This Row],[ID RIESGO]],'1. IDENTIFICACION DEL RIESGO'!$AB$27:$AL$34,11,0),"")</f>
        <v/>
      </c>
      <c r="H273" s="200"/>
      <c r="I273" s="426"/>
      <c r="J273" s="426"/>
      <c r="K273" s="426"/>
      <c r="L273" s="426"/>
      <c r="M273" s="426"/>
      <c r="N273" s="427" t="str">
        <f>IF(Tabla46[[#This Row],[ID RIESGO]]="","",IF(Tabla46[[#This Row],[RESPONSABLE DEL CONTROL (CARGO)]]="","No","Si"))</f>
        <v/>
      </c>
      <c r="O273" s="427" t="str">
        <f>IF(Tabla46[[#This Row],[FRECUENCIA DE EJECUCION DEL CONTROL]]="","",IF(Tabla46[[#This Row],[FRECUENCIA DE EJECUCION DEL CONTROL]]=DATOS!$AS$32,DATOS!$AS$32,DATOS!$AS$31))</f>
        <v/>
      </c>
      <c r="P27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3" s="427" t="str">
        <f>IF(ISTEXT(Tabla46[[#This Row],[VALOR EVALUACION DISENO]]),"",IF(Tabla46[[#This Row],[VALOR EVALUACION DISENO]]&gt;4.6,DATOS!$AV$21,IF(Tabla46[[#This Row],[VALOR EVALUACION DISENO]]&gt;=3,DATOS!$AV$22,DATOS!$AV$23)))</f>
        <v/>
      </c>
      <c r="R273" s="431"/>
      <c r="S273" s="427" t="str">
        <f>IFERROR(VLOOKUP(Tabla46[[#This Row],[% DE CUMPLIMIENTO DE LA EJECUCION DEL CONTROL]],DATOS!$AS$38:$AT$40,2,0),"")</f>
        <v/>
      </c>
      <c r="T273" s="432"/>
      <c r="U273" s="433" t="str">
        <f>IFERROR(VLOOKUP(Tabla46[[#This Row],[CRITERIOS DE EVALUACION DE LA EFECTIVIDAD]],DATOS!$AS$43:$AT$45,2,0),"")</f>
        <v/>
      </c>
      <c r="V27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4" spans="1:22" ht="15" customHeight="1" x14ac:dyDescent="0.25">
      <c r="A274" s="7"/>
      <c r="B274" s="5"/>
      <c r="C274" s="5"/>
      <c r="D274" s="86"/>
      <c r="E274" s="10"/>
      <c r="F274" s="200"/>
      <c r="G274" s="151" t="str">
        <f>IFERROR(VLOOKUP(Tabla46[[#This Row],[ID RIESGO]],'1. IDENTIFICACION DEL RIESGO'!$AB$27:$AL$34,11,0),"")</f>
        <v/>
      </c>
      <c r="H274" s="200"/>
      <c r="I274" s="426"/>
      <c r="J274" s="426"/>
      <c r="K274" s="426"/>
      <c r="L274" s="426"/>
      <c r="M274" s="426"/>
      <c r="N274" s="427" t="str">
        <f>IF(Tabla46[[#This Row],[ID RIESGO]]="","",IF(Tabla46[[#This Row],[RESPONSABLE DEL CONTROL (CARGO)]]="","No","Si"))</f>
        <v/>
      </c>
      <c r="O274" s="427" t="str">
        <f>IF(Tabla46[[#This Row],[FRECUENCIA DE EJECUCION DEL CONTROL]]="","",IF(Tabla46[[#This Row],[FRECUENCIA DE EJECUCION DEL CONTROL]]=DATOS!$AS$32,DATOS!$AS$32,DATOS!$AS$31))</f>
        <v/>
      </c>
      <c r="P27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4" s="427" t="str">
        <f>IF(ISTEXT(Tabla46[[#This Row],[VALOR EVALUACION DISENO]]),"",IF(Tabla46[[#This Row],[VALOR EVALUACION DISENO]]&gt;4.6,DATOS!$AV$21,IF(Tabla46[[#This Row],[VALOR EVALUACION DISENO]]&gt;=3,DATOS!$AV$22,DATOS!$AV$23)))</f>
        <v/>
      </c>
      <c r="R274" s="431"/>
      <c r="S274" s="427" t="str">
        <f>IFERROR(VLOOKUP(Tabla46[[#This Row],[% DE CUMPLIMIENTO DE LA EJECUCION DEL CONTROL]],DATOS!$AS$38:$AT$40,2,0),"")</f>
        <v/>
      </c>
      <c r="T274" s="432"/>
      <c r="U274" s="433" t="str">
        <f>IFERROR(VLOOKUP(Tabla46[[#This Row],[CRITERIOS DE EVALUACION DE LA EFECTIVIDAD]],DATOS!$AS$43:$AT$45,2,0),"")</f>
        <v/>
      </c>
      <c r="V27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5" spans="1:22" ht="15" customHeight="1" x14ac:dyDescent="0.25">
      <c r="A275" s="7"/>
      <c r="B275" s="5"/>
      <c r="C275" s="5"/>
      <c r="D275" s="86"/>
      <c r="E275" s="10"/>
      <c r="F275" s="200"/>
      <c r="G275" s="151" t="str">
        <f>IFERROR(VLOOKUP(Tabla46[[#This Row],[ID RIESGO]],'1. IDENTIFICACION DEL RIESGO'!$AB$27:$AL$34,11,0),"")</f>
        <v/>
      </c>
      <c r="H275" s="200"/>
      <c r="I275" s="426"/>
      <c r="J275" s="426"/>
      <c r="K275" s="426"/>
      <c r="L275" s="426"/>
      <c r="M275" s="426"/>
      <c r="N275" s="427" t="str">
        <f>IF(Tabla46[[#This Row],[ID RIESGO]]="","",IF(Tabla46[[#This Row],[RESPONSABLE DEL CONTROL (CARGO)]]="","No","Si"))</f>
        <v/>
      </c>
      <c r="O275" s="427" t="str">
        <f>IF(Tabla46[[#This Row],[FRECUENCIA DE EJECUCION DEL CONTROL]]="","",IF(Tabla46[[#This Row],[FRECUENCIA DE EJECUCION DEL CONTROL]]=DATOS!$AS$32,DATOS!$AS$32,DATOS!$AS$31))</f>
        <v/>
      </c>
      <c r="P27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5" s="427" t="str">
        <f>IF(ISTEXT(Tabla46[[#This Row],[VALOR EVALUACION DISENO]]),"",IF(Tabla46[[#This Row],[VALOR EVALUACION DISENO]]&gt;4.6,DATOS!$AV$21,IF(Tabla46[[#This Row],[VALOR EVALUACION DISENO]]&gt;=3,DATOS!$AV$22,DATOS!$AV$23)))</f>
        <v/>
      </c>
      <c r="R275" s="431"/>
      <c r="S275" s="427" t="str">
        <f>IFERROR(VLOOKUP(Tabla46[[#This Row],[% DE CUMPLIMIENTO DE LA EJECUCION DEL CONTROL]],DATOS!$AS$38:$AT$40,2,0),"")</f>
        <v/>
      </c>
      <c r="T275" s="432"/>
      <c r="U275" s="433" t="str">
        <f>IFERROR(VLOOKUP(Tabla46[[#This Row],[CRITERIOS DE EVALUACION DE LA EFECTIVIDAD]],DATOS!$AS$43:$AT$45,2,0),"")</f>
        <v/>
      </c>
      <c r="V27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6" spans="1:22" ht="15" customHeight="1" x14ac:dyDescent="0.25">
      <c r="A276" s="7"/>
      <c r="B276" s="5"/>
      <c r="C276" s="5"/>
      <c r="D276" s="86"/>
      <c r="E276" s="10"/>
      <c r="F276" s="200"/>
      <c r="G276" s="151" t="str">
        <f>IFERROR(VLOOKUP(Tabla46[[#This Row],[ID RIESGO]],'1. IDENTIFICACION DEL RIESGO'!$AB$27:$AL$34,11,0),"")</f>
        <v/>
      </c>
      <c r="H276" s="200"/>
      <c r="I276" s="426"/>
      <c r="J276" s="426"/>
      <c r="K276" s="426"/>
      <c r="L276" s="426"/>
      <c r="M276" s="426"/>
      <c r="N276" s="427" t="str">
        <f>IF(Tabla46[[#This Row],[ID RIESGO]]="","",IF(Tabla46[[#This Row],[RESPONSABLE DEL CONTROL (CARGO)]]="","No","Si"))</f>
        <v/>
      </c>
      <c r="O276" s="427" t="str">
        <f>IF(Tabla46[[#This Row],[FRECUENCIA DE EJECUCION DEL CONTROL]]="","",IF(Tabla46[[#This Row],[FRECUENCIA DE EJECUCION DEL CONTROL]]=DATOS!$AS$32,DATOS!$AS$32,DATOS!$AS$31))</f>
        <v/>
      </c>
      <c r="P27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6" s="427" t="str">
        <f>IF(ISTEXT(Tabla46[[#This Row],[VALOR EVALUACION DISENO]]),"",IF(Tabla46[[#This Row],[VALOR EVALUACION DISENO]]&gt;4.6,DATOS!$AV$21,IF(Tabla46[[#This Row],[VALOR EVALUACION DISENO]]&gt;=3,DATOS!$AV$22,DATOS!$AV$23)))</f>
        <v/>
      </c>
      <c r="R276" s="431"/>
      <c r="S276" s="427" t="str">
        <f>IFERROR(VLOOKUP(Tabla46[[#This Row],[% DE CUMPLIMIENTO DE LA EJECUCION DEL CONTROL]],DATOS!$AS$38:$AT$40,2,0),"")</f>
        <v/>
      </c>
      <c r="T276" s="432"/>
      <c r="U276" s="433" t="str">
        <f>IFERROR(VLOOKUP(Tabla46[[#This Row],[CRITERIOS DE EVALUACION DE LA EFECTIVIDAD]],DATOS!$AS$43:$AT$45,2,0),"")</f>
        <v/>
      </c>
      <c r="V27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7" spans="1:22" ht="15" customHeight="1" x14ac:dyDescent="0.25">
      <c r="A277" s="7"/>
      <c r="B277" s="5"/>
      <c r="C277" s="5"/>
      <c r="D277" s="86"/>
      <c r="E277" s="10"/>
      <c r="F277" s="200"/>
      <c r="G277" s="151" t="str">
        <f>IFERROR(VLOOKUP(Tabla46[[#This Row],[ID RIESGO]],'1. IDENTIFICACION DEL RIESGO'!$AB$27:$AL$34,11,0),"")</f>
        <v/>
      </c>
      <c r="H277" s="200"/>
      <c r="I277" s="426"/>
      <c r="J277" s="426"/>
      <c r="K277" s="426"/>
      <c r="L277" s="426"/>
      <c r="M277" s="426"/>
      <c r="N277" s="427" t="str">
        <f>IF(Tabla46[[#This Row],[ID RIESGO]]="","",IF(Tabla46[[#This Row],[RESPONSABLE DEL CONTROL (CARGO)]]="","No","Si"))</f>
        <v/>
      </c>
      <c r="O277" s="427" t="str">
        <f>IF(Tabla46[[#This Row],[FRECUENCIA DE EJECUCION DEL CONTROL]]="","",IF(Tabla46[[#This Row],[FRECUENCIA DE EJECUCION DEL CONTROL]]=DATOS!$AS$32,DATOS!$AS$32,DATOS!$AS$31))</f>
        <v/>
      </c>
      <c r="P27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7" s="427" t="str">
        <f>IF(ISTEXT(Tabla46[[#This Row],[VALOR EVALUACION DISENO]]),"",IF(Tabla46[[#This Row],[VALOR EVALUACION DISENO]]&gt;4.6,DATOS!$AV$21,IF(Tabla46[[#This Row],[VALOR EVALUACION DISENO]]&gt;=3,DATOS!$AV$22,DATOS!$AV$23)))</f>
        <v/>
      </c>
      <c r="R277" s="431"/>
      <c r="S277" s="427" t="str">
        <f>IFERROR(VLOOKUP(Tabla46[[#This Row],[% DE CUMPLIMIENTO DE LA EJECUCION DEL CONTROL]],DATOS!$AS$38:$AT$40,2,0),"")</f>
        <v/>
      </c>
      <c r="T277" s="432"/>
      <c r="U277" s="433" t="str">
        <f>IFERROR(VLOOKUP(Tabla46[[#This Row],[CRITERIOS DE EVALUACION DE LA EFECTIVIDAD]],DATOS!$AS$43:$AT$45,2,0),"")</f>
        <v/>
      </c>
      <c r="V27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8" spans="1:22" ht="15" customHeight="1" x14ac:dyDescent="0.25">
      <c r="A278" s="7"/>
      <c r="B278" s="5"/>
      <c r="C278" s="5"/>
      <c r="D278" s="86"/>
      <c r="E278" s="10"/>
      <c r="F278" s="200"/>
      <c r="G278" s="151" t="str">
        <f>IFERROR(VLOOKUP(Tabla46[[#This Row],[ID RIESGO]],'1. IDENTIFICACION DEL RIESGO'!$AB$27:$AL$34,11,0),"")</f>
        <v/>
      </c>
      <c r="H278" s="200"/>
      <c r="I278" s="426"/>
      <c r="J278" s="426"/>
      <c r="K278" s="426"/>
      <c r="L278" s="426"/>
      <c r="M278" s="426"/>
      <c r="N278" s="427" t="str">
        <f>IF(Tabla46[[#This Row],[ID RIESGO]]="","",IF(Tabla46[[#This Row],[RESPONSABLE DEL CONTROL (CARGO)]]="","No","Si"))</f>
        <v/>
      </c>
      <c r="O278" s="427" t="str">
        <f>IF(Tabla46[[#This Row],[FRECUENCIA DE EJECUCION DEL CONTROL]]="","",IF(Tabla46[[#This Row],[FRECUENCIA DE EJECUCION DEL CONTROL]]=DATOS!$AS$32,DATOS!$AS$32,DATOS!$AS$31))</f>
        <v/>
      </c>
      <c r="P27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8" s="427" t="str">
        <f>IF(ISTEXT(Tabla46[[#This Row],[VALOR EVALUACION DISENO]]),"",IF(Tabla46[[#This Row],[VALOR EVALUACION DISENO]]&gt;4.6,DATOS!$AV$21,IF(Tabla46[[#This Row],[VALOR EVALUACION DISENO]]&gt;=3,DATOS!$AV$22,DATOS!$AV$23)))</f>
        <v/>
      </c>
      <c r="R278" s="431"/>
      <c r="S278" s="427" t="str">
        <f>IFERROR(VLOOKUP(Tabla46[[#This Row],[% DE CUMPLIMIENTO DE LA EJECUCION DEL CONTROL]],DATOS!$AS$38:$AT$40,2,0),"")</f>
        <v/>
      </c>
      <c r="T278" s="432"/>
      <c r="U278" s="433" t="str">
        <f>IFERROR(VLOOKUP(Tabla46[[#This Row],[CRITERIOS DE EVALUACION DE LA EFECTIVIDAD]],DATOS!$AS$43:$AT$45,2,0),"")</f>
        <v/>
      </c>
      <c r="V27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79" spans="1:22" ht="15" customHeight="1" x14ac:dyDescent="0.25">
      <c r="A279" s="7"/>
      <c r="B279" s="5"/>
      <c r="C279" s="5"/>
      <c r="D279" s="86"/>
      <c r="E279" s="10"/>
      <c r="F279" s="200"/>
      <c r="G279" s="151" t="str">
        <f>IFERROR(VLOOKUP(Tabla46[[#This Row],[ID RIESGO]],'1. IDENTIFICACION DEL RIESGO'!$AB$27:$AL$34,11,0),"")</f>
        <v/>
      </c>
      <c r="H279" s="200"/>
      <c r="I279" s="426"/>
      <c r="J279" s="426"/>
      <c r="K279" s="426"/>
      <c r="L279" s="426"/>
      <c r="M279" s="426"/>
      <c r="N279" s="427" t="str">
        <f>IF(Tabla46[[#This Row],[ID RIESGO]]="","",IF(Tabla46[[#This Row],[RESPONSABLE DEL CONTROL (CARGO)]]="","No","Si"))</f>
        <v/>
      </c>
      <c r="O279" s="427" t="str">
        <f>IF(Tabla46[[#This Row],[FRECUENCIA DE EJECUCION DEL CONTROL]]="","",IF(Tabla46[[#This Row],[FRECUENCIA DE EJECUCION DEL CONTROL]]=DATOS!$AS$32,DATOS!$AS$32,DATOS!$AS$31))</f>
        <v/>
      </c>
      <c r="P27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79" s="427" t="str">
        <f>IF(ISTEXT(Tabla46[[#This Row],[VALOR EVALUACION DISENO]]),"",IF(Tabla46[[#This Row],[VALOR EVALUACION DISENO]]&gt;4.6,DATOS!$AV$21,IF(Tabla46[[#This Row],[VALOR EVALUACION DISENO]]&gt;=3,DATOS!$AV$22,DATOS!$AV$23)))</f>
        <v/>
      </c>
      <c r="R279" s="431"/>
      <c r="S279" s="427" t="str">
        <f>IFERROR(VLOOKUP(Tabla46[[#This Row],[% DE CUMPLIMIENTO DE LA EJECUCION DEL CONTROL]],DATOS!$AS$38:$AT$40,2,0),"")</f>
        <v/>
      </c>
      <c r="T279" s="432"/>
      <c r="U279" s="433" t="str">
        <f>IFERROR(VLOOKUP(Tabla46[[#This Row],[CRITERIOS DE EVALUACION DE LA EFECTIVIDAD]],DATOS!$AS$43:$AT$45,2,0),"")</f>
        <v/>
      </c>
      <c r="V27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0" spans="1:22" ht="15" customHeight="1" x14ac:dyDescent="0.25">
      <c r="A280" s="7"/>
      <c r="B280" s="5"/>
      <c r="C280" s="5"/>
      <c r="D280" s="86"/>
      <c r="E280" s="10"/>
      <c r="F280" s="200"/>
      <c r="G280" s="151" t="str">
        <f>IFERROR(VLOOKUP(Tabla46[[#This Row],[ID RIESGO]],'1. IDENTIFICACION DEL RIESGO'!$AB$27:$AL$34,11,0),"")</f>
        <v/>
      </c>
      <c r="H280" s="200"/>
      <c r="I280" s="426"/>
      <c r="J280" s="426"/>
      <c r="K280" s="426"/>
      <c r="L280" s="426"/>
      <c r="M280" s="426"/>
      <c r="N280" s="427" t="str">
        <f>IF(Tabla46[[#This Row],[ID RIESGO]]="","",IF(Tabla46[[#This Row],[RESPONSABLE DEL CONTROL (CARGO)]]="","No","Si"))</f>
        <v/>
      </c>
      <c r="O280" s="427" t="str">
        <f>IF(Tabla46[[#This Row],[FRECUENCIA DE EJECUCION DEL CONTROL]]="","",IF(Tabla46[[#This Row],[FRECUENCIA DE EJECUCION DEL CONTROL]]=DATOS!$AS$32,DATOS!$AS$32,DATOS!$AS$31))</f>
        <v/>
      </c>
      <c r="P28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0" s="427" t="str">
        <f>IF(ISTEXT(Tabla46[[#This Row],[VALOR EVALUACION DISENO]]),"",IF(Tabla46[[#This Row],[VALOR EVALUACION DISENO]]&gt;4.6,DATOS!$AV$21,IF(Tabla46[[#This Row],[VALOR EVALUACION DISENO]]&gt;=3,DATOS!$AV$22,DATOS!$AV$23)))</f>
        <v/>
      </c>
      <c r="R280" s="431"/>
      <c r="S280" s="427" t="str">
        <f>IFERROR(VLOOKUP(Tabla46[[#This Row],[% DE CUMPLIMIENTO DE LA EJECUCION DEL CONTROL]],DATOS!$AS$38:$AT$40,2,0),"")</f>
        <v/>
      </c>
      <c r="T280" s="432"/>
      <c r="U280" s="433" t="str">
        <f>IFERROR(VLOOKUP(Tabla46[[#This Row],[CRITERIOS DE EVALUACION DE LA EFECTIVIDAD]],DATOS!$AS$43:$AT$45,2,0),"")</f>
        <v/>
      </c>
      <c r="V28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1" spans="1:22" ht="15" customHeight="1" x14ac:dyDescent="0.25">
      <c r="A281" s="7"/>
      <c r="B281" s="5"/>
      <c r="C281" s="5"/>
      <c r="D281" s="86"/>
      <c r="E281" s="10"/>
      <c r="F281" s="200"/>
      <c r="G281" s="151" t="str">
        <f>IFERROR(VLOOKUP(Tabla46[[#This Row],[ID RIESGO]],'1. IDENTIFICACION DEL RIESGO'!$AB$27:$AL$34,11,0),"")</f>
        <v/>
      </c>
      <c r="H281" s="200"/>
      <c r="I281" s="426"/>
      <c r="J281" s="426"/>
      <c r="K281" s="426"/>
      <c r="L281" s="426"/>
      <c r="M281" s="426"/>
      <c r="N281" s="427" t="str">
        <f>IF(Tabla46[[#This Row],[ID RIESGO]]="","",IF(Tabla46[[#This Row],[RESPONSABLE DEL CONTROL (CARGO)]]="","No","Si"))</f>
        <v/>
      </c>
      <c r="O281" s="427" t="str">
        <f>IF(Tabla46[[#This Row],[FRECUENCIA DE EJECUCION DEL CONTROL]]="","",IF(Tabla46[[#This Row],[FRECUENCIA DE EJECUCION DEL CONTROL]]=DATOS!$AS$32,DATOS!$AS$32,DATOS!$AS$31))</f>
        <v/>
      </c>
      <c r="P28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1" s="427" t="str">
        <f>IF(ISTEXT(Tabla46[[#This Row],[VALOR EVALUACION DISENO]]),"",IF(Tabla46[[#This Row],[VALOR EVALUACION DISENO]]&gt;4.6,DATOS!$AV$21,IF(Tabla46[[#This Row],[VALOR EVALUACION DISENO]]&gt;=3,DATOS!$AV$22,DATOS!$AV$23)))</f>
        <v/>
      </c>
      <c r="R281" s="431"/>
      <c r="S281" s="427" t="str">
        <f>IFERROR(VLOOKUP(Tabla46[[#This Row],[% DE CUMPLIMIENTO DE LA EJECUCION DEL CONTROL]],DATOS!$AS$38:$AT$40,2,0),"")</f>
        <v/>
      </c>
      <c r="T281" s="432"/>
      <c r="U281" s="433" t="str">
        <f>IFERROR(VLOOKUP(Tabla46[[#This Row],[CRITERIOS DE EVALUACION DE LA EFECTIVIDAD]],DATOS!$AS$43:$AT$45,2,0),"")</f>
        <v/>
      </c>
      <c r="V28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2" spans="1:22" ht="15" customHeight="1" x14ac:dyDescent="0.25">
      <c r="A282" s="7"/>
      <c r="B282" s="5"/>
      <c r="C282" s="5"/>
      <c r="D282" s="86"/>
      <c r="E282" s="10"/>
      <c r="F282" s="200"/>
      <c r="G282" s="151" t="str">
        <f>IFERROR(VLOOKUP(Tabla46[[#This Row],[ID RIESGO]],'1. IDENTIFICACION DEL RIESGO'!$AB$27:$AL$34,11,0),"")</f>
        <v/>
      </c>
      <c r="H282" s="200"/>
      <c r="I282" s="426"/>
      <c r="J282" s="426"/>
      <c r="K282" s="426"/>
      <c r="L282" s="426"/>
      <c r="M282" s="426"/>
      <c r="N282" s="427" t="str">
        <f>IF(Tabla46[[#This Row],[ID RIESGO]]="","",IF(Tabla46[[#This Row],[RESPONSABLE DEL CONTROL (CARGO)]]="","No","Si"))</f>
        <v/>
      </c>
      <c r="O282" s="427" t="str">
        <f>IF(Tabla46[[#This Row],[FRECUENCIA DE EJECUCION DEL CONTROL]]="","",IF(Tabla46[[#This Row],[FRECUENCIA DE EJECUCION DEL CONTROL]]=DATOS!$AS$32,DATOS!$AS$32,DATOS!$AS$31))</f>
        <v/>
      </c>
      <c r="P28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2" s="427" t="str">
        <f>IF(ISTEXT(Tabla46[[#This Row],[VALOR EVALUACION DISENO]]),"",IF(Tabla46[[#This Row],[VALOR EVALUACION DISENO]]&gt;4.6,DATOS!$AV$21,IF(Tabla46[[#This Row],[VALOR EVALUACION DISENO]]&gt;=3,DATOS!$AV$22,DATOS!$AV$23)))</f>
        <v/>
      </c>
      <c r="R282" s="431"/>
      <c r="S282" s="427" t="str">
        <f>IFERROR(VLOOKUP(Tabla46[[#This Row],[% DE CUMPLIMIENTO DE LA EJECUCION DEL CONTROL]],DATOS!$AS$38:$AT$40,2,0),"")</f>
        <v/>
      </c>
      <c r="T282" s="432"/>
      <c r="U282" s="433" t="str">
        <f>IFERROR(VLOOKUP(Tabla46[[#This Row],[CRITERIOS DE EVALUACION DE LA EFECTIVIDAD]],DATOS!$AS$43:$AT$45,2,0),"")</f>
        <v/>
      </c>
      <c r="V28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3" spans="1:22" ht="15" customHeight="1" x14ac:dyDescent="0.25">
      <c r="A283" s="7"/>
      <c r="B283" s="5"/>
      <c r="C283" s="5"/>
      <c r="D283" s="86"/>
      <c r="E283" s="10"/>
      <c r="F283" s="200"/>
      <c r="G283" s="151" t="str">
        <f>IFERROR(VLOOKUP(Tabla46[[#This Row],[ID RIESGO]],'1. IDENTIFICACION DEL RIESGO'!$AB$27:$AL$34,11,0),"")</f>
        <v/>
      </c>
      <c r="H283" s="200"/>
      <c r="I283" s="426"/>
      <c r="J283" s="426"/>
      <c r="K283" s="426"/>
      <c r="L283" s="426"/>
      <c r="M283" s="426"/>
      <c r="N283" s="427" t="str">
        <f>IF(Tabla46[[#This Row],[ID RIESGO]]="","",IF(Tabla46[[#This Row],[RESPONSABLE DEL CONTROL (CARGO)]]="","No","Si"))</f>
        <v/>
      </c>
      <c r="O283" s="427" t="str">
        <f>IF(Tabla46[[#This Row],[FRECUENCIA DE EJECUCION DEL CONTROL]]="","",IF(Tabla46[[#This Row],[FRECUENCIA DE EJECUCION DEL CONTROL]]=DATOS!$AS$32,DATOS!$AS$32,DATOS!$AS$31))</f>
        <v/>
      </c>
      <c r="P28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3" s="427" t="str">
        <f>IF(ISTEXT(Tabla46[[#This Row],[VALOR EVALUACION DISENO]]),"",IF(Tabla46[[#This Row],[VALOR EVALUACION DISENO]]&gt;4.6,DATOS!$AV$21,IF(Tabla46[[#This Row],[VALOR EVALUACION DISENO]]&gt;=3,DATOS!$AV$22,DATOS!$AV$23)))</f>
        <v/>
      </c>
      <c r="R283" s="431"/>
      <c r="S283" s="427" t="str">
        <f>IFERROR(VLOOKUP(Tabla46[[#This Row],[% DE CUMPLIMIENTO DE LA EJECUCION DEL CONTROL]],DATOS!$AS$38:$AT$40,2,0),"")</f>
        <v/>
      </c>
      <c r="T283" s="432"/>
      <c r="U283" s="433" t="str">
        <f>IFERROR(VLOOKUP(Tabla46[[#This Row],[CRITERIOS DE EVALUACION DE LA EFECTIVIDAD]],DATOS!$AS$43:$AT$45,2,0),"")</f>
        <v/>
      </c>
      <c r="V28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4" spans="1:22" ht="15" customHeight="1" x14ac:dyDescent="0.25">
      <c r="A284" s="7"/>
      <c r="B284" s="5"/>
      <c r="C284" s="5"/>
      <c r="D284" s="86"/>
      <c r="E284" s="10"/>
      <c r="F284" s="200"/>
      <c r="G284" s="151" t="str">
        <f>IFERROR(VLOOKUP(Tabla46[[#This Row],[ID RIESGO]],'1. IDENTIFICACION DEL RIESGO'!$AB$27:$AL$34,11,0),"")</f>
        <v/>
      </c>
      <c r="H284" s="200"/>
      <c r="I284" s="426"/>
      <c r="J284" s="426"/>
      <c r="K284" s="426"/>
      <c r="L284" s="426"/>
      <c r="M284" s="426"/>
      <c r="N284" s="427" t="str">
        <f>IF(Tabla46[[#This Row],[ID RIESGO]]="","",IF(Tabla46[[#This Row],[RESPONSABLE DEL CONTROL (CARGO)]]="","No","Si"))</f>
        <v/>
      </c>
      <c r="O284" s="427" t="str">
        <f>IF(Tabla46[[#This Row],[FRECUENCIA DE EJECUCION DEL CONTROL]]="","",IF(Tabla46[[#This Row],[FRECUENCIA DE EJECUCION DEL CONTROL]]=DATOS!$AS$32,DATOS!$AS$32,DATOS!$AS$31))</f>
        <v/>
      </c>
      <c r="P28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4" s="427" t="str">
        <f>IF(ISTEXT(Tabla46[[#This Row],[VALOR EVALUACION DISENO]]),"",IF(Tabla46[[#This Row],[VALOR EVALUACION DISENO]]&gt;4.6,DATOS!$AV$21,IF(Tabla46[[#This Row],[VALOR EVALUACION DISENO]]&gt;=3,DATOS!$AV$22,DATOS!$AV$23)))</f>
        <v/>
      </c>
      <c r="R284" s="431"/>
      <c r="S284" s="427" t="str">
        <f>IFERROR(VLOOKUP(Tabla46[[#This Row],[% DE CUMPLIMIENTO DE LA EJECUCION DEL CONTROL]],DATOS!$AS$38:$AT$40,2,0),"")</f>
        <v/>
      </c>
      <c r="T284" s="432"/>
      <c r="U284" s="433" t="str">
        <f>IFERROR(VLOOKUP(Tabla46[[#This Row],[CRITERIOS DE EVALUACION DE LA EFECTIVIDAD]],DATOS!$AS$43:$AT$45,2,0),"")</f>
        <v/>
      </c>
      <c r="V28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5" spans="1:22" ht="15" customHeight="1" x14ac:dyDescent="0.25">
      <c r="A285" s="7"/>
      <c r="B285" s="5"/>
      <c r="C285" s="5"/>
      <c r="D285" s="86"/>
      <c r="E285" s="10"/>
      <c r="F285" s="200"/>
      <c r="G285" s="151" t="str">
        <f>IFERROR(VLOOKUP(Tabla46[[#This Row],[ID RIESGO]],'1. IDENTIFICACION DEL RIESGO'!$AB$27:$AL$34,11,0),"")</f>
        <v/>
      </c>
      <c r="H285" s="200"/>
      <c r="I285" s="426"/>
      <c r="J285" s="426"/>
      <c r="K285" s="426"/>
      <c r="L285" s="426"/>
      <c r="M285" s="426"/>
      <c r="N285" s="427" t="str">
        <f>IF(Tabla46[[#This Row],[ID RIESGO]]="","",IF(Tabla46[[#This Row],[RESPONSABLE DEL CONTROL (CARGO)]]="","No","Si"))</f>
        <v/>
      </c>
      <c r="O285" s="427" t="str">
        <f>IF(Tabla46[[#This Row],[FRECUENCIA DE EJECUCION DEL CONTROL]]="","",IF(Tabla46[[#This Row],[FRECUENCIA DE EJECUCION DEL CONTROL]]=DATOS!$AS$32,DATOS!$AS$32,DATOS!$AS$31))</f>
        <v/>
      </c>
      <c r="P28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5" s="427" t="str">
        <f>IF(ISTEXT(Tabla46[[#This Row],[VALOR EVALUACION DISENO]]),"",IF(Tabla46[[#This Row],[VALOR EVALUACION DISENO]]&gt;4.6,DATOS!$AV$21,IF(Tabla46[[#This Row],[VALOR EVALUACION DISENO]]&gt;=3,DATOS!$AV$22,DATOS!$AV$23)))</f>
        <v/>
      </c>
      <c r="R285" s="431"/>
      <c r="S285" s="427" t="str">
        <f>IFERROR(VLOOKUP(Tabla46[[#This Row],[% DE CUMPLIMIENTO DE LA EJECUCION DEL CONTROL]],DATOS!$AS$38:$AT$40,2,0),"")</f>
        <v/>
      </c>
      <c r="T285" s="432"/>
      <c r="U285" s="433" t="str">
        <f>IFERROR(VLOOKUP(Tabla46[[#This Row],[CRITERIOS DE EVALUACION DE LA EFECTIVIDAD]],DATOS!$AS$43:$AT$45,2,0),"")</f>
        <v/>
      </c>
      <c r="V28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6" spans="1:22" ht="15" customHeight="1" x14ac:dyDescent="0.25">
      <c r="A286" s="7"/>
      <c r="B286" s="5"/>
      <c r="C286" s="5"/>
      <c r="D286" s="86"/>
      <c r="E286" s="10"/>
      <c r="F286" s="200"/>
      <c r="G286" s="151" t="str">
        <f>IFERROR(VLOOKUP(Tabla46[[#This Row],[ID RIESGO]],'1. IDENTIFICACION DEL RIESGO'!$AB$27:$AL$34,11,0),"")</f>
        <v/>
      </c>
      <c r="H286" s="200"/>
      <c r="I286" s="426"/>
      <c r="J286" s="426"/>
      <c r="K286" s="426"/>
      <c r="L286" s="426"/>
      <c r="M286" s="426"/>
      <c r="N286" s="427" t="str">
        <f>IF(Tabla46[[#This Row],[ID RIESGO]]="","",IF(Tabla46[[#This Row],[RESPONSABLE DEL CONTROL (CARGO)]]="","No","Si"))</f>
        <v/>
      </c>
      <c r="O286" s="427" t="str">
        <f>IF(Tabla46[[#This Row],[FRECUENCIA DE EJECUCION DEL CONTROL]]="","",IF(Tabla46[[#This Row],[FRECUENCIA DE EJECUCION DEL CONTROL]]=DATOS!$AS$32,DATOS!$AS$32,DATOS!$AS$31))</f>
        <v/>
      </c>
      <c r="P28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6" s="427" t="str">
        <f>IF(ISTEXT(Tabla46[[#This Row],[VALOR EVALUACION DISENO]]),"",IF(Tabla46[[#This Row],[VALOR EVALUACION DISENO]]&gt;4.6,DATOS!$AV$21,IF(Tabla46[[#This Row],[VALOR EVALUACION DISENO]]&gt;=3,DATOS!$AV$22,DATOS!$AV$23)))</f>
        <v/>
      </c>
      <c r="R286" s="431"/>
      <c r="S286" s="427" t="str">
        <f>IFERROR(VLOOKUP(Tabla46[[#This Row],[% DE CUMPLIMIENTO DE LA EJECUCION DEL CONTROL]],DATOS!$AS$38:$AT$40,2,0),"")</f>
        <v/>
      </c>
      <c r="T286" s="432"/>
      <c r="U286" s="433" t="str">
        <f>IFERROR(VLOOKUP(Tabla46[[#This Row],[CRITERIOS DE EVALUACION DE LA EFECTIVIDAD]],DATOS!$AS$43:$AT$45,2,0),"")</f>
        <v/>
      </c>
      <c r="V28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7" spans="1:22" ht="15" customHeight="1" x14ac:dyDescent="0.25">
      <c r="A287" s="7"/>
      <c r="B287" s="5"/>
      <c r="C287" s="5"/>
      <c r="D287" s="86"/>
      <c r="E287" s="10"/>
      <c r="F287" s="200"/>
      <c r="G287" s="151" t="str">
        <f>IFERROR(VLOOKUP(Tabla46[[#This Row],[ID RIESGO]],'1. IDENTIFICACION DEL RIESGO'!$AB$27:$AL$34,11,0),"")</f>
        <v/>
      </c>
      <c r="H287" s="200"/>
      <c r="I287" s="426"/>
      <c r="J287" s="426"/>
      <c r="K287" s="426"/>
      <c r="L287" s="426"/>
      <c r="M287" s="426"/>
      <c r="N287" s="427" t="str">
        <f>IF(Tabla46[[#This Row],[ID RIESGO]]="","",IF(Tabla46[[#This Row],[RESPONSABLE DEL CONTROL (CARGO)]]="","No","Si"))</f>
        <v/>
      </c>
      <c r="O287" s="427" t="str">
        <f>IF(Tabla46[[#This Row],[FRECUENCIA DE EJECUCION DEL CONTROL]]="","",IF(Tabla46[[#This Row],[FRECUENCIA DE EJECUCION DEL CONTROL]]=DATOS!$AS$32,DATOS!$AS$32,DATOS!$AS$31))</f>
        <v/>
      </c>
      <c r="P28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7" s="427" t="str">
        <f>IF(ISTEXT(Tabla46[[#This Row],[VALOR EVALUACION DISENO]]),"",IF(Tabla46[[#This Row],[VALOR EVALUACION DISENO]]&gt;4.6,DATOS!$AV$21,IF(Tabla46[[#This Row],[VALOR EVALUACION DISENO]]&gt;=3,DATOS!$AV$22,DATOS!$AV$23)))</f>
        <v/>
      </c>
      <c r="R287" s="431"/>
      <c r="S287" s="427" t="str">
        <f>IFERROR(VLOOKUP(Tabla46[[#This Row],[% DE CUMPLIMIENTO DE LA EJECUCION DEL CONTROL]],DATOS!$AS$38:$AT$40,2,0),"")</f>
        <v/>
      </c>
      <c r="T287" s="432"/>
      <c r="U287" s="433" t="str">
        <f>IFERROR(VLOOKUP(Tabla46[[#This Row],[CRITERIOS DE EVALUACION DE LA EFECTIVIDAD]],DATOS!$AS$43:$AT$45,2,0),"")</f>
        <v/>
      </c>
      <c r="V28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8" spans="1:22" ht="15" customHeight="1" x14ac:dyDescent="0.25">
      <c r="A288" s="7"/>
      <c r="B288" s="5"/>
      <c r="C288" s="5"/>
      <c r="D288" s="86"/>
      <c r="E288" s="10"/>
      <c r="F288" s="200"/>
      <c r="G288" s="151" t="str">
        <f>IFERROR(VLOOKUP(Tabla46[[#This Row],[ID RIESGO]],'1. IDENTIFICACION DEL RIESGO'!$AB$27:$AL$34,11,0),"")</f>
        <v/>
      </c>
      <c r="H288" s="200"/>
      <c r="I288" s="426"/>
      <c r="J288" s="426"/>
      <c r="K288" s="426"/>
      <c r="L288" s="426"/>
      <c r="M288" s="426"/>
      <c r="N288" s="427" t="str">
        <f>IF(Tabla46[[#This Row],[ID RIESGO]]="","",IF(Tabla46[[#This Row],[RESPONSABLE DEL CONTROL (CARGO)]]="","No","Si"))</f>
        <v/>
      </c>
      <c r="O288" s="427" t="str">
        <f>IF(Tabla46[[#This Row],[FRECUENCIA DE EJECUCION DEL CONTROL]]="","",IF(Tabla46[[#This Row],[FRECUENCIA DE EJECUCION DEL CONTROL]]=DATOS!$AS$32,DATOS!$AS$32,DATOS!$AS$31))</f>
        <v/>
      </c>
      <c r="P28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8" s="427" t="str">
        <f>IF(ISTEXT(Tabla46[[#This Row],[VALOR EVALUACION DISENO]]),"",IF(Tabla46[[#This Row],[VALOR EVALUACION DISENO]]&gt;4.6,DATOS!$AV$21,IF(Tabla46[[#This Row],[VALOR EVALUACION DISENO]]&gt;=3,DATOS!$AV$22,DATOS!$AV$23)))</f>
        <v/>
      </c>
      <c r="R288" s="431"/>
      <c r="S288" s="427" t="str">
        <f>IFERROR(VLOOKUP(Tabla46[[#This Row],[% DE CUMPLIMIENTO DE LA EJECUCION DEL CONTROL]],DATOS!$AS$38:$AT$40,2,0),"")</f>
        <v/>
      </c>
      <c r="T288" s="432"/>
      <c r="U288" s="433" t="str">
        <f>IFERROR(VLOOKUP(Tabla46[[#This Row],[CRITERIOS DE EVALUACION DE LA EFECTIVIDAD]],DATOS!$AS$43:$AT$45,2,0),"")</f>
        <v/>
      </c>
      <c r="V28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89" spans="1:22" ht="15" customHeight="1" x14ac:dyDescent="0.25">
      <c r="A289" s="7"/>
      <c r="B289" s="5"/>
      <c r="C289" s="5"/>
      <c r="D289" s="86"/>
      <c r="E289" s="10"/>
      <c r="F289" s="200"/>
      <c r="G289" s="151" t="str">
        <f>IFERROR(VLOOKUP(Tabla46[[#This Row],[ID RIESGO]],'1. IDENTIFICACION DEL RIESGO'!$AB$27:$AL$34,11,0),"")</f>
        <v/>
      </c>
      <c r="H289" s="200"/>
      <c r="I289" s="426"/>
      <c r="J289" s="426"/>
      <c r="K289" s="426"/>
      <c r="L289" s="426"/>
      <c r="M289" s="426"/>
      <c r="N289" s="427" t="str">
        <f>IF(Tabla46[[#This Row],[ID RIESGO]]="","",IF(Tabla46[[#This Row],[RESPONSABLE DEL CONTROL (CARGO)]]="","No","Si"))</f>
        <v/>
      </c>
      <c r="O289" s="427" t="str">
        <f>IF(Tabla46[[#This Row],[FRECUENCIA DE EJECUCION DEL CONTROL]]="","",IF(Tabla46[[#This Row],[FRECUENCIA DE EJECUCION DEL CONTROL]]=DATOS!$AS$32,DATOS!$AS$32,DATOS!$AS$31))</f>
        <v/>
      </c>
      <c r="P28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89" s="427" t="str">
        <f>IF(ISTEXT(Tabla46[[#This Row],[VALOR EVALUACION DISENO]]),"",IF(Tabla46[[#This Row],[VALOR EVALUACION DISENO]]&gt;4.6,DATOS!$AV$21,IF(Tabla46[[#This Row],[VALOR EVALUACION DISENO]]&gt;=3,DATOS!$AV$22,DATOS!$AV$23)))</f>
        <v/>
      </c>
      <c r="R289" s="431"/>
      <c r="S289" s="427" t="str">
        <f>IFERROR(VLOOKUP(Tabla46[[#This Row],[% DE CUMPLIMIENTO DE LA EJECUCION DEL CONTROL]],DATOS!$AS$38:$AT$40,2,0),"")</f>
        <v/>
      </c>
      <c r="T289" s="432"/>
      <c r="U289" s="433" t="str">
        <f>IFERROR(VLOOKUP(Tabla46[[#This Row],[CRITERIOS DE EVALUACION DE LA EFECTIVIDAD]],DATOS!$AS$43:$AT$45,2,0),"")</f>
        <v/>
      </c>
      <c r="V28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0" spans="1:22" ht="15" customHeight="1" x14ac:dyDescent="0.25">
      <c r="A290" s="7"/>
      <c r="B290" s="5"/>
      <c r="C290" s="5"/>
      <c r="D290" s="86"/>
      <c r="E290" s="10"/>
      <c r="F290" s="200"/>
      <c r="G290" s="151" t="str">
        <f>IFERROR(VLOOKUP(Tabla46[[#This Row],[ID RIESGO]],'1. IDENTIFICACION DEL RIESGO'!$AB$27:$AL$34,11,0),"")</f>
        <v/>
      </c>
      <c r="H290" s="200"/>
      <c r="I290" s="426"/>
      <c r="J290" s="426"/>
      <c r="K290" s="426"/>
      <c r="L290" s="426"/>
      <c r="M290" s="426"/>
      <c r="N290" s="427" t="str">
        <f>IF(Tabla46[[#This Row],[ID RIESGO]]="","",IF(Tabla46[[#This Row],[RESPONSABLE DEL CONTROL (CARGO)]]="","No","Si"))</f>
        <v/>
      </c>
      <c r="O290" s="427" t="str">
        <f>IF(Tabla46[[#This Row],[FRECUENCIA DE EJECUCION DEL CONTROL]]="","",IF(Tabla46[[#This Row],[FRECUENCIA DE EJECUCION DEL CONTROL]]=DATOS!$AS$32,DATOS!$AS$32,DATOS!$AS$31))</f>
        <v/>
      </c>
      <c r="P29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0" s="427" t="str">
        <f>IF(ISTEXT(Tabla46[[#This Row],[VALOR EVALUACION DISENO]]),"",IF(Tabla46[[#This Row],[VALOR EVALUACION DISENO]]&gt;4.6,DATOS!$AV$21,IF(Tabla46[[#This Row],[VALOR EVALUACION DISENO]]&gt;=3,DATOS!$AV$22,DATOS!$AV$23)))</f>
        <v/>
      </c>
      <c r="R290" s="431"/>
      <c r="S290" s="427" t="str">
        <f>IFERROR(VLOOKUP(Tabla46[[#This Row],[% DE CUMPLIMIENTO DE LA EJECUCION DEL CONTROL]],DATOS!$AS$38:$AT$40,2,0),"")</f>
        <v/>
      </c>
      <c r="T290" s="432"/>
      <c r="U290" s="433" t="str">
        <f>IFERROR(VLOOKUP(Tabla46[[#This Row],[CRITERIOS DE EVALUACION DE LA EFECTIVIDAD]],DATOS!$AS$43:$AT$45,2,0),"")</f>
        <v/>
      </c>
      <c r="V29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1" spans="1:22" ht="15" customHeight="1" x14ac:dyDescent="0.25">
      <c r="A291" s="7"/>
      <c r="B291" s="5"/>
      <c r="C291" s="5"/>
      <c r="D291" s="86"/>
      <c r="E291" s="10"/>
      <c r="F291" s="200"/>
      <c r="G291" s="151" t="str">
        <f>IFERROR(VLOOKUP(Tabla46[[#This Row],[ID RIESGO]],'1. IDENTIFICACION DEL RIESGO'!$AB$27:$AL$34,11,0),"")</f>
        <v/>
      </c>
      <c r="H291" s="200"/>
      <c r="I291" s="426"/>
      <c r="J291" s="426"/>
      <c r="K291" s="426"/>
      <c r="L291" s="426"/>
      <c r="M291" s="426"/>
      <c r="N291" s="427" t="str">
        <f>IF(Tabla46[[#This Row],[ID RIESGO]]="","",IF(Tabla46[[#This Row],[RESPONSABLE DEL CONTROL (CARGO)]]="","No","Si"))</f>
        <v/>
      </c>
      <c r="O291" s="427" t="str">
        <f>IF(Tabla46[[#This Row],[FRECUENCIA DE EJECUCION DEL CONTROL]]="","",IF(Tabla46[[#This Row],[FRECUENCIA DE EJECUCION DEL CONTROL]]=DATOS!$AS$32,DATOS!$AS$32,DATOS!$AS$31))</f>
        <v/>
      </c>
      <c r="P29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1" s="427" t="str">
        <f>IF(ISTEXT(Tabla46[[#This Row],[VALOR EVALUACION DISENO]]),"",IF(Tabla46[[#This Row],[VALOR EVALUACION DISENO]]&gt;4.6,DATOS!$AV$21,IF(Tabla46[[#This Row],[VALOR EVALUACION DISENO]]&gt;=3,DATOS!$AV$22,DATOS!$AV$23)))</f>
        <v/>
      </c>
      <c r="R291" s="431"/>
      <c r="S291" s="427" t="str">
        <f>IFERROR(VLOOKUP(Tabla46[[#This Row],[% DE CUMPLIMIENTO DE LA EJECUCION DEL CONTROL]],DATOS!$AS$38:$AT$40,2,0),"")</f>
        <v/>
      </c>
      <c r="T291" s="432"/>
      <c r="U291" s="433" t="str">
        <f>IFERROR(VLOOKUP(Tabla46[[#This Row],[CRITERIOS DE EVALUACION DE LA EFECTIVIDAD]],DATOS!$AS$43:$AT$45,2,0),"")</f>
        <v/>
      </c>
      <c r="V29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2" spans="1:22" ht="15" customHeight="1" x14ac:dyDescent="0.25">
      <c r="A292" s="7"/>
      <c r="B292" s="5"/>
      <c r="C292" s="5"/>
      <c r="D292" s="86"/>
      <c r="E292" s="10"/>
      <c r="F292" s="200"/>
      <c r="G292" s="151" t="str">
        <f>IFERROR(VLOOKUP(Tabla46[[#This Row],[ID RIESGO]],'1. IDENTIFICACION DEL RIESGO'!$AB$27:$AL$34,11,0),"")</f>
        <v/>
      </c>
      <c r="H292" s="200"/>
      <c r="I292" s="426"/>
      <c r="J292" s="426"/>
      <c r="K292" s="426"/>
      <c r="L292" s="426"/>
      <c r="M292" s="426"/>
      <c r="N292" s="427" t="str">
        <f>IF(Tabla46[[#This Row],[ID RIESGO]]="","",IF(Tabla46[[#This Row],[RESPONSABLE DEL CONTROL (CARGO)]]="","No","Si"))</f>
        <v/>
      </c>
      <c r="O292" s="427" t="str">
        <f>IF(Tabla46[[#This Row],[FRECUENCIA DE EJECUCION DEL CONTROL]]="","",IF(Tabla46[[#This Row],[FRECUENCIA DE EJECUCION DEL CONTROL]]=DATOS!$AS$32,DATOS!$AS$32,DATOS!$AS$31))</f>
        <v/>
      </c>
      <c r="P29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2" s="427" t="str">
        <f>IF(ISTEXT(Tabla46[[#This Row],[VALOR EVALUACION DISENO]]),"",IF(Tabla46[[#This Row],[VALOR EVALUACION DISENO]]&gt;4.6,DATOS!$AV$21,IF(Tabla46[[#This Row],[VALOR EVALUACION DISENO]]&gt;=3,DATOS!$AV$22,DATOS!$AV$23)))</f>
        <v/>
      </c>
      <c r="R292" s="431"/>
      <c r="S292" s="427" t="str">
        <f>IFERROR(VLOOKUP(Tabla46[[#This Row],[% DE CUMPLIMIENTO DE LA EJECUCION DEL CONTROL]],DATOS!$AS$38:$AT$40,2,0),"")</f>
        <v/>
      </c>
      <c r="T292" s="432"/>
      <c r="U292" s="433" t="str">
        <f>IFERROR(VLOOKUP(Tabla46[[#This Row],[CRITERIOS DE EVALUACION DE LA EFECTIVIDAD]],DATOS!$AS$43:$AT$45,2,0),"")</f>
        <v/>
      </c>
      <c r="V29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3" spans="1:22" ht="15" customHeight="1" x14ac:dyDescent="0.25">
      <c r="A293" s="7"/>
      <c r="B293" s="5"/>
      <c r="C293" s="5"/>
      <c r="D293" s="86"/>
      <c r="E293" s="10"/>
      <c r="F293" s="200"/>
      <c r="G293" s="151" t="str">
        <f>IFERROR(VLOOKUP(Tabla46[[#This Row],[ID RIESGO]],'1. IDENTIFICACION DEL RIESGO'!$AB$27:$AL$34,11,0),"")</f>
        <v/>
      </c>
      <c r="H293" s="200"/>
      <c r="I293" s="426"/>
      <c r="J293" s="426"/>
      <c r="K293" s="426"/>
      <c r="L293" s="426"/>
      <c r="M293" s="426"/>
      <c r="N293" s="427" t="str">
        <f>IF(Tabla46[[#This Row],[ID RIESGO]]="","",IF(Tabla46[[#This Row],[RESPONSABLE DEL CONTROL (CARGO)]]="","No","Si"))</f>
        <v/>
      </c>
      <c r="O293" s="427" t="str">
        <f>IF(Tabla46[[#This Row],[FRECUENCIA DE EJECUCION DEL CONTROL]]="","",IF(Tabla46[[#This Row],[FRECUENCIA DE EJECUCION DEL CONTROL]]=DATOS!$AS$32,DATOS!$AS$32,DATOS!$AS$31))</f>
        <v/>
      </c>
      <c r="P29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3" s="427" t="str">
        <f>IF(ISTEXT(Tabla46[[#This Row],[VALOR EVALUACION DISENO]]),"",IF(Tabla46[[#This Row],[VALOR EVALUACION DISENO]]&gt;4.6,DATOS!$AV$21,IF(Tabla46[[#This Row],[VALOR EVALUACION DISENO]]&gt;=3,DATOS!$AV$22,DATOS!$AV$23)))</f>
        <v/>
      </c>
      <c r="R293" s="431"/>
      <c r="S293" s="427" t="str">
        <f>IFERROR(VLOOKUP(Tabla46[[#This Row],[% DE CUMPLIMIENTO DE LA EJECUCION DEL CONTROL]],DATOS!$AS$38:$AT$40,2,0),"")</f>
        <v/>
      </c>
      <c r="T293" s="432"/>
      <c r="U293" s="433" t="str">
        <f>IFERROR(VLOOKUP(Tabla46[[#This Row],[CRITERIOS DE EVALUACION DE LA EFECTIVIDAD]],DATOS!$AS$43:$AT$45,2,0),"")</f>
        <v/>
      </c>
      <c r="V29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4" spans="1:22" ht="15" customHeight="1" x14ac:dyDescent="0.25">
      <c r="A294" s="7"/>
      <c r="B294" s="5"/>
      <c r="C294" s="5"/>
      <c r="D294" s="86"/>
      <c r="E294" s="10"/>
      <c r="F294" s="200"/>
      <c r="G294" s="151" t="str">
        <f>IFERROR(VLOOKUP(Tabla46[[#This Row],[ID RIESGO]],'1. IDENTIFICACION DEL RIESGO'!$AB$27:$AL$34,11,0),"")</f>
        <v/>
      </c>
      <c r="H294" s="200"/>
      <c r="I294" s="426"/>
      <c r="J294" s="426"/>
      <c r="K294" s="426"/>
      <c r="L294" s="426"/>
      <c r="M294" s="426"/>
      <c r="N294" s="427" t="str">
        <f>IF(Tabla46[[#This Row],[ID RIESGO]]="","",IF(Tabla46[[#This Row],[RESPONSABLE DEL CONTROL (CARGO)]]="","No","Si"))</f>
        <v/>
      </c>
      <c r="O294" s="427" t="str">
        <f>IF(Tabla46[[#This Row],[FRECUENCIA DE EJECUCION DEL CONTROL]]="","",IF(Tabla46[[#This Row],[FRECUENCIA DE EJECUCION DEL CONTROL]]=DATOS!$AS$32,DATOS!$AS$32,DATOS!$AS$31))</f>
        <v/>
      </c>
      <c r="P29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4" s="427" t="str">
        <f>IF(ISTEXT(Tabla46[[#This Row],[VALOR EVALUACION DISENO]]),"",IF(Tabla46[[#This Row],[VALOR EVALUACION DISENO]]&gt;4.6,DATOS!$AV$21,IF(Tabla46[[#This Row],[VALOR EVALUACION DISENO]]&gt;=3,DATOS!$AV$22,DATOS!$AV$23)))</f>
        <v/>
      </c>
      <c r="R294" s="431"/>
      <c r="S294" s="427" t="str">
        <f>IFERROR(VLOOKUP(Tabla46[[#This Row],[% DE CUMPLIMIENTO DE LA EJECUCION DEL CONTROL]],DATOS!$AS$38:$AT$40,2,0),"")</f>
        <v/>
      </c>
      <c r="T294" s="432"/>
      <c r="U294" s="433" t="str">
        <f>IFERROR(VLOOKUP(Tabla46[[#This Row],[CRITERIOS DE EVALUACION DE LA EFECTIVIDAD]],DATOS!$AS$43:$AT$45,2,0),"")</f>
        <v/>
      </c>
      <c r="V29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5" spans="1:22" ht="15" customHeight="1" x14ac:dyDescent="0.25">
      <c r="A295" s="7"/>
      <c r="B295" s="5"/>
      <c r="C295" s="5"/>
      <c r="D295" s="86"/>
      <c r="E295" s="10"/>
      <c r="F295" s="200"/>
      <c r="G295" s="151" t="str">
        <f>IFERROR(VLOOKUP(Tabla46[[#This Row],[ID RIESGO]],'1. IDENTIFICACION DEL RIESGO'!$AB$27:$AL$34,11,0),"")</f>
        <v/>
      </c>
      <c r="H295" s="200"/>
      <c r="I295" s="426"/>
      <c r="J295" s="426"/>
      <c r="K295" s="426"/>
      <c r="L295" s="426"/>
      <c r="M295" s="426"/>
      <c r="N295" s="427" t="str">
        <f>IF(Tabla46[[#This Row],[ID RIESGO]]="","",IF(Tabla46[[#This Row],[RESPONSABLE DEL CONTROL (CARGO)]]="","No","Si"))</f>
        <v/>
      </c>
      <c r="O295" s="427" t="str">
        <f>IF(Tabla46[[#This Row],[FRECUENCIA DE EJECUCION DEL CONTROL]]="","",IF(Tabla46[[#This Row],[FRECUENCIA DE EJECUCION DEL CONTROL]]=DATOS!$AS$32,DATOS!$AS$32,DATOS!$AS$31))</f>
        <v/>
      </c>
      <c r="P29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5" s="427" t="str">
        <f>IF(ISTEXT(Tabla46[[#This Row],[VALOR EVALUACION DISENO]]),"",IF(Tabla46[[#This Row],[VALOR EVALUACION DISENO]]&gt;4.6,DATOS!$AV$21,IF(Tabla46[[#This Row],[VALOR EVALUACION DISENO]]&gt;=3,DATOS!$AV$22,DATOS!$AV$23)))</f>
        <v/>
      </c>
      <c r="R295" s="431"/>
      <c r="S295" s="427" t="str">
        <f>IFERROR(VLOOKUP(Tabla46[[#This Row],[% DE CUMPLIMIENTO DE LA EJECUCION DEL CONTROL]],DATOS!$AS$38:$AT$40,2,0),"")</f>
        <v/>
      </c>
      <c r="T295" s="432"/>
      <c r="U295" s="433" t="str">
        <f>IFERROR(VLOOKUP(Tabla46[[#This Row],[CRITERIOS DE EVALUACION DE LA EFECTIVIDAD]],DATOS!$AS$43:$AT$45,2,0),"")</f>
        <v/>
      </c>
      <c r="V29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6" spans="1:22" ht="15" customHeight="1" x14ac:dyDescent="0.25">
      <c r="A296" s="7"/>
      <c r="B296" s="5"/>
      <c r="C296" s="5"/>
      <c r="D296" s="86"/>
      <c r="E296" s="10"/>
      <c r="F296" s="200"/>
      <c r="G296" s="151" t="str">
        <f>IFERROR(VLOOKUP(Tabla46[[#This Row],[ID RIESGO]],'1. IDENTIFICACION DEL RIESGO'!$AB$27:$AL$34,11,0),"")</f>
        <v/>
      </c>
      <c r="H296" s="200"/>
      <c r="I296" s="426"/>
      <c r="J296" s="426"/>
      <c r="K296" s="426"/>
      <c r="L296" s="426"/>
      <c r="M296" s="426"/>
      <c r="N296" s="427" t="str">
        <f>IF(Tabla46[[#This Row],[ID RIESGO]]="","",IF(Tabla46[[#This Row],[RESPONSABLE DEL CONTROL (CARGO)]]="","No","Si"))</f>
        <v/>
      </c>
      <c r="O296" s="427" t="str">
        <f>IF(Tabla46[[#This Row],[FRECUENCIA DE EJECUCION DEL CONTROL]]="","",IF(Tabla46[[#This Row],[FRECUENCIA DE EJECUCION DEL CONTROL]]=DATOS!$AS$32,DATOS!$AS$32,DATOS!$AS$31))</f>
        <v/>
      </c>
      <c r="P29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6" s="427" t="str">
        <f>IF(ISTEXT(Tabla46[[#This Row],[VALOR EVALUACION DISENO]]),"",IF(Tabla46[[#This Row],[VALOR EVALUACION DISENO]]&gt;4.6,DATOS!$AV$21,IF(Tabla46[[#This Row],[VALOR EVALUACION DISENO]]&gt;=3,DATOS!$AV$22,DATOS!$AV$23)))</f>
        <v/>
      </c>
      <c r="R296" s="431"/>
      <c r="S296" s="427" t="str">
        <f>IFERROR(VLOOKUP(Tabla46[[#This Row],[% DE CUMPLIMIENTO DE LA EJECUCION DEL CONTROL]],DATOS!$AS$38:$AT$40,2,0),"")</f>
        <v/>
      </c>
      <c r="T296" s="432"/>
      <c r="U296" s="433" t="str">
        <f>IFERROR(VLOOKUP(Tabla46[[#This Row],[CRITERIOS DE EVALUACION DE LA EFECTIVIDAD]],DATOS!$AS$43:$AT$45,2,0),"")</f>
        <v/>
      </c>
      <c r="V29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7" spans="1:22" ht="15" customHeight="1" x14ac:dyDescent="0.25">
      <c r="A297" s="7"/>
      <c r="B297" s="5"/>
      <c r="C297" s="5"/>
      <c r="D297" s="86"/>
      <c r="E297" s="10"/>
      <c r="F297" s="200"/>
      <c r="G297" s="151" t="str">
        <f>IFERROR(VLOOKUP(Tabla46[[#This Row],[ID RIESGO]],'1. IDENTIFICACION DEL RIESGO'!$AB$27:$AL$34,11,0),"")</f>
        <v/>
      </c>
      <c r="H297" s="200"/>
      <c r="I297" s="426"/>
      <c r="J297" s="426"/>
      <c r="K297" s="426"/>
      <c r="L297" s="426"/>
      <c r="M297" s="426"/>
      <c r="N297" s="427" t="str">
        <f>IF(Tabla46[[#This Row],[ID RIESGO]]="","",IF(Tabla46[[#This Row],[RESPONSABLE DEL CONTROL (CARGO)]]="","No","Si"))</f>
        <v/>
      </c>
      <c r="O297" s="427" t="str">
        <f>IF(Tabla46[[#This Row],[FRECUENCIA DE EJECUCION DEL CONTROL]]="","",IF(Tabla46[[#This Row],[FRECUENCIA DE EJECUCION DEL CONTROL]]=DATOS!$AS$32,DATOS!$AS$32,DATOS!$AS$31))</f>
        <v/>
      </c>
      <c r="P29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7" s="427" t="str">
        <f>IF(ISTEXT(Tabla46[[#This Row],[VALOR EVALUACION DISENO]]),"",IF(Tabla46[[#This Row],[VALOR EVALUACION DISENO]]&gt;4.6,DATOS!$AV$21,IF(Tabla46[[#This Row],[VALOR EVALUACION DISENO]]&gt;=3,DATOS!$AV$22,DATOS!$AV$23)))</f>
        <v/>
      </c>
      <c r="R297" s="431"/>
      <c r="S297" s="427" t="str">
        <f>IFERROR(VLOOKUP(Tabla46[[#This Row],[% DE CUMPLIMIENTO DE LA EJECUCION DEL CONTROL]],DATOS!$AS$38:$AT$40,2,0),"")</f>
        <v/>
      </c>
      <c r="T297" s="432"/>
      <c r="U297" s="433" t="str">
        <f>IFERROR(VLOOKUP(Tabla46[[#This Row],[CRITERIOS DE EVALUACION DE LA EFECTIVIDAD]],DATOS!$AS$43:$AT$45,2,0),"")</f>
        <v/>
      </c>
      <c r="V29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8" spans="1:22" ht="15" customHeight="1" x14ac:dyDescent="0.25">
      <c r="A298" s="7"/>
      <c r="B298" s="5"/>
      <c r="C298" s="5"/>
      <c r="D298" s="86"/>
      <c r="E298" s="10"/>
      <c r="F298" s="200"/>
      <c r="G298" s="151" t="str">
        <f>IFERROR(VLOOKUP(Tabla46[[#This Row],[ID RIESGO]],'1. IDENTIFICACION DEL RIESGO'!$AB$27:$AL$34,11,0),"")</f>
        <v/>
      </c>
      <c r="H298" s="200"/>
      <c r="I298" s="426"/>
      <c r="J298" s="426"/>
      <c r="K298" s="426"/>
      <c r="L298" s="426"/>
      <c r="M298" s="426"/>
      <c r="N298" s="427" t="str">
        <f>IF(Tabla46[[#This Row],[ID RIESGO]]="","",IF(Tabla46[[#This Row],[RESPONSABLE DEL CONTROL (CARGO)]]="","No","Si"))</f>
        <v/>
      </c>
      <c r="O298" s="427" t="str">
        <f>IF(Tabla46[[#This Row],[FRECUENCIA DE EJECUCION DEL CONTROL]]="","",IF(Tabla46[[#This Row],[FRECUENCIA DE EJECUCION DEL CONTROL]]=DATOS!$AS$32,DATOS!$AS$32,DATOS!$AS$31))</f>
        <v/>
      </c>
      <c r="P29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8" s="427" t="str">
        <f>IF(ISTEXT(Tabla46[[#This Row],[VALOR EVALUACION DISENO]]),"",IF(Tabla46[[#This Row],[VALOR EVALUACION DISENO]]&gt;4.6,DATOS!$AV$21,IF(Tabla46[[#This Row],[VALOR EVALUACION DISENO]]&gt;=3,DATOS!$AV$22,DATOS!$AV$23)))</f>
        <v/>
      </c>
      <c r="R298" s="431"/>
      <c r="S298" s="427" t="str">
        <f>IFERROR(VLOOKUP(Tabla46[[#This Row],[% DE CUMPLIMIENTO DE LA EJECUCION DEL CONTROL]],DATOS!$AS$38:$AT$40,2,0),"")</f>
        <v/>
      </c>
      <c r="T298" s="432"/>
      <c r="U298" s="433" t="str">
        <f>IFERROR(VLOOKUP(Tabla46[[#This Row],[CRITERIOS DE EVALUACION DE LA EFECTIVIDAD]],DATOS!$AS$43:$AT$45,2,0),"")</f>
        <v/>
      </c>
      <c r="V29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299" spans="1:22" ht="15" customHeight="1" x14ac:dyDescent="0.25">
      <c r="A299" s="7"/>
      <c r="B299" s="5"/>
      <c r="C299" s="5"/>
      <c r="D299" s="86"/>
      <c r="E299" s="10"/>
      <c r="F299" s="200"/>
      <c r="G299" s="151" t="str">
        <f>IFERROR(VLOOKUP(Tabla46[[#This Row],[ID RIESGO]],'1. IDENTIFICACION DEL RIESGO'!$AB$27:$AL$34,11,0),"")</f>
        <v/>
      </c>
      <c r="H299" s="200"/>
      <c r="I299" s="426"/>
      <c r="J299" s="426"/>
      <c r="K299" s="426"/>
      <c r="L299" s="426"/>
      <c r="M299" s="426"/>
      <c r="N299" s="427" t="str">
        <f>IF(Tabla46[[#This Row],[ID RIESGO]]="","",IF(Tabla46[[#This Row],[RESPONSABLE DEL CONTROL (CARGO)]]="","No","Si"))</f>
        <v/>
      </c>
      <c r="O299" s="427" t="str">
        <f>IF(Tabla46[[#This Row],[FRECUENCIA DE EJECUCION DEL CONTROL]]="","",IF(Tabla46[[#This Row],[FRECUENCIA DE EJECUCION DEL CONTROL]]=DATOS!$AS$32,DATOS!$AS$32,DATOS!$AS$31))</f>
        <v/>
      </c>
      <c r="P29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299" s="427" t="str">
        <f>IF(ISTEXT(Tabla46[[#This Row],[VALOR EVALUACION DISENO]]),"",IF(Tabla46[[#This Row],[VALOR EVALUACION DISENO]]&gt;4.6,DATOS!$AV$21,IF(Tabla46[[#This Row],[VALOR EVALUACION DISENO]]&gt;=3,DATOS!$AV$22,DATOS!$AV$23)))</f>
        <v/>
      </c>
      <c r="R299" s="431"/>
      <c r="S299" s="427" t="str">
        <f>IFERROR(VLOOKUP(Tabla46[[#This Row],[% DE CUMPLIMIENTO DE LA EJECUCION DEL CONTROL]],DATOS!$AS$38:$AT$40,2,0),"")</f>
        <v/>
      </c>
      <c r="T299" s="432"/>
      <c r="U299" s="433" t="str">
        <f>IFERROR(VLOOKUP(Tabla46[[#This Row],[CRITERIOS DE EVALUACION DE LA EFECTIVIDAD]],DATOS!$AS$43:$AT$45,2,0),"")</f>
        <v/>
      </c>
      <c r="V29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0" spans="1:22" ht="15" customHeight="1" x14ac:dyDescent="0.25">
      <c r="A300" s="7"/>
      <c r="B300" s="5"/>
      <c r="C300" s="5"/>
      <c r="D300" s="86"/>
      <c r="E300" s="10"/>
      <c r="F300" s="200"/>
      <c r="G300" s="151" t="str">
        <f>IFERROR(VLOOKUP(Tabla46[[#This Row],[ID RIESGO]],'1. IDENTIFICACION DEL RIESGO'!$AB$27:$AL$34,11,0),"")</f>
        <v/>
      </c>
      <c r="H300" s="200"/>
      <c r="I300" s="426"/>
      <c r="J300" s="426"/>
      <c r="K300" s="426"/>
      <c r="L300" s="426"/>
      <c r="M300" s="426"/>
      <c r="N300" s="427" t="str">
        <f>IF(Tabla46[[#This Row],[ID RIESGO]]="","",IF(Tabla46[[#This Row],[RESPONSABLE DEL CONTROL (CARGO)]]="","No","Si"))</f>
        <v/>
      </c>
      <c r="O300" s="427" t="str">
        <f>IF(Tabla46[[#This Row],[FRECUENCIA DE EJECUCION DEL CONTROL]]="","",IF(Tabla46[[#This Row],[FRECUENCIA DE EJECUCION DEL CONTROL]]=DATOS!$AS$32,DATOS!$AS$32,DATOS!$AS$31))</f>
        <v/>
      </c>
      <c r="P30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0" s="427" t="str">
        <f>IF(ISTEXT(Tabla46[[#This Row],[VALOR EVALUACION DISENO]]),"",IF(Tabla46[[#This Row],[VALOR EVALUACION DISENO]]&gt;4.6,DATOS!$AV$21,IF(Tabla46[[#This Row],[VALOR EVALUACION DISENO]]&gt;=3,DATOS!$AV$22,DATOS!$AV$23)))</f>
        <v/>
      </c>
      <c r="R300" s="431"/>
      <c r="S300" s="427" t="str">
        <f>IFERROR(VLOOKUP(Tabla46[[#This Row],[% DE CUMPLIMIENTO DE LA EJECUCION DEL CONTROL]],DATOS!$AS$38:$AT$40,2,0),"")</f>
        <v/>
      </c>
      <c r="T300" s="432"/>
      <c r="U300" s="433" t="str">
        <f>IFERROR(VLOOKUP(Tabla46[[#This Row],[CRITERIOS DE EVALUACION DE LA EFECTIVIDAD]],DATOS!$AS$43:$AT$45,2,0),"")</f>
        <v/>
      </c>
      <c r="V30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1" spans="1:22" ht="15" customHeight="1" x14ac:dyDescent="0.25">
      <c r="A301" s="7"/>
      <c r="B301" s="5"/>
      <c r="C301" s="5"/>
      <c r="D301" s="86"/>
      <c r="E301" s="10"/>
      <c r="F301" s="200"/>
      <c r="G301" s="151" t="str">
        <f>IFERROR(VLOOKUP(Tabla46[[#This Row],[ID RIESGO]],'1. IDENTIFICACION DEL RIESGO'!$AB$27:$AL$34,11,0),"")</f>
        <v/>
      </c>
      <c r="H301" s="200"/>
      <c r="I301" s="426"/>
      <c r="J301" s="426"/>
      <c r="K301" s="426"/>
      <c r="L301" s="426"/>
      <c r="M301" s="426"/>
      <c r="N301" s="427" t="str">
        <f>IF(Tabla46[[#This Row],[ID RIESGO]]="","",IF(Tabla46[[#This Row],[RESPONSABLE DEL CONTROL (CARGO)]]="","No","Si"))</f>
        <v/>
      </c>
      <c r="O301" s="427" t="str">
        <f>IF(Tabla46[[#This Row],[FRECUENCIA DE EJECUCION DEL CONTROL]]="","",IF(Tabla46[[#This Row],[FRECUENCIA DE EJECUCION DEL CONTROL]]=DATOS!$AS$32,DATOS!$AS$32,DATOS!$AS$31))</f>
        <v/>
      </c>
      <c r="P30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1" s="427" t="str">
        <f>IF(ISTEXT(Tabla46[[#This Row],[VALOR EVALUACION DISENO]]),"",IF(Tabla46[[#This Row],[VALOR EVALUACION DISENO]]&gt;4.6,DATOS!$AV$21,IF(Tabla46[[#This Row],[VALOR EVALUACION DISENO]]&gt;=3,DATOS!$AV$22,DATOS!$AV$23)))</f>
        <v/>
      </c>
      <c r="R301" s="431"/>
      <c r="S301" s="427" t="str">
        <f>IFERROR(VLOOKUP(Tabla46[[#This Row],[% DE CUMPLIMIENTO DE LA EJECUCION DEL CONTROL]],DATOS!$AS$38:$AT$40,2,0),"")</f>
        <v/>
      </c>
      <c r="T301" s="432"/>
      <c r="U301" s="433" t="str">
        <f>IFERROR(VLOOKUP(Tabla46[[#This Row],[CRITERIOS DE EVALUACION DE LA EFECTIVIDAD]],DATOS!$AS$43:$AT$45,2,0),"")</f>
        <v/>
      </c>
      <c r="V30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2" spans="1:22" ht="15" customHeight="1" x14ac:dyDescent="0.25">
      <c r="A302" s="7"/>
      <c r="B302" s="5"/>
      <c r="C302" s="5"/>
      <c r="D302" s="86"/>
      <c r="E302" s="10"/>
      <c r="F302" s="200"/>
      <c r="G302" s="151" t="str">
        <f>IFERROR(VLOOKUP(Tabla46[[#This Row],[ID RIESGO]],'1. IDENTIFICACION DEL RIESGO'!$AB$27:$AL$34,11,0),"")</f>
        <v/>
      </c>
      <c r="H302" s="200"/>
      <c r="I302" s="426"/>
      <c r="J302" s="426"/>
      <c r="K302" s="426"/>
      <c r="L302" s="426"/>
      <c r="M302" s="426"/>
      <c r="N302" s="427" t="str">
        <f>IF(Tabla46[[#This Row],[ID RIESGO]]="","",IF(Tabla46[[#This Row],[RESPONSABLE DEL CONTROL (CARGO)]]="","No","Si"))</f>
        <v/>
      </c>
      <c r="O302" s="427" t="str">
        <f>IF(Tabla46[[#This Row],[FRECUENCIA DE EJECUCION DEL CONTROL]]="","",IF(Tabla46[[#This Row],[FRECUENCIA DE EJECUCION DEL CONTROL]]=DATOS!$AS$32,DATOS!$AS$32,DATOS!$AS$31))</f>
        <v/>
      </c>
      <c r="P30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2" s="427" t="str">
        <f>IF(ISTEXT(Tabla46[[#This Row],[VALOR EVALUACION DISENO]]),"",IF(Tabla46[[#This Row],[VALOR EVALUACION DISENO]]&gt;4.6,DATOS!$AV$21,IF(Tabla46[[#This Row],[VALOR EVALUACION DISENO]]&gt;=3,DATOS!$AV$22,DATOS!$AV$23)))</f>
        <v/>
      </c>
      <c r="R302" s="431"/>
      <c r="S302" s="427" t="str">
        <f>IFERROR(VLOOKUP(Tabla46[[#This Row],[% DE CUMPLIMIENTO DE LA EJECUCION DEL CONTROL]],DATOS!$AS$38:$AT$40,2,0),"")</f>
        <v/>
      </c>
      <c r="T302" s="432"/>
      <c r="U302" s="433" t="str">
        <f>IFERROR(VLOOKUP(Tabla46[[#This Row],[CRITERIOS DE EVALUACION DE LA EFECTIVIDAD]],DATOS!$AS$43:$AT$45,2,0),"")</f>
        <v/>
      </c>
      <c r="V30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3" spans="1:22" ht="15" customHeight="1" x14ac:dyDescent="0.25">
      <c r="A303" s="7"/>
      <c r="B303" s="5"/>
      <c r="C303" s="5"/>
      <c r="D303" s="86"/>
      <c r="E303" s="10"/>
      <c r="F303" s="200"/>
      <c r="G303" s="151" t="str">
        <f>IFERROR(VLOOKUP(Tabla46[[#This Row],[ID RIESGO]],'1. IDENTIFICACION DEL RIESGO'!$AB$27:$AL$34,11,0),"")</f>
        <v/>
      </c>
      <c r="H303" s="200"/>
      <c r="I303" s="426"/>
      <c r="J303" s="426"/>
      <c r="K303" s="426"/>
      <c r="L303" s="426"/>
      <c r="M303" s="426"/>
      <c r="N303" s="427" t="str">
        <f>IF(Tabla46[[#This Row],[ID RIESGO]]="","",IF(Tabla46[[#This Row],[RESPONSABLE DEL CONTROL (CARGO)]]="","No","Si"))</f>
        <v/>
      </c>
      <c r="O303" s="427" t="str">
        <f>IF(Tabla46[[#This Row],[FRECUENCIA DE EJECUCION DEL CONTROL]]="","",IF(Tabla46[[#This Row],[FRECUENCIA DE EJECUCION DEL CONTROL]]=DATOS!$AS$32,DATOS!$AS$32,DATOS!$AS$31))</f>
        <v/>
      </c>
      <c r="P30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3" s="427" t="str">
        <f>IF(ISTEXT(Tabla46[[#This Row],[VALOR EVALUACION DISENO]]),"",IF(Tabla46[[#This Row],[VALOR EVALUACION DISENO]]&gt;4.6,DATOS!$AV$21,IF(Tabla46[[#This Row],[VALOR EVALUACION DISENO]]&gt;=3,DATOS!$AV$22,DATOS!$AV$23)))</f>
        <v/>
      </c>
      <c r="R303" s="431"/>
      <c r="S303" s="427" t="str">
        <f>IFERROR(VLOOKUP(Tabla46[[#This Row],[% DE CUMPLIMIENTO DE LA EJECUCION DEL CONTROL]],DATOS!$AS$38:$AT$40,2,0),"")</f>
        <v/>
      </c>
      <c r="T303" s="432"/>
      <c r="U303" s="433" t="str">
        <f>IFERROR(VLOOKUP(Tabla46[[#This Row],[CRITERIOS DE EVALUACION DE LA EFECTIVIDAD]],DATOS!$AS$43:$AT$45,2,0),"")</f>
        <v/>
      </c>
      <c r="V30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4" spans="1:22" ht="15" customHeight="1" x14ac:dyDescent="0.25">
      <c r="A304" s="7"/>
      <c r="B304" s="5"/>
      <c r="C304" s="5"/>
      <c r="D304" s="86"/>
      <c r="E304" s="10"/>
      <c r="F304" s="200"/>
      <c r="G304" s="151" t="str">
        <f>IFERROR(VLOOKUP(Tabla46[[#This Row],[ID RIESGO]],'1. IDENTIFICACION DEL RIESGO'!$AB$27:$AL$34,11,0),"")</f>
        <v/>
      </c>
      <c r="H304" s="200"/>
      <c r="I304" s="426"/>
      <c r="J304" s="426"/>
      <c r="K304" s="426"/>
      <c r="L304" s="426"/>
      <c r="M304" s="426"/>
      <c r="N304" s="427" t="str">
        <f>IF(Tabla46[[#This Row],[ID RIESGO]]="","",IF(Tabla46[[#This Row],[RESPONSABLE DEL CONTROL (CARGO)]]="","No","Si"))</f>
        <v/>
      </c>
      <c r="O304" s="427" t="str">
        <f>IF(Tabla46[[#This Row],[FRECUENCIA DE EJECUCION DEL CONTROL]]="","",IF(Tabla46[[#This Row],[FRECUENCIA DE EJECUCION DEL CONTROL]]=DATOS!$AS$32,DATOS!$AS$32,DATOS!$AS$31))</f>
        <v/>
      </c>
      <c r="P30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4" s="427" t="str">
        <f>IF(ISTEXT(Tabla46[[#This Row],[VALOR EVALUACION DISENO]]),"",IF(Tabla46[[#This Row],[VALOR EVALUACION DISENO]]&gt;4.6,DATOS!$AV$21,IF(Tabla46[[#This Row],[VALOR EVALUACION DISENO]]&gt;=3,DATOS!$AV$22,DATOS!$AV$23)))</f>
        <v/>
      </c>
      <c r="R304" s="431"/>
      <c r="S304" s="427" t="str">
        <f>IFERROR(VLOOKUP(Tabla46[[#This Row],[% DE CUMPLIMIENTO DE LA EJECUCION DEL CONTROL]],DATOS!$AS$38:$AT$40,2,0),"")</f>
        <v/>
      </c>
      <c r="T304" s="432"/>
      <c r="U304" s="433" t="str">
        <f>IFERROR(VLOOKUP(Tabla46[[#This Row],[CRITERIOS DE EVALUACION DE LA EFECTIVIDAD]],DATOS!$AS$43:$AT$45,2,0),"")</f>
        <v/>
      </c>
      <c r="V30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5" spans="1:22" ht="15" customHeight="1" x14ac:dyDescent="0.25">
      <c r="A305" s="7"/>
      <c r="B305" s="5"/>
      <c r="C305" s="5"/>
      <c r="D305" s="86"/>
      <c r="E305" s="10"/>
      <c r="F305" s="200"/>
      <c r="G305" s="151" t="str">
        <f>IFERROR(VLOOKUP(Tabla46[[#This Row],[ID RIESGO]],'1. IDENTIFICACION DEL RIESGO'!$AB$27:$AL$34,11,0),"")</f>
        <v/>
      </c>
      <c r="H305" s="200"/>
      <c r="I305" s="426"/>
      <c r="J305" s="426"/>
      <c r="K305" s="426"/>
      <c r="L305" s="426"/>
      <c r="M305" s="426"/>
      <c r="N305" s="427" t="str">
        <f>IF(Tabla46[[#This Row],[ID RIESGO]]="","",IF(Tabla46[[#This Row],[RESPONSABLE DEL CONTROL (CARGO)]]="","No","Si"))</f>
        <v/>
      </c>
      <c r="O305" s="427" t="str">
        <f>IF(Tabla46[[#This Row],[FRECUENCIA DE EJECUCION DEL CONTROL]]="","",IF(Tabla46[[#This Row],[FRECUENCIA DE EJECUCION DEL CONTROL]]=DATOS!$AS$32,DATOS!$AS$32,DATOS!$AS$31))</f>
        <v/>
      </c>
      <c r="P30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5" s="427" t="str">
        <f>IF(ISTEXT(Tabla46[[#This Row],[VALOR EVALUACION DISENO]]),"",IF(Tabla46[[#This Row],[VALOR EVALUACION DISENO]]&gt;4.6,DATOS!$AV$21,IF(Tabla46[[#This Row],[VALOR EVALUACION DISENO]]&gt;=3,DATOS!$AV$22,DATOS!$AV$23)))</f>
        <v/>
      </c>
      <c r="R305" s="431"/>
      <c r="S305" s="427" t="str">
        <f>IFERROR(VLOOKUP(Tabla46[[#This Row],[% DE CUMPLIMIENTO DE LA EJECUCION DEL CONTROL]],DATOS!$AS$38:$AT$40,2,0),"")</f>
        <v/>
      </c>
      <c r="T305" s="432"/>
      <c r="U305" s="433" t="str">
        <f>IFERROR(VLOOKUP(Tabla46[[#This Row],[CRITERIOS DE EVALUACION DE LA EFECTIVIDAD]],DATOS!$AS$43:$AT$45,2,0),"")</f>
        <v/>
      </c>
      <c r="V30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6" spans="1:22" ht="15" customHeight="1" x14ac:dyDescent="0.25">
      <c r="A306" s="7"/>
      <c r="B306" s="5"/>
      <c r="C306" s="5"/>
      <c r="D306" s="86"/>
      <c r="E306" s="10"/>
      <c r="F306" s="200"/>
      <c r="G306" s="151" t="str">
        <f>IFERROR(VLOOKUP(Tabla46[[#This Row],[ID RIESGO]],'1. IDENTIFICACION DEL RIESGO'!$AB$27:$AL$34,11,0),"")</f>
        <v/>
      </c>
      <c r="H306" s="200"/>
      <c r="I306" s="426"/>
      <c r="J306" s="426"/>
      <c r="K306" s="426"/>
      <c r="L306" s="426"/>
      <c r="M306" s="426"/>
      <c r="N306" s="427" t="str">
        <f>IF(Tabla46[[#This Row],[ID RIESGO]]="","",IF(Tabla46[[#This Row],[RESPONSABLE DEL CONTROL (CARGO)]]="","No","Si"))</f>
        <v/>
      </c>
      <c r="O306" s="427" t="str">
        <f>IF(Tabla46[[#This Row],[FRECUENCIA DE EJECUCION DEL CONTROL]]="","",IF(Tabla46[[#This Row],[FRECUENCIA DE EJECUCION DEL CONTROL]]=DATOS!$AS$32,DATOS!$AS$32,DATOS!$AS$31))</f>
        <v/>
      </c>
      <c r="P30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6" s="427" t="str">
        <f>IF(ISTEXT(Tabla46[[#This Row],[VALOR EVALUACION DISENO]]),"",IF(Tabla46[[#This Row],[VALOR EVALUACION DISENO]]&gt;4.6,DATOS!$AV$21,IF(Tabla46[[#This Row],[VALOR EVALUACION DISENO]]&gt;=3,DATOS!$AV$22,DATOS!$AV$23)))</f>
        <v/>
      </c>
      <c r="R306" s="431"/>
      <c r="S306" s="427" t="str">
        <f>IFERROR(VLOOKUP(Tabla46[[#This Row],[% DE CUMPLIMIENTO DE LA EJECUCION DEL CONTROL]],DATOS!$AS$38:$AT$40,2,0),"")</f>
        <v/>
      </c>
      <c r="T306" s="432"/>
      <c r="U306" s="433" t="str">
        <f>IFERROR(VLOOKUP(Tabla46[[#This Row],[CRITERIOS DE EVALUACION DE LA EFECTIVIDAD]],DATOS!$AS$43:$AT$45,2,0),"")</f>
        <v/>
      </c>
      <c r="V30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7" spans="1:22" ht="15" customHeight="1" x14ac:dyDescent="0.25">
      <c r="A307" s="7"/>
      <c r="B307" s="5"/>
      <c r="C307" s="5"/>
      <c r="D307" s="86"/>
      <c r="E307" s="10"/>
      <c r="F307" s="200"/>
      <c r="G307" s="151" t="str">
        <f>IFERROR(VLOOKUP(Tabla46[[#This Row],[ID RIESGO]],'1. IDENTIFICACION DEL RIESGO'!$AB$27:$AL$34,11,0),"")</f>
        <v/>
      </c>
      <c r="H307" s="200"/>
      <c r="I307" s="426"/>
      <c r="J307" s="426"/>
      <c r="K307" s="426"/>
      <c r="L307" s="426"/>
      <c r="M307" s="426"/>
      <c r="N307" s="427" t="str">
        <f>IF(Tabla46[[#This Row],[ID RIESGO]]="","",IF(Tabla46[[#This Row],[RESPONSABLE DEL CONTROL (CARGO)]]="","No","Si"))</f>
        <v/>
      </c>
      <c r="O307" s="427" t="str">
        <f>IF(Tabla46[[#This Row],[FRECUENCIA DE EJECUCION DEL CONTROL]]="","",IF(Tabla46[[#This Row],[FRECUENCIA DE EJECUCION DEL CONTROL]]=DATOS!$AS$32,DATOS!$AS$32,DATOS!$AS$31))</f>
        <v/>
      </c>
      <c r="P30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7" s="427" t="str">
        <f>IF(ISTEXT(Tabla46[[#This Row],[VALOR EVALUACION DISENO]]),"",IF(Tabla46[[#This Row],[VALOR EVALUACION DISENO]]&gt;4.6,DATOS!$AV$21,IF(Tabla46[[#This Row],[VALOR EVALUACION DISENO]]&gt;=3,DATOS!$AV$22,DATOS!$AV$23)))</f>
        <v/>
      </c>
      <c r="R307" s="431"/>
      <c r="S307" s="427" t="str">
        <f>IFERROR(VLOOKUP(Tabla46[[#This Row],[% DE CUMPLIMIENTO DE LA EJECUCION DEL CONTROL]],DATOS!$AS$38:$AT$40,2,0),"")</f>
        <v/>
      </c>
      <c r="T307" s="432"/>
      <c r="U307" s="433" t="str">
        <f>IFERROR(VLOOKUP(Tabla46[[#This Row],[CRITERIOS DE EVALUACION DE LA EFECTIVIDAD]],DATOS!$AS$43:$AT$45,2,0),"")</f>
        <v/>
      </c>
      <c r="V30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8" spans="1:22" ht="15" customHeight="1" x14ac:dyDescent="0.25">
      <c r="A308" s="7"/>
      <c r="B308" s="5"/>
      <c r="C308" s="5"/>
      <c r="D308" s="86"/>
      <c r="E308" s="10"/>
      <c r="F308" s="200"/>
      <c r="G308" s="151" t="str">
        <f>IFERROR(VLOOKUP(Tabla46[[#This Row],[ID RIESGO]],'1. IDENTIFICACION DEL RIESGO'!$AB$27:$AL$34,11,0),"")</f>
        <v/>
      </c>
      <c r="H308" s="200"/>
      <c r="I308" s="426"/>
      <c r="J308" s="426"/>
      <c r="K308" s="426"/>
      <c r="L308" s="426"/>
      <c r="M308" s="426"/>
      <c r="N308" s="427" t="str">
        <f>IF(Tabla46[[#This Row],[ID RIESGO]]="","",IF(Tabla46[[#This Row],[RESPONSABLE DEL CONTROL (CARGO)]]="","No","Si"))</f>
        <v/>
      </c>
      <c r="O308" s="427" t="str">
        <f>IF(Tabla46[[#This Row],[FRECUENCIA DE EJECUCION DEL CONTROL]]="","",IF(Tabla46[[#This Row],[FRECUENCIA DE EJECUCION DEL CONTROL]]=DATOS!$AS$32,DATOS!$AS$32,DATOS!$AS$31))</f>
        <v/>
      </c>
      <c r="P30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8" s="427" t="str">
        <f>IF(ISTEXT(Tabla46[[#This Row],[VALOR EVALUACION DISENO]]),"",IF(Tabla46[[#This Row],[VALOR EVALUACION DISENO]]&gt;4.6,DATOS!$AV$21,IF(Tabla46[[#This Row],[VALOR EVALUACION DISENO]]&gt;=3,DATOS!$AV$22,DATOS!$AV$23)))</f>
        <v/>
      </c>
      <c r="R308" s="431"/>
      <c r="S308" s="427" t="str">
        <f>IFERROR(VLOOKUP(Tabla46[[#This Row],[% DE CUMPLIMIENTO DE LA EJECUCION DEL CONTROL]],DATOS!$AS$38:$AT$40,2,0),"")</f>
        <v/>
      </c>
      <c r="T308" s="432"/>
      <c r="U308" s="433" t="str">
        <f>IFERROR(VLOOKUP(Tabla46[[#This Row],[CRITERIOS DE EVALUACION DE LA EFECTIVIDAD]],DATOS!$AS$43:$AT$45,2,0),"")</f>
        <v/>
      </c>
      <c r="V30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09" spans="1:22" ht="15" customHeight="1" x14ac:dyDescent="0.25">
      <c r="A309" s="7"/>
      <c r="B309" s="5"/>
      <c r="C309" s="5"/>
      <c r="D309" s="86"/>
      <c r="E309" s="10"/>
      <c r="F309" s="200"/>
      <c r="G309" s="151" t="str">
        <f>IFERROR(VLOOKUP(Tabla46[[#This Row],[ID RIESGO]],'1. IDENTIFICACION DEL RIESGO'!$AB$27:$AL$34,11,0),"")</f>
        <v/>
      </c>
      <c r="H309" s="200"/>
      <c r="I309" s="426"/>
      <c r="J309" s="426"/>
      <c r="K309" s="426"/>
      <c r="L309" s="426"/>
      <c r="M309" s="426"/>
      <c r="N309" s="427" t="str">
        <f>IF(Tabla46[[#This Row],[ID RIESGO]]="","",IF(Tabla46[[#This Row],[RESPONSABLE DEL CONTROL (CARGO)]]="","No","Si"))</f>
        <v/>
      </c>
      <c r="O309" s="427" t="str">
        <f>IF(Tabla46[[#This Row],[FRECUENCIA DE EJECUCION DEL CONTROL]]="","",IF(Tabla46[[#This Row],[FRECUENCIA DE EJECUCION DEL CONTROL]]=DATOS!$AS$32,DATOS!$AS$32,DATOS!$AS$31))</f>
        <v/>
      </c>
      <c r="P30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09" s="427" t="str">
        <f>IF(ISTEXT(Tabla46[[#This Row],[VALOR EVALUACION DISENO]]),"",IF(Tabla46[[#This Row],[VALOR EVALUACION DISENO]]&gt;4.6,DATOS!$AV$21,IF(Tabla46[[#This Row],[VALOR EVALUACION DISENO]]&gt;=3,DATOS!$AV$22,DATOS!$AV$23)))</f>
        <v/>
      </c>
      <c r="R309" s="431"/>
      <c r="S309" s="427" t="str">
        <f>IFERROR(VLOOKUP(Tabla46[[#This Row],[% DE CUMPLIMIENTO DE LA EJECUCION DEL CONTROL]],DATOS!$AS$38:$AT$40,2,0),"")</f>
        <v/>
      </c>
      <c r="T309" s="432"/>
      <c r="U309" s="433" t="str">
        <f>IFERROR(VLOOKUP(Tabla46[[#This Row],[CRITERIOS DE EVALUACION DE LA EFECTIVIDAD]],DATOS!$AS$43:$AT$45,2,0),"")</f>
        <v/>
      </c>
      <c r="V30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0" spans="1:22" ht="15" customHeight="1" x14ac:dyDescent="0.25">
      <c r="A310" s="7"/>
      <c r="B310" s="5"/>
      <c r="C310" s="5"/>
      <c r="D310" s="86"/>
      <c r="E310" s="10"/>
      <c r="F310" s="200"/>
      <c r="G310" s="151" t="str">
        <f>IFERROR(VLOOKUP(Tabla46[[#This Row],[ID RIESGO]],'1. IDENTIFICACION DEL RIESGO'!$AB$27:$AL$34,11,0),"")</f>
        <v/>
      </c>
      <c r="H310" s="200"/>
      <c r="I310" s="426"/>
      <c r="J310" s="426"/>
      <c r="K310" s="426"/>
      <c r="L310" s="426"/>
      <c r="M310" s="426"/>
      <c r="N310" s="427" t="str">
        <f>IF(Tabla46[[#This Row],[ID RIESGO]]="","",IF(Tabla46[[#This Row],[RESPONSABLE DEL CONTROL (CARGO)]]="","No","Si"))</f>
        <v/>
      </c>
      <c r="O310" s="427" t="str">
        <f>IF(Tabla46[[#This Row],[FRECUENCIA DE EJECUCION DEL CONTROL]]="","",IF(Tabla46[[#This Row],[FRECUENCIA DE EJECUCION DEL CONTROL]]=DATOS!$AS$32,DATOS!$AS$32,DATOS!$AS$31))</f>
        <v/>
      </c>
      <c r="P31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0" s="427" t="str">
        <f>IF(ISTEXT(Tabla46[[#This Row],[VALOR EVALUACION DISENO]]),"",IF(Tabla46[[#This Row],[VALOR EVALUACION DISENO]]&gt;4.6,DATOS!$AV$21,IF(Tabla46[[#This Row],[VALOR EVALUACION DISENO]]&gt;=3,DATOS!$AV$22,DATOS!$AV$23)))</f>
        <v/>
      </c>
      <c r="R310" s="431"/>
      <c r="S310" s="427" t="str">
        <f>IFERROR(VLOOKUP(Tabla46[[#This Row],[% DE CUMPLIMIENTO DE LA EJECUCION DEL CONTROL]],DATOS!$AS$38:$AT$40,2,0),"")</f>
        <v/>
      </c>
      <c r="T310" s="432"/>
      <c r="U310" s="433" t="str">
        <f>IFERROR(VLOOKUP(Tabla46[[#This Row],[CRITERIOS DE EVALUACION DE LA EFECTIVIDAD]],DATOS!$AS$43:$AT$45,2,0),"")</f>
        <v/>
      </c>
      <c r="V31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1" spans="1:22" ht="15" customHeight="1" x14ac:dyDescent="0.25">
      <c r="A311" s="7"/>
      <c r="B311" s="5"/>
      <c r="C311" s="5"/>
      <c r="D311" s="86"/>
      <c r="E311" s="10"/>
      <c r="F311" s="200"/>
      <c r="G311" s="151" t="str">
        <f>IFERROR(VLOOKUP(Tabla46[[#This Row],[ID RIESGO]],'1. IDENTIFICACION DEL RIESGO'!$AB$27:$AL$34,11,0),"")</f>
        <v/>
      </c>
      <c r="H311" s="200"/>
      <c r="I311" s="426"/>
      <c r="J311" s="426"/>
      <c r="K311" s="426"/>
      <c r="L311" s="426"/>
      <c r="M311" s="426"/>
      <c r="N311" s="427" t="str">
        <f>IF(Tabla46[[#This Row],[ID RIESGO]]="","",IF(Tabla46[[#This Row],[RESPONSABLE DEL CONTROL (CARGO)]]="","No","Si"))</f>
        <v/>
      </c>
      <c r="O311" s="427" t="str">
        <f>IF(Tabla46[[#This Row],[FRECUENCIA DE EJECUCION DEL CONTROL]]="","",IF(Tabla46[[#This Row],[FRECUENCIA DE EJECUCION DEL CONTROL]]=DATOS!$AS$32,DATOS!$AS$32,DATOS!$AS$31))</f>
        <v/>
      </c>
      <c r="P31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1" s="427" t="str">
        <f>IF(ISTEXT(Tabla46[[#This Row],[VALOR EVALUACION DISENO]]),"",IF(Tabla46[[#This Row],[VALOR EVALUACION DISENO]]&gt;4.6,DATOS!$AV$21,IF(Tabla46[[#This Row],[VALOR EVALUACION DISENO]]&gt;=3,DATOS!$AV$22,DATOS!$AV$23)))</f>
        <v/>
      </c>
      <c r="R311" s="431"/>
      <c r="S311" s="427" t="str">
        <f>IFERROR(VLOOKUP(Tabla46[[#This Row],[% DE CUMPLIMIENTO DE LA EJECUCION DEL CONTROL]],DATOS!$AS$38:$AT$40,2,0),"")</f>
        <v/>
      </c>
      <c r="T311" s="432"/>
      <c r="U311" s="433" t="str">
        <f>IFERROR(VLOOKUP(Tabla46[[#This Row],[CRITERIOS DE EVALUACION DE LA EFECTIVIDAD]],DATOS!$AS$43:$AT$45,2,0),"")</f>
        <v/>
      </c>
      <c r="V31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2" spans="1:22" ht="15" customHeight="1" x14ac:dyDescent="0.25">
      <c r="A312" s="7"/>
      <c r="B312" s="5"/>
      <c r="C312" s="5"/>
      <c r="D312" s="86"/>
      <c r="E312" s="10"/>
      <c r="F312" s="200"/>
      <c r="G312" s="151" t="str">
        <f>IFERROR(VLOOKUP(Tabla46[[#This Row],[ID RIESGO]],'1. IDENTIFICACION DEL RIESGO'!$AB$27:$AL$34,11,0),"")</f>
        <v/>
      </c>
      <c r="H312" s="200"/>
      <c r="I312" s="426"/>
      <c r="J312" s="426"/>
      <c r="K312" s="426"/>
      <c r="L312" s="426"/>
      <c r="M312" s="426"/>
      <c r="N312" s="427" t="str">
        <f>IF(Tabla46[[#This Row],[ID RIESGO]]="","",IF(Tabla46[[#This Row],[RESPONSABLE DEL CONTROL (CARGO)]]="","No","Si"))</f>
        <v/>
      </c>
      <c r="O312" s="427" t="str">
        <f>IF(Tabla46[[#This Row],[FRECUENCIA DE EJECUCION DEL CONTROL]]="","",IF(Tabla46[[#This Row],[FRECUENCIA DE EJECUCION DEL CONTROL]]=DATOS!$AS$32,DATOS!$AS$32,DATOS!$AS$31))</f>
        <v/>
      </c>
      <c r="P31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2" s="427" t="str">
        <f>IF(ISTEXT(Tabla46[[#This Row],[VALOR EVALUACION DISENO]]),"",IF(Tabla46[[#This Row],[VALOR EVALUACION DISENO]]&gt;4.6,DATOS!$AV$21,IF(Tabla46[[#This Row],[VALOR EVALUACION DISENO]]&gt;=3,DATOS!$AV$22,DATOS!$AV$23)))</f>
        <v/>
      </c>
      <c r="R312" s="431"/>
      <c r="S312" s="427" t="str">
        <f>IFERROR(VLOOKUP(Tabla46[[#This Row],[% DE CUMPLIMIENTO DE LA EJECUCION DEL CONTROL]],DATOS!$AS$38:$AT$40,2,0),"")</f>
        <v/>
      </c>
      <c r="T312" s="432"/>
      <c r="U312" s="433" t="str">
        <f>IFERROR(VLOOKUP(Tabla46[[#This Row],[CRITERIOS DE EVALUACION DE LA EFECTIVIDAD]],DATOS!$AS$43:$AT$45,2,0),"")</f>
        <v/>
      </c>
      <c r="V31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3" spans="1:22" ht="15" customHeight="1" x14ac:dyDescent="0.25">
      <c r="A313" s="7"/>
      <c r="B313" s="5"/>
      <c r="C313" s="5"/>
      <c r="D313" s="86"/>
      <c r="E313" s="10"/>
      <c r="F313" s="200"/>
      <c r="G313" s="151" t="str">
        <f>IFERROR(VLOOKUP(Tabla46[[#This Row],[ID RIESGO]],'1. IDENTIFICACION DEL RIESGO'!$AB$27:$AL$34,11,0),"")</f>
        <v/>
      </c>
      <c r="H313" s="200"/>
      <c r="I313" s="426"/>
      <c r="J313" s="426"/>
      <c r="K313" s="426"/>
      <c r="L313" s="426"/>
      <c r="M313" s="426"/>
      <c r="N313" s="427" t="str">
        <f>IF(Tabla46[[#This Row],[ID RIESGO]]="","",IF(Tabla46[[#This Row],[RESPONSABLE DEL CONTROL (CARGO)]]="","No","Si"))</f>
        <v/>
      </c>
      <c r="O313" s="427" t="str">
        <f>IF(Tabla46[[#This Row],[FRECUENCIA DE EJECUCION DEL CONTROL]]="","",IF(Tabla46[[#This Row],[FRECUENCIA DE EJECUCION DEL CONTROL]]=DATOS!$AS$32,DATOS!$AS$32,DATOS!$AS$31))</f>
        <v/>
      </c>
      <c r="P31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3" s="427" t="str">
        <f>IF(ISTEXT(Tabla46[[#This Row],[VALOR EVALUACION DISENO]]),"",IF(Tabla46[[#This Row],[VALOR EVALUACION DISENO]]&gt;4.6,DATOS!$AV$21,IF(Tabla46[[#This Row],[VALOR EVALUACION DISENO]]&gt;=3,DATOS!$AV$22,DATOS!$AV$23)))</f>
        <v/>
      </c>
      <c r="R313" s="431"/>
      <c r="S313" s="427" t="str">
        <f>IFERROR(VLOOKUP(Tabla46[[#This Row],[% DE CUMPLIMIENTO DE LA EJECUCION DEL CONTROL]],DATOS!$AS$38:$AT$40,2,0),"")</f>
        <v/>
      </c>
      <c r="T313" s="432"/>
      <c r="U313" s="433" t="str">
        <f>IFERROR(VLOOKUP(Tabla46[[#This Row],[CRITERIOS DE EVALUACION DE LA EFECTIVIDAD]],DATOS!$AS$43:$AT$45,2,0),"")</f>
        <v/>
      </c>
      <c r="V31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4" spans="1:22" ht="15" customHeight="1" x14ac:dyDescent="0.25">
      <c r="A314" s="7"/>
      <c r="B314" s="5"/>
      <c r="C314" s="5"/>
      <c r="D314" s="86"/>
      <c r="E314" s="10"/>
      <c r="F314" s="200"/>
      <c r="G314" s="151" t="str">
        <f>IFERROR(VLOOKUP(Tabla46[[#This Row],[ID RIESGO]],'1. IDENTIFICACION DEL RIESGO'!$AB$27:$AL$34,11,0),"")</f>
        <v/>
      </c>
      <c r="H314" s="200"/>
      <c r="I314" s="426"/>
      <c r="J314" s="426"/>
      <c r="K314" s="426"/>
      <c r="L314" s="426"/>
      <c r="M314" s="426"/>
      <c r="N314" s="427" t="str">
        <f>IF(Tabla46[[#This Row],[ID RIESGO]]="","",IF(Tabla46[[#This Row],[RESPONSABLE DEL CONTROL (CARGO)]]="","No","Si"))</f>
        <v/>
      </c>
      <c r="O314" s="427" t="str">
        <f>IF(Tabla46[[#This Row],[FRECUENCIA DE EJECUCION DEL CONTROL]]="","",IF(Tabla46[[#This Row],[FRECUENCIA DE EJECUCION DEL CONTROL]]=DATOS!$AS$32,DATOS!$AS$32,DATOS!$AS$31))</f>
        <v/>
      </c>
      <c r="P31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4" s="427" t="str">
        <f>IF(ISTEXT(Tabla46[[#This Row],[VALOR EVALUACION DISENO]]),"",IF(Tabla46[[#This Row],[VALOR EVALUACION DISENO]]&gt;4.6,DATOS!$AV$21,IF(Tabla46[[#This Row],[VALOR EVALUACION DISENO]]&gt;=3,DATOS!$AV$22,DATOS!$AV$23)))</f>
        <v/>
      </c>
      <c r="R314" s="431"/>
      <c r="S314" s="427" t="str">
        <f>IFERROR(VLOOKUP(Tabla46[[#This Row],[% DE CUMPLIMIENTO DE LA EJECUCION DEL CONTROL]],DATOS!$AS$38:$AT$40,2,0),"")</f>
        <v/>
      </c>
      <c r="T314" s="432"/>
      <c r="U314" s="433" t="str">
        <f>IFERROR(VLOOKUP(Tabla46[[#This Row],[CRITERIOS DE EVALUACION DE LA EFECTIVIDAD]],DATOS!$AS$43:$AT$45,2,0),"")</f>
        <v/>
      </c>
      <c r="V31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5" spans="1:22" ht="15" customHeight="1" x14ac:dyDescent="0.25">
      <c r="A315" s="7"/>
      <c r="B315" s="5"/>
      <c r="C315" s="5"/>
      <c r="D315" s="86"/>
      <c r="E315" s="10"/>
      <c r="F315" s="200"/>
      <c r="G315" s="151" t="str">
        <f>IFERROR(VLOOKUP(Tabla46[[#This Row],[ID RIESGO]],'1. IDENTIFICACION DEL RIESGO'!$AB$27:$AL$34,11,0),"")</f>
        <v/>
      </c>
      <c r="H315" s="200"/>
      <c r="I315" s="426"/>
      <c r="J315" s="426"/>
      <c r="K315" s="426"/>
      <c r="L315" s="426"/>
      <c r="M315" s="426"/>
      <c r="N315" s="427" t="str">
        <f>IF(Tabla46[[#This Row],[ID RIESGO]]="","",IF(Tabla46[[#This Row],[RESPONSABLE DEL CONTROL (CARGO)]]="","No","Si"))</f>
        <v/>
      </c>
      <c r="O315" s="427" t="str">
        <f>IF(Tabla46[[#This Row],[FRECUENCIA DE EJECUCION DEL CONTROL]]="","",IF(Tabla46[[#This Row],[FRECUENCIA DE EJECUCION DEL CONTROL]]=DATOS!$AS$32,DATOS!$AS$32,DATOS!$AS$31))</f>
        <v/>
      </c>
      <c r="P31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5" s="427" t="str">
        <f>IF(ISTEXT(Tabla46[[#This Row],[VALOR EVALUACION DISENO]]),"",IF(Tabla46[[#This Row],[VALOR EVALUACION DISENO]]&gt;4.6,DATOS!$AV$21,IF(Tabla46[[#This Row],[VALOR EVALUACION DISENO]]&gt;=3,DATOS!$AV$22,DATOS!$AV$23)))</f>
        <v/>
      </c>
      <c r="R315" s="431"/>
      <c r="S315" s="427" t="str">
        <f>IFERROR(VLOOKUP(Tabla46[[#This Row],[% DE CUMPLIMIENTO DE LA EJECUCION DEL CONTROL]],DATOS!$AS$38:$AT$40,2,0),"")</f>
        <v/>
      </c>
      <c r="T315" s="432"/>
      <c r="U315" s="433" t="str">
        <f>IFERROR(VLOOKUP(Tabla46[[#This Row],[CRITERIOS DE EVALUACION DE LA EFECTIVIDAD]],DATOS!$AS$43:$AT$45,2,0),"")</f>
        <v/>
      </c>
      <c r="V31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6" spans="1:22" ht="15" customHeight="1" x14ac:dyDescent="0.25">
      <c r="A316" s="7"/>
      <c r="B316" s="5"/>
      <c r="C316" s="5"/>
      <c r="D316" s="86"/>
      <c r="E316" s="10"/>
      <c r="F316" s="200"/>
      <c r="G316" s="151" t="str">
        <f>IFERROR(VLOOKUP(Tabla46[[#This Row],[ID RIESGO]],'1. IDENTIFICACION DEL RIESGO'!$AB$27:$AL$34,11,0),"")</f>
        <v/>
      </c>
      <c r="H316" s="200"/>
      <c r="I316" s="426"/>
      <c r="J316" s="426"/>
      <c r="K316" s="426"/>
      <c r="L316" s="426"/>
      <c r="M316" s="426"/>
      <c r="N316" s="427" t="str">
        <f>IF(Tabla46[[#This Row],[ID RIESGO]]="","",IF(Tabla46[[#This Row],[RESPONSABLE DEL CONTROL (CARGO)]]="","No","Si"))</f>
        <v/>
      </c>
      <c r="O316" s="427" t="str">
        <f>IF(Tabla46[[#This Row],[FRECUENCIA DE EJECUCION DEL CONTROL]]="","",IF(Tabla46[[#This Row],[FRECUENCIA DE EJECUCION DEL CONTROL]]=DATOS!$AS$32,DATOS!$AS$32,DATOS!$AS$31))</f>
        <v/>
      </c>
      <c r="P31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6" s="427" t="str">
        <f>IF(ISTEXT(Tabla46[[#This Row],[VALOR EVALUACION DISENO]]),"",IF(Tabla46[[#This Row],[VALOR EVALUACION DISENO]]&gt;4.6,DATOS!$AV$21,IF(Tabla46[[#This Row],[VALOR EVALUACION DISENO]]&gt;=3,DATOS!$AV$22,DATOS!$AV$23)))</f>
        <v/>
      </c>
      <c r="R316" s="431"/>
      <c r="S316" s="427" t="str">
        <f>IFERROR(VLOOKUP(Tabla46[[#This Row],[% DE CUMPLIMIENTO DE LA EJECUCION DEL CONTROL]],DATOS!$AS$38:$AT$40,2,0),"")</f>
        <v/>
      </c>
      <c r="T316" s="432"/>
      <c r="U316" s="433" t="str">
        <f>IFERROR(VLOOKUP(Tabla46[[#This Row],[CRITERIOS DE EVALUACION DE LA EFECTIVIDAD]],DATOS!$AS$43:$AT$45,2,0),"")</f>
        <v/>
      </c>
      <c r="V31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7" spans="1:22" ht="15" customHeight="1" x14ac:dyDescent="0.25">
      <c r="A317" s="7"/>
      <c r="B317" s="5"/>
      <c r="C317" s="5"/>
      <c r="D317" s="86"/>
      <c r="E317" s="10"/>
      <c r="F317" s="200"/>
      <c r="G317" s="151" t="str">
        <f>IFERROR(VLOOKUP(Tabla46[[#This Row],[ID RIESGO]],'1. IDENTIFICACION DEL RIESGO'!$AB$27:$AL$34,11,0),"")</f>
        <v/>
      </c>
      <c r="H317" s="200"/>
      <c r="I317" s="426"/>
      <c r="J317" s="426"/>
      <c r="K317" s="426"/>
      <c r="L317" s="426"/>
      <c r="M317" s="426"/>
      <c r="N317" s="427" t="str">
        <f>IF(Tabla46[[#This Row],[ID RIESGO]]="","",IF(Tabla46[[#This Row],[RESPONSABLE DEL CONTROL (CARGO)]]="","No","Si"))</f>
        <v/>
      </c>
      <c r="O317" s="427" t="str">
        <f>IF(Tabla46[[#This Row],[FRECUENCIA DE EJECUCION DEL CONTROL]]="","",IF(Tabla46[[#This Row],[FRECUENCIA DE EJECUCION DEL CONTROL]]=DATOS!$AS$32,DATOS!$AS$32,DATOS!$AS$31))</f>
        <v/>
      </c>
      <c r="P31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7" s="427" t="str">
        <f>IF(ISTEXT(Tabla46[[#This Row],[VALOR EVALUACION DISENO]]),"",IF(Tabla46[[#This Row],[VALOR EVALUACION DISENO]]&gt;4.6,DATOS!$AV$21,IF(Tabla46[[#This Row],[VALOR EVALUACION DISENO]]&gt;=3,DATOS!$AV$22,DATOS!$AV$23)))</f>
        <v/>
      </c>
      <c r="R317" s="431"/>
      <c r="S317" s="427" t="str">
        <f>IFERROR(VLOOKUP(Tabla46[[#This Row],[% DE CUMPLIMIENTO DE LA EJECUCION DEL CONTROL]],DATOS!$AS$38:$AT$40,2,0),"")</f>
        <v/>
      </c>
      <c r="T317" s="432"/>
      <c r="U317" s="433" t="str">
        <f>IFERROR(VLOOKUP(Tabla46[[#This Row],[CRITERIOS DE EVALUACION DE LA EFECTIVIDAD]],DATOS!$AS$43:$AT$45,2,0),"")</f>
        <v/>
      </c>
      <c r="V31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8" spans="1:22" ht="15" customHeight="1" x14ac:dyDescent="0.25">
      <c r="A318" s="7"/>
      <c r="B318" s="5"/>
      <c r="C318" s="5"/>
      <c r="D318" s="86"/>
      <c r="E318" s="10"/>
      <c r="F318" s="200"/>
      <c r="G318" s="151" t="str">
        <f>IFERROR(VLOOKUP(Tabla46[[#This Row],[ID RIESGO]],'1. IDENTIFICACION DEL RIESGO'!$AB$27:$AL$34,11,0),"")</f>
        <v/>
      </c>
      <c r="H318" s="200"/>
      <c r="I318" s="426"/>
      <c r="J318" s="426"/>
      <c r="K318" s="426"/>
      <c r="L318" s="426"/>
      <c r="M318" s="426"/>
      <c r="N318" s="427" t="str">
        <f>IF(Tabla46[[#This Row],[ID RIESGO]]="","",IF(Tabla46[[#This Row],[RESPONSABLE DEL CONTROL (CARGO)]]="","No","Si"))</f>
        <v/>
      </c>
      <c r="O318" s="427" t="str">
        <f>IF(Tabla46[[#This Row],[FRECUENCIA DE EJECUCION DEL CONTROL]]="","",IF(Tabla46[[#This Row],[FRECUENCIA DE EJECUCION DEL CONTROL]]=DATOS!$AS$32,DATOS!$AS$32,DATOS!$AS$31))</f>
        <v/>
      </c>
      <c r="P31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8" s="427" t="str">
        <f>IF(ISTEXT(Tabla46[[#This Row],[VALOR EVALUACION DISENO]]),"",IF(Tabla46[[#This Row],[VALOR EVALUACION DISENO]]&gt;4.6,DATOS!$AV$21,IF(Tabla46[[#This Row],[VALOR EVALUACION DISENO]]&gt;=3,DATOS!$AV$22,DATOS!$AV$23)))</f>
        <v/>
      </c>
      <c r="R318" s="431"/>
      <c r="S318" s="427" t="str">
        <f>IFERROR(VLOOKUP(Tabla46[[#This Row],[% DE CUMPLIMIENTO DE LA EJECUCION DEL CONTROL]],DATOS!$AS$38:$AT$40,2,0),"")</f>
        <v/>
      </c>
      <c r="T318" s="432"/>
      <c r="U318" s="433" t="str">
        <f>IFERROR(VLOOKUP(Tabla46[[#This Row],[CRITERIOS DE EVALUACION DE LA EFECTIVIDAD]],DATOS!$AS$43:$AT$45,2,0),"")</f>
        <v/>
      </c>
      <c r="V31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19" spans="1:22" ht="15" customHeight="1" x14ac:dyDescent="0.25">
      <c r="A319" s="7"/>
      <c r="B319" s="5"/>
      <c r="C319" s="5"/>
      <c r="D319" s="86"/>
      <c r="E319" s="10"/>
      <c r="F319" s="200"/>
      <c r="G319" s="151" t="str">
        <f>IFERROR(VLOOKUP(Tabla46[[#This Row],[ID RIESGO]],'1. IDENTIFICACION DEL RIESGO'!$AB$27:$AL$34,11,0),"")</f>
        <v/>
      </c>
      <c r="H319" s="200"/>
      <c r="I319" s="426"/>
      <c r="J319" s="426"/>
      <c r="K319" s="426"/>
      <c r="L319" s="426"/>
      <c r="M319" s="426"/>
      <c r="N319" s="427" t="str">
        <f>IF(Tabla46[[#This Row],[ID RIESGO]]="","",IF(Tabla46[[#This Row],[RESPONSABLE DEL CONTROL (CARGO)]]="","No","Si"))</f>
        <v/>
      </c>
      <c r="O319" s="427" t="str">
        <f>IF(Tabla46[[#This Row],[FRECUENCIA DE EJECUCION DEL CONTROL]]="","",IF(Tabla46[[#This Row],[FRECUENCIA DE EJECUCION DEL CONTROL]]=DATOS!$AS$32,DATOS!$AS$32,DATOS!$AS$31))</f>
        <v/>
      </c>
      <c r="P31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19" s="427" t="str">
        <f>IF(ISTEXT(Tabla46[[#This Row],[VALOR EVALUACION DISENO]]),"",IF(Tabla46[[#This Row],[VALOR EVALUACION DISENO]]&gt;4.6,DATOS!$AV$21,IF(Tabla46[[#This Row],[VALOR EVALUACION DISENO]]&gt;=3,DATOS!$AV$22,DATOS!$AV$23)))</f>
        <v/>
      </c>
      <c r="R319" s="431"/>
      <c r="S319" s="427" t="str">
        <f>IFERROR(VLOOKUP(Tabla46[[#This Row],[% DE CUMPLIMIENTO DE LA EJECUCION DEL CONTROL]],DATOS!$AS$38:$AT$40,2,0),"")</f>
        <v/>
      </c>
      <c r="T319" s="432"/>
      <c r="U319" s="433" t="str">
        <f>IFERROR(VLOOKUP(Tabla46[[#This Row],[CRITERIOS DE EVALUACION DE LA EFECTIVIDAD]],DATOS!$AS$43:$AT$45,2,0),"")</f>
        <v/>
      </c>
      <c r="V31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0" spans="1:22" ht="15" customHeight="1" x14ac:dyDescent="0.25">
      <c r="A320" s="7"/>
      <c r="B320" s="5"/>
      <c r="C320" s="5"/>
      <c r="D320" s="86"/>
      <c r="E320" s="10"/>
      <c r="F320" s="200"/>
      <c r="G320" s="151" t="str">
        <f>IFERROR(VLOOKUP(Tabla46[[#This Row],[ID RIESGO]],'1. IDENTIFICACION DEL RIESGO'!$AB$27:$AL$34,11,0),"")</f>
        <v/>
      </c>
      <c r="H320" s="200"/>
      <c r="I320" s="426"/>
      <c r="J320" s="426"/>
      <c r="K320" s="426"/>
      <c r="L320" s="426"/>
      <c r="M320" s="426"/>
      <c r="N320" s="427" t="str">
        <f>IF(Tabla46[[#This Row],[ID RIESGO]]="","",IF(Tabla46[[#This Row],[RESPONSABLE DEL CONTROL (CARGO)]]="","No","Si"))</f>
        <v/>
      </c>
      <c r="O320" s="427" t="str">
        <f>IF(Tabla46[[#This Row],[FRECUENCIA DE EJECUCION DEL CONTROL]]="","",IF(Tabla46[[#This Row],[FRECUENCIA DE EJECUCION DEL CONTROL]]=DATOS!$AS$32,DATOS!$AS$32,DATOS!$AS$31))</f>
        <v/>
      </c>
      <c r="P32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0" s="427" t="str">
        <f>IF(ISTEXT(Tabla46[[#This Row],[VALOR EVALUACION DISENO]]),"",IF(Tabla46[[#This Row],[VALOR EVALUACION DISENO]]&gt;4.6,DATOS!$AV$21,IF(Tabla46[[#This Row],[VALOR EVALUACION DISENO]]&gt;=3,DATOS!$AV$22,DATOS!$AV$23)))</f>
        <v/>
      </c>
      <c r="R320" s="431"/>
      <c r="S320" s="427" t="str">
        <f>IFERROR(VLOOKUP(Tabla46[[#This Row],[% DE CUMPLIMIENTO DE LA EJECUCION DEL CONTROL]],DATOS!$AS$38:$AT$40,2,0),"")</f>
        <v/>
      </c>
      <c r="T320" s="432"/>
      <c r="U320" s="433" t="str">
        <f>IFERROR(VLOOKUP(Tabla46[[#This Row],[CRITERIOS DE EVALUACION DE LA EFECTIVIDAD]],DATOS!$AS$43:$AT$45,2,0),"")</f>
        <v/>
      </c>
      <c r="V32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1" spans="1:22" ht="15" customHeight="1" x14ac:dyDescent="0.25">
      <c r="A321" s="7"/>
      <c r="B321" s="5"/>
      <c r="C321" s="5"/>
      <c r="D321" s="86"/>
      <c r="E321" s="10"/>
      <c r="F321" s="200"/>
      <c r="G321" s="151" t="str">
        <f>IFERROR(VLOOKUP(Tabla46[[#This Row],[ID RIESGO]],'1. IDENTIFICACION DEL RIESGO'!$AB$27:$AL$34,11,0),"")</f>
        <v/>
      </c>
      <c r="H321" s="200"/>
      <c r="I321" s="426"/>
      <c r="J321" s="426"/>
      <c r="K321" s="426"/>
      <c r="L321" s="426"/>
      <c r="M321" s="426"/>
      <c r="N321" s="427" t="str">
        <f>IF(Tabla46[[#This Row],[ID RIESGO]]="","",IF(Tabla46[[#This Row],[RESPONSABLE DEL CONTROL (CARGO)]]="","No","Si"))</f>
        <v/>
      </c>
      <c r="O321" s="427" t="str">
        <f>IF(Tabla46[[#This Row],[FRECUENCIA DE EJECUCION DEL CONTROL]]="","",IF(Tabla46[[#This Row],[FRECUENCIA DE EJECUCION DEL CONTROL]]=DATOS!$AS$32,DATOS!$AS$32,DATOS!$AS$31))</f>
        <v/>
      </c>
      <c r="P32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1" s="427" t="str">
        <f>IF(ISTEXT(Tabla46[[#This Row],[VALOR EVALUACION DISENO]]),"",IF(Tabla46[[#This Row],[VALOR EVALUACION DISENO]]&gt;4.6,DATOS!$AV$21,IF(Tabla46[[#This Row],[VALOR EVALUACION DISENO]]&gt;=3,DATOS!$AV$22,DATOS!$AV$23)))</f>
        <v/>
      </c>
      <c r="R321" s="431"/>
      <c r="S321" s="427" t="str">
        <f>IFERROR(VLOOKUP(Tabla46[[#This Row],[% DE CUMPLIMIENTO DE LA EJECUCION DEL CONTROL]],DATOS!$AS$38:$AT$40,2,0),"")</f>
        <v/>
      </c>
      <c r="T321" s="432"/>
      <c r="U321" s="433" t="str">
        <f>IFERROR(VLOOKUP(Tabla46[[#This Row],[CRITERIOS DE EVALUACION DE LA EFECTIVIDAD]],DATOS!$AS$43:$AT$45,2,0),"")</f>
        <v/>
      </c>
      <c r="V32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2" spans="1:22" ht="15" customHeight="1" x14ac:dyDescent="0.25">
      <c r="A322" s="7"/>
      <c r="B322" s="5"/>
      <c r="C322" s="5"/>
      <c r="D322" s="86"/>
      <c r="E322" s="10"/>
      <c r="F322" s="200"/>
      <c r="G322" s="151" t="str">
        <f>IFERROR(VLOOKUP(Tabla46[[#This Row],[ID RIESGO]],'1. IDENTIFICACION DEL RIESGO'!$AB$27:$AL$34,11,0),"")</f>
        <v/>
      </c>
      <c r="H322" s="200"/>
      <c r="I322" s="426"/>
      <c r="J322" s="426"/>
      <c r="K322" s="426"/>
      <c r="L322" s="426"/>
      <c r="M322" s="426"/>
      <c r="N322" s="427" t="str">
        <f>IF(Tabla46[[#This Row],[ID RIESGO]]="","",IF(Tabla46[[#This Row],[RESPONSABLE DEL CONTROL (CARGO)]]="","No","Si"))</f>
        <v/>
      </c>
      <c r="O322" s="427" t="str">
        <f>IF(Tabla46[[#This Row],[FRECUENCIA DE EJECUCION DEL CONTROL]]="","",IF(Tabla46[[#This Row],[FRECUENCIA DE EJECUCION DEL CONTROL]]=DATOS!$AS$32,DATOS!$AS$32,DATOS!$AS$31))</f>
        <v/>
      </c>
      <c r="P32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2" s="427" t="str">
        <f>IF(ISTEXT(Tabla46[[#This Row],[VALOR EVALUACION DISENO]]),"",IF(Tabla46[[#This Row],[VALOR EVALUACION DISENO]]&gt;4.6,DATOS!$AV$21,IF(Tabla46[[#This Row],[VALOR EVALUACION DISENO]]&gt;=3,DATOS!$AV$22,DATOS!$AV$23)))</f>
        <v/>
      </c>
      <c r="R322" s="431"/>
      <c r="S322" s="427" t="str">
        <f>IFERROR(VLOOKUP(Tabla46[[#This Row],[% DE CUMPLIMIENTO DE LA EJECUCION DEL CONTROL]],DATOS!$AS$38:$AT$40,2,0),"")</f>
        <v/>
      </c>
      <c r="T322" s="432"/>
      <c r="U322" s="433" t="str">
        <f>IFERROR(VLOOKUP(Tabla46[[#This Row],[CRITERIOS DE EVALUACION DE LA EFECTIVIDAD]],DATOS!$AS$43:$AT$45,2,0),"")</f>
        <v/>
      </c>
      <c r="V32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3" spans="1:22" ht="15" customHeight="1" x14ac:dyDescent="0.25">
      <c r="A323" s="7"/>
      <c r="B323" s="5"/>
      <c r="C323" s="5"/>
      <c r="D323" s="86"/>
      <c r="E323" s="10"/>
      <c r="F323" s="200"/>
      <c r="G323" s="151" t="str">
        <f>IFERROR(VLOOKUP(Tabla46[[#This Row],[ID RIESGO]],'1. IDENTIFICACION DEL RIESGO'!$AB$27:$AL$34,11,0),"")</f>
        <v/>
      </c>
      <c r="H323" s="200"/>
      <c r="I323" s="426"/>
      <c r="J323" s="426"/>
      <c r="K323" s="426"/>
      <c r="L323" s="426"/>
      <c r="M323" s="426"/>
      <c r="N323" s="427" t="str">
        <f>IF(Tabla46[[#This Row],[ID RIESGO]]="","",IF(Tabla46[[#This Row],[RESPONSABLE DEL CONTROL (CARGO)]]="","No","Si"))</f>
        <v/>
      </c>
      <c r="O323" s="427" t="str">
        <f>IF(Tabla46[[#This Row],[FRECUENCIA DE EJECUCION DEL CONTROL]]="","",IF(Tabla46[[#This Row],[FRECUENCIA DE EJECUCION DEL CONTROL]]=DATOS!$AS$32,DATOS!$AS$32,DATOS!$AS$31))</f>
        <v/>
      </c>
      <c r="P32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3" s="427" t="str">
        <f>IF(ISTEXT(Tabla46[[#This Row],[VALOR EVALUACION DISENO]]),"",IF(Tabla46[[#This Row],[VALOR EVALUACION DISENO]]&gt;4.6,DATOS!$AV$21,IF(Tabla46[[#This Row],[VALOR EVALUACION DISENO]]&gt;=3,DATOS!$AV$22,DATOS!$AV$23)))</f>
        <v/>
      </c>
      <c r="R323" s="431"/>
      <c r="S323" s="427" t="str">
        <f>IFERROR(VLOOKUP(Tabla46[[#This Row],[% DE CUMPLIMIENTO DE LA EJECUCION DEL CONTROL]],DATOS!$AS$38:$AT$40,2,0),"")</f>
        <v/>
      </c>
      <c r="T323" s="432"/>
      <c r="U323" s="433" t="str">
        <f>IFERROR(VLOOKUP(Tabla46[[#This Row],[CRITERIOS DE EVALUACION DE LA EFECTIVIDAD]],DATOS!$AS$43:$AT$45,2,0),"")</f>
        <v/>
      </c>
      <c r="V32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4" spans="1:22" ht="15" customHeight="1" x14ac:dyDescent="0.25">
      <c r="A324" s="7"/>
      <c r="B324" s="5"/>
      <c r="C324" s="5"/>
      <c r="D324" s="86"/>
      <c r="E324" s="10"/>
      <c r="F324" s="200"/>
      <c r="G324" s="151" t="str">
        <f>IFERROR(VLOOKUP(Tabla46[[#This Row],[ID RIESGO]],'1. IDENTIFICACION DEL RIESGO'!$AB$27:$AL$34,11,0),"")</f>
        <v/>
      </c>
      <c r="H324" s="200"/>
      <c r="I324" s="426"/>
      <c r="J324" s="426"/>
      <c r="K324" s="426"/>
      <c r="L324" s="426"/>
      <c r="M324" s="426"/>
      <c r="N324" s="427" t="str">
        <f>IF(Tabla46[[#This Row],[ID RIESGO]]="","",IF(Tabla46[[#This Row],[RESPONSABLE DEL CONTROL (CARGO)]]="","No","Si"))</f>
        <v/>
      </c>
      <c r="O324" s="427" t="str">
        <f>IF(Tabla46[[#This Row],[FRECUENCIA DE EJECUCION DEL CONTROL]]="","",IF(Tabla46[[#This Row],[FRECUENCIA DE EJECUCION DEL CONTROL]]=DATOS!$AS$32,DATOS!$AS$32,DATOS!$AS$31))</f>
        <v/>
      </c>
      <c r="P32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4" s="427" t="str">
        <f>IF(ISTEXT(Tabla46[[#This Row],[VALOR EVALUACION DISENO]]),"",IF(Tabla46[[#This Row],[VALOR EVALUACION DISENO]]&gt;4.6,DATOS!$AV$21,IF(Tabla46[[#This Row],[VALOR EVALUACION DISENO]]&gt;=3,DATOS!$AV$22,DATOS!$AV$23)))</f>
        <v/>
      </c>
      <c r="R324" s="431"/>
      <c r="S324" s="427" t="str">
        <f>IFERROR(VLOOKUP(Tabla46[[#This Row],[% DE CUMPLIMIENTO DE LA EJECUCION DEL CONTROL]],DATOS!$AS$38:$AT$40,2,0),"")</f>
        <v/>
      </c>
      <c r="T324" s="432"/>
      <c r="U324" s="433" t="str">
        <f>IFERROR(VLOOKUP(Tabla46[[#This Row],[CRITERIOS DE EVALUACION DE LA EFECTIVIDAD]],DATOS!$AS$43:$AT$45,2,0),"")</f>
        <v/>
      </c>
      <c r="V32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5" spans="1:22" ht="15" customHeight="1" x14ac:dyDescent="0.25">
      <c r="A325" s="7"/>
      <c r="B325" s="5"/>
      <c r="C325" s="5"/>
      <c r="D325" s="86"/>
      <c r="E325" s="10"/>
      <c r="F325" s="200"/>
      <c r="G325" s="151" t="str">
        <f>IFERROR(VLOOKUP(Tabla46[[#This Row],[ID RIESGO]],'1. IDENTIFICACION DEL RIESGO'!$AB$27:$AL$34,11,0),"")</f>
        <v/>
      </c>
      <c r="H325" s="200"/>
      <c r="I325" s="426"/>
      <c r="J325" s="426"/>
      <c r="K325" s="426"/>
      <c r="L325" s="426"/>
      <c r="M325" s="426"/>
      <c r="N325" s="427" t="str">
        <f>IF(Tabla46[[#This Row],[ID RIESGO]]="","",IF(Tabla46[[#This Row],[RESPONSABLE DEL CONTROL (CARGO)]]="","No","Si"))</f>
        <v/>
      </c>
      <c r="O325" s="427" t="str">
        <f>IF(Tabla46[[#This Row],[FRECUENCIA DE EJECUCION DEL CONTROL]]="","",IF(Tabla46[[#This Row],[FRECUENCIA DE EJECUCION DEL CONTROL]]=DATOS!$AS$32,DATOS!$AS$32,DATOS!$AS$31))</f>
        <v/>
      </c>
      <c r="P32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5" s="427" t="str">
        <f>IF(ISTEXT(Tabla46[[#This Row],[VALOR EVALUACION DISENO]]),"",IF(Tabla46[[#This Row],[VALOR EVALUACION DISENO]]&gt;4.6,DATOS!$AV$21,IF(Tabla46[[#This Row],[VALOR EVALUACION DISENO]]&gt;=3,DATOS!$AV$22,DATOS!$AV$23)))</f>
        <v/>
      </c>
      <c r="R325" s="431"/>
      <c r="S325" s="427" t="str">
        <f>IFERROR(VLOOKUP(Tabla46[[#This Row],[% DE CUMPLIMIENTO DE LA EJECUCION DEL CONTROL]],DATOS!$AS$38:$AT$40,2,0),"")</f>
        <v/>
      </c>
      <c r="T325" s="432"/>
      <c r="U325" s="433" t="str">
        <f>IFERROR(VLOOKUP(Tabla46[[#This Row],[CRITERIOS DE EVALUACION DE LA EFECTIVIDAD]],DATOS!$AS$43:$AT$45,2,0),"")</f>
        <v/>
      </c>
      <c r="V32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6" spans="1:22" ht="15" customHeight="1" x14ac:dyDescent="0.25">
      <c r="A326" s="7"/>
      <c r="B326" s="5"/>
      <c r="C326" s="5"/>
      <c r="D326" s="86"/>
      <c r="E326" s="10"/>
      <c r="F326" s="200"/>
      <c r="G326" s="151" t="str">
        <f>IFERROR(VLOOKUP(Tabla46[[#This Row],[ID RIESGO]],'1. IDENTIFICACION DEL RIESGO'!$AB$27:$AL$34,11,0),"")</f>
        <v/>
      </c>
      <c r="H326" s="200"/>
      <c r="I326" s="426"/>
      <c r="J326" s="426"/>
      <c r="K326" s="426"/>
      <c r="L326" s="426"/>
      <c r="M326" s="426"/>
      <c r="N326" s="427" t="str">
        <f>IF(Tabla46[[#This Row],[ID RIESGO]]="","",IF(Tabla46[[#This Row],[RESPONSABLE DEL CONTROL (CARGO)]]="","No","Si"))</f>
        <v/>
      </c>
      <c r="O326" s="427" t="str">
        <f>IF(Tabla46[[#This Row],[FRECUENCIA DE EJECUCION DEL CONTROL]]="","",IF(Tabla46[[#This Row],[FRECUENCIA DE EJECUCION DEL CONTROL]]=DATOS!$AS$32,DATOS!$AS$32,DATOS!$AS$31))</f>
        <v/>
      </c>
      <c r="P32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6" s="427" t="str">
        <f>IF(ISTEXT(Tabla46[[#This Row],[VALOR EVALUACION DISENO]]),"",IF(Tabla46[[#This Row],[VALOR EVALUACION DISENO]]&gt;4.6,DATOS!$AV$21,IF(Tabla46[[#This Row],[VALOR EVALUACION DISENO]]&gt;=3,DATOS!$AV$22,DATOS!$AV$23)))</f>
        <v/>
      </c>
      <c r="R326" s="431"/>
      <c r="S326" s="427" t="str">
        <f>IFERROR(VLOOKUP(Tabla46[[#This Row],[% DE CUMPLIMIENTO DE LA EJECUCION DEL CONTROL]],DATOS!$AS$38:$AT$40,2,0),"")</f>
        <v/>
      </c>
      <c r="T326" s="432"/>
      <c r="U326" s="433" t="str">
        <f>IFERROR(VLOOKUP(Tabla46[[#This Row],[CRITERIOS DE EVALUACION DE LA EFECTIVIDAD]],DATOS!$AS$43:$AT$45,2,0),"")</f>
        <v/>
      </c>
      <c r="V32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7" spans="1:22" ht="15" customHeight="1" x14ac:dyDescent="0.25">
      <c r="A327" s="7"/>
      <c r="B327" s="5"/>
      <c r="C327" s="5"/>
      <c r="D327" s="86"/>
      <c r="E327" s="10"/>
      <c r="F327" s="200"/>
      <c r="G327" s="151" t="str">
        <f>IFERROR(VLOOKUP(Tabla46[[#This Row],[ID RIESGO]],'1. IDENTIFICACION DEL RIESGO'!$AB$27:$AL$34,11,0),"")</f>
        <v/>
      </c>
      <c r="H327" s="200"/>
      <c r="I327" s="426"/>
      <c r="J327" s="426"/>
      <c r="K327" s="426"/>
      <c r="L327" s="426"/>
      <c r="M327" s="426"/>
      <c r="N327" s="427" t="str">
        <f>IF(Tabla46[[#This Row],[ID RIESGO]]="","",IF(Tabla46[[#This Row],[RESPONSABLE DEL CONTROL (CARGO)]]="","No","Si"))</f>
        <v/>
      </c>
      <c r="O327" s="427" t="str">
        <f>IF(Tabla46[[#This Row],[FRECUENCIA DE EJECUCION DEL CONTROL]]="","",IF(Tabla46[[#This Row],[FRECUENCIA DE EJECUCION DEL CONTROL]]=DATOS!$AS$32,DATOS!$AS$32,DATOS!$AS$31))</f>
        <v/>
      </c>
      <c r="P32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7" s="427" t="str">
        <f>IF(ISTEXT(Tabla46[[#This Row],[VALOR EVALUACION DISENO]]),"",IF(Tabla46[[#This Row],[VALOR EVALUACION DISENO]]&gt;4.6,DATOS!$AV$21,IF(Tabla46[[#This Row],[VALOR EVALUACION DISENO]]&gt;=3,DATOS!$AV$22,DATOS!$AV$23)))</f>
        <v/>
      </c>
      <c r="R327" s="431"/>
      <c r="S327" s="427" t="str">
        <f>IFERROR(VLOOKUP(Tabla46[[#This Row],[% DE CUMPLIMIENTO DE LA EJECUCION DEL CONTROL]],DATOS!$AS$38:$AT$40,2,0),"")</f>
        <v/>
      </c>
      <c r="T327" s="432"/>
      <c r="U327" s="433" t="str">
        <f>IFERROR(VLOOKUP(Tabla46[[#This Row],[CRITERIOS DE EVALUACION DE LA EFECTIVIDAD]],DATOS!$AS$43:$AT$45,2,0),"")</f>
        <v/>
      </c>
      <c r="V32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8" spans="1:22" ht="15" customHeight="1" x14ac:dyDescent="0.25">
      <c r="A328" s="7"/>
      <c r="B328" s="5"/>
      <c r="C328" s="5"/>
      <c r="D328" s="86"/>
      <c r="E328" s="10"/>
      <c r="F328" s="200"/>
      <c r="G328" s="151" t="str">
        <f>IFERROR(VLOOKUP(Tabla46[[#This Row],[ID RIESGO]],'1. IDENTIFICACION DEL RIESGO'!$AB$27:$AL$34,11,0),"")</f>
        <v/>
      </c>
      <c r="H328" s="200"/>
      <c r="I328" s="426"/>
      <c r="J328" s="426"/>
      <c r="K328" s="426"/>
      <c r="L328" s="426"/>
      <c r="M328" s="426"/>
      <c r="N328" s="427" t="str">
        <f>IF(Tabla46[[#This Row],[ID RIESGO]]="","",IF(Tabla46[[#This Row],[RESPONSABLE DEL CONTROL (CARGO)]]="","No","Si"))</f>
        <v/>
      </c>
      <c r="O328" s="427" t="str">
        <f>IF(Tabla46[[#This Row],[FRECUENCIA DE EJECUCION DEL CONTROL]]="","",IF(Tabla46[[#This Row],[FRECUENCIA DE EJECUCION DEL CONTROL]]=DATOS!$AS$32,DATOS!$AS$32,DATOS!$AS$31))</f>
        <v/>
      </c>
      <c r="P32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8" s="427" t="str">
        <f>IF(ISTEXT(Tabla46[[#This Row],[VALOR EVALUACION DISENO]]),"",IF(Tabla46[[#This Row],[VALOR EVALUACION DISENO]]&gt;4.6,DATOS!$AV$21,IF(Tabla46[[#This Row],[VALOR EVALUACION DISENO]]&gt;=3,DATOS!$AV$22,DATOS!$AV$23)))</f>
        <v/>
      </c>
      <c r="R328" s="431"/>
      <c r="S328" s="427" t="str">
        <f>IFERROR(VLOOKUP(Tabla46[[#This Row],[% DE CUMPLIMIENTO DE LA EJECUCION DEL CONTROL]],DATOS!$AS$38:$AT$40,2,0),"")</f>
        <v/>
      </c>
      <c r="T328" s="432"/>
      <c r="U328" s="433" t="str">
        <f>IFERROR(VLOOKUP(Tabla46[[#This Row],[CRITERIOS DE EVALUACION DE LA EFECTIVIDAD]],DATOS!$AS$43:$AT$45,2,0),"")</f>
        <v/>
      </c>
      <c r="V32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29" spans="1:22" ht="15" customHeight="1" x14ac:dyDescent="0.25">
      <c r="A329" s="7"/>
      <c r="B329" s="5"/>
      <c r="C329" s="5"/>
      <c r="D329" s="86"/>
      <c r="E329" s="10"/>
      <c r="F329" s="200"/>
      <c r="G329" s="151" t="str">
        <f>IFERROR(VLOOKUP(Tabla46[[#This Row],[ID RIESGO]],'1. IDENTIFICACION DEL RIESGO'!$AB$27:$AL$34,11,0),"")</f>
        <v/>
      </c>
      <c r="H329" s="200"/>
      <c r="I329" s="426"/>
      <c r="J329" s="426"/>
      <c r="K329" s="426"/>
      <c r="L329" s="426"/>
      <c r="M329" s="426"/>
      <c r="N329" s="427" t="str">
        <f>IF(Tabla46[[#This Row],[ID RIESGO]]="","",IF(Tabla46[[#This Row],[RESPONSABLE DEL CONTROL (CARGO)]]="","No","Si"))</f>
        <v/>
      </c>
      <c r="O329" s="427" t="str">
        <f>IF(Tabla46[[#This Row],[FRECUENCIA DE EJECUCION DEL CONTROL]]="","",IF(Tabla46[[#This Row],[FRECUENCIA DE EJECUCION DEL CONTROL]]=DATOS!$AS$32,DATOS!$AS$32,DATOS!$AS$31))</f>
        <v/>
      </c>
      <c r="P32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29" s="427" t="str">
        <f>IF(ISTEXT(Tabla46[[#This Row],[VALOR EVALUACION DISENO]]),"",IF(Tabla46[[#This Row],[VALOR EVALUACION DISENO]]&gt;4.6,DATOS!$AV$21,IF(Tabla46[[#This Row],[VALOR EVALUACION DISENO]]&gt;=3,DATOS!$AV$22,DATOS!$AV$23)))</f>
        <v/>
      </c>
      <c r="R329" s="431"/>
      <c r="S329" s="427" t="str">
        <f>IFERROR(VLOOKUP(Tabla46[[#This Row],[% DE CUMPLIMIENTO DE LA EJECUCION DEL CONTROL]],DATOS!$AS$38:$AT$40,2,0),"")</f>
        <v/>
      </c>
      <c r="T329" s="432"/>
      <c r="U329" s="433" t="str">
        <f>IFERROR(VLOOKUP(Tabla46[[#This Row],[CRITERIOS DE EVALUACION DE LA EFECTIVIDAD]],DATOS!$AS$43:$AT$45,2,0),"")</f>
        <v/>
      </c>
      <c r="V32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0" spans="1:22" ht="15" customHeight="1" x14ac:dyDescent="0.25">
      <c r="A330" s="7"/>
      <c r="B330" s="5"/>
      <c r="C330" s="5"/>
      <c r="D330" s="86"/>
      <c r="E330" s="10"/>
      <c r="F330" s="200"/>
      <c r="G330" s="151" t="str">
        <f>IFERROR(VLOOKUP(Tabla46[[#This Row],[ID RIESGO]],'1. IDENTIFICACION DEL RIESGO'!$AB$27:$AL$34,11,0),"")</f>
        <v/>
      </c>
      <c r="H330" s="200"/>
      <c r="I330" s="426"/>
      <c r="J330" s="426"/>
      <c r="K330" s="426"/>
      <c r="L330" s="426"/>
      <c r="M330" s="426"/>
      <c r="N330" s="427" t="str">
        <f>IF(Tabla46[[#This Row],[ID RIESGO]]="","",IF(Tabla46[[#This Row],[RESPONSABLE DEL CONTROL (CARGO)]]="","No","Si"))</f>
        <v/>
      </c>
      <c r="O330" s="427" t="str">
        <f>IF(Tabla46[[#This Row],[FRECUENCIA DE EJECUCION DEL CONTROL]]="","",IF(Tabla46[[#This Row],[FRECUENCIA DE EJECUCION DEL CONTROL]]=DATOS!$AS$32,DATOS!$AS$32,DATOS!$AS$31))</f>
        <v/>
      </c>
      <c r="P33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0" s="427" t="str">
        <f>IF(ISTEXT(Tabla46[[#This Row],[VALOR EVALUACION DISENO]]),"",IF(Tabla46[[#This Row],[VALOR EVALUACION DISENO]]&gt;4.6,DATOS!$AV$21,IF(Tabla46[[#This Row],[VALOR EVALUACION DISENO]]&gt;=3,DATOS!$AV$22,DATOS!$AV$23)))</f>
        <v/>
      </c>
      <c r="R330" s="431"/>
      <c r="S330" s="427" t="str">
        <f>IFERROR(VLOOKUP(Tabla46[[#This Row],[% DE CUMPLIMIENTO DE LA EJECUCION DEL CONTROL]],DATOS!$AS$38:$AT$40,2,0),"")</f>
        <v/>
      </c>
      <c r="T330" s="432"/>
      <c r="U330" s="433" t="str">
        <f>IFERROR(VLOOKUP(Tabla46[[#This Row],[CRITERIOS DE EVALUACION DE LA EFECTIVIDAD]],DATOS!$AS$43:$AT$45,2,0),"")</f>
        <v/>
      </c>
      <c r="V33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1" spans="1:22" ht="15" customHeight="1" x14ac:dyDescent="0.25">
      <c r="A331" s="7"/>
      <c r="B331" s="5"/>
      <c r="C331" s="5"/>
      <c r="D331" s="86"/>
      <c r="E331" s="10"/>
      <c r="F331" s="200"/>
      <c r="G331" s="151" t="str">
        <f>IFERROR(VLOOKUP(Tabla46[[#This Row],[ID RIESGO]],'1. IDENTIFICACION DEL RIESGO'!$AB$27:$AL$34,11,0),"")</f>
        <v/>
      </c>
      <c r="H331" s="200"/>
      <c r="I331" s="426"/>
      <c r="J331" s="426"/>
      <c r="K331" s="426"/>
      <c r="L331" s="426"/>
      <c r="M331" s="426"/>
      <c r="N331" s="427" t="str">
        <f>IF(Tabla46[[#This Row],[ID RIESGO]]="","",IF(Tabla46[[#This Row],[RESPONSABLE DEL CONTROL (CARGO)]]="","No","Si"))</f>
        <v/>
      </c>
      <c r="O331" s="427" t="str">
        <f>IF(Tabla46[[#This Row],[FRECUENCIA DE EJECUCION DEL CONTROL]]="","",IF(Tabla46[[#This Row],[FRECUENCIA DE EJECUCION DEL CONTROL]]=DATOS!$AS$32,DATOS!$AS$32,DATOS!$AS$31))</f>
        <v/>
      </c>
      <c r="P33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1" s="427" t="str">
        <f>IF(ISTEXT(Tabla46[[#This Row],[VALOR EVALUACION DISENO]]),"",IF(Tabla46[[#This Row],[VALOR EVALUACION DISENO]]&gt;4.6,DATOS!$AV$21,IF(Tabla46[[#This Row],[VALOR EVALUACION DISENO]]&gt;=3,DATOS!$AV$22,DATOS!$AV$23)))</f>
        <v/>
      </c>
      <c r="R331" s="431"/>
      <c r="S331" s="427" t="str">
        <f>IFERROR(VLOOKUP(Tabla46[[#This Row],[% DE CUMPLIMIENTO DE LA EJECUCION DEL CONTROL]],DATOS!$AS$38:$AT$40,2,0),"")</f>
        <v/>
      </c>
      <c r="T331" s="432"/>
      <c r="U331" s="433" t="str">
        <f>IFERROR(VLOOKUP(Tabla46[[#This Row],[CRITERIOS DE EVALUACION DE LA EFECTIVIDAD]],DATOS!$AS$43:$AT$45,2,0),"")</f>
        <v/>
      </c>
      <c r="V33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2" spans="1:22" ht="15" customHeight="1" x14ac:dyDescent="0.25">
      <c r="A332" s="7"/>
      <c r="B332" s="5"/>
      <c r="C332" s="5"/>
      <c r="D332" s="86"/>
      <c r="E332" s="10"/>
      <c r="F332" s="200"/>
      <c r="G332" s="151" t="str">
        <f>IFERROR(VLOOKUP(Tabla46[[#This Row],[ID RIESGO]],'1. IDENTIFICACION DEL RIESGO'!$AB$27:$AL$34,11,0),"")</f>
        <v/>
      </c>
      <c r="H332" s="200"/>
      <c r="I332" s="426"/>
      <c r="J332" s="426"/>
      <c r="K332" s="426"/>
      <c r="L332" s="426"/>
      <c r="M332" s="426"/>
      <c r="N332" s="427" t="str">
        <f>IF(Tabla46[[#This Row],[ID RIESGO]]="","",IF(Tabla46[[#This Row],[RESPONSABLE DEL CONTROL (CARGO)]]="","No","Si"))</f>
        <v/>
      </c>
      <c r="O332" s="427" t="str">
        <f>IF(Tabla46[[#This Row],[FRECUENCIA DE EJECUCION DEL CONTROL]]="","",IF(Tabla46[[#This Row],[FRECUENCIA DE EJECUCION DEL CONTROL]]=DATOS!$AS$32,DATOS!$AS$32,DATOS!$AS$31))</f>
        <v/>
      </c>
      <c r="P33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2" s="427" t="str">
        <f>IF(ISTEXT(Tabla46[[#This Row],[VALOR EVALUACION DISENO]]),"",IF(Tabla46[[#This Row],[VALOR EVALUACION DISENO]]&gt;4.6,DATOS!$AV$21,IF(Tabla46[[#This Row],[VALOR EVALUACION DISENO]]&gt;=3,DATOS!$AV$22,DATOS!$AV$23)))</f>
        <v/>
      </c>
      <c r="R332" s="431"/>
      <c r="S332" s="427" t="str">
        <f>IFERROR(VLOOKUP(Tabla46[[#This Row],[% DE CUMPLIMIENTO DE LA EJECUCION DEL CONTROL]],DATOS!$AS$38:$AT$40,2,0),"")</f>
        <v/>
      </c>
      <c r="T332" s="432"/>
      <c r="U332" s="433" t="str">
        <f>IFERROR(VLOOKUP(Tabla46[[#This Row],[CRITERIOS DE EVALUACION DE LA EFECTIVIDAD]],DATOS!$AS$43:$AT$45,2,0),"")</f>
        <v/>
      </c>
      <c r="V33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3" spans="1:22" ht="15" customHeight="1" x14ac:dyDescent="0.25">
      <c r="A333" s="7"/>
      <c r="B333" s="5"/>
      <c r="C333" s="5"/>
      <c r="D333" s="86"/>
      <c r="E333" s="10"/>
      <c r="F333" s="200"/>
      <c r="G333" s="151" t="str">
        <f>IFERROR(VLOOKUP(Tabla46[[#This Row],[ID RIESGO]],'1. IDENTIFICACION DEL RIESGO'!$AB$27:$AL$34,11,0),"")</f>
        <v/>
      </c>
      <c r="H333" s="200"/>
      <c r="I333" s="426"/>
      <c r="J333" s="426"/>
      <c r="K333" s="426"/>
      <c r="L333" s="426"/>
      <c r="M333" s="426"/>
      <c r="N333" s="427" t="str">
        <f>IF(Tabla46[[#This Row],[ID RIESGO]]="","",IF(Tabla46[[#This Row],[RESPONSABLE DEL CONTROL (CARGO)]]="","No","Si"))</f>
        <v/>
      </c>
      <c r="O333" s="427" t="str">
        <f>IF(Tabla46[[#This Row],[FRECUENCIA DE EJECUCION DEL CONTROL]]="","",IF(Tabla46[[#This Row],[FRECUENCIA DE EJECUCION DEL CONTROL]]=DATOS!$AS$32,DATOS!$AS$32,DATOS!$AS$31))</f>
        <v/>
      </c>
      <c r="P33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3" s="427" t="str">
        <f>IF(ISTEXT(Tabla46[[#This Row],[VALOR EVALUACION DISENO]]),"",IF(Tabla46[[#This Row],[VALOR EVALUACION DISENO]]&gt;4.6,DATOS!$AV$21,IF(Tabla46[[#This Row],[VALOR EVALUACION DISENO]]&gt;=3,DATOS!$AV$22,DATOS!$AV$23)))</f>
        <v/>
      </c>
      <c r="R333" s="431"/>
      <c r="S333" s="427" t="str">
        <f>IFERROR(VLOOKUP(Tabla46[[#This Row],[% DE CUMPLIMIENTO DE LA EJECUCION DEL CONTROL]],DATOS!$AS$38:$AT$40,2,0),"")</f>
        <v/>
      </c>
      <c r="T333" s="432"/>
      <c r="U333" s="433" t="str">
        <f>IFERROR(VLOOKUP(Tabla46[[#This Row],[CRITERIOS DE EVALUACION DE LA EFECTIVIDAD]],DATOS!$AS$43:$AT$45,2,0),"")</f>
        <v/>
      </c>
      <c r="V33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4" spans="1:22" ht="15" customHeight="1" x14ac:dyDescent="0.25">
      <c r="A334" s="7"/>
      <c r="B334" s="5"/>
      <c r="C334" s="5"/>
      <c r="D334" s="86"/>
      <c r="E334" s="10"/>
      <c r="F334" s="200"/>
      <c r="G334" s="151" t="str">
        <f>IFERROR(VLOOKUP(Tabla46[[#This Row],[ID RIESGO]],'1. IDENTIFICACION DEL RIESGO'!$AB$27:$AL$34,11,0),"")</f>
        <v/>
      </c>
      <c r="H334" s="200"/>
      <c r="I334" s="426"/>
      <c r="J334" s="426"/>
      <c r="K334" s="426"/>
      <c r="L334" s="426"/>
      <c r="M334" s="426"/>
      <c r="N334" s="427" t="str">
        <f>IF(Tabla46[[#This Row],[ID RIESGO]]="","",IF(Tabla46[[#This Row],[RESPONSABLE DEL CONTROL (CARGO)]]="","No","Si"))</f>
        <v/>
      </c>
      <c r="O334" s="427" t="str">
        <f>IF(Tabla46[[#This Row],[FRECUENCIA DE EJECUCION DEL CONTROL]]="","",IF(Tabla46[[#This Row],[FRECUENCIA DE EJECUCION DEL CONTROL]]=DATOS!$AS$32,DATOS!$AS$32,DATOS!$AS$31))</f>
        <v/>
      </c>
      <c r="P33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4" s="427" t="str">
        <f>IF(ISTEXT(Tabla46[[#This Row],[VALOR EVALUACION DISENO]]),"",IF(Tabla46[[#This Row],[VALOR EVALUACION DISENO]]&gt;4.6,DATOS!$AV$21,IF(Tabla46[[#This Row],[VALOR EVALUACION DISENO]]&gt;=3,DATOS!$AV$22,DATOS!$AV$23)))</f>
        <v/>
      </c>
      <c r="R334" s="431"/>
      <c r="S334" s="427" t="str">
        <f>IFERROR(VLOOKUP(Tabla46[[#This Row],[% DE CUMPLIMIENTO DE LA EJECUCION DEL CONTROL]],DATOS!$AS$38:$AT$40,2,0),"")</f>
        <v/>
      </c>
      <c r="T334" s="432"/>
      <c r="U334" s="433" t="str">
        <f>IFERROR(VLOOKUP(Tabla46[[#This Row],[CRITERIOS DE EVALUACION DE LA EFECTIVIDAD]],DATOS!$AS$43:$AT$45,2,0),"")</f>
        <v/>
      </c>
      <c r="V33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5" spans="1:22" ht="15" customHeight="1" x14ac:dyDescent="0.25">
      <c r="A335" s="7"/>
      <c r="B335" s="5"/>
      <c r="C335" s="5"/>
      <c r="D335" s="86"/>
      <c r="E335" s="10"/>
      <c r="F335" s="200"/>
      <c r="G335" s="151" t="str">
        <f>IFERROR(VLOOKUP(Tabla46[[#This Row],[ID RIESGO]],'1. IDENTIFICACION DEL RIESGO'!$AB$27:$AL$34,11,0),"")</f>
        <v/>
      </c>
      <c r="H335" s="200"/>
      <c r="I335" s="426"/>
      <c r="J335" s="426"/>
      <c r="K335" s="426"/>
      <c r="L335" s="426"/>
      <c r="M335" s="426"/>
      <c r="N335" s="427" t="str">
        <f>IF(Tabla46[[#This Row],[ID RIESGO]]="","",IF(Tabla46[[#This Row],[RESPONSABLE DEL CONTROL (CARGO)]]="","No","Si"))</f>
        <v/>
      </c>
      <c r="O335" s="427" t="str">
        <f>IF(Tabla46[[#This Row],[FRECUENCIA DE EJECUCION DEL CONTROL]]="","",IF(Tabla46[[#This Row],[FRECUENCIA DE EJECUCION DEL CONTROL]]=DATOS!$AS$32,DATOS!$AS$32,DATOS!$AS$31))</f>
        <v/>
      </c>
      <c r="P33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5" s="427" t="str">
        <f>IF(ISTEXT(Tabla46[[#This Row],[VALOR EVALUACION DISENO]]),"",IF(Tabla46[[#This Row],[VALOR EVALUACION DISENO]]&gt;4.6,DATOS!$AV$21,IF(Tabla46[[#This Row],[VALOR EVALUACION DISENO]]&gt;=3,DATOS!$AV$22,DATOS!$AV$23)))</f>
        <v/>
      </c>
      <c r="R335" s="431"/>
      <c r="S335" s="427" t="str">
        <f>IFERROR(VLOOKUP(Tabla46[[#This Row],[% DE CUMPLIMIENTO DE LA EJECUCION DEL CONTROL]],DATOS!$AS$38:$AT$40,2,0),"")</f>
        <v/>
      </c>
      <c r="T335" s="432"/>
      <c r="U335" s="433" t="str">
        <f>IFERROR(VLOOKUP(Tabla46[[#This Row],[CRITERIOS DE EVALUACION DE LA EFECTIVIDAD]],DATOS!$AS$43:$AT$45,2,0),"")</f>
        <v/>
      </c>
      <c r="V33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6" spans="1:22" ht="15" customHeight="1" x14ac:dyDescent="0.25">
      <c r="A336" s="7"/>
      <c r="B336" s="5"/>
      <c r="C336" s="5"/>
      <c r="D336" s="86"/>
      <c r="E336" s="10"/>
      <c r="F336" s="200"/>
      <c r="G336" s="151" t="str">
        <f>IFERROR(VLOOKUP(Tabla46[[#This Row],[ID RIESGO]],'1. IDENTIFICACION DEL RIESGO'!$AB$27:$AL$34,11,0),"")</f>
        <v/>
      </c>
      <c r="H336" s="200"/>
      <c r="I336" s="426"/>
      <c r="J336" s="426"/>
      <c r="K336" s="426"/>
      <c r="L336" s="426"/>
      <c r="M336" s="426"/>
      <c r="N336" s="427" t="str">
        <f>IF(Tabla46[[#This Row],[ID RIESGO]]="","",IF(Tabla46[[#This Row],[RESPONSABLE DEL CONTROL (CARGO)]]="","No","Si"))</f>
        <v/>
      </c>
      <c r="O336" s="427" t="str">
        <f>IF(Tabla46[[#This Row],[FRECUENCIA DE EJECUCION DEL CONTROL]]="","",IF(Tabla46[[#This Row],[FRECUENCIA DE EJECUCION DEL CONTROL]]=DATOS!$AS$32,DATOS!$AS$32,DATOS!$AS$31))</f>
        <v/>
      </c>
      <c r="P33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6" s="427" t="str">
        <f>IF(ISTEXT(Tabla46[[#This Row],[VALOR EVALUACION DISENO]]),"",IF(Tabla46[[#This Row],[VALOR EVALUACION DISENO]]&gt;4.6,DATOS!$AV$21,IF(Tabla46[[#This Row],[VALOR EVALUACION DISENO]]&gt;=3,DATOS!$AV$22,DATOS!$AV$23)))</f>
        <v/>
      </c>
      <c r="R336" s="431"/>
      <c r="S336" s="427" t="str">
        <f>IFERROR(VLOOKUP(Tabla46[[#This Row],[% DE CUMPLIMIENTO DE LA EJECUCION DEL CONTROL]],DATOS!$AS$38:$AT$40,2,0),"")</f>
        <v/>
      </c>
      <c r="T336" s="432"/>
      <c r="U336" s="433" t="str">
        <f>IFERROR(VLOOKUP(Tabla46[[#This Row],[CRITERIOS DE EVALUACION DE LA EFECTIVIDAD]],DATOS!$AS$43:$AT$45,2,0),"")</f>
        <v/>
      </c>
      <c r="V33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7" spans="1:22" ht="15" customHeight="1" x14ac:dyDescent="0.25">
      <c r="A337" s="7"/>
      <c r="B337" s="5"/>
      <c r="C337" s="5"/>
      <c r="D337" s="86"/>
      <c r="E337" s="10"/>
      <c r="F337" s="200"/>
      <c r="G337" s="151" t="str">
        <f>IFERROR(VLOOKUP(Tabla46[[#This Row],[ID RIESGO]],'1. IDENTIFICACION DEL RIESGO'!$AB$27:$AL$34,11,0),"")</f>
        <v/>
      </c>
      <c r="H337" s="200"/>
      <c r="I337" s="426"/>
      <c r="J337" s="426"/>
      <c r="K337" s="426"/>
      <c r="L337" s="426"/>
      <c r="M337" s="426"/>
      <c r="N337" s="427" t="str">
        <f>IF(Tabla46[[#This Row],[ID RIESGO]]="","",IF(Tabla46[[#This Row],[RESPONSABLE DEL CONTROL (CARGO)]]="","No","Si"))</f>
        <v/>
      </c>
      <c r="O337" s="427" t="str">
        <f>IF(Tabla46[[#This Row],[FRECUENCIA DE EJECUCION DEL CONTROL]]="","",IF(Tabla46[[#This Row],[FRECUENCIA DE EJECUCION DEL CONTROL]]=DATOS!$AS$32,DATOS!$AS$32,DATOS!$AS$31))</f>
        <v/>
      </c>
      <c r="P33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7" s="427" t="str">
        <f>IF(ISTEXT(Tabla46[[#This Row],[VALOR EVALUACION DISENO]]),"",IF(Tabla46[[#This Row],[VALOR EVALUACION DISENO]]&gt;4.6,DATOS!$AV$21,IF(Tabla46[[#This Row],[VALOR EVALUACION DISENO]]&gt;=3,DATOS!$AV$22,DATOS!$AV$23)))</f>
        <v/>
      </c>
      <c r="R337" s="431"/>
      <c r="S337" s="427" t="str">
        <f>IFERROR(VLOOKUP(Tabla46[[#This Row],[% DE CUMPLIMIENTO DE LA EJECUCION DEL CONTROL]],DATOS!$AS$38:$AT$40,2,0),"")</f>
        <v/>
      </c>
      <c r="T337" s="432"/>
      <c r="U337" s="433" t="str">
        <f>IFERROR(VLOOKUP(Tabla46[[#This Row],[CRITERIOS DE EVALUACION DE LA EFECTIVIDAD]],DATOS!$AS$43:$AT$45,2,0),"")</f>
        <v/>
      </c>
      <c r="V33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8" spans="1:22" ht="15" customHeight="1" x14ac:dyDescent="0.25">
      <c r="A338" s="7"/>
      <c r="B338" s="5"/>
      <c r="C338" s="5"/>
      <c r="D338" s="86"/>
      <c r="E338" s="10"/>
      <c r="F338" s="200"/>
      <c r="G338" s="151" t="str">
        <f>IFERROR(VLOOKUP(Tabla46[[#This Row],[ID RIESGO]],'1. IDENTIFICACION DEL RIESGO'!$AB$27:$AL$34,11,0),"")</f>
        <v/>
      </c>
      <c r="H338" s="200"/>
      <c r="I338" s="426"/>
      <c r="J338" s="426"/>
      <c r="K338" s="426"/>
      <c r="L338" s="426"/>
      <c r="M338" s="426"/>
      <c r="N338" s="427" t="str">
        <f>IF(Tabla46[[#This Row],[ID RIESGO]]="","",IF(Tabla46[[#This Row],[RESPONSABLE DEL CONTROL (CARGO)]]="","No","Si"))</f>
        <v/>
      </c>
      <c r="O338" s="427" t="str">
        <f>IF(Tabla46[[#This Row],[FRECUENCIA DE EJECUCION DEL CONTROL]]="","",IF(Tabla46[[#This Row],[FRECUENCIA DE EJECUCION DEL CONTROL]]=DATOS!$AS$32,DATOS!$AS$32,DATOS!$AS$31))</f>
        <v/>
      </c>
      <c r="P33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8" s="427" t="str">
        <f>IF(ISTEXT(Tabla46[[#This Row],[VALOR EVALUACION DISENO]]),"",IF(Tabla46[[#This Row],[VALOR EVALUACION DISENO]]&gt;4.6,DATOS!$AV$21,IF(Tabla46[[#This Row],[VALOR EVALUACION DISENO]]&gt;=3,DATOS!$AV$22,DATOS!$AV$23)))</f>
        <v/>
      </c>
      <c r="R338" s="431"/>
      <c r="S338" s="427" t="str">
        <f>IFERROR(VLOOKUP(Tabla46[[#This Row],[% DE CUMPLIMIENTO DE LA EJECUCION DEL CONTROL]],DATOS!$AS$38:$AT$40,2,0),"")</f>
        <v/>
      </c>
      <c r="T338" s="432"/>
      <c r="U338" s="433" t="str">
        <f>IFERROR(VLOOKUP(Tabla46[[#This Row],[CRITERIOS DE EVALUACION DE LA EFECTIVIDAD]],DATOS!$AS$43:$AT$45,2,0),"")</f>
        <v/>
      </c>
      <c r="V33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39" spans="1:22" ht="15" customHeight="1" x14ac:dyDescent="0.25">
      <c r="A339" s="7"/>
      <c r="B339" s="5"/>
      <c r="C339" s="5"/>
      <c r="D339" s="86"/>
      <c r="E339" s="10"/>
      <c r="F339" s="200"/>
      <c r="G339" s="151" t="str">
        <f>IFERROR(VLOOKUP(Tabla46[[#This Row],[ID RIESGO]],'1. IDENTIFICACION DEL RIESGO'!$AB$27:$AL$34,11,0),"")</f>
        <v/>
      </c>
      <c r="H339" s="200"/>
      <c r="I339" s="426"/>
      <c r="J339" s="426"/>
      <c r="K339" s="426"/>
      <c r="L339" s="426"/>
      <c r="M339" s="426"/>
      <c r="N339" s="427" t="str">
        <f>IF(Tabla46[[#This Row],[ID RIESGO]]="","",IF(Tabla46[[#This Row],[RESPONSABLE DEL CONTROL (CARGO)]]="","No","Si"))</f>
        <v/>
      </c>
      <c r="O339" s="427" t="str">
        <f>IF(Tabla46[[#This Row],[FRECUENCIA DE EJECUCION DEL CONTROL]]="","",IF(Tabla46[[#This Row],[FRECUENCIA DE EJECUCION DEL CONTROL]]=DATOS!$AS$32,DATOS!$AS$32,DATOS!$AS$31))</f>
        <v/>
      </c>
      <c r="P33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39" s="427" t="str">
        <f>IF(ISTEXT(Tabla46[[#This Row],[VALOR EVALUACION DISENO]]),"",IF(Tabla46[[#This Row],[VALOR EVALUACION DISENO]]&gt;4.6,DATOS!$AV$21,IF(Tabla46[[#This Row],[VALOR EVALUACION DISENO]]&gt;=3,DATOS!$AV$22,DATOS!$AV$23)))</f>
        <v/>
      </c>
      <c r="R339" s="431"/>
      <c r="S339" s="427" t="str">
        <f>IFERROR(VLOOKUP(Tabla46[[#This Row],[% DE CUMPLIMIENTO DE LA EJECUCION DEL CONTROL]],DATOS!$AS$38:$AT$40,2,0),"")</f>
        <v/>
      </c>
      <c r="T339" s="432"/>
      <c r="U339" s="433" t="str">
        <f>IFERROR(VLOOKUP(Tabla46[[#This Row],[CRITERIOS DE EVALUACION DE LA EFECTIVIDAD]],DATOS!$AS$43:$AT$45,2,0),"")</f>
        <v/>
      </c>
      <c r="V33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0" spans="1:22" ht="15" customHeight="1" x14ac:dyDescent="0.25">
      <c r="A340" s="7"/>
      <c r="B340" s="5"/>
      <c r="C340" s="5"/>
      <c r="D340" s="86"/>
      <c r="E340" s="10"/>
      <c r="F340" s="200"/>
      <c r="G340" s="151" t="str">
        <f>IFERROR(VLOOKUP(Tabla46[[#This Row],[ID RIESGO]],'1. IDENTIFICACION DEL RIESGO'!$AB$27:$AL$34,11,0),"")</f>
        <v/>
      </c>
      <c r="H340" s="200"/>
      <c r="I340" s="426"/>
      <c r="J340" s="426"/>
      <c r="K340" s="426"/>
      <c r="L340" s="426"/>
      <c r="M340" s="426"/>
      <c r="N340" s="427" t="str">
        <f>IF(Tabla46[[#This Row],[ID RIESGO]]="","",IF(Tabla46[[#This Row],[RESPONSABLE DEL CONTROL (CARGO)]]="","No","Si"))</f>
        <v/>
      </c>
      <c r="O340" s="427" t="str">
        <f>IF(Tabla46[[#This Row],[FRECUENCIA DE EJECUCION DEL CONTROL]]="","",IF(Tabla46[[#This Row],[FRECUENCIA DE EJECUCION DEL CONTROL]]=DATOS!$AS$32,DATOS!$AS$32,DATOS!$AS$31))</f>
        <v/>
      </c>
      <c r="P34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0" s="427" t="str">
        <f>IF(ISTEXT(Tabla46[[#This Row],[VALOR EVALUACION DISENO]]),"",IF(Tabla46[[#This Row],[VALOR EVALUACION DISENO]]&gt;4.6,DATOS!$AV$21,IF(Tabla46[[#This Row],[VALOR EVALUACION DISENO]]&gt;=3,DATOS!$AV$22,DATOS!$AV$23)))</f>
        <v/>
      </c>
      <c r="R340" s="431"/>
      <c r="S340" s="427" t="str">
        <f>IFERROR(VLOOKUP(Tabla46[[#This Row],[% DE CUMPLIMIENTO DE LA EJECUCION DEL CONTROL]],DATOS!$AS$38:$AT$40,2,0),"")</f>
        <v/>
      </c>
      <c r="T340" s="432"/>
      <c r="U340" s="433" t="str">
        <f>IFERROR(VLOOKUP(Tabla46[[#This Row],[CRITERIOS DE EVALUACION DE LA EFECTIVIDAD]],DATOS!$AS$43:$AT$45,2,0),"")</f>
        <v/>
      </c>
      <c r="V34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1" spans="1:22" ht="15" customHeight="1" x14ac:dyDescent="0.25">
      <c r="A341" s="7"/>
      <c r="B341" s="5"/>
      <c r="C341" s="5"/>
      <c r="D341" s="86"/>
      <c r="E341" s="10"/>
      <c r="F341" s="200"/>
      <c r="G341" s="151" t="str">
        <f>IFERROR(VLOOKUP(Tabla46[[#This Row],[ID RIESGO]],'1. IDENTIFICACION DEL RIESGO'!$AB$27:$AL$34,11,0),"")</f>
        <v/>
      </c>
      <c r="H341" s="200"/>
      <c r="I341" s="426"/>
      <c r="J341" s="426"/>
      <c r="K341" s="426"/>
      <c r="L341" s="426"/>
      <c r="M341" s="426"/>
      <c r="N341" s="427" t="str">
        <f>IF(Tabla46[[#This Row],[ID RIESGO]]="","",IF(Tabla46[[#This Row],[RESPONSABLE DEL CONTROL (CARGO)]]="","No","Si"))</f>
        <v/>
      </c>
      <c r="O341" s="427" t="str">
        <f>IF(Tabla46[[#This Row],[FRECUENCIA DE EJECUCION DEL CONTROL]]="","",IF(Tabla46[[#This Row],[FRECUENCIA DE EJECUCION DEL CONTROL]]=DATOS!$AS$32,DATOS!$AS$32,DATOS!$AS$31))</f>
        <v/>
      </c>
      <c r="P34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1" s="427" t="str">
        <f>IF(ISTEXT(Tabla46[[#This Row],[VALOR EVALUACION DISENO]]),"",IF(Tabla46[[#This Row],[VALOR EVALUACION DISENO]]&gt;4.6,DATOS!$AV$21,IF(Tabla46[[#This Row],[VALOR EVALUACION DISENO]]&gt;=3,DATOS!$AV$22,DATOS!$AV$23)))</f>
        <v/>
      </c>
      <c r="R341" s="431"/>
      <c r="S341" s="427" t="str">
        <f>IFERROR(VLOOKUP(Tabla46[[#This Row],[% DE CUMPLIMIENTO DE LA EJECUCION DEL CONTROL]],DATOS!$AS$38:$AT$40,2,0),"")</f>
        <v/>
      </c>
      <c r="T341" s="432"/>
      <c r="U341" s="433" t="str">
        <f>IFERROR(VLOOKUP(Tabla46[[#This Row],[CRITERIOS DE EVALUACION DE LA EFECTIVIDAD]],DATOS!$AS$43:$AT$45,2,0),"")</f>
        <v/>
      </c>
      <c r="V34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2" spans="1:22" ht="15" customHeight="1" x14ac:dyDescent="0.25">
      <c r="A342" s="7"/>
      <c r="B342" s="5"/>
      <c r="C342" s="5"/>
      <c r="D342" s="86"/>
      <c r="E342" s="10"/>
      <c r="F342" s="200"/>
      <c r="G342" s="151" t="str">
        <f>IFERROR(VLOOKUP(Tabla46[[#This Row],[ID RIESGO]],'1. IDENTIFICACION DEL RIESGO'!$AB$27:$AL$34,11,0),"")</f>
        <v/>
      </c>
      <c r="H342" s="200"/>
      <c r="I342" s="426"/>
      <c r="J342" s="426"/>
      <c r="K342" s="426"/>
      <c r="L342" s="426"/>
      <c r="M342" s="426"/>
      <c r="N342" s="427" t="str">
        <f>IF(Tabla46[[#This Row],[ID RIESGO]]="","",IF(Tabla46[[#This Row],[RESPONSABLE DEL CONTROL (CARGO)]]="","No","Si"))</f>
        <v/>
      </c>
      <c r="O342" s="427" t="str">
        <f>IF(Tabla46[[#This Row],[FRECUENCIA DE EJECUCION DEL CONTROL]]="","",IF(Tabla46[[#This Row],[FRECUENCIA DE EJECUCION DEL CONTROL]]=DATOS!$AS$32,DATOS!$AS$32,DATOS!$AS$31))</f>
        <v/>
      </c>
      <c r="P34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2" s="427" t="str">
        <f>IF(ISTEXT(Tabla46[[#This Row],[VALOR EVALUACION DISENO]]),"",IF(Tabla46[[#This Row],[VALOR EVALUACION DISENO]]&gt;4.6,DATOS!$AV$21,IF(Tabla46[[#This Row],[VALOR EVALUACION DISENO]]&gt;=3,DATOS!$AV$22,DATOS!$AV$23)))</f>
        <v/>
      </c>
      <c r="R342" s="431"/>
      <c r="S342" s="427" t="str">
        <f>IFERROR(VLOOKUP(Tabla46[[#This Row],[% DE CUMPLIMIENTO DE LA EJECUCION DEL CONTROL]],DATOS!$AS$38:$AT$40,2,0),"")</f>
        <v/>
      </c>
      <c r="T342" s="432"/>
      <c r="U342" s="433" t="str">
        <f>IFERROR(VLOOKUP(Tabla46[[#This Row],[CRITERIOS DE EVALUACION DE LA EFECTIVIDAD]],DATOS!$AS$43:$AT$45,2,0),"")</f>
        <v/>
      </c>
      <c r="V34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3" spans="1:22" ht="15" customHeight="1" x14ac:dyDescent="0.25">
      <c r="A343" s="7"/>
      <c r="B343" s="5"/>
      <c r="C343" s="5"/>
      <c r="D343" s="86"/>
      <c r="E343" s="10"/>
      <c r="F343" s="200"/>
      <c r="G343" s="151" t="str">
        <f>IFERROR(VLOOKUP(Tabla46[[#This Row],[ID RIESGO]],'1. IDENTIFICACION DEL RIESGO'!$AB$27:$AL$34,11,0),"")</f>
        <v/>
      </c>
      <c r="H343" s="200"/>
      <c r="I343" s="426"/>
      <c r="J343" s="426"/>
      <c r="K343" s="426"/>
      <c r="L343" s="426"/>
      <c r="M343" s="426"/>
      <c r="N343" s="427" t="str">
        <f>IF(Tabla46[[#This Row],[ID RIESGO]]="","",IF(Tabla46[[#This Row],[RESPONSABLE DEL CONTROL (CARGO)]]="","No","Si"))</f>
        <v/>
      </c>
      <c r="O343" s="427" t="str">
        <f>IF(Tabla46[[#This Row],[FRECUENCIA DE EJECUCION DEL CONTROL]]="","",IF(Tabla46[[#This Row],[FRECUENCIA DE EJECUCION DEL CONTROL]]=DATOS!$AS$32,DATOS!$AS$32,DATOS!$AS$31))</f>
        <v/>
      </c>
      <c r="P34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3" s="427" t="str">
        <f>IF(ISTEXT(Tabla46[[#This Row],[VALOR EVALUACION DISENO]]),"",IF(Tabla46[[#This Row],[VALOR EVALUACION DISENO]]&gt;4.6,DATOS!$AV$21,IF(Tabla46[[#This Row],[VALOR EVALUACION DISENO]]&gt;=3,DATOS!$AV$22,DATOS!$AV$23)))</f>
        <v/>
      </c>
      <c r="R343" s="431"/>
      <c r="S343" s="427" t="str">
        <f>IFERROR(VLOOKUP(Tabla46[[#This Row],[% DE CUMPLIMIENTO DE LA EJECUCION DEL CONTROL]],DATOS!$AS$38:$AT$40,2,0),"")</f>
        <v/>
      </c>
      <c r="T343" s="432"/>
      <c r="U343" s="433" t="str">
        <f>IFERROR(VLOOKUP(Tabla46[[#This Row],[CRITERIOS DE EVALUACION DE LA EFECTIVIDAD]],DATOS!$AS$43:$AT$45,2,0),"")</f>
        <v/>
      </c>
      <c r="V34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4" spans="1:22" ht="15" customHeight="1" x14ac:dyDescent="0.25">
      <c r="A344" s="7"/>
      <c r="B344" s="5"/>
      <c r="C344" s="5"/>
      <c r="D344" s="86"/>
      <c r="E344" s="10"/>
      <c r="F344" s="200"/>
      <c r="G344" s="151" t="str">
        <f>IFERROR(VLOOKUP(Tabla46[[#This Row],[ID RIESGO]],'1. IDENTIFICACION DEL RIESGO'!$AB$27:$AL$34,11,0),"")</f>
        <v/>
      </c>
      <c r="H344" s="200"/>
      <c r="I344" s="426"/>
      <c r="J344" s="426"/>
      <c r="K344" s="426"/>
      <c r="L344" s="426"/>
      <c r="M344" s="426"/>
      <c r="N344" s="427" t="str">
        <f>IF(Tabla46[[#This Row],[ID RIESGO]]="","",IF(Tabla46[[#This Row],[RESPONSABLE DEL CONTROL (CARGO)]]="","No","Si"))</f>
        <v/>
      </c>
      <c r="O344" s="427" t="str">
        <f>IF(Tabla46[[#This Row],[FRECUENCIA DE EJECUCION DEL CONTROL]]="","",IF(Tabla46[[#This Row],[FRECUENCIA DE EJECUCION DEL CONTROL]]=DATOS!$AS$32,DATOS!$AS$32,DATOS!$AS$31))</f>
        <v/>
      </c>
      <c r="P34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4" s="427" t="str">
        <f>IF(ISTEXT(Tabla46[[#This Row],[VALOR EVALUACION DISENO]]),"",IF(Tabla46[[#This Row],[VALOR EVALUACION DISENO]]&gt;4.6,DATOS!$AV$21,IF(Tabla46[[#This Row],[VALOR EVALUACION DISENO]]&gt;=3,DATOS!$AV$22,DATOS!$AV$23)))</f>
        <v/>
      </c>
      <c r="R344" s="431"/>
      <c r="S344" s="427" t="str">
        <f>IFERROR(VLOOKUP(Tabla46[[#This Row],[% DE CUMPLIMIENTO DE LA EJECUCION DEL CONTROL]],DATOS!$AS$38:$AT$40,2,0),"")</f>
        <v/>
      </c>
      <c r="T344" s="432"/>
      <c r="U344" s="433" t="str">
        <f>IFERROR(VLOOKUP(Tabla46[[#This Row],[CRITERIOS DE EVALUACION DE LA EFECTIVIDAD]],DATOS!$AS$43:$AT$45,2,0),"")</f>
        <v/>
      </c>
      <c r="V34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5" spans="1:22" ht="15" customHeight="1" x14ac:dyDescent="0.25">
      <c r="A345" s="7"/>
      <c r="B345" s="5"/>
      <c r="C345" s="5"/>
      <c r="D345" s="86"/>
      <c r="E345" s="10"/>
      <c r="F345" s="200"/>
      <c r="G345" s="151" t="str">
        <f>IFERROR(VLOOKUP(Tabla46[[#This Row],[ID RIESGO]],'1. IDENTIFICACION DEL RIESGO'!$AB$27:$AL$34,11,0),"")</f>
        <v/>
      </c>
      <c r="H345" s="200"/>
      <c r="I345" s="426"/>
      <c r="J345" s="426"/>
      <c r="K345" s="426"/>
      <c r="L345" s="426"/>
      <c r="M345" s="426"/>
      <c r="N345" s="427" t="str">
        <f>IF(Tabla46[[#This Row],[ID RIESGO]]="","",IF(Tabla46[[#This Row],[RESPONSABLE DEL CONTROL (CARGO)]]="","No","Si"))</f>
        <v/>
      </c>
      <c r="O345" s="427" t="str">
        <f>IF(Tabla46[[#This Row],[FRECUENCIA DE EJECUCION DEL CONTROL]]="","",IF(Tabla46[[#This Row],[FRECUENCIA DE EJECUCION DEL CONTROL]]=DATOS!$AS$32,DATOS!$AS$32,DATOS!$AS$31))</f>
        <v/>
      </c>
      <c r="P34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5" s="427" t="str">
        <f>IF(ISTEXT(Tabla46[[#This Row],[VALOR EVALUACION DISENO]]),"",IF(Tabla46[[#This Row],[VALOR EVALUACION DISENO]]&gt;4.6,DATOS!$AV$21,IF(Tabla46[[#This Row],[VALOR EVALUACION DISENO]]&gt;=3,DATOS!$AV$22,DATOS!$AV$23)))</f>
        <v/>
      </c>
      <c r="R345" s="431"/>
      <c r="S345" s="427" t="str">
        <f>IFERROR(VLOOKUP(Tabla46[[#This Row],[% DE CUMPLIMIENTO DE LA EJECUCION DEL CONTROL]],DATOS!$AS$38:$AT$40,2,0),"")</f>
        <v/>
      </c>
      <c r="T345" s="432"/>
      <c r="U345" s="433" t="str">
        <f>IFERROR(VLOOKUP(Tabla46[[#This Row],[CRITERIOS DE EVALUACION DE LA EFECTIVIDAD]],DATOS!$AS$43:$AT$45,2,0),"")</f>
        <v/>
      </c>
      <c r="V34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6" spans="1:22" ht="15" customHeight="1" x14ac:dyDescent="0.25">
      <c r="A346" s="7"/>
      <c r="B346" s="5"/>
      <c r="C346" s="5"/>
      <c r="D346" s="86"/>
      <c r="E346" s="10"/>
      <c r="F346" s="200"/>
      <c r="G346" s="151" t="str">
        <f>IFERROR(VLOOKUP(Tabla46[[#This Row],[ID RIESGO]],'1. IDENTIFICACION DEL RIESGO'!$AB$27:$AL$34,11,0),"")</f>
        <v/>
      </c>
      <c r="H346" s="200"/>
      <c r="I346" s="426"/>
      <c r="J346" s="426"/>
      <c r="K346" s="426"/>
      <c r="L346" s="426"/>
      <c r="M346" s="426"/>
      <c r="N346" s="427" t="str">
        <f>IF(Tabla46[[#This Row],[ID RIESGO]]="","",IF(Tabla46[[#This Row],[RESPONSABLE DEL CONTROL (CARGO)]]="","No","Si"))</f>
        <v/>
      </c>
      <c r="O346" s="427" t="str">
        <f>IF(Tabla46[[#This Row],[FRECUENCIA DE EJECUCION DEL CONTROL]]="","",IF(Tabla46[[#This Row],[FRECUENCIA DE EJECUCION DEL CONTROL]]=DATOS!$AS$32,DATOS!$AS$32,DATOS!$AS$31))</f>
        <v/>
      </c>
      <c r="P34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6" s="427" t="str">
        <f>IF(ISTEXT(Tabla46[[#This Row],[VALOR EVALUACION DISENO]]),"",IF(Tabla46[[#This Row],[VALOR EVALUACION DISENO]]&gt;4.6,DATOS!$AV$21,IF(Tabla46[[#This Row],[VALOR EVALUACION DISENO]]&gt;=3,DATOS!$AV$22,DATOS!$AV$23)))</f>
        <v/>
      </c>
      <c r="R346" s="431"/>
      <c r="S346" s="427" t="str">
        <f>IFERROR(VLOOKUP(Tabla46[[#This Row],[% DE CUMPLIMIENTO DE LA EJECUCION DEL CONTROL]],DATOS!$AS$38:$AT$40,2,0),"")</f>
        <v/>
      </c>
      <c r="T346" s="432"/>
      <c r="U346" s="433" t="str">
        <f>IFERROR(VLOOKUP(Tabla46[[#This Row],[CRITERIOS DE EVALUACION DE LA EFECTIVIDAD]],DATOS!$AS$43:$AT$45,2,0),"")</f>
        <v/>
      </c>
      <c r="V34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7" spans="1:22" ht="15" customHeight="1" x14ac:dyDescent="0.25">
      <c r="A347" s="7"/>
      <c r="B347" s="5"/>
      <c r="C347" s="5"/>
      <c r="D347" s="86"/>
      <c r="E347" s="10"/>
      <c r="F347" s="200"/>
      <c r="G347" s="151" t="str">
        <f>IFERROR(VLOOKUP(Tabla46[[#This Row],[ID RIESGO]],'1. IDENTIFICACION DEL RIESGO'!$AB$27:$AL$34,11,0),"")</f>
        <v/>
      </c>
      <c r="H347" s="200"/>
      <c r="I347" s="426"/>
      <c r="J347" s="426"/>
      <c r="K347" s="426"/>
      <c r="L347" s="426"/>
      <c r="M347" s="426"/>
      <c r="N347" s="427" t="str">
        <f>IF(Tabla46[[#This Row],[ID RIESGO]]="","",IF(Tabla46[[#This Row],[RESPONSABLE DEL CONTROL (CARGO)]]="","No","Si"))</f>
        <v/>
      </c>
      <c r="O347" s="427" t="str">
        <f>IF(Tabla46[[#This Row],[FRECUENCIA DE EJECUCION DEL CONTROL]]="","",IF(Tabla46[[#This Row],[FRECUENCIA DE EJECUCION DEL CONTROL]]=DATOS!$AS$32,DATOS!$AS$32,DATOS!$AS$31))</f>
        <v/>
      </c>
      <c r="P34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7" s="427" t="str">
        <f>IF(ISTEXT(Tabla46[[#This Row],[VALOR EVALUACION DISENO]]),"",IF(Tabla46[[#This Row],[VALOR EVALUACION DISENO]]&gt;4.6,DATOS!$AV$21,IF(Tabla46[[#This Row],[VALOR EVALUACION DISENO]]&gt;=3,DATOS!$AV$22,DATOS!$AV$23)))</f>
        <v/>
      </c>
      <c r="R347" s="431"/>
      <c r="S347" s="427" t="str">
        <f>IFERROR(VLOOKUP(Tabla46[[#This Row],[% DE CUMPLIMIENTO DE LA EJECUCION DEL CONTROL]],DATOS!$AS$38:$AT$40,2,0),"")</f>
        <v/>
      </c>
      <c r="T347" s="432"/>
      <c r="U347" s="433" t="str">
        <f>IFERROR(VLOOKUP(Tabla46[[#This Row],[CRITERIOS DE EVALUACION DE LA EFECTIVIDAD]],DATOS!$AS$43:$AT$45,2,0),"")</f>
        <v/>
      </c>
      <c r="V34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8" spans="1:22" ht="15" customHeight="1" x14ac:dyDescent="0.25">
      <c r="A348" s="7"/>
      <c r="B348" s="5"/>
      <c r="C348" s="5"/>
      <c r="D348" s="86"/>
      <c r="E348" s="10"/>
      <c r="F348" s="200"/>
      <c r="G348" s="151" t="str">
        <f>IFERROR(VLOOKUP(Tabla46[[#This Row],[ID RIESGO]],'1. IDENTIFICACION DEL RIESGO'!$AB$27:$AL$34,11,0),"")</f>
        <v/>
      </c>
      <c r="H348" s="200"/>
      <c r="I348" s="426"/>
      <c r="J348" s="426"/>
      <c r="K348" s="426"/>
      <c r="L348" s="426"/>
      <c r="M348" s="426"/>
      <c r="N348" s="427" t="str">
        <f>IF(Tabla46[[#This Row],[ID RIESGO]]="","",IF(Tabla46[[#This Row],[RESPONSABLE DEL CONTROL (CARGO)]]="","No","Si"))</f>
        <v/>
      </c>
      <c r="O348" s="427" t="str">
        <f>IF(Tabla46[[#This Row],[FRECUENCIA DE EJECUCION DEL CONTROL]]="","",IF(Tabla46[[#This Row],[FRECUENCIA DE EJECUCION DEL CONTROL]]=DATOS!$AS$32,DATOS!$AS$32,DATOS!$AS$31))</f>
        <v/>
      </c>
      <c r="P34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8" s="427" t="str">
        <f>IF(ISTEXT(Tabla46[[#This Row],[VALOR EVALUACION DISENO]]),"",IF(Tabla46[[#This Row],[VALOR EVALUACION DISENO]]&gt;4.6,DATOS!$AV$21,IF(Tabla46[[#This Row],[VALOR EVALUACION DISENO]]&gt;=3,DATOS!$AV$22,DATOS!$AV$23)))</f>
        <v/>
      </c>
      <c r="R348" s="431"/>
      <c r="S348" s="427" t="str">
        <f>IFERROR(VLOOKUP(Tabla46[[#This Row],[% DE CUMPLIMIENTO DE LA EJECUCION DEL CONTROL]],DATOS!$AS$38:$AT$40,2,0),"")</f>
        <v/>
      </c>
      <c r="T348" s="432"/>
      <c r="U348" s="433" t="str">
        <f>IFERROR(VLOOKUP(Tabla46[[#This Row],[CRITERIOS DE EVALUACION DE LA EFECTIVIDAD]],DATOS!$AS$43:$AT$45,2,0),"")</f>
        <v/>
      </c>
      <c r="V34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49" spans="1:22" ht="15" customHeight="1" x14ac:dyDescent="0.25">
      <c r="A349" s="7"/>
      <c r="B349" s="5"/>
      <c r="C349" s="5"/>
      <c r="D349" s="86"/>
      <c r="E349" s="10"/>
      <c r="F349" s="200"/>
      <c r="G349" s="151" t="str">
        <f>IFERROR(VLOOKUP(Tabla46[[#This Row],[ID RIESGO]],'1. IDENTIFICACION DEL RIESGO'!$AB$27:$AL$34,11,0),"")</f>
        <v/>
      </c>
      <c r="H349" s="200"/>
      <c r="I349" s="426"/>
      <c r="J349" s="426"/>
      <c r="K349" s="426"/>
      <c r="L349" s="426"/>
      <c r="M349" s="426"/>
      <c r="N349" s="427" t="str">
        <f>IF(Tabla46[[#This Row],[ID RIESGO]]="","",IF(Tabla46[[#This Row],[RESPONSABLE DEL CONTROL (CARGO)]]="","No","Si"))</f>
        <v/>
      </c>
      <c r="O349" s="427" t="str">
        <f>IF(Tabla46[[#This Row],[FRECUENCIA DE EJECUCION DEL CONTROL]]="","",IF(Tabla46[[#This Row],[FRECUENCIA DE EJECUCION DEL CONTROL]]=DATOS!$AS$32,DATOS!$AS$32,DATOS!$AS$31))</f>
        <v/>
      </c>
      <c r="P34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49" s="427" t="str">
        <f>IF(ISTEXT(Tabla46[[#This Row],[VALOR EVALUACION DISENO]]),"",IF(Tabla46[[#This Row],[VALOR EVALUACION DISENO]]&gt;4.6,DATOS!$AV$21,IF(Tabla46[[#This Row],[VALOR EVALUACION DISENO]]&gt;=3,DATOS!$AV$22,DATOS!$AV$23)))</f>
        <v/>
      </c>
      <c r="R349" s="431"/>
      <c r="S349" s="427" t="str">
        <f>IFERROR(VLOOKUP(Tabla46[[#This Row],[% DE CUMPLIMIENTO DE LA EJECUCION DEL CONTROL]],DATOS!$AS$38:$AT$40,2,0),"")</f>
        <v/>
      </c>
      <c r="T349" s="432"/>
      <c r="U349" s="433" t="str">
        <f>IFERROR(VLOOKUP(Tabla46[[#This Row],[CRITERIOS DE EVALUACION DE LA EFECTIVIDAD]],DATOS!$AS$43:$AT$45,2,0),"")</f>
        <v/>
      </c>
      <c r="V34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0" spans="1:22" ht="15" customHeight="1" x14ac:dyDescent="0.25">
      <c r="A350" s="7"/>
      <c r="B350" s="5"/>
      <c r="C350" s="5"/>
      <c r="D350" s="86"/>
      <c r="E350" s="10"/>
      <c r="F350" s="200"/>
      <c r="G350" s="151" t="str">
        <f>IFERROR(VLOOKUP(Tabla46[[#This Row],[ID RIESGO]],'1. IDENTIFICACION DEL RIESGO'!$AB$27:$AL$34,11,0),"")</f>
        <v/>
      </c>
      <c r="H350" s="200"/>
      <c r="I350" s="426"/>
      <c r="J350" s="426"/>
      <c r="K350" s="426"/>
      <c r="L350" s="426"/>
      <c r="M350" s="426"/>
      <c r="N350" s="427" t="str">
        <f>IF(Tabla46[[#This Row],[ID RIESGO]]="","",IF(Tabla46[[#This Row],[RESPONSABLE DEL CONTROL (CARGO)]]="","No","Si"))</f>
        <v/>
      </c>
      <c r="O350" s="427" t="str">
        <f>IF(Tabla46[[#This Row],[FRECUENCIA DE EJECUCION DEL CONTROL]]="","",IF(Tabla46[[#This Row],[FRECUENCIA DE EJECUCION DEL CONTROL]]=DATOS!$AS$32,DATOS!$AS$32,DATOS!$AS$31))</f>
        <v/>
      </c>
      <c r="P35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0" s="427" t="str">
        <f>IF(ISTEXT(Tabla46[[#This Row],[VALOR EVALUACION DISENO]]),"",IF(Tabla46[[#This Row],[VALOR EVALUACION DISENO]]&gt;4.6,DATOS!$AV$21,IF(Tabla46[[#This Row],[VALOR EVALUACION DISENO]]&gt;=3,DATOS!$AV$22,DATOS!$AV$23)))</f>
        <v/>
      </c>
      <c r="R350" s="431"/>
      <c r="S350" s="427" t="str">
        <f>IFERROR(VLOOKUP(Tabla46[[#This Row],[% DE CUMPLIMIENTO DE LA EJECUCION DEL CONTROL]],DATOS!$AS$38:$AT$40,2,0),"")</f>
        <v/>
      </c>
      <c r="T350" s="432"/>
      <c r="U350" s="433" t="str">
        <f>IFERROR(VLOOKUP(Tabla46[[#This Row],[CRITERIOS DE EVALUACION DE LA EFECTIVIDAD]],DATOS!$AS$43:$AT$45,2,0),"")</f>
        <v/>
      </c>
      <c r="V35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1" spans="1:22" ht="15" customHeight="1" x14ac:dyDescent="0.25">
      <c r="A351" s="7"/>
      <c r="B351" s="5"/>
      <c r="C351" s="5"/>
      <c r="D351" s="86"/>
      <c r="E351" s="10"/>
      <c r="F351" s="200"/>
      <c r="G351" s="151" t="str">
        <f>IFERROR(VLOOKUP(Tabla46[[#This Row],[ID RIESGO]],'1. IDENTIFICACION DEL RIESGO'!$AB$27:$AL$34,11,0),"")</f>
        <v/>
      </c>
      <c r="H351" s="200"/>
      <c r="I351" s="426"/>
      <c r="J351" s="426"/>
      <c r="K351" s="426"/>
      <c r="L351" s="426"/>
      <c r="M351" s="426"/>
      <c r="N351" s="427" t="str">
        <f>IF(Tabla46[[#This Row],[ID RIESGO]]="","",IF(Tabla46[[#This Row],[RESPONSABLE DEL CONTROL (CARGO)]]="","No","Si"))</f>
        <v/>
      </c>
      <c r="O351" s="427" t="str">
        <f>IF(Tabla46[[#This Row],[FRECUENCIA DE EJECUCION DEL CONTROL]]="","",IF(Tabla46[[#This Row],[FRECUENCIA DE EJECUCION DEL CONTROL]]=DATOS!$AS$32,DATOS!$AS$32,DATOS!$AS$31))</f>
        <v/>
      </c>
      <c r="P35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1" s="427" t="str">
        <f>IF(ISTEXT(Tabla46[[#This Row],[VALOR EVALUACION DISENO]]),"",IF(Tabla46[[#This Row],[VALOR EVALUACION DISENO]]&gt;4.6,DATOS!$AV$21,IF(Tabla46[[#This Row],[VALOR EVALUACION DISENO]]&gt;=3,DATOS!$AV$22,DATOS!$AV$23)))</f>
        <v/>
      </c>
      <c r="R351" s="431"/>
      <c r="S351" s="427" t="str">
        <f>IFERROR(VLOOKUP(Tabla46[[#This Row],[% DE CUMPLIMIENTO DE LA EJECUCION DEL CONTROL]],DATOS!$AS$38:$AT$40,2,0),"")</f>
        <v/>
      </c>
      <c r="T351" s="432"/>
      <c r="U351" s="433" t="str">
        <f>IFERROR(VLOOKUP(Tabla46[[#This Row],[CRITERIOS DE EVALUACION DE LA EFECTIVIDAD]],DATOS!$AS$43:$AT$45,2,0),"")</f>
        <v/>
      </c>
      <c r="V35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2" spans="1:22" ht="15" customHeight="1" x14ac:dyDescent="0.25">
      <c r="A352" s="7"/>
      <c r="B352" s="5"/>
      <c r="C352" s="5"/>
      <c r="D352" s="86"/>
      <c r="E352" s="10"/>
      <c r="F352" s="200"/>
      <c r="G352" s="151" t="str">
        <f>IFERROR(VLOOKUP(Tabla46[[#This Row],[ID RIESGO]],'1. IDENTIFICACION DEL RIESGO'!$AB$27:$AL$34,11,0),"")</f>
        <v/>
      </c>
      <c r="H352" s="200"/>
      <c r="I352" s="426"/>
      <c r="J352" s="426"/>
      <c r="K352" s="426"/>
      <c r="L352" s="426"/>
      <c r="M352" s="426"/>
      <c r="N352" s="427" t="str">
        <f>IF(Tabla46[[#This Row],[ID RIESGO]]="","",IF(Tabla46[[#This Row],[RESPONSABLE DEL CONTROL (CARGO)]]="","No","Si"))</f>
        <v/>
      </c>
      <c r="O352" s="427" t="str">
        <f>IF(Tabla46[[#This Row],[FRECUENCIA DE EJECUCION DEL CONTROL]]="","",IF(Tabla46[[#This Row],[FRECUENCIA DE EJECUCION DEL CONTROL]]=DATOS!$AS$32,DATOS!$AS$32,DATOS!$AS$31))</f>
        <v/>
      </c>
      <c r="P35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2" s="427" t="str">
        <f>IF(ISTEXT(Tabla46[[#This Row],[VALOR EVALUACION DISENO]]),"",IF(Tabla46[[#This Row],[VALOR EVALUACION DISENO]]&gt;4.6,DATOS!$AV$21,IF(Tabla46[[#This Row],[VALOR EVALUACION DISENO]]&gt;=3,DATOS!$AV$22,DATOS!$AV$23)))</f>
        <v/>
      </c>
      <c r="R352" s="431"/>
      <c r="S352" s="427" t="str">
        <f>IFERROR(VLOOKUP(Tabla46[[#This Row],[% DE CUMPLIMIENTO DE LA EJECUCION DEL CONTROL]],DATOS!$AS$38:$AT$40,2,0),"")</f>
        <v/>
      </c>
      <c r="T352" s="432"/>
      <c r="U352" s="433" t="str">
        <f>IFERROR(VLOOKUP(Tabla46[[#This Row],[CRITERIOS DE EVALUACION DE LA EFECTIVIDAD]],DATOS!$AS$43:$AT$45,2,0),"")</f>
        <v/>
      </c>
      <c r="V35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3" spans="1:22" ht="15" customHeight="1" x14ac:dyDescent="0.25">
      <c r="A353" s="7"/>
      <c r="B353" s="5"/>
      <c r="C353" s="5"/>
      <c r="D353" s="86"/>
      <c r="E353" s="10"/>
      <c r="F353" s="200"/>
      <c r="G353" s="151" t="str">
        <f>IFERROR(VLOOKUP(Tabla46[[#This Row],[ID RIESGO]],'1. IDENTIFICACION DEL RIESGO'!$AB$27:$AL$34,11,0),"")</f>
        <v/>
      </c>
      <c r="H353" s="200"/>
      <c r="I353" s="426"/>
      <c r="J353" s="426"/>
      <c r="K353" s="426"/>
      <c r="L353" s="426"/>
      <c r="M353" s="426"/>
      <c r="N353" s="427" t="str">
        <f>IF(Tabla46[[#This Row],[ID RIESGO]]="","",IF(Tabla46[[#This Row],[RESPONSABLE DEL CONTROL (CARGO)]]="","No","Si"))</f>
        <v/>
      </c>
      <c r="O353" s="427" t="str">
        <f>IF(Tabla46[[#This Row],[FRECUENCIA DE EJECUCION DEL CONTROL]]="","",IF(Tabla46[[#This Row],[FRECUENCIA DE EJECUCION DEL CONTROL]]=DATOS!$AS$32,DATOS!$AS$32,DATOS!$AS$31))</f>
        <v/>
      </c>
      <c r="P35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3" s="427" t="str">
        <f>IF(ISTEXT(Tabla46[[#This Row],[VALOR EVALUACION DISENO]]),"",IF(Tabla46[[#This Row],[VALOR EVALUACION DISENO]]&gt;4.6,DATOS!$AV$21,IF(Tabla46[[#This Row],[VALOR EVALUACION DISENO]]&gt;=3,DATOS!$AV$22,DATOS!$AV$23)))</f>
        <v/>
      </c>
      <c r="R353" s="431"/>
      <c r="S353" s="427" t="str">
        <f>IFERROR(VLOOKUP(Tabla46[[#This Row],[% DE CUMPLIMIENTO DE LA EJECUCION DEL CONTROL]],DATOS!$AS$38:$AT$40,2,0),"")</f>
        <v/>
      </c>
      <c r="T353" s="432"/>
      <c r="U353" s="433" t="str">
        <f>IFERROR(VLOOKUP(Tabla46[[#This Row],[CRITERIOS DE EVALUACION DE LA EFECTIVIDAD]],DATOS!$AS$43:$AT$45,2,0),"")</f>
        <v/>
      </c>
      <c r="V35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4" spans="1:22" ht="15" customHeight="1" x14ac:dyDescent="0.25">
      <c r="A354" s="7"/>
      <c r="B354" s="5"/>
      <c r="C354" s="5"/>
      <c r="D354" s="86"/>
      <c r="E354" s="10"/>
      <c r="F354" s="200"/>
      <c r="G354" s="151" t="str">
        <f>IFERROR(VLOOKUP(Tabla46[[#This Row],[ID RIESGO]],'1. IDENTIFICACION DEL RIESGO'!$AB$27:$AL$34,11,0),"")</f>
        <v/>
      </c>
      <c r="H354" s="200"/>
      <c r="I354" s="426"/>
      <c r="J354" s="426"/>
      <c r="K354" s="426"/>
      <c r="L354" s="426"/>
      <c r="M354" s="426"/>
      <c r="N354" s="427" t="str">
        <f>IF(Tabla46[[#This Row],[ID RIESGO]]="","",IF(Tabla46[[#This Row],[RESPONSABLE DEL CONTROL (CARGO)]]="","No","Si"))</f>
        <v/>
      </c>
      <c r="O354" s="427" t="str">
        <f>IF(Tabla46[[#This Row],[FRECUENCIA DE EJECUCION DEL CONTROL]]="","",IF(Tabla46[[#This Row],[FRECUENCIA DE EJECUCION DEL CONTROL]]=DATOS!$AS$32,DATOS!$AS$32,DATOS!$AS$31))</f>
        <v/>
      </c>
      <c r="P35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4" s="427" t="str">
        <f>IF(ISTEXT(Tabla46[[#This Row],[VALOR EVALUACION DISENO]]),"",IF(Tabla46[[#This Row],[VALOR EVALUACION DISENO]]&gt;4.6,DATOS!$AV$21,IF(Tabla46[[#This Row],[VALOR EVALUACION DISENO]]&gt;=3,DATOS!$AV$22,DATOS!$AV$23)))</f>
        <v/>
      </c>
      <c r="R354" s="431"/>
      <c r="S354" s="427" t="str">
        <f>IFERROR(VLOOKUP(Tabla46[[#This Row],[% DE CUMPLIMIENTO DE LA EJECUCION DEL CONTROL]],DATOS!$AS$38:$AT$40,2,0),"")</f>
        <v/>
      </c>
      <c r="T354" s="432"/>
      <c r="U354" s="433" t="str">
        <f>IFERROR(VLOOKUP(Tabla46[[#This Row],[CRITERIOS DE EVALUACION DE LA EFECTIVIDAD]],DATOS!$AS$43:$AT$45,2,0),"")</f>
        <v/>
      </c>
      <c r="V35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5" spans="1:22" ht="15" customHeight="1" x14ac:dyDescent="0.25">
      <c r="A355" s="7"/>
      <c r="B355" s="5"/>
      <c r="C355" s="5"/>
      <c r="D355" s="86"/>
      <c r="E355" s="10"/>
      <c r="F355" s="200"/>
      <c r="G355" s="151" t="str">
        <f>IFERROR(VLOOKUP(Tabla46[[#This Row],[ID RIESGO]],'1. IDENTIFICACION DEL RIESGO'!$AB$27:$AL$34,11,0),"")</f>
        <v/>
      </c>
      <c r="H355" s="200"/>
      <c r="I355" s="426"/>
      <c r="J355" s="426"/>
      <c r="K355" s="426"/>
      <c r="L355" s="426"/>
      <c r="M355" s="426"/>
      <c r="N355" s="427" t="str">
        <f>IF(Tabla46[[#This Row],[ID RIESGO]]="","",IF(Tabla46[[#This Row],[RESPONSABLE DEL CONTROL (CARGO)]]="","No","Si"))</f>
        <v/>
      </c>
      <c r="O355" s="427" t="str">
        <f>IF(Tabla46[[#This Row],[FRECUENCIA DE EJECUCION DEL CONTROL]]="","",IF(Tabla46[[#This Row],[FRECUENCIA DE EJECUCION DEL CONTROL]]=DATOS!$AS$32,DATOS!$AS$32,DATOS!$AS$31))</f>
        <v/>
      </c>
      <c r="P35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5" s="427" t="str">
        <f>IF(ISTEXT(Tabla46[[#This Row],[VALOR EVALUACION DISENO]]),"",IF(Tabla46[[#This Row],[VALOR EVALUACION DISENO]]&gt;4.6,DATOS!$AV$21,IF(Tabla46[[#This Row],[VALOR EVALUACION DISENO]]&gt;=3,DATOS!$AV$22,DATOS!$AV$23)))</f>
        <v/>
      </c>
      <c r="R355" s="431"/>
      <c r="S355" s="427" t="str">
        <f>IFERROR(VLOOKUP(Tabla46[[#This Row],[% DE CUMPLIMIENTO DE LA EJECUCION DEL CONTROL]],DATOS!$AS$38:$AT$40,2,0),"")</f>
        <v/>
      </c>
      <c r="T355" s="432"/>
      <c r="U355" s="433" t="str">
        <f>IFERROR(VLOOKUP(Tabla46[[#This Row],[CRITERIOS DE EVALUACION DE LA EFECTIVIDAD]],DATOS!$AS$43:$AT$45,2,0),"")</f>
        <v/>
      </c>
      <c r="V35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6" spans="1:22" ht="15" customHeight="1" x14ac:dyDescent="0.25">
      <c r="A356" s="7"/>
      <c r="B356" s="5"/>
      <c r="C356" s="5"/>
      <c r="D356" s="86"/>
      <c r="E356" s="10"/>
      <c r="F356" s="200"/>
      <c r="G356" s="151" t="str">
        <f>IFERROR(VLOOKUP(Tabla46[[#This Row],[ID RIESGO]],'1. IDENTIFICACION DEL RIESGO'!$AB$27:$AL$34,11,0),"")</f>
        <v/>
      </c>
      <c r="H356" s="200"/>
      <c r="I356" s="426"/>
      <c r="J356" s="426"/>
      <c r="K356" s="426"/>
      <c r="L356" s="426"/>
      <c r="M356" s="426"/>
      <c r="N356" s="427" t="str">
        <f>IF(Tabla46[[#This Row],[ID RIESGO]]="","",IF(Tabla46[[#This Row],[RESPONSABLE DEL CONTROL (CARGO)]]="","No","Si"))</f>
        <v/>
      </c>
      <c r="O356" s="427" t="str">
        <f>IF(Tabla46[[#This Row],[FRECUENCIA DE EJECUCION DEL CONTROL]]="","",IF(Tabla46[[#This Row],[FRECUENCIA DE EJECUCION DEL CONTROL]]=DATOS!$AS$32,DATOS!$AS$32,DATOS!$AS$31))</f>
        <v/>
      </c>
      <c r="P35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6" s="427" t="str">
        <f>IF(ISTEXT(Tabla46[[#This Row],[VALOR EVALUACION DISENO]]),"",IF(Tabla46[[#This Row],[VALOR EVALUACION DISENO]]&gt;4.6,DATOS!$AV$21,IF(Tabla46[[#This Row],[VALOR EVALUACION DISENO]]&gt;=3,DATOS!$AV$22,DATOS!$AV$23)))</f>
        <v/>
      </c>
      <c r="R356" s="431"/>
      <c r="S356" s="427" t="str">
        <f>IFERROR(VLOOKUP(Tabla46[[#This Row],[% DE CUMPLIMIENTO DE LA EJECUCION DEL CONTROL]],DATOS!$AS$38:$AT$40,2,0),"")</f>
        <v/>
      </c>
      <c r="T356" s="432"/>
      <c r="U356" s="433" t="str">
        <f>IFERROR(VLOOKUP(Tabla46[[#This Row],[CRITERIOS DE EVALUACION DE LA EFECTIVIDAD]],DATOS!$AS$43:$AT$45,2,0),"")</f>
        <v/>
      </c>
      <c r="V35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7" spans="1:22" ht="15" customHeight="1" x14ac:dyDescent="0.25">
      <c r="A357" s="7"/>
      <c r="B357" s="5"/>
      <c r="C357" s="5"/>
      <c r="D357" s="86"/>
      <c r="E357" s="10"/>
      <c r="F357" s="200"/>
      <c r="G357" s="151" t="str">
        <f>IFERROR(VLOOKUP(Tabla46[[#This Row],[ID RIESGO]],'1. IDENTIFICACION DEL RIESGO'!$AB$27:$AL$34,11,0),"")</f>
        <v/>
      </c>
      <c r="H357" s="200"/>
      <c r="I357" s="426"/>
      <c r="J357" s="426"/>
      <c r="K357" s="426"/>
      <c r="L357" s="426"/>
      <c r="M357" s="426"/>
      <c r="N357" s="427" t="str">
        <f>IF(Tabla46[[#This Row],[ID RIESGO]]="","",IF(Tabla46[[#This Row],[RESPONSABLE DEL CONTROL (CARGO)]]="","No","Si"))</f>
        <v/>
      </c>
      <c r="O357" s="427" t="str">
        <f>IF(Tabla46[[#This Row],[FRECUENCIA DE EJECUCION DEL CONTROL]]="","",IF(Tabla46[[#This Row],[FRECUENCIA DE EJECUCION DEL CONTROL]]=DATOS!$AS$32,DATOS!$AS$32,DATOS!$AS$31))</f>
        <v/>
      </c>
      <c r="P35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7" s="427" t="str">
        <f>IF(ISTEXT(Tabla46[[#This Row],[VALOR EVALUACION DISENO]]),"",IF(Tabla46[[#This Row],[VALOR EVALUACION DISENO]]&gt;4.6,DATOS!$AV$21,IF(Tabla46[[#This Row],[VALOR EVALUACION DISENO]]&gt;=3,DATOS!$AV$22,DATOS!$AV$23)))</f>
        <v/>
      </c>
      <c r="R357" s="431"/>
      <c r="S357" s="427" t="str">
        <f>IFERROR(VLOOKUP(Tabla46[[#This Row],[% DE CUMPLIMIENTO DE LA EJECUCION DEL CONTROL]],DATOS!$AS$38:$AT$40,2,0),"")</f>
        <v/>
      </c>
      <c r="T357" s="432"/>
      <c r="U357" s="433" t="str">
        <f>IFERROR(VLOOKUP(Tabla46[[#This Row],[CRITERIOS DE EVALUACION DE LA EFECTIVIDAD]],DATOS!$AS$43:$AT$45,2,0),"")</f>
        <v/>
      </c>
      <c r="V35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8" spans="1:22" ht="15" customHeight="1" x14ac:dyDescent="0.25">
      <c r="A358" s="7"/>
      <c r="B358" s="5"/>
      <c r="C358" s="5"/>
      <c r="D358" s="86"/>
      <c r="E358" s="10"/>
      <c r="F358" s="200"/>
      <c r="G358" s="151" t="str">
        <f>IFERROR(VLOOKUP(Tabla46[[#This Row],[ID RIESGO]],'1. IDENTIFICACION DEL RIESGO'!$AB$27:$AL$34,11,0),"")</f>
        <v/>
      </c>
      <c r="H358" s="200"/>
      <c r="I358" s="426"/>
      <c r="J358" s="426"/>
      <c r="K358" s="426"/>
      <c r="L358" s="426"/>
      <c r="M358" s="426"/>
      <c r="N358" s="427" t="str">
        <f>IF(Tabla46[[#This Row],[ID RIESGO]]="","",IF(Tabla46[[#This Row],[RESPONSABLE DEL CONTROL (CARGO)]]="","No","Si"))</f>
        <v/>
      </c>
      <c r="O358" s="427" t="str">
        <f>IF(Tabla46[[#This Row],[FRECUENCIA DE EJECUCION DEL CONTROL]]="","",IF(Tabla46[[#This Row],[FRECUENCIA DE EJECUCION DEL CONTROL]]=DATOS!$AS$32,DATOS!$AS$32,DATOS!$AS$31))</f>
        <v/>
      </c>
      <c r="P35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8" s="427" t="str">
        <f>IF(ISTEXT(Tabla46[[#This Row],[VALOR EVALUACION DISENO]]),"",IF(Tabla46[[#This Row],[VALOR EVALUACION DISENO]]&gt;4.6,DATOS!$AV$21,IF(Tabla46[[#This Row],[VALOR EVALUACION DISENO]]&gt;=3,DATOS!$AV$22,DATOS!$AV$23)))</f>
        <v/>
      </c>
      <c r="R358" s="431"/>
      <c r="S358" s="427" t="str">
        <f>IFERROR(VLOOKUP(Tabla46[[#This Row],[% DE CUMPLIMIENTO DE LA EJECUCION DEL CONTROL]],DATOS!$AS$38:$AT$40,2,0),"")</f>
        <v/>
      </c>
      <c r="T358" s="432"/>
      <c r="U358" s="433" t="str">
        <f>IFERROR(VLOOKUP(Tabla46[[#This Row],[CRITERIOS DE EVALUACION DE LA EFECTIVIDAD]],DATOS!$AS$43:$AT$45,2,0),"")</f>
        <v/>
      </c>
      <c r="V35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59" spans="1:22" ht="15" customHeight="1" x14ac:dyDescent="0.25">
      <c r="A359" s="7"/>
      <c r="B359" s="5"/>
      <c r="C359" s="5"/>
      <c r="D359" s="86"/>
      <c r="E359" s="10"/>
      <c r="F359" s="200"/>
      <c r="G359" s="151" t="str">
        <f>IFERROR(VLOOKUP(Tabla46[[#This Row],[ID RIESGO]],'1. IDENTIFICACION DEL RIESGO'!$AB$27:$AL$34,11,0),"")</f>
        <v/>
      </c>
      <c r="H359" s="200"/>
      <c r="I359" s="426"/>
      <c r="J359" s="426"/>
      <c r="K359" s="426"/>
      <c r="L359" s="426"/>
      <c r="M359" s="426"/>
      <c r="N359" s="427" t="str">
        <f>IF(Tabla46[[#This Row],[ID RIESGO]]="","",IF(Tabla46[[#This Row],[RESPONSABLE DEL CONTROL (CARGO)]]="","No","Si"))</f>
        <v/>
      </c>
      <c r="O359" s="427" t="str">
        <f>IF(Tabla46[[#This Row],[FRECUENCIA DE EJECUCION DEL CONTROL]]="","",IF(Tabla46[[#This Row],[FRECUENCIA DE EJECUCION DEL CONTROL]]=DATOS!$AS$32,DATOS!$AS$32,DATOS!$AS$31))</f>
        <v/>
      </c>
      <c r="P35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59" s="427" t="str">
        <f>IF(ISTEXT(Tabla46[[#This Row],[VALOR EVALUACION DISENO]]),"",IF(Tabla46[[#This Row],[VALOR EVALUACION DISENO]]&gt;4.6,DATOS!$AV$21,IF(Tabla46[[#This Row],[VALOR EVALUACION DISENO]]&gt;=3,DATOS!$AV$22,DATOS!$AV$23)))</f>
        <v/>
      </c>
      <c r="R359" s="431"/>
      <c r="S359" s="427" t="str">
        <f>IFERROR(VLOOKUP(Tabla46[[#This Row],[% DE CUMPLIMIENTO DE LA EJECUCION DEL CONTROL]],DATOS!$AS$38:$AT$40,2,0),"")</f>
        <v/>
      </c>
      <c r="T359" s="432"/>
      <c r="U359" s="433" t="str">
        <f>IFERROR(VLOOKUP(Tabla46[[#This Row],[CRITERIOS DE EVALUACION DE LA EFECTIVIDAD]],DATOS!$AS$43:$AT$45,2,0),"")</f>
        <v/>
      </c>
      <c r="V35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0" spans="1:22" ht="15" customHeight="1" x14ac:dyDescent="0.25">
      <c r="A360" s="7"/>
      <c r="B360" s="5"/>
      <c r="C360" s="5"/>
      <c r="D360" s="86"/>
      <c r="E360" s="10"/>
      <c r="F360" s="200"/>
      <c r="G360" s="151" t="str">
        <f>IFERROR(VLOOKUP(Tabla46[[#This Row],[ID RIESGO]],'1. IDENTIFICACION DEL RIESGO'!$AB$27:$AL$34,11,0),"")</f>
        <v/>
      </c>
      <c r="H360" s="200"/>
      <c r="I360" s="426"/>
      <c r="J360" s="426"/>
      <c r="K360" s="426"/>
      <c r="L360" s="426"/>
      <c r="M360" s="426"/>
      <c r="N360" s="427" t="str">
        <f>IF(Tabla46[[#This Row],[ID RIESGO]]="","",IF(Tabla46[[#This Row],[RESPONSABLE DEL CONTROL (CARGO)]]="","No","Si"))</f>
        <v/>
      </c>
      <c r="O360" s="427" t="str">
        <f>IF(Tabla46[[#This Row],[FRECUENCIA DE EJECUCION DEL CONTROL]]="","",IF(Tabla46[[#This Row],[FRECUENCIA DE EJECUCION DEL CONTROL]]=DATOS!$AS$32,DATOS!$AS$32,DATOS!$AS$31))</f>
        <v/>
      </c>
      <c r="P36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0" s="427" t="str">
        <f>IF(ISTEXT(Tabla46[[#This Row],[VALOR EVALUACION DISENO]]),"",IF(Tabla46[[#This Row],[VALOR EVALUACION DISENO]]&gt;4.6,DATOS!$AV$21,IF(Tabla46[[#This Row],[VALOR EVALUACION DISENO]]&gt;=3,DATOS!$AV$22,DATOS!$AV$23)))</f>
        <v/>
      </c>
      <c r="R360" s="431"/>
      <c r="S360" s="427" t="str">
        <f>IFERROR(VLOOKUP(Tabla46[[#This Row],[% DE CUMPLIMIENTO DE LA EJECUCION DEL CONTROL]],DATOS!$AS$38:$AT$40,2,0),"")</f>
        <v/>
      </c>
      <c r="T360" s="432"/>
      <c r="U360" s="433" t="str">
        <f>IFERROR(VLOOKUP(Tabla46[[#This Row],[CRITERIOS DE EVALUACION DE LA EFECTIVIDAD]],DATOS!$AS$43:$AT$45,2,0),"")</f>
        <v/>
      </c>
      <c r="V36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1" spans="1:22" ht="15" customHeight="1" x14ac:dyDescent="0.25">
      <c r="A361" s="7"/>
      <c r="B361" s="5"/>
      <c r="C361" s="5"/>
      <c r="D361" s="86"/>
      <c r="E361" s="10"/>
      <c r="F361" s="200"/>
      <c r="G361" s="151" t="str">
        <f>IFERROR(VLOOKUP(Tabla46[[#This Row],[ID RIESGO]],'1. IDENTIFICACION DEL RIESGO'!$AB$27:$AL$34,11,0),"")</f>
        <v/>
      </c>
      <c r="H361" s="200"/>
      <c r="I361" s="426"/>
      <c r="J361" s="426"/>
      <c r="K361" s="426"/>
      <c r="L361" s="426"/>
      <c r="M361" s="426"/>
      <c r="N361" s="427" t="str">
        <f>IF(Tabla46[[#This Row],[ID RIESGO]]="","",IF(Tabla46[[#This Row],[RESPONSABLE DEL CONTROL (CARGO)]]="","No","Si"))</f>
        <v/>
      </c>
      <c r="O361" s="427" t="str">
        <f>IF(Tabla46[[#This Row],[FRECUENCIA DE EJECUCION DEL CONTROL]]="","",IF(Tabla46[[#This Row],[FRECUENCIA DE EJECUCION DEL CONTROL]]=DATOS!$AS$32,DATOS!$AS$32,DATOS!$AS$31))</f>
        <v/>
      </c>
      <c r="P36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1" s="427" t="str">
        <f>IF(ISTEXT(Tabla46[[#This Row],[VALOR EVALUACION DISENO]]),"",IF(Tabla46[[#This Row],[VALOR EVALUACION DISENO]]&gt;4.6,DATOS!$AV$21,IF(Tabla46[[#This Row],[VALOR EVALUACION DISENO]]&gt;=3,DATOS!$AV$22,DATOS!$AV$23)))</f>
        <v/>
      </c>
      <c r="R361" s="431"/>
      <c r="S361" s="427" t="str">
        <f>IFERROR(VLOOKUP(Tabla46[[#This Row],[% DE CUMPLIMIENTO DE LA EJECUCION DEL CONTROL]],DATOS!$AS$38:$AT$40,2,0),"")</f>
        <v/>
      </c>
      <c r="T361" s="432"/>
      <c r="U361" s="433" t="str">
        <f>IFERROR(VLOOKUP(Tabla46[[#This Row],[CRITERIOS DE EVALUACION DE LA EFECTIVIDAD]],DATOS!$AS$43:$AT$45,2,0),"")</f>
        <v/>
      </c>
      <c r="V36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2" spans="1:22" ht="15" customHeight="1" x14ac:dyDescent="0.25">
      <c r="A362" s="7"/>
      <c r="B362" s="5"/>
      <c r="C362" s="5"/>
      <c r="D362" s="86"/>
      <c r="E362" s="10"/>
      <c r="F362" s="200"/>
      <c r="G362" s="151" t="str">
        <f>IFERROR(VLOOKUP(Tabla46[[#This Row],[ID RIESGO]],'1. IDENTIFICACION DEL RIESGO'!$AB$27:$AL$34,11,0),"")</f>
        <v/>
      </c>
      <c r="H362" s="200"/>
      <c r="I362" s="426"/>
      <c r="J362" s="426"/>
      <c r="K362" s="426"/>
      <c r="L362" s="426"/>
      <c r="M362" s="426"/>
      <c r="N362" s="427" t="str">
        <f>IF(Tabla46[[#This Row],[ID RIESGO]]="","",IF(Tabla46[[#This Row],[RESPONSABLE DEL CONTROL (CARGO)]]="","No","Si"))</f>
        <v/>
      </c>
      <c r="O362" s="427" t="str">
        <f>IF(Tabla46[[#This Row],[FRECUENCIA DE EJECUCION DEL CONTROL]]="","",IF(Tabla46[[#This Row],[FRECUENCIA DE EJECUCION DEL CONTROL]]=DATOS!$AS$32,DATOS!$AS$32,DATOS!$AS$31))</f>
        <v/>
      </c>
      <c r="P36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2" s="427" t="str">
        <f>IF(ISTEXT(Tabla46[[#This Row],[VALOR EVALUACION DISENO]]),"",IF(Tabla46[[#This Row],[VALOR EVALUACION DISENO]]&gt;4.6,DATOS!$AV$21,IF(Tabla46[[#This Row],[VALOR EVALUACION DISENO]]&gt;=3,DATOS!$AV$22,DATOS!$AV$23)))</f>
        <v/>
      </c>
      <c r="R362" s="431"/>
      <c r="S362" s="427" t="str">
        <f>IFERROR(VLOOKUP(Tabla46[[#This Row],[% DE CUMPLIMIENTO DE LA EJECUCION DEL CONTROL]],DATOS!$AS$38:$AT$40,2,0),"")</f>
        <v/>
      </c>
      <c r="T362" s="432"/>
      <c r="U362" s="433" t="str">
        <f>IFERROR(VLOOKUP(Tabla46[[#This Row],[CRITERIOS DE EVALUACION DE LA EFECTIVIDAD]],DATOS!$AS$43:$AT$45,2,0),"")</f>
        <v/>
      </c>
      <c r="V36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3" spans="1:22" ht="15" customHeight="1" x14ac:dyDescent="0.25">
      <c r="A363" s="7"/>
      <c r="B363" s="5"/>
      <c r="C363" s="5"/>
      <c r="D363" s="86"/>
      <c r="E363" s="10"/>
      <c r="F363" s="200"/>
      <c r="G363" s="151" t="str">
        <f>IFERROR(VLOOKUP(Tabla46[[#This Row],[ID RIESGO]],'1. IDENTIFICACION DEL RIESGO'!$AB$27:$AL$34,11,0),"")</f>
        <v/>
      </c>
      <c r="H363" s="200"/>
      <c r="I363" s="426"/>
      <c r="J363" s="426"/>
      <c r="K363" s="426"/>
      <c r="L363" s="426"/>
      <c r="M363" s="426"/>
      <c r="N363" s="427" t="str">
        <f>IF(Tabla46[[#This Row],[ID RIESGO]]="","",IF(Tabla46[[#This Row],[RESPONSABLE DEL CONTROL (CARGO)]]="","No","Si"))</f>
        <v/>
      </c>
      <c r="O363" s="427" t="str">
        <f>IF(Tabla46[[#This Row],[FRECUENCIA DE EJECUCION DEL CONTROL]]="","",IF(Tabla46[[#This Row],[FRECUENCIA DE EJECUCION DEL CONTROL]]=DATOS!$AS$32,DATOS!$AS$32,DATOS!$AS$31))</f>
        <v/>
      </c>
      <c r="P36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3" s="427" t="str">
        <f>IF(ISTEXT(Tabla46[[#This Row],[VALOR EVALUACION DISENO]]),"",IF(Tabla46[[#This Row],[VALOR EVALUACION DISENO]]&gt;4.6,DATOS!$AV$21,IF(Tabla46[[#This Row],[VALOR EVALUACION DISENO]]&gt;=3,DATOS!$AV$22,DATOS!$AV$23)))</f>
        <v/>
      </c>
      <c r="R363" s="431"/>
      <c r="S363" s="427" t="str">
        <f>IFERROR(VLOOKUP(Tabla46[[#This Row],[% DE CUMPLIMIENTO DE LA EJECUCION DEL CONTROL]],DATOS!$AS$38:$AT$40,2,0),"")</f>
        <v/>
      </c>
      <c r="T363" s="432"/>
      <c r="U363" s="433" t="str">
        <f>IFERROR(VLOOKUP(Tabla46[[#This Row],[CRITERIOS DE EVALUACION DE LA EFECTIVIDAD]],DATOS!$AS$43:$AT$45,2,0),"")</f>
        <v/>
      </c>
      <c r="V36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4" spans="1:22" ht="15" customHeight="1" x14ac:dyDescent="0.25">
      <c r="A364" s="7"/>
      <c r="B364" s="5"/>
      <c r="C364" s="5"/>
      <c r="D364" s="86"/>
      <c r="E364" s="10"/>
      <c r="F364" s="200"/>
      <c r="G364" s="151" t="str">
        <f>IFERROR(VLOOKUP(Tabla46[[#This Row],[ID RIESGO]],'1. IDENTIFICACION DEL RIESGO'!$AB$27:$AL$34,11,0),"")</f>
        <v/>
      </c>
      <c r="H364" s="200"/>
      <c r="I364" s="426"/>
      <c r="J364" s="426"/>
      <c r="K364" s="426"/>
      <c r="L364" s="426"/>
      <c r="M364" s="426"/>
      <c r="N364" s="427" t="str">
        <f>IF(Tabla46[[#This Row],[ID RIESGO]]="","",IF(Tabla46[[#This Row],[RESPONSABLE DEL CONTROL (CARGO)]]="","No","Si"))</f>
        <v/>
      </c>
      <c r="O364" s="427" t="str">
        <f>IF(Tabla46[[#This Row],[FRECUENCIA DE EJECUCION DEL CONTROL]]="","",IF(Tabla46[[#This Row],[FRECUENCIA DE EJECUCION DEL CONTROL]]=DATOS!$AS$32,DATOS!$AS$32,DATOS!$AS$31))</f>
        <v/>
      </c>
      <c r="P36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4" s="427" t="str">
        <f>IF(ISTEXT(Tabla46[[#This Row],[VALOR EVALUACION DISENO]]),"",IF(Tabla46[[#This Row],[VALOR EVALUACION DISENO]]&gt;4.6,DATOS!$AV$21,IF(Tabla46[[#This Row],[VALOR EVALUACION DISENO]]&gt;=3,DATOS!$AV$22,DATOS!$AV$23)))</f>
        <v/>
      </c>
      <c r="R364" s="431"/>
      <c r="S364" s="427" t="str">
        <f>IFERROR(VLOOKUP(Tabla46[[#This Row],[% DE CUMPLIMIENTO DE LA EJECUCION DEL CONTROL]],DATOS!$AS$38:$AT$40,2,0),"")</f>
        <v/>
      </c>
      <c r="T364" s="432"/>
      <c r="U364" s="433" t="str">
        <f>IFERROR(VLOOKUP(Tabla46[[#This Row],[CRITERIOS DE EVALUACION DE LA EFECTIVIDAD]],DATOS!$AS$43:$AT$45,2,0),"")</f>
        <v/>
      </c>
      <c r="V36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5" spans="1:22" ht="15" customHeight="1" x14ac:dyDescent="0.25">
      <c r="A365" s="7"/>
      <c r="B365" s="5"/>
      <c r="C365" s="5"/>
      <c r="D365" s="86"/>
      <c r="E365" s="10"/>
      <c r="F365" s="200"/>
      <c r="G365" s="151" t="str">
        <f>IFERROR(VLOOKUP(Tabla46[[#This Row],[ID RIESGO]],'1. IDENTIFICACION DEL RIESGO'!$AB$27:$AL$34,11,0),"")</f>
        <v/>
      </c>
      <c r="H365" s="200"/>
      <c r="I365" s="426"/>
      <c r="J365" s="426"/>
      <c r="K365" s="426"/>
      <c r="L365" s="426"/>
      <c r="M365" s="426"/>
      <c r="N365" s="427" t="str">
        <f>IF(Tabla46[[#This Row],[ID RIESGO]]="","",IF(Tabla46[[#This Row],[RESPONSABLE DEL CONTROL (CARGO)]]="","No","Si"))</f>
        <v/>
      </c>
      <c r="O365" s="427" t="str">
        <f>IF(Tabla46[[#This Row],[FRECUENCIA DE EJECUCION DEL CONTROL]]="","",IF(Tabla46[[#This Row],[FRECUENCIA DE EJECUCION DEL CONTROL]]=DATOS!$AS$32,DATOS!$AS$32,DATOS!$AS$31))</f>
        <v/>
      </c>
      <c r="P36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5" s="427" t="str">
        <f>IF(ISTEXT(Tabla46[[#This Row],[VALOR EVALUACION DISENO]]),"",IF(Tabla46[[#This Row],[VALOR EVALUACION DISENO]]&gt;4.6,DATOS!$AV$21,IF(Tabla46[[#This Row],[VALOR EVALUACION DISENO]]&gt;=3,DATOS!$AV$22,DATOS!$AV$23)))</f>
        <v/>
      </c>
      <c r="R365" s="431"/>
      <c r="S365" s="427" t="str">
        <f>IFERROR(VLOOKUP(Tabla46[[#This Row],[% DE CUMPLIMIENTO DE LA EJECUCION DEL CONTROL]],DATOS!$AS$38:$AT$40,2,0),"")</f>
        <v/>
      </c>
      <c r="T365" s="432"/>
      <c r="U365" s="433" t="str">
        <f>IFERROR(VLOOKUP(Tabla46[[#This Row],[CRITERIOS DE EVALUACION DE LA EFECTIVIDAD]],DATOS!$AS$43:$AT$45,2,0),"")</f>
        <v/>
      </c>
      <c r="V36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6" spans="1:22" ht="15" customHeight="1" x14ac:dyDescent="0.25">
      <c r="A366" s="7"/>
      <c r="B366" s="5"/>
      <c r="C366" s="5"/>
      <c r="D366" s="86"/>
      <c r="E366" s="10"/>
      <c r="F366" s="200"/>
      <c r="G366" s="151" t="str">
        <f>IFERROR(VLOOKUP(Tabla46[[#This Row],[ID RIESGO]],'1. IDENTIFICACION DEL RIESGO'!$AB$27:$AL$34,11,0),"")</f>
        <v/>
      </c>
      <c r="H366" s="200"/>
      <c r="I366" s="426"/>
      <c r="J366" s="426"/>
      <c r="K366" s="426"/>
      <c r="L366" s="426"/>
      <c r="M366" s="426"/>
      <c r="N366" s="427" t="str">
        <f>IF(Tabla46[[#This Row],[ID RIESGO]]="","",IF(Tabla46[[#This Row],[RESPONSABLE DEL CONTROL (CARGO)]]="","No","Si"))</f>
        <v/>
      </c>
      <c r="O366" s="427" t="str">
        <f>IF(Tabla46[[#This Row],[FRECUENCIA DE EJECUCION DEL CONTROL]]="","",IF(Tabla46[[#This Row],[FRECUENCIA DE EJECUCION DEL CONTROL]]=DATOS!$AS$32,DATOS!$AS$32,DATOS!$AS$31))</f>
        <v/>
      </c>
      <c r="P36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6" s="427" t="str">
        <f>IF(ISTEXT(Tabla46[[#This Row],[VALOR EVALUACION DISENO]]),"",IF(Tabla46[[#This Row],[VALOR EVALUACION DISENO]]&gt;4.6,DATOS!$AV$21,IF(Tabla46[[#This Row],[VALOR EVALUACION DISENO]]&gt;=3,DATOS!$AV$22,DATOS!$AV$23)))</f>
        <v/>
      </c>
      <c r="R366" s="431"/>
      <c r="S366" s="427" t="str">
        <f>IFERROR(VLOOKUP(Tabla46[[#This Row],[% DE CUMPLIMIENTO DE LA EJECUCION DEL CONTROL]],DATOS!$AS$38:$AT$40,2,0),"")</f>
        <v/>
      </c>
      <c r="T366" s="432"/>
      <c r="U366" s="433" t="str">
        <f>IFERROR(VLOOKUP(Tabla46[[#This Row],[CRITERIOS DE EVALUACION DE LA EFECTIVIDAD]],DATOS!$AS$43:$AT$45,2,0),"")</f>
        <v/>
      </c>
      <c r="V36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7" spans="1:22" ht="15" customHeight="1" x14ac:dyDescent="0.25">
      <c r="A367" s="7"/>
      <c r="B367" s="5"/>
      <c r="C367" s="5"/>
      <c r="D367" s="86"/>
      <c r="E367" s="10"/>
      <c r="F367" s="200"/>
      <c r="G367" s="151" t="str">
        <f>IFERROR(VLOOKUP(Tabla46[[#This Row],[ID RIESGO]],'1. IDENTIFICACION DEL RIESGO'!$AB$27:$AL$34,11,0),"")</f>
        <v/>
      </c>
      <c r="H367" s="200"/>
      <c r="I367" s="426"/>
      <c r="J367" s="426"/>
      <c r="K367" s="426"/>
      <c r="L367" s="426"/>
      <c r="M367" s="426"/>
      <c r="N367" s="427" t="str">
        <f>IF(Tabla46[[#This Row],[ID RIESGO]]="","",IF(Tabla46[[#This Row],[RESPONSABLE DEL CONTROL (CARGO)]]="","No","Si"))</f>
        <v/>
      </c>
      <c r="O367" s="427" t="str">
        <f>IF(Tabla46[[#This Row],[FRECUENCIA DE EJECUCION DEL CONTROL]]="","",IF(Tabla46[[#This Row],[FRECUENCIA DE EJECUCION DEL CONTROL]]=DATOS!$AS$32,DATOS!$AS$32,DATOS!$AS$31))</f>
        <v/>
      </c>
      <c r="P36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7" s="427" t="str">
        <f>IF(ISTEXT(Tabla46[[#This Row],[VALOR EVALUACION DISENO]]),"",IF(Tabla46[[#This Row],[VALOR EVALUACION DISENO]]&gt;4.6,DATOS!$AV$21,IF(Tabla46[[#This Row],[VALOR EVALUACION DISENO]]&gt;=3,DATOS!$AV$22,DATOS!$AV$23)))</f>
        <v/>
      </c>
      <c r="R367" s="431"/>
      <c r="S367" s="427" t="str">
        <f>IFERROR(VLOOKUP(Tabla46[[#This Row],[% DE CUMPLIMIENTO DE LA EJECUCION DEL CONTROL]],DATOS!$AS$38:$AT$40,2,0),"")</f>
        <v/>
      </c>
      <c r="T367" s="432"/>
      <c r="U367" s="433" t="str">
        <f>IFERROR(VLOOKUP(Tabla46[[#This Row],[CRITERIOS DE EVALUACION DE LA EFECTIVIDAD]],DATOS!$AS$43:$AT$45,2,0),"")</f>
        <v/>
      </c>
      <c r="V36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8" spans="1:22" ht="15" customHeight="1" x14ac:dyDescent="0.25">
      <c r="A368" s="7"/>
      <c r="B368" s="5"/>
      <c r="C368" s="5"/>
      <c r="D368" s="86"/>
      <c r="E368" s="10"/>
      <c r="F368" s="200"/>
      <c r="G368" s="151" t="str">
        <f>IFERROR(VLOOKUP(Tabla46[[#This Row],[ID RIESGO]],'1. IDENTIFICACION DEL RIESGO'!$AB$27:$AL$34,11,0),"")</f>
        <v/>
      </c>
      <c r="H368" s="200"/>
      <c r="I368" s="426"/>
      <c r="J368" s="426"/>
      <c r="K368" s="426"/>
      <c r="L368" s="426"/>
      <c r="M368" s="426"/>
      <c r="N368" s="427" t="str">
        <f>IF(Tabla46[[#This Row],[ID RIESGO]]="","",IF(Tabla46[[#This Row],[RESPONSABLE DEL CONTROL (CARGO)]]="","No","Si"))</f>
        <v/>
      </c>
      <c r="O368" s="427" t="str">
        <f>IF(Tabla46[[#This Row],[FRECUENCIA DE EJECUCION DEL CONTROL]]="","",IF(Tabla46[[#This Row],[FRECUENCIA DE EJECUCION DEL CONTROL]]=DATOS!$AS$32,DATOS!$AS$32,DATOS!$AS$31))</f>
        <v/>
      </c>
      <c r="P36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8" s="427" t="str">
        <f>IF(ISTEXT(Tabla46[[#This Row],[VALOR EVALUACION DISENO]]),"",IF(Tabla46[[#This Row],[VALOR EVALUACION DISENO]]&gt;4.6,DATOS!$AV$21,IF(Tabla46[[#This Row],[VALOR EVALUACION DISENO]]&gt;=3,DATOS!$AV$22,DATOS!$AV$23)))</f>
        <v/>
      </c>
      <c r="R368" s="431"/>
      <c r="S368" s="427" t="str">
        <f>IFERROR(VLOOKUP(Tabla46[[#This Row],[% DE CUMPLIMIENTO DE LA EJECUCION DEL CONTROL]],DATOS!$AS$38:$AT$40,2,0),"")</f>
        <v/>
      </c>
      <c r="T368" s="432"/>
      <c r="U368" s="433" t="str">
        <f>IFERROR(VLOOKUP(Tabla46[[#This Row],[CRITERIOS DE EVALUACION DE LA EFECTIVIDAD]],DATOS!$AS$43:$AT$45,2,0),"")</f>
        <v/>
      </c>
      <c r="V36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69" spans="1:22" ht="15" customHeight="1" x14ac:dyDescent="0.25">
      <c r="A369" s="7"/>
      <c r="B369" s="5"/>
      <c r="C369" s="5"/>
      <c r="D369" s="86"/>
      <c r="E369" s="10"/>
      <c r="F369" s="200"/>
      <c r="G369" s="151" t="str">
        <f>IFERROR(VLOOKUP(Tabla46[[#This Row],[ID RIESGO]],'1. IDENTIFICACION DEL RIESGO'!$AB$27:$AL$34,11,0),"")</f>
        <v/>
      </c>
      <c r="H369" s="200"/>
      <c r="I369" s="426"/>
      <c r="J369" s="426"/>
      <c r="K369" s="426"/>
      <c r="L369" s="426"/>
      <c r="M369" s="426"/>
      <c r="N369" s="427" t="str">
        <f>IF(Tabla46[[#This Row],[ID RIESGO]]="","",IF(Tabla46[[#This Row],[RESPONSABLE DEL CONTROL (CARGO)]]="","No","Si"))</f>
        <v/>
      </c>
      <c r="O369" s="427" t="str">
        <f>IF(Tabla46[[#This Row],[FRECUENCIA DE EJECUCION DEL CONTROL]]="","",IF(Tabla46[[#This Row],[FRECUENCIA DE EJECUCION DEL CONTROL]]=DATOS!$AS$32,DATOS!$AS$32,DATOS!$AS$31))</f>
        <v/>
      </c>
      <c r="P36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69" s="427" t="str">
        <f>IF(ISTEXT(Tabla46[[#This Row],[VALOR EVALUACION DISENO]]),"",IF(Tabla46[[#This Row],[VALOR EVALUACION DISENO]]&gt;4.6,DATOS!$AV$21,IF(Tabla46[[#This Row],[VALOR EVALUACION DISENO]]&gt;=3,DATOS!$AV$22,DATOS!$AV$23)))</f>
        <v/>
      </c>
      <c r="R369" s="431"/>
      <c r="S369" s="427" t="str">
        <f>IFERROR(VLOOKUP(Tabla46[[#This Row],[% DE CUMPLIMIENTO DE LA EJECUCION DEL CONTROL]],DATOS!$AS$38:$AT$40,2,0),"")</f>
        <v/>
      </c>
      <c r="T369" s="432"/>
      <c r="U369" s="433" t="str">
        <f>IFERROR(VLOOKUP(Tabla46[[#This Row],[CRITERIOS DE EVALUACION DE LA EFECTIVIDAD]],DATOS!$AS$43:$AT$45,2,0),"")</f>
        <v/>
      </c>
      <c r="V36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0" spans="1:22" ht="15" customHeight="1" x14ac:dyDescent="0.25">
      <c r="A370" s="7"/>
      <c r="B370" s="5"/>
      <c r="C370" s="5"/>
      <c r="D370" s="86"/>
      <c r="E370" s="10"/>
      <c r="F370" s="200"/>
      <c r="G370" s="151" t="str">
        <f>IFERROR(VLOOKUP(Tabla46[[#This Row],[ID RIESGO]],'1. IDENTIFICACION DEL RIESGO'!$AB$27:$AL$34,11,0),"")</f>
        <v/>
      </c>
      <c r="H370" s="200"/>
      <c r="I370" s="426"/>
      <c r="J370" s="426"/>
      <c r="K370" s="426"/>
      <c r="L370" s="426"/>
      <c r="M370" s="426"/>
      <c r="N370" s="427" t="str">
        <f>IF(Tabla46[[#This Row],[ID RIESGO]]="","",IF(Tabla46[[#This Row],[RESPONSABLE DEL CONTROL (CARGO)]]="","No","Si"))</f>
        <v/>
      </c>
      <c r="O370" s="427" t="str">
        <f>IF(Tabla46[[#This Row],[FRECUENCIA DE EJECUCION DEL CONTROL]]="","",IF(Tabla46[[#This Row],[FRECUENCIA DE EJECUCION DEL CONTROL]]=DATOS!$AS$32,DATOS!$AS$32,DATOS!$AS$31))</f>
        <v/>
      </c>
      <c r="P37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0" s="427" t="str">
        <f>IF(ISTEXT(Tabla46[[#This Row],[VALOR EVALUACION DISENO]]),"",IF(Tabla46[[#This Row],[VALOR EVALUACION DISENO]]&gt;4.6,DATOS!$AV$21,IF(Tabla46[[#This Row],[VALOR EVALUACION DISENO]]&gt;=3,DATOS!$AV$22,DATOS!$AV$23)))</f>
        <v/>
      </c>
      <c r="R370" s="431"/>
      <c r="S370" s="427" t="str">
        <f>IFERROR(VLOOKUP(Tabla46[[#This Row],[% DE CUMPLIMIENTO DE LA EJECUCION DEL CONTROL]],DATOS!$AS$38:$AT$40,2,0),"")</f>
        <v/>
      </c>
      <c r="T370" s="432"/>
      <c r="U370" s="433" t="str">
        <f>IFERROR(VLOOKUP(Tabla46[[#This Row],[CRITERIOS DE EVALUACION DE LA EFECTIVIDAD]],DATOS!$AS$43:$AT$45,2,0),"")</f>
        <v/>
      </c>
      <c r="V37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1" spans="1:22" ht="15" customHeight="1" x14ac:dyDescent="0.25">
      <c r="A371" s="7"/>
      <c r="B371" s="5"/>
      <c r="C371" s="5"/>
      <c r="D371" s="86"/>
      <c r="E371" s="10"/>
      <c r="F371" s="200"/>
      <c r="G371" s="151" t="str">
        <f>IFERROR(VLOOKUP(Tabla46[[#This Row],[ID RIESGO]],'1. IDENTIFICACION DEL RIESGO'!$AB$27:$AL$34,11,0),"")</f>
        <v/>
      </c>
      <c r="H371" s="200"/>
      <c r="I371" s="426"/>
      <c r="J371" s="426"/>
      <c r="K371" s="426"/>
      <c r="L371" s="426"/>
      <c r="M371" s="426"/>
      <c r="N371" s="427" t="str">
        <f>IF(Tabla46[[#This Row],[ID RIESGO]]="","",IF(Tabla46[[#This Row],[RESPONSABLE DEL CONTROL (CARGO)]]="","No","Si"))</f>
        <v/>
      </c>
      <c r="O371" s="427" t="str">
        <f>IF(Tabla46[[#This Row],[FRECUENCIA DE EJECUCION DEL CONTROL]]="","",IF(Tabla46[[#This Row],[FRECUENCIA DE EJECUCION DEL CONTROL]]=DATOS!$AS$32,DATOS!$AS$32,DATOS!$AS$31))</f>
        <v/>
      </c>
      <c r="P37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1" s="427" t="str">
        <f>IF(ISTEXT(Tabla46[[#This Row],[VALOR EVALUACION DISENO]]),"",IF(Tabla46[[#This Row],[VALOR EVALUACION DISENO]]&gt;4.6,DATOS!$AV$21,IF(Tabla46[[#This Row],[VALOR EVALUACION DISENO]]&gt;=3,DATOS!$AV$22,DATOS!$AV$23)))</f>
        <v/>
      </c>
      <c r="R371" s="431"/>
      <c r="S371" s="427" t="str">
        <f>IFERROR(VLOOKUP(Tabla46[[#This Row],[% DE CUMPLIMIENTO DE LA EJECUCION DEL CONTROL]],DATOS!$AS$38:$AT$40,2,0),"")</f>
        <v/>
      </c>
      <c r="T371" s="432"/>
      <c r="U371" s="433" t="str">
        <f>IFERROR(VLOOKUP(Tabla46[[#This Row],[CRITERIOS DE EVALUACION DE LA EFECTIVIDAD]],DATOS!$AS$43:$AT$45,2,0),"")</f>
        <v/>
      </c>
      <c r="V37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2" spans="1:22" ht="15" customHeight="1" x14ac:dyDescent="0.25">
      <c r="A372" s="7"/>
      <c r="B372" s="5"/>
      <c r="C372" s="5"/>
      <c r="D372" s="86"/>
      <c r="E372" s="10"/>
      <c r="F372" s="200"/>
      <c r="G372" s="151" t="str">
        <f>IFERROR(VLOOKUP(Tabla46[[#This Row],[ID RIESGO]],'1. IDENTIFICACION DEL RIESGO'!$AB$27:$AL$34,11,0),"")</f>
        <v/>
      </c>
      <c r="H372" s="200"/>
      <c r="I372" s="426"/>
      <c r="J372" s="426"/>
      <c r="K372" s="426"/>
      <c r="L372" s="426"/>
      <c r="M372" s="426"/>
      <c r="N372" s="427" t="str">
        <f>IF(Tabla46[[#This Row],[ID RIESGO]]="","",IF(Tabla46[[#This Row],[RESPONSABLE DEL CONTROL (CARGO)]]="","No","Si"))</f>
        <v/>
      </c>
      <c r="O372" s="427" t="str">
        <f>IF(Tabla46[[#This Row],[FRECUENCIA DE EJECUCION DEL CONTROL]]="","",IF(Tabla46[[#This Row],[FRECUENCIA DE EJECUCION DEL CONTROL]]=DATOS!$AS$32,DATOS!$AS$32,DATOS!$AS$31))</f>
        <v/>
      </c>
      <c r="P37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2" s="427" t="str">
        <f>IF(ISTEXT(Tabla46[[#This Row],[VALOR EVALUACION DISENO]]),"",IF(Tabla46[[#This Row],[VALOR EVALUACION DISENO]]&gt;4.6,DATOS!$AV$21,IF(Tabla46[[#This Row],[VALOR EVALUACION DISENO]]&gt;=3,DATOS!$AV$22,DATOS!$AV$23)))</f>
        <v/>
      </c>
      <c r="R372" s="431"/>
      <c r="S372" s="427" t="str">
        <f>IFERROR(VLOOKUP(Tabla46[[#This Row],[% DE CUMPLIMIENTO DE LA EJECUCION DEL CONTROL]],DATOS!$AS$38:$AT$40,2,0),"")</f>
        <v/>
      </c>
      <c r="T372" s="432"/>
      <c r="U372" s="433" t="str">
        <f>IFERROR(VLOOKUP(Tabla46[[#This Row],[CRITERIOS DE EVALUACION DE LA EFECTIVIDAD]],DATOS!$AS$43:$AT$45,2,0),"")</f>
        <v/>
      </c>
      <c r="V37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3" spans="1:22" ht="15" customHeight="1" x14ac:dyDescent="0.25">
      <c r="A373" s="7"/>
      <c r="B373" s="5"/>
      <c r="C373" s="5"/>
      <c r="D373" s="86"/>
      <c r="E373" s="10"/>
      <c r="F373" s="200"/>
      <c r="G373" s="151" t="str">
        <f>IFERROR(VLOOKUP(Tabla46[[#This Row],[ID RIESGO]],'1. IDENTIFICACION DEL RIESGO'!$AB$27:$AL$34,11,0),"")</f>
        <v/>
      </c>
      <c r="H373" s="200"/>
      <c r="I373" s="426"/>
      <c r="J373" s="426"/>
      <c r="K373" s="426"/>
      <c r="L373" s="426"/>
      <c r="M373" s="426"/>
      <c r="N373" s="427" t="str">
        <f>IF(Tabla46[[#This Row],[ID RIESGO]]="","",IF(Tabla46[[#This Row],[RESPONSABLE DEL CONTROL (CARGO)]]="","No","Si"))</f>
        <v/>
      </c>
      <c r="O373" s="427" t="str">
        <f>IF(Tabla46[[#This Row],[FRECUENCIA DE EJECUCION DEL CONTROL]]="","",IF(Tabla46[[#This Row],[FRECUENCIA DE EJECUCION DEL CONTROL]]=DATOS!$AS$32,DATOS!$AS$32,DATOS!$AS$31))</f>
        <v/>
      </c>
      <c r="P37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3" s="427" t="str">
        <f>IF(ISTEXT(Tabla46[[#This Row],[VALOR EVALUACION DISENO]]),"",IF(Tabla46[[#This Row],[VALOR EVALUACION DISENO]]&gt;4.6,DATOS!$AV$21,IF(Tabla46[[#This Row],[VALOR EVALUACION DISENO]]&gt;=3,DATOS!$AV$22,DATOS!$AV$23)))</f>
        <v/>
      </c>
      <c r="R373" s="431"/>
      <c r="S373" s="427" t="str">
        <f>IFERROR(VLOOKUP(Tabla46[[#This Row],[% DE CUMPLIMIENTO DE LA EJECUCION DEL CONTROL]],DATOS!$AS$38:$AT$40,2,0),"")</f>
        <v/>
      </c>
      <c r="T373" s="432"/>
      <c r="U373" s="433" t="str">
        <f>IFERROR(VLOOKUP(Tabla46[[#This Row],[CRITERIOS DE EVALUACION DE LA EFECTIVIDAD]],DATOS!$AS$43:$AT$45,2,0),"")</f>
        <v/>
      </c>
      <c r="V37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4" spans="1:22" ht="15" customHeight="1" x14ac:dyDescent="0.25">
      <c r="A374" s="7"/>
      <c r="B374" s="5"/>
      <c r="C374" s="5"/>
      <c r="D374" s="86"/>
      <c r="E374" s="10"/>
      <c r="F374" s="200"/>
      <c r="G374" s="151" t="str">
        <f>IFERROR(VLOOKUP(Tabla46[[#This Row],[ID RIESGO]],'1. IDENTIFICACION DEL RIESGO'!$AB$27:$AL$34,11,0),"")</f>
        <v/>
      </c>
      <c r="H374" s="200"/>
      <c r="I374" s="426"/>
      <c r="J374" s="426"/>
      <c r="K374" s="426"/>
      <c r="L374" s="426"/>
      <c r="M374" s="426"/>
      <c r="N374" s="427" t="str">
        <f>IF(Tabla46[[#This Row],[ID RIESGO]]="","",IF(Tabla46[[#This Row],[RESPONSABLE DEL CONTROL (CARGO)]]="","No","Si"))</f>
        <v/>
      </c>
      <c r="O374" s="427" t="str">
        <f>IF(Tabla46[[#This Row],[FRECUENCIA DE EJECUCION DEL CONTROL]]="","",IF(Tabla46[[#This Row],[FRECUENCIA DE EJECUCION DEL CONTROL]]=DATOS!$AS$32,DATOS!$AS$32,DATOS!$AS$31))</f>
        <v/>
      </c>
      <c r="P37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4" s="427" t="str">
        <f>IF(ISTEXT(Tabla46[[#This Row],[VALOR EVALUACION DISENO]]),"",IF(Tabla46[[#This Row],[VALOR EVALUACION DISENO]]&gt;4.6,DATOS!$AV$21,IF(Tabla46[[#This Row],[VALOR EVALUACION DISENO]]&gt;=3,DATOS!$AV$22,DATOS!$AV$23)))</f>
        <v/>
      </c>
      <c r="R374" s="431"/>
      <c r="S374" s="427" t="str">
        <f>IFERROR(VLOOKUP(Tabla46[[#This Row],[% DE CUMPLIMIENTO DE LA EJECUCION DEL CONTROL]],DATOS!$AS$38:$AT$40,2,0),"")</f>
        <v/>
      </c>
      <c r="T374" s="432"/>
      <c r="U374" s="433" t="str">
        <f>IFERROR(VLOOKUP(Tabla46[[#This Row],[CRITERIOS DE EVALUACION DE LA EFECTIVIDAD]],DATOS!$AS$43:$AT$45,2,0),"")</f>
        <v/>
      </c>
      <c r="V37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5" spans="1:22" ht="15" customHeight="1" x14ac:dyDescent="0.25">
      <c r="A375" s="7"/>
      <c r="B375" s="5"/>
      <c r="C375" s="5"/>
      <c r="D375" s="86"/>
      <c r="E375" s="10"/>
      <c r="F375" s="200"/>
      <c r="G375" s="151" t="str">
        <f>IFERROR(VLOOKUP(Tabla46[[#This Row],[ID RIESGO]],'1. IDENTIFICACION DEL RIESGO'!$AB$27:$AL$34,11,0),"")</f>
        <v/>
      </c>
      <c r="H375" s="200"/>
      <c r="I375" s="426"/>
      <c r="J375" s="426"/>
      <c r="K375" s="426"/>
      <c r="L375" s="426"/>
      <c r="M375" s="426"/>
      <c r="N375" s="427" t="str">
        <f>IF(Tabla46[[#This Row],[ID RIESGO]]="","",IF(Tabla46[[#This Row],[RESPONSABLE DEL CONTROL (CARGO)]]="","No","Si"))</f>
        <v/>
      </c>
      <c r="O375" s="427" t="str">
        <f>IF(Tabla46[[#This Row],[FRECUENCIA DE EJECUCION DEL CONTROL]]="","",IF(Tabla46[[#This Row],[FRECUENCIA DE EJECUCION DEL CONTROL]]=DATOS!$AS$32,DATOS!$AS$32,DATOS!$AS$31))</f>
        <v/>
      </c>
      <c r="P37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5" s="427" t="str">
        <f>IF(ISTEXT(Tabla46[[#This Row],[VALOR EVALUACION DISENO]]),"",IF(Tabla46[[#This Row],[VALOR EVALUACION DISENO]]&gt;4.6,DATOS!$AV$21,IF(Tabla46[[#This Row],[VALOR EVALUACION DISENO]]&gt;=3,DATOS!$AV$22,DATOS!$AV$23)))</f>
        <v/>
      </c>
      <c r="R375" s="431"/>
      <c r="S375" s="427" t="str">
        <f>IFERROR(VLOOKUP(Tabla46[[#This Row],[% DE CUMPLIMIENTO DE LA EJECUCION DEL CONTROL]],DATOS!$AS$38:$AT$40,2,0),"")</f>
        <v/>
      </c>
      <c r="T375" s="432"/>
      <c r="U375" s="433" t="str">
        <f>IFERROR(VLOOKUP(Tabla46[[#This Row],[CRITERIOS DE EVALUACION DE LA EFECTIVIDAD]],DATOS!$AS$43:$AT$45,2,0),"")</f>
        <v/>
      </c>
      <c r="V37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6" spans="1:22" ht="15" customHeight="1" x14ac:dyDescent="0.25">
      <c r="A376" s="7"/>
      <c r="B376" s="5"/>
      <c r="C376" s="5"/>
      <c r="D376" s="86"/>
      <c r="E376" s="10"/>
      <c r="F376" s="200"/>
      <c r="G376" s="151" t="str">
        <f>IFERROR(VLOOKUP(Tabla46[[#This Row],[ID RIESGO]],'1. IDENTIFICACION DEL RIESGO'!$AB$27:$AL$34,11,0),"")</f>
        <v/>
      </c>
      <c r="H376" s="200"/>
      <c r="I376" s="426"/>
      <c r="J376" s="426"/>
      <c r="K376" s="426"/>
      <c r="L376" s="426"/>
      <c r="M376" s="426"/>
      <c r="N376" s="427" t="str">
        <f>IF(Tabla46[[#This Row],[ID RIESGO]]="","",IF(Tabla46[[#This Row],[RESPONSABLE DEL CONTROL (CARGO)]]="","No","Si"))</f>
        <v/>
      </c>
      <c r="O376" s="427" t="str">
        <f>IF(Tabla46[[#This Row],[FRECUENCIA DE EJECUCION DEL CONTROL]]="","",IF(Tabla46[[#This Row],[FRECUENCIA DE EJECUCION DEL CONTROL]]=DATOS!$AS$32,DATOS!$AS$32,DATOS!$AS$31))</f>
        <v/>
      </c>
      <c r="P37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6" s="427" t="str">
        <f>IF(ISTEXT(Tabla46[[#This Row],[VALOR EVALUACION DISENO]]),"",IF(Tabla46[[#This Row],[VALOR EVALUACION DISENO]]&gt;4.6,DATOS!$AV$21,IF(Tabla46[[#This Row],[VALOR EVALUACION DISENO]]&gt;=3,DATOS!$AV$22,DATOS!$AV$23)))</f>
        <v/>
      </c>
      <c r="R376" s="431"/>
      <c r="S376" s="427" t="str">
        <f>IFERROR(VLOOKUP(Tabla46[[#This Row],[% DE CUMPLIMIENTO DE LA EJECUCION DEL CONTROL]],DATOS!$AS$38:$AT$40,2,0),"")</f>
        <v/>
      </c>
      <c r="T376" s="432"/>
      <c r="U376" s="433" t="str">
        <f>IFERROR(VLOOKUP(Tabla46[[#This Row],[CRITERIOS DE EVALUACION DE LA EFECTIVIDAD]],DATOS!$AS$43:$AT$45,2,0),"")</f>
        <v/>
      </c>
      <c r="V37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7" spans="1:22" ht="15" customHeight="1" x14ac:dyDescent="0.25">
      <c r="A377" s="7"/>
      <c r="B377" s="5"/>
      <c r="C377" s="5"/>
      <c r="D377" s="86"/>
      <c r="E377" s="10"/>
      <c r="F377" s="200"/>
      <c r="G377" s="151" t="str">
        <f>IFERROR(VLOOKUP(Tabla46[[#This Row],[ID RIESGO]],'1. IDENTIFICACION DEL RIESGO'!$AB$27:$AL$34,11,0),"")</f>
        <v/>
      </c>
      <c r="H377" s="200"/>
      <c r="I377" s="426"/>
      <c r="J377" s="426"/>
      <c r="K377" s="426"/>
      <c r="L377" s="426"/>
      <c r="M377" s="426"/>
      <c r="N377" s="427" t="str">
        <f>IF(Tabla46[[#This Row],[ID RIESGO]]="","",IF(Tabla46[[#This Row],[RESPONSABLE DEL CONTROL (CARGO)]]="","No","Si"))</f>
        <v/>
      </c>
      <c r="O377" s="427" t="str">
        <f>IF(Tabla46[[#This Row],[FRECUENCIA DE EJECUCION DEL CONTROL]]="","",IF(Tabla46[[#This Row],[FRECUENCIA DE EJECUCION DEL CONTROL]]=DATOS!$AS$32,DATOS!$AS$32,DATOS!$AS$31))</f>
        <v/>
      </c>
      <c r="P37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7" s="427" t="str">
        <f>IF(ISTEXT(Tabla46[[#This Row],[VALOR EVALUACION DISENO]]),"",IF(Tabla46[[#This Row],[VALOR EVALUACION DISENO]]&gt;4.6,DATOS!$AV$21,IF(Tabla46[[#This Row],[VALOR EVALUACION DISENO]]&gt;=3,DATOS!$AV$22,DATOS!$AV$23)))</f>
        <v/>
      </c>
      <c r="R377" s="431"/>
      <c r="S377" s="427" t="str">
        <f>IFERROR(VLOOKUP(Tabla46[[#This Row],[% DE CUMPLIMIENTO DE LA EJECUCION DEL CONTROL]],DATOS!$AS$38:$AT$40,2,0),"")</f>
        <v/>
      </c>
      <c r="T377" s="432"/>
      <c r="U377" s="433" t="str">
        <f>IFERROR(VLOOKUP(Tabla46[[#This Row],[CRITERIOS DE EVALUACION DE LA EFECTIVIDAD]],DATOS!$AS$43:$AT$45,2,0),"")</f>
        <v/>
      </c>
      <c r="V37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8" spans="1:22" ht="15" customHeight="1" x14ac:dyDescent="0.25">
      <c r="A378" s="7"/>
      <c r="B378" s="5"/>
      <c r="C378" s="5"/>
      <c r="D378" s="86"/>
      <c r="E378" s="10"/>
      <c r="F378" s="200"/>
      <c r="G378" s="151" t="str">
        <f>IFERROR(VLOOKUP(Tabla46[[#This Row],[ID RIESGO]],'1. IDENTIFICACION DEL RIESGO'!$AB$27:$AL$34,11,0),"")</f>
        <v/>
      </c>
      <c r="H378" s="200"/>
      <c r="I378" s="426"/>
      <c r="J378" s="426"/>
      <c r="K378" s="426"/>
      <c r="L378" s="426"/>
      <c r="M378" s="426"/>
      <c r="N378" s="427" t="str">
        <f>IF(Tabla46[[#This Row],[ID RIESGO]]="","",IF(Tabla46[[#This Row],[RESPONSABLE DEL CONTROL (CARGO)]]="","No","Si"))</f>
        <v/>
      </c>
      <c r="O378" s="427" t="str">
        <f>IF(Tabla46[[#This Row],[FRECUENCIA DE EJECUCION DEL CONTROL]]="","",IF(Tabla46[[#This Row],[FRECUENCIA DE EJECUCION DEL CONTROL]]=DATOS!$AS$32,DATOS!$AS$32,DATOS!$AS$31))</f>
        <v/>
      </c>
      <c r="P37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8" s="427" t="str">
        <f>IF(ISTEXT(Tabla46[[#This Row],[VALOR EVALUACION DISENO]]),"",IF(Tabla46[[#This Row],[VALOR EVALUACION DISENO]]&gt;4.6,DATOS!$AV$21,IF(Tabla46[[#This Row],[VALOR EVALUACION DISENO]]&gt;=3,DATOS!$AV$22,DATOS!$AV$23)))</f>
        <v/>
      </c>
      <c r="R378" s="431"/>
      <c r="S378" s="427" t="str">
        <f>IFERROR(VLOOKUP(Tabla46[[#This Row],[% DE CUMPLIMIENTO DE LA EJECUCION DEL CONTROL]],DATOS!$AS$38:$AT$40,2,0),"")</f>
        <v/>
      </c>
      <c r="T378" s="432"/>
      <c r="U378" s="433" t="str">
        <f>IFERROR(VLOOKUP(Tabla46[[#This Row],[CRITERIOS DE EVALUACION DE LA EFECTIVIDAD]],DATOS!$AS$43:$AT$45,2,0),"")</f>
        <v/>
      </c>
      <c r="V37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79" spans="1:22" ht="15" customHeight="1" x14ac:dyDescent="0.25">
      <c r="A379" s="7"/>
      <c r="B379" s="5"/>
      <c r="C379" s="5"/>
      <c r="D379" s="86"/>
      <c r="E379" s="10"/>
      <c r="F379" s="200"/>
      <c r="G379" s="151" t="str">
        <f>IFERROR(VLOOKUP(Tabla46[[#This Row],[ID RIESGO]],'1. IDENTIFICACION DEL RIESGO'!$AB$27:$AL$34,11,0),"")</f>
        <v/>
      </c>
      <c r="H379" s="200"/>
      <c r="I379" s="426"/>
      <c r="J379" s="426"/>
      <c r="K379" s="426"/>
      <c r="L379" s="426"/>
      <c r="M379" s="426"/>
      <c r="N379" s="427" t="str">
        <f>IF(Tabla46[[#This Row],[ID RIESGO]]="","",IF(Tabla46[[#This Row],[RESPONSABLE DEL CONTROL (CARGO)]]="","No","Si"))</f>
        <v/>
      </c>
      <c r="O379" s="427" t="str">
        <f>IF(Tabla46[[#This Row],[FRECUENCIA DE EJECUCION DEL CONTROL]]="","",IF(Tabla46[[#This Row],[FRECUENCIA DE EJECUCION DEL CONTROL]]=DATOS!$AS$32,DATOS!$AS$32,DATOS!$AS$31))</f>
        <v/>
      </c>
      <c r="P37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79" s="427" t="str">
        <f>IF(ISTEXT(Tabla46[[#This Row],[VALOR EVALUACION DISENO]]),"",IF(Tabla46[[#This Row],[VALOR EVALUACION DISENO]]&gt;4.6,DATOS!$AV$21,IF(Tabla46[[#This Row],[VALOR EVALUACION DISENO]]&gt;=3,DATOS!$AV$22,DATOS!$AV$23)))</f>
        <v/>
      </c>
      <c r="R379" s="431"/>
      <c r="S379" s="427" t="str">
        <f>IFERROR(VLOOKUP(Tabla46[[#This Row],[% DE CUMPLIMIENTO DE LA EJECUCION DEL CONTROL]],DATOS!$AS$38:$AT$40,2,0),"")</f>
        <v/>
      </c>
      <c r="T379" s="432"/>
      <c r="U379" s="433" t="str">
        <f>IFERROR(VLOOKUP(Tabla46[[#This Row],[CRITERIOS DE EVALUACION DE LA EFECTIVIDAD]],DATOS!$AS$43:$AT$45,2,0),"")</f>
        <v/>
      </c>
      <c r="V37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0" spans="1:22" ht="15" customHeight="1" x14ac:dyDescent="0.25">
      <c r="A380" s="7"/>
      <c r="B380" s="5"/>
      <c r="C380" s="5"/>
      <c r="D380" s="86"/>
      <c r="E380" s="10"/>
      <c r="F380" s="200"/>
      <c r="G380" s="151" t="str">
        <f>IFERROR(VLOOKUP(Tabla46[[#This Row],[ID RIESGO]],'1. IDENTIFICACION DEL RIESGO'!$AB$27:$AL$34,11,0),"")</f>
        <v/>
      </c>
      <c r="H380" s="200"/>
      <c r="I380" s="426"/>
      <c r="J380" s="426"/>
      <c r="K380" s="426"/>
      <c r="L380" s="426"/>
      <c r="M380" s="426"/>
      <c r="N380" s="427" t="str">
        <f>IF(Tabla46[[#This Row],[ID RIESGO]]="","",IF(Tabla46[[#This Row],[RESPONSABLE DEL CONTROL (CARGO)]]="","No","Si"))</f>
        <v/>
      </c>
      <c r="O380" s="427" t="str">
        <f>IF(Tabla46[[#This Row],[FRECUENCIA DE EJECUCION DEL CONTROL]]="","",IF(Tabla46[[#This Row],[FRECUENCIA DE EJECUCION DEL CONTROL]]=DATOS!$AS$32,DATOS!$AS$32,DATOS!$AS$31))</f>
        <v/>
      </c>
      <c r="P38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0" s="427" t="str">
        <f>IF(ISTEXT(Tabla46[[#This Row],[VALOR EVALUACION DISENO]]),"",IF(Tabla46[[#This Row],[VALOR EVALUACION DISENO]]&gt;4.6,DATOS!$AV$21,IF(Tabla46[[#This Row],[VALOR EVALUACION DISENO]]&gt;=3,DATOS!$AV$22,DATOS!$AV$23)))</f>
        <v/>
      </c>
      <c r="R380" s="431"/>
      <c r="S380" s="427" t="str">
        <f>IFERROR(VLOOKUP(Tabla46[[#This Row],[% DE CUMPLIMIENTO DE LA EJECUCION DEL CONTROL]],DATOS!$AS$38:$AT$40,2,0),"")</f>
        <v/>
      </c>
      <c r="T380" s="432"/>
      <c r="U380" s="433" t="str">
        <f>IFERROR(VLOOKUP(Tabla46[[#This Row],[CRITERIOS DE EVALUACION DE LA EFECTIVIDAD]],DATOS!$AS$43:$AT$45,2,0),"")</f>
        <v/>
      </c>
      <c r="V38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1" spans="1:22" ht="15" customHeight="1" x14ac:dyDescent="0.25">
      <c r="A381" s="7"/>
      <c r="B381" s="5"/>
      <c r="C381" s="5"/>
      <c r="D381" s="86"/>
      <c r="E381" s="10"/>
      <c r="F381" s="200"/>
      <c r="G381" s="151" t="str">
        <f>IFERROR(VLOOKUP(Tabla46[[#This Row],[ID RIESGO]],'1. IDENTIFICACION DEL RIESGO'!$AB$27:$AL$34,11,0),"")</f>
        <v/>
      </c>
      <c r="H381" s="200"/>
      <c r="I381" s="426"/>
      <c r="J381" s="426"/>
      <c r="K381" s="426"/>
      <c r="L381" s="426"/>
      <c r="M381" s="426"/>
      <c r="N381" s="427" t="str">
        <f>IF(Tabla46[[#This Row],[ID RIESGO]]="","",IF(Tabla46[[#This Row],[RESPONSABLE DEL CONTROL (CARGO)]]="","No","Si"))</f>
        <v/>
      </c>
      <c r="O381" s="427" t="str">
        <f>IF(Tabla46[[#This Row],[FRECUENCIA DE EJECUCION DEL CONTROL]]="","",IF(Tabla46[[#This Row],[FRECUENCIA DE EJECUCION DEL CONTROL]]=DATOS!$AS$32,DATOS!$AS$32,DATOS!$AS$31))</f>
        <v/>
      </c>
      <c r="P38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1" s="427" t="str">
        <f>IF(ISTEXT(Tabla46[[#This Row],[VALOR EVALUACION DISENO]]),"",IF(Tabla46[[#This Row],[VALOR EVALUACION DISENO]]&gt;4.6,DATOS!$AV$21,IF(Tabla46[[#This Row],[VALOR EVALUACION DISENO]]&gt;=3,DATOS!$AV$22,DATOS!$AV$23)))</f>
        <v/>
      </c>
      <c r="R381" s="431"/>
      <c r="S381" s="427" t="str">
        <f>IFERROR(VLOOKUP(Tabla46[[#This Row],[% DE CUMPLIMIENTO DE LA EJECUCION DEL CONTROL]],DATOS!$AS$38:$AT$40,2,0),"")</f>
        <v/>
      </c>
      <c r="T381" s="432"/>
      <c r="U381" s="433" t="str">
        <f>IFERROR(VLOOKUP(Tabla46[[#This Row],[CRITERIOS DE EVALUACION DE LA EFECTIVIDAD]],DATOS!$AS$43:$AT$45,2,0),"")</f>
        <v/>
      </c>
      <c r="V38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2" spans="1:22" ht="15" customHeight="1" x14ac:dyDescent="0.25">
      <c r="A382" s="7"/>
      <c r="B382" s="5"/>
      <c r="C382" s="5"/>
      <c r="D382" s="86"/>
      <c r="E382" s="10"/>
      <c r="F382" s="200"/>
      <c r="G382" s="151" t="str">
        <f>IFERROR(VLOOKUP(Tabla46[[#This Row],[ID RIESGO]],'1. IDENTIFICACION DEL RIESGO'!$AB$27:$AL$34,11,0),"")</f>
        <v/>
      </c>
      <c r="H382" s="200"/>
      <c r="I382" s="426"/>
      <c r="J382" s="426"/>
      <c r="K382" s="426"/>
      <c r="L382" s="426"/>
      <c r="M382" s="426"/>
      <c r="N382" s="427" t="str">
        <f>IF(Tabla46[[#This Row],[ID RIESGO]]="","",IF(Tabla46[[#This Row],[RESPONSABLE DEL CONTROL (CARGO)]]="","No","Si"))</f>
        <v/>
      </c>
      <c r="O382" s="427" t="str">
        <f>IF(Tabla46[[#This Row],[FRECUENCIA DE EJECUCION DEL CONTROL]]="","",IF(Tabla46[[#This Row],[FRECUENCIA DE EJECUCION DEL CONTROL]]=DATOS!$AS$32,DATOS!$AS$32,DATOS!$AS$31))</f>
        <v/>
      </c>
      <c r="P38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2" s="427" t="str">
        <f>IF(ISTEXT(Tabla46[[#This Row],[VALOR EVALUACION DISENO]]),"",IF(Tabla46[[#This Row],[VALOR EVALUACION DISENO]]&gt;4.6,DATOS!$AV$21,IF(Tabla46[[#This Row],[VALOR EVALUACION DISENO]]&gt;=3,DATOS!$AV$22,DATOS!$AV$23)))</f>
        <v/>
      </c>
      <c r="R382" s="431"/>
      <c r="S382" s="427" t="str">
        <f>IFERROR(VLOOKUP(Tabla46[[#This Row],[% DE CUMPLIMIENTO DE LA EJECUCION DEL CONTROL]],DATOS!$AS$38:$AT$40,2,0),"")</f>
        <v/>
      </c>
      <c r="T382" s="432"/>
      <c r="U382" s="433" t="str">
        <f>IFERROR(VLOOKUP(Tabla46[[#This Row],[CRITERIOS DE EVALUACION DE LA EFECTIVIDAD]],DATOS!$AS$43:$AT$45,2,0),"")</f>
        <v/>
      </c>
      <c r="V38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3" spans="1:22" ht="15" customHeight="1" x14ac:dyDescent="0.25">
      <c r="A383" s="7"/>
      <c r="B383" s="5"/>
      <c r="C383" s="5"/>
      <c r="D383" s="86"/>
      <c r="E383" s="10"/>
      <c r="F383" s="200"/>
      <c r="G383" s="151" t="str">
        <f>IFERROR(VLOOKUP(Tabla46[[#This Row],[ID RIESGO]],'1. IDENTIFICACION DEL RIESGO'!$AB$27:$AL$34,11,0),"")</f>
        <v/>
      </c>
      <c r="H383" s="200"/>
      <c r="I383" s="426"/>
      <c r="J383" s="426"/>
      <c r="K383" s="426"/>
      <c r="L383" s="426"/>
      <c r="M383" s="426"/>
      <c r="N383" s="427" t="str">
        <f>IF(Tabla46[[#This Row],[ID RIESGO]]="","",IF(Tabla46[[#This Row],[RESPONSABLE DEL CONTROL (CARGO)]]="","No","Si"))</f>
        <v/>
      </c>
      <c r="O383" s="427" t="str">
        <f>IF(Tabla46[[#This Row],[FRECUENCIA DE EJECUCION DEL CONTROL]]="","",IF(Tabla46[[#This Row],[FRECUENCIA DE EJECUCION DEL CONTROL]]=DATOS!$AS$32,DATOS!$AS$32,DATOS!$AS$31))</f>
        <v/>
      </c>
      <c r="P38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3" s="427" t="str">
        <f>IF(ISTEXT(Tabla46[[#This Row],[VALOR EVALUACION DISENO]]),"",IF(Tabla46[[#This Row],[VALOR EVALUACION DISENO]]&gt;4.6,DATOS!$AV$21,IF(Tabla46[[#This Row],[VALOR EVALUACION DISENO]]&gt;=3,DATOS!$AV$22,DATOS!$AV$23)))</f>
        <v/>
      </c>
      <c r="R383" s="431"/>
      <c r="S383" s="427" t="str">
        <f>IFERROR(VLOOKUP(Tabla46[[#This Row],[% DE CUMPLIMIENTO DE LA EJECUCION DEL CONTROL]],DATOS!$AS$38:$AT$40,2,0),"")</f>
        <v/>
      </c>
      <c r="T383" s="432"/>
      <c r="U383" s="433" t="str">
        <f>IFERROR(VLOOKUP(Tabla46[[#This Row],[CRITERIOS DE EVALUACION DE LA EFECTIVIDAD]],DATOS!$AS$43:$AT$45,2,0),"")</f>
        <v/>
      </c>
      <c r="V38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4" spans="1:22" ht="15" customHeight="1" x14ac:dyDescent="0.25">
      <c r="A384" s="7"/>
      <c r="B384" s="5"/>
      <c r="C384" s="5"/>
      <c r="D384" s="86"/>
      <c r="E384" s="10"/>
      <c r="F384" s="200"/>
      <c r="G384" s="151" t="str">
        <f>IFERROR(VLOOKUP(Tabla46[[#This Row],[ID RIESGO]],'1. IDENTIFICACION DEL RIESGO'!$AB$27:$AL$34,11,0),"")</f>
        <v/>
      </c>
      <c r="H384" s="200"/>
      <c r="I384" s="426"/>
      <c r="J384" s="426"/>
      <c r="K384" s="426"/>
      <c r="L384" s="426"/>
      <c r="M384" s="426"/>
      <c r="N384" s="427" t="str">
        <f>IF(Tabla46[[#This Row],[ID RIESGO]]="","",IF(Tabla46[[#This Row],[RESPONSABLE DEL CONTROL (CARGO)]]="","No","Si"))</f>
        <v/>
      </c>
      <c r="O384" s="427" t="str">
        <f>IF(Tabla46[[#This Row],[FRECUENCIA DE EJECUCION DEL CONTROL]]="","",IF(Tabla46[[#This Row],[FRECUENCIA DE EJECUCION DEL CONTROL]]=DATOS!$AS$32,DATOS!$AS$32,DATOS!$AS$31))</f>
        <v/>
      </c>
      <c r="P38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4" s="427" t="str">
        <f>IF(ISTEXT(Tabla46[[#This Row],[VALOR EVALUACION DISENO]]),"",IF(Tabla46[[#This Row],[VALOR EVALUACION DISENO]]&gt;4.6,DATOS!$AV$21,IF(Tabla46[[#This Row],[VALOR EVALUACION DISENO]]&gt;=3,DATOS!$AV$22,DATOS!$AV$23)))</f>
        <v/>
      </c>
      <c r="R384" s="431"/>
      <c r="S384" s="427" t="str">
        <f>IFERROR(VLOOKUP(Tabla46[[#This Row],[% DE CUMPLIMIENTO DE LA EJECUCION DEL CONTROL]],DATOS!$AS$38:$AT$40,2,0),"")</f>
        <v/>
      </c>
      <c r="T384" s="432"/>
      <c r="U384" s="433" t="str">
        <f>IFERROR(VLOOKUP(Tabla46[[#This Row],[CRITERIOS DE EVALUACION DE LA EFECTIVIDAD]],DATOS!$AS$43:$AT$45,2,0),"")</f>
        <v/>
      </c>
      <c r="V38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5" spans="1:22" ht="15" customHeight="1" x14ac:dyDescent="0.25">
      <c r="A385" s="7"/>
      <c r="B385" s="5"/>
      <c r="C385" s="5"/>
      <c r="D385" s="86"/>
      <c r="E385" s="10"/>
      <c r="F385" s="200"/>
      <c r="G385" s="151" t="str">
        <f>IFERROR(VLOOKUP(Tabla46[[#This Row],[ID RIESGO]],'1. IDENTIFICACION DEL RIESGO'!$AB$27:$AL$34,11,0),"")</f>
        <v/>
      </c>
      <c r="H385" s="200"/>
      <c r="I385" s="426"/>
      <c r="J385" s="426"/>
      <c r="K385" s="426"/>
      <c r="L385" s="426"/>
      <c r="M385" s="426"/>
      <c r="N385" s="427" t="str">
        <f>IF(Tabla46[[#This Row],[ID RIESGO]]="","",IF(Tabla46[[#This Row],[RESPONSABLE DEL CONTROL (CARGO)]]="","No","Si"))</f>
        <v/>
      </c>
      <c r="O385" s="427" t="str">
        <f>IF(Tabla46[[#This Row],[FRECUENCIA DE EJECUCION DEL CONTROL]]="","",IF(Tabla46[[#This Row],[FRECUENCIA DE EJECUCION DEL CONTROL]]=DATOS!$AS$32,DATOS!$AS$32,DATOS!$AS$31))</f>
        <v/>
      </c>
      <c r="P38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5" s="427" t="str">
        <f>IF(ISTEXT(Tabla46[[#This Row],[VALOR EVALUACION DISENO]]),"",IF(Tabla46[[#This Row],[VALOR EVALUACION DISENO]]&gt;4.6,DATOS!$AV$21,IF(Tabla46[[#This Row],[VALOR EVALUACION DISENO]]&gt;=3,DATOS!$AV$22,DATOS!$AV$23)))</f>
        <v/>
      </c>
      <c r="R385" s="431"/>
      <c r="S385" s="427" t="str">
        <f>IFERROR(VLOOKUP(Tabla46[[#This Row],[% DE CUMPLIMIENTO DE LA EJECUCION DEL CONTROL]],DATOS!$AS$38:$AT$40,2,0),"")</f>
        <v/>
      </c>
      <c r="T385" s="432"/>
      <c r="U385" s="433" t="str">
        <f>IFERROR(VLOOKUP(Tabla46[[#This Row],[CRITERIOS DE EVALUACION DE LA EFECTIVIDAD]],DATOS!$AS$43:$AT$45,2,0),"")</f>
        <v/>
      </c>
      <c r="V38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6" spans="1:22" ht="15" customHeight="1" x14ac:dyDescent="0.25">
      <c r="A386" s="7"/>
      <c r="B386" s="5"/>
      <c r="C386" s="5"/>
      <c r="D386" s="86"/>
      <c r="E386" s="10"/>
      <c r="F386" s="200"/>
      <c r="G386" s="151" t="str">
        <f>IFERROR(VLOOKUP(Tabla46[[#This Row],[ID RIESGO]],'1. IDENTIFICACION DEL RIESGO'!$AB$27:$AL$34,11,0),"")</f>
        <v/>
      </c>
      <c r="H386" s="200"/>
      <c r="I386" s="426"/>
      <c r="J386" s="426"/>
      <c r="K386" s="426"/>
      <c r="L386" s="426"/>
      <c r="M386" s="426"/>
      <c r="N386" s="427" t="str">
        <f>IF(Tabla46[[#This Row],[ID RIESGO]]="","",IF(Tabla46[[#This Row],[RESPONSABLE DEL CONTROL (CARGO)]]="","No","Si"))</f>
        <v/>
      </c>
      <c r="O386" s="427" t="str">
        <f>IF(Tabla46[[#This Row],[FRECUENCIA DE EJECUCION DEL CONTROL]]="","",IF(Tabla46[[#This Row],[FRECUENCIA DE EJECUCION DEL CONTROL]]=DATOS!$AS$32,DATOS!$AS$32,DATOS!$AS$31))</f>
        <v/>
      </c>
      <c r="P38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6" s="427" t="str">
        <f>IF(ISTEXT(Tabla46[[#This Row],[VALOR EVALUACION DISENO]]),"",IF(Tabla46[[#This Row],[VALOR EVALUACION DISENO]]&gt;4.6,DATOS!$AV$21,IF(Tabla46[[#This Row],[VALOR EVALUACION DISENO]]&gt;=3,DATOS!$AV$22,DATOS!$AV$23)))</f>
        <v/>
      </c>
      <c r="R386" s="431"/>
      <c r="S386" s="427" t="str">
        <f>IFERROR(VLOOKUP(Tabla46[[#This Row],[% DE CUMPLIMIENTO DE LA EJECUCION DEL CONTROL]],DATOS!$AS$38:$AT$40,2,0),"")</f>
        <v/>
      </c>
      <c r="T386" s="432"/>
      <c r="U386" s="433" t="str">
        <f>IFERROR(VLOOKUP(Tabla46[[#This Row],[CRITERIOS DE EVALUACION DE LA EFECTIVIDAD]],DATOS!$AS$43:$AT$45,2,0),"")</f>
        <v/>
      </c>
      <c r="V38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7" spans="1:22" ht="15" customHeight="1" x14ac:dyDescent="0.25">
      <c r="A387" s="7"/>
      <c r="B387" s="5"/>
      <c r="C387" s="5"/>
      <c r="D387" s="86"/>
      <c r="E387" s="10"/>
      <c r="F387" s="200"/>
      <c r="G387" s="151" t="str">
        <f>IFERROR(VLOOKUP(Tabla46[[#This Row],[ID RIESGO]],'1. IDENTIFICACION DEL RIESGO'!$AB$27:$AL$34,11,0),"")</f>
        <v/>
      </c>
      <c r="H387" s="200"/>
      <c r="I387" s="426"/>
      <c r="J387" s="426"/>
      <c r="K387" s="426"/>
      <c r="L387" s="426"/>
      <c r="M387" s="426"/>
      <c r="N387" s="427" t="str">
        <f>IF(Tabla46[[#This Row],[ID RIESGO]]="","",IF(Tabla46[[#This Row],[RESPONSABLE DEL CONTROL (CARGO)]]="","No","Si"))</f>
        <v/>
      </c>
      <c r="O387" s="427" t="str">
        <f>IF(Tabla46[[#This Row],[FRECUENCIA DE EJECUCION DEL CONTROL]]="","",IF(Tabla46[[#This Row],[FRECUENCIA DE EJECUCION DEL CONTROL]]=DATOS!$AS$32,DATOS!$AS$32,DATOS!$AS$31))</f>
        <v/>
      </c>
      <c r="P38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7" s="427" t="str">
        <f>IF(ISTEXT(Tabla46[[#This Row],[VALOR EVALUACION DISENO]]),"",IF(Tabla46[[#This Row],[VALOR EVALUACION DISENO]]&gt;4.6,DATOS!$AV$21,IF(Tabla46[[#This Row],[VALOR EVALUACION DISENO]]&gt;=3,DATOS!$AV$22,DATOS!$AV$23)))</f>
        <v/>
      </c>
      <c r="R387" s="431"/>
      <c r="S387" s="427" t="str">
        <f>IFERROR(VLOOKUP(Tabla46[[#This Row],[% DE CUMPLIMIENTO DE LA EJECUCION DEL CONTROL]],DATOS!$AS$38:$AT$40,2,0),"")</f>
        <v/>
      </c>
      <c r="T387" s="432"/>
      <c r="U387" s="433" t="str">
        <f>IFERROR(VLOOKUP(Tabla46[[#This Row],[CRITERIOS DE EVALUACION DE LA EFECTIVIDAD]],DATOS!$AS$43:$AT$45,2,0),"")</f>
        <v/>
      </c>
      <c r="V38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8" spans="1:22" ht="15" customHeight="1" x14ac:dyDescent="0.25">
      <c r="A388" s="7"/>
      <c r="B388" s="5"/>
      <c r="C388" s="5"/>
      <c r="D388" s="86"/>
      <c r="E388" s="10"/>
      <c r="F388" s="200"/>
      <c r="G388" s="151" t="str">
        <f>IFERROR(VLOOKUP(Tabla46[[#This Row],[ID RIESGO]],'1. IDENTIFICACION DEL RIESGO'!$AB$27:$AL$34,11,0),"")</f>
        <v/>
      </c>
      <c r="H388" s="200"/>
      <c r="I388" s="426"/>
      <c r="J388" s="426"/>
      <c r="K388" s="426"/>
      <c r="L388" s="426"/>
      <c r="M388" s="426"/>
      <c r="N388" s="427" t="str">
        <f>IF(Tabla46[[#This Row],[ID RIESGO]]="","",IF(Tabla46[[#This Row],[RESPONSABLE DEL CONTROL (CARGO)]]="","No","Si"))</f>
        <v/>
      </c>
      <c r="O388" s="427" t="str">
        <f>IF(Tabla46[[#This Row],[FRECUENCIA DE EJECUCION DEL CONTROL]]="","",IF(Tabla46[[#This Row],[FRECUENCIA DE EJECUCION DEL CONTROL]]=DATOS!$AS$32,DATOS!$AS$32,DATOS!$AS$31))</f>
        <v/>
      </c>
      <c r="P38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8" s="427" t="str">
        <f>IF(ISTEXT(Tabla46[[#This Row],[VALOR EVALUACION DISENO]]),"",IF(Tabla46[[#This Row],[VALOR EVALUACION DISENO]]&gt;4.6,DATOS!$AV$21,IF(Tabla46[[#This Row],[VALOR EVALUACION DISENO]]&gt;=3,DATOS!$AV$22,DATOS!$AV$23)))</f>
        <v/>
      </c>
      <c r="R388" s="431"/>
      <c r="S388" s="427" t="str">
        <f>IFERROR(VLOOKUP(Tabla46[[#This Row],[% DE CUMPLIMIENTO DE LA EJECUCION DEL CONTROL]],DATOS!$AS$38:$AT$40,2,0),"")</f>
        <v/>
      </c>
      <c r="T388" s="432"/>
      <c r="U388" s="433" t="str">
        <f>IFERROR(VLOOKUP(Tabla46[[#This Row],[CRITERIOS DE EVALUACION DE LA EFECTIVIDAD]],DATOS!$AS$43:$AT$45,2,0),"")</f>
        <v/>
      </c>
      <c r="V38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89" spans="1:22" ht="15" customHeight="1" x14ac:dyDescent="0.25">
      <c r="A389" s="7"/>
      <c r="B389" s="5"/>
      <c r="C389" s="5"/>
      <c r="D389" s="86"/>
      <c r="E389" s="10"/>
      <c r="F389" s="200"/>
      <c r="G389" s="151" t="str">
        <f>IFERROR(VLOOKUP(Tabla46[[#This Row],[ID RIESGO]],'1. IDENTIFICACION DEL RIESGO'!$AB$27:$AL$34,11,0),"")</f>
        <v/>
      </c>
      <c r="H389" s="200"/>
      <c r="I389" s="426"/>
      <c r="J389" s="426"/>
      <c r="K389" s="426"/>
      <c r="L389" s="426"/>
      <c r="M389" s="426"/>
      <c r="N389" s="427" t="str">
        <f>IF(Tabla46[[#This Row],[ID RIESGO]]="","",IF(Tabla46[[#This Row],[RESPONSABLE DEL CONTROL (CARGO)]]="","No","Si"))</f>
        <v/>
      </c>
      <c r="O389" s="427" t="str">
        <f>IF(Tabla46[[#This Row],[FRECUENCIA DE EJECUCION DEL CONTROL]]="","",IF(Tabla46[[#This Row],[FRECUENCIA DE EJECUCION DEL CONTROL]]=DATOS!$AS$32,DATOS!$AS$32,DATOS!$AS$31))</f>
        <v/>
      </c>
      <c r="P38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89" s="427" t="str">
        <f>IF(ISTEXT(Tabla46[[#This Row],[VALOR EVALUACION DISENO]]),"",IF(Tabla46[[#This Row],[VALOR EVALUACION DISENO]]&gt;4.6,DATOS!$AV$21,IF(Tabla46[[#This Row],[VALOR EVALUACION DISENO]]&gt;=3,DATOS!$AV$22,DATOS!$AV$23)))</f>
        <v/>
      </c>
      <c r="R389" s="431"/>
      <c r="S389" s="427" t="str">
        <f>IFERROR(VLOOKUP(Tabla46[[#This Row],[% DE CUMPLIMIENTO DE LA EJECUCION DEL CONTROL]],DATOS!$AS$38:$AT$40,2,0),"")</f>
        <v/>
      </c>
      <c r="T389" s="432"/>
      <c r="U389" s="433" t="str">
        <f>IFERROR(VLOOKUP(Tabla46[[#This Row],[CRITERIOS DE EVALUACION DE LA EFECTIVIDAD]],DATOS!$AS$43:$AT$45,2,0),"")</f>
        <v/>
      </c>
      <c r="V38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0" spans="1:22" ht="15" customHeight="1" x14ac:dyDescent="0.25">
      <c r="A390" s="7"/>
      <c r="B390" s="5"/>
      <c r="C390" s="5"/>
      <c r="D390" s="86"/>
      <c r="E390" s="10"/>
      <c r="F390" s="200"/>
      <c r="G390" s="151" t="str">
        <f>IFERROR(VLOOKUP(Tabla46[[#This Row],[ID RIESGO]],'1. IDENTIFICACION DEL RIESGO'!$AB$27:$AL$34,11,0),"")</f>
        <v/>
      </c>
      <c r="H390" s="200"/>
      <c r="I390" s="426"/>
      <c r="J390" s="426"/>
      <c r="K390" s="426"/>
      <c r="L390" s="426"/>
      <c r="M390" s="426"/>
      <c r="N390" s="427" t="str">
        <f>IF(Tabla46[[#This Row],[ID RIESGO]]="","",IF(Tabla46[[#This Row],[RESPONSABLE DEL CONTROL (CARGO)]]="","No","Si"))</f>
        <v/>
      </c>
      <c r="O390" s="427" t="str">
        <f>IF(Tabla46[[#This Row],[FRECUENCIA DE EJECUCION DEL CONTROL]]="","",IF(Tabla46[[#This Row],[FRECUENCIA DE EJECUCION DEL CONTROL]]=DATOS!$AS$32,DATOS!$AS$32,DATOS!$AS$31))</f>
        <v/>
      </c>
      <c r="P39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0" s="427" t="str">
        <f>IF(ISTEXT(Tabla46[[#This Row],[VALOR EVALUACION DISENO]]),"",IF(Tabla46[[#This Row],[VALOR EVALUACION DISENO]]&gt;4.6,DATOS!$AV$21,IF(Tabla46[[#This Row],[VALOR EVALUACION DISENO]]&gt;=3,DATOS!$AV$22,DATOS!$AV$23)))</f>
        <v/>
      </c>
      <c r="R390" s="431"/>
      <c r="S390" s="427" t="str">
        <f>IFERROR(VLOOKUP(Tabla46[[#This Row],[% DE CUMPLIMIENTO DE LA EJECUCION DEL CONTROL]],DATOS!$AS$38:$AT$40,2,0),"")</f>
        <v/>
      </c>
      <c r="T390" s="432"/>
      <c r="U390" s="433" t="str">
        <f>IFERROR(VLOOKUP(Tabla46[[#This Row],[CRITERIOS DE EVALUACION DE LA EFECTIVIDAD]],DATOS!$AS$43:$AT$45,2,0),"")</f>
        <v/>
      </c>
      <c r="V39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1" spans="1:22" ht="15" customHeight="1" x14ac:dyDescent="0.25">
      <c r="A391" s="7"/>
      <c r="B391" s="5"/>
      <c r="C391" s="5"/>
      <c r="D391" s="86"/>
      <c r="E391" s="10"/>
      <c r="F391" s="200"/>
      <c r="G391" s="151" t="str">
        <f>IFERROR(VLOOKUP(Tabla46[[#This Row],[ID RIESGO]],'1. IDENTIFICACION DEL RIESGO'!$AB$27:$AL$34,11,0),"")</f>
        <v/>
      </c>
      <c r="H391" s="200"/>
      <c r="I391" s="426"/>
      <c r="J391" s="426"/>
      <c r="K391" s="426"/>
      <c r="L391" s="426"/>
      <c r="M391" s="426"/>
      <c r="N391" s="427" t="str">
        <f>IF(Tabla46[[#This Row],[ID RIESGO]]="","",IF(Tabla46[[#This Row],[RESPONSABLE DEL CONTROL (CARGO)]]="","No","Si"))</f>
        <v/>
      </c>
      <c r="O391" s="427" t="str">
        <f>IF(Tabla46[[#This Row],[FRECUENCIA DE EJECUCION DEL CONTROL]]="","",IF(Tabla46[[#This Row],[FRECUENCIA DE EJECUCION DEL CONTROL]]=DATOS!$AS$32,DATOS!$AS$32,DATOS!$AS$31))</f>
        <v/>
      </c>
      <c r="P39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1" s="427" t="str">
        <f>IF(ISTEXT(Tabla46[[#This Row],[VALOR EVALUACION DISENO]]),"",IF(Tabla46[[#This Row],[VALOR EVALUACION DISENO]]&gt;4.6,DATOS!$AV$21,IF(Tabla46[[#This Row],[VALOR EVALUACION DISENO]]&gt;=3,DATOS!$AV$22,DATOS!$AV$23)))</f>
        <v/>
      </c>
      <c r="R391" s="431"/>
      <c r="S391" s="427" t="str">
        <f>IFERROR(VLOOKUP(Tabla46[[#This Row],[% DE CUMPLIMIENTO DE LA EJECUCION DEL CONTROL]],DATOS!$AS$38:$AT$40,2,0),"")</f>
        <v/>
      </c>
      <c r="T391" s="432"/>
      <c r="U391" s="433" t="str">
        <f>IFERROR(VLOOKUP(Tabla46[[#This Row],[CRITERIOS DE EVALUACION DE LA EFECTIVIDAD]],DATOS!$AS$43:$AT$45,2,0),"")</f>
        <v/>
      </c>
      <c r="V39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2" spans="1:22" ht="15" customHeight="1" x14ac:dyDescent="0.25">
      <c r="A392" s="7"/>
      <c r="B392" s="5"/>
      <c r="C392" s="5"/>
      <c r="D392" s="86"/>
      <c r="E392" s="10"/>
      <c r="F392" s="200"/>
      <c r="G392" s="151" t="str">
        <f>IFERROR(VLOOKUP(Tabla46[[#This Row],[ID RIESGO]],'1. IDENTIFICACION DEL RIESGO'!$AB$27:$AL$34,11,0),"")</f>
        <v/>
      </c>
      <c r="H392" s="200"/>
      <c r="I392" s="426"/>
      <c r="J392" s="426"/>
      <c r="K392" s="426"/>
      <c r="L392" s="426"/>
      <c r="M392" s="426"/>
      <c r="N392" s="427" t="str">
        <f>IF(Tabla46[[#This Row],[ID RIESGO]]="","",IF(Tabla46[[#This Row],[RESPONSABLE DEL CONTROL (CARGO)]]="","No","Si"))</f>
        <v/>
      </c>
      <c r="O392" s="427" t="str">
        <f>IF(Tabla46[[#This Row],[FRECUENCIA DE EJECUCION DEL CONTROL]]="","",IF(Tabla46[[#This Row],[FRECUENCIA DE EJECUCION DEL CONTROL]]=DATOS!$AS$32,DATOS!$AS$32,DATOS!$AS$31))</f>
        <v/>
      </c>
      <c r="P39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2" s="427" t="str">
        <f>IF(ISTEXT(Tabla46[[#This Row],[VALOR EVALUACION DISENO]]),"",IF(Tabla46[[#This Row],[VALOR EVALUACION DISENO]]&gt;4.6,DATOS!$AV$21,IF(Tabla46[[#This Row],[VALOR EVALUACION DISENO]]&gt;=3,DATOS!$AV$22,DATOS!$AV$23)))</f>
        <v/>
      </c>
      <c r="R392" s="431"/>
      <c r="S392" s="427" t="str">
        <f>IFERROR(VLOOKUP(Tabla46[[#This Row],[% DE CUMPLIMIENTO DE LA EJECUCION DEL CONTROL]],DATOS!$AS$38:$AT$40,2,0),"")</f>
        <v/>
      </c>
      <c r="T392" s="432"/>
      <c r="U392" s="433" t="str">
        <f>IFERROR(VLOOKUP(Tabla46[[#This Row],[CRITERIOS DE EVALUACION DE LA EFECTIVIDAD]],DATOS!$AS$43:$AT$45,2,0),"")</f>
        <v/>
      </c>
      <c r="V39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3" spans="1:22" ht="15" customHeight="1" x14ac:dyDescent="0.25">
      <c r="A393" s="7"/>
      <c r="B393" s="5"/>
      <c r="C393" s="5"/>
      <c r="D393" s="86"/>
      <c r="E393" s="10"/>
      <c r="F393" s="200"/>
      <c r="G393" s="151" t="str">
        <f>IFERROR(VLOOKUP(Tabla46[[#This Row],[ID RIESGO]],'1. IDENTIFICACION DEL RIESGO'!$AB$27:$AL$34,11,0),"")</f>
        <v/>
      </c>
      <c r="H393" s="200"/>
      <c r="I393" s="426"/>
      <c r="J393" s="426"/>
      <c r="K393" s="426"/>
      <c r="L393" s="426"/>
      <c r="M393" s="426"/>
      <c r="N393" s="427" t="str">
        <f>IF(Tabla46[[#This Row],[ID RIESGO]]="","",IF(Tabla46[[#This Row],[RESPONSABLE DEL CONTROL (CARGO)]]="","No","Si"))</f>
        <v/>
      </c>
      <c r="O393" s="427" t="str">
        <f>IF(Tabla46[[#This Row],[FRECUENCIA DE EJECUCION DEL CONTROL]]="","",IF(Tabla46[[#This Row],[FRECUENCIA DE EJECUCION DEL CONTROL]]=DATOS!$AS$32,DATOS!$AS$32,DATOS!$AS$31))</f>
        <v/>
      </c>
      <c r="P39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3" s="427" t="str">
        <f>IF(ISTEXT(Tabla46[[#This Row],[VALOR EVALUACION DISENO]]),"",IF(Tabla46[[#This Row],[VALOR EVALUACION DISENO]]&gt;4.6,DATOS!$AV$21,IF(Tabla46[[#This Row],[VALOR EVALUACION DISENO]]&gt;=3,DATOS!$AV$22,DATOS!$AV$23)))</f>
        <v/>
      </c>
      <c r="R393" s="431"/>
      <c r="S393" s="427" t="str">
        <f>IFERROR(VLOOKUP(Tabla46[[#This Row],[% DE CUMPLIMIENTO DE LA EJECUCION DEL CONTROL]],DATOS!$AS$38:$AT$40,2,0),"")</f>
        <v/>
      </c>
      <c r="T393" s="432"/>
      <c r="U393" s="433" t="str">
        <f>IFERROR(VLOOKUP(Tabla46[[#This Row],[CRITERIOS DE EVALUACION DE LA EFECTIVIDAD]],DATOS!$AS$43:$AT$45,2,0),"")</f>
        <v/>
      </c>
      <c r="V39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4" spans="1:22" ht="15" customHeight="1" x14ac:dyDescent="0.25">
      <c r="A394" s="7"/>
      <c r="B394" s="5"/>
      <c r="C394" s="5"/>
      <c r="D394" s="86"/>
      <c r="E394" s="10"/>
      <c r="F394" s="200"/>
      <c r="G394" s="151" t="str">
        <f>IFERROR(VLOOKUP(Tabla46[[#This Row],[ID RIESGO]],'1. IDENTIFICACION DEL RIESGO'!$AB$27:$AL$34,11,0),"")</f>
        <v/>
      </c>
      <c r="H394" s="200"/>
      <c r="I394" s="426"/>
      <c r="J394" s="426"/>
      <c r="K394" s="426"/>
      <c r="L394" s="426"/>
      <c r="M394" s="426"/>
      <c r="N394" s="427" t="str">
        <f>IF(Tabla46[[#This Row],[ID RIESGO]]="","",IF(Tabla46[[#This Row],[RESPONSABLE DEL CONTROL (CARGO)]]="","No","Si"))</f>
        <v/>
      </c>
      <c r="O394" s="427" t="str">
        <f>IF(Tabla46[[#This Row],[FRECUENCIA DE EJECUCION DEL CONTROL]]="","",IF(Tabla46[[#This Row],[FRECUENCIA DE EJECUCION DEL CONTROL]]=DATOS!$AS$32,DATOS!$AS$32,DATOS!$AS$31))</f>
        <v/>
      </c>
      <c r="P39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4" s="427" t="str">
        <f>IF(ISTEXT(Tabla46[[#This Row],[VALOR EVALUACION DISENO]]),"",IF(Tabla46[[#This Row],[VALOR EVALUACION DISENO]]&gt;4.6,DATOS!$AV$21,IF(Tabla46[[#This Row],[VALOR EVALUACION DISENO]]&gt;=3,DATOS!$AV$22,DATOS!$AV$23)))</f>
        <v/>
      </c>
      <c r="R394" s="431"/>
      <c r="S394" s="427" t="str">
        <f>IFERROR(VLOOKUP(Tabla46[[#This Row],[% DE CUMPLIMIENTO DE LA EJECUCION DEL CONTROL]],DATOS!$AS$38:$AT$40,2,0),"")</f>
        <v/>
      </c>
      <c r="T394" s="432"/>
      <c r="U394" s="433" t="str">
        <f>IFERROR(VLOOKUP(Tabla46[[#This Row],[CRITERIOS DE EVALUACION DE LA EFECTIVIDAD]],DATOS!$AS$43:$AT$45,2,0),"")</f>
        <v/>
      </c>
      <c r="V39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5" spans="1:22" ht="15" customHeight="1" x14ac:dyDescent="0.25">
      <c r="A395" s="7"/>
      <c r="B395" s="5"/>
      <c r="C395" s="5"/>
      <c r="D395" s="86"/>
      <c r="E395" s="10"/>
      <c r="F395" s="200"/>
      <c r="G395" s="151" t="str">
        <f>IFERROR(VLOOKUP(Tabla46[[#This Row],[ID RIESGO]],'1. IDENTIFICACION DEL RIESGO'!$AB$27:$AL$34,11,0),"")</f>
        <v/>
      </c>
      <c r="H395" s="200"/>
      <c r="I395" s="426"/>
      <c r="J395" s="426"/>
      <c r="K395" s="426"/>
      <c r="L395" s="426"/>
      <c r="M395" s="426"/>
      <c r="N395" s="427" t="str">
        <f>IF(Tabla46[[#This Row],[ID RIESGO]]="","",IF(Tabla46[[#This Row],[RESPONSABLE DEL CONTROL (CARGO)]]="","No","Si"))</f>
        <v/>
      </c>
      <c r="O395" s="427" t="str">
        <f>IF(Tabla46[[#This Row],[FRECUENCIA DE EJECUCION DEL CONTROL]]="","",IF(Tabla46[[#This Row],[FRECUENCIA DE EJECUCION DEL CONTROL]]=DATOS!$AS$32,DATOS!$AS$32,DATOS!$AS$31))</f>
        <v/>
      </c>
      <c r="P39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5" s="427" t="str">
        <f>IF(ISTEXT(Tabla46[[#This Row],[VALOR EVALUACION DISENO]]),"",IF(Tabla46[[#This Row],[VALOR EVALUACION DISENO]]&gt;4.6,DATOS!$AV$21,IF(Tabla46[[#This Row],[VALOR EVALUACION DISENO]]&gt;=3,DATOS!$AV$22,DATOS!$AV$23)))</f>
        <v/>
      </c>
      <c r="R395" s="431"/>
      <c r="S395" s="427" t="str">
        <f>IFERROR(VLOOKUP(Tabla46[[#This Row],[% DE CUMPLIMIENTO DE LA EJECUCION DEL CONTROL]],DATOS!$AS$38:$AT$40,2,0),"")</f>
        <v/>
      </c>
      <c r="T395" s="432"/>
      <c r="U395" s="433" t="str">
        <f>IFERROR(VLOOKUP(Tabla46[[#This Row],[CRITERIOS DE EVALUACION DE LA EFECTIVIDAD]],DATOS!$AS$43:$AT$45,2,0),"")</f>
        <v/>
      </c>
      <c r="V39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6" spans="1:22" ht="15" customHeight="1" x14ac:dyDescent="0.25">
      <c r="A396" s="7"/>
      <c r="B396" s="5"/>
      <c r="C396" s="5"/>
      <c r="D396" s="86"/>
      <c r="E396" s="10"/>
      <c r="F396" s="200"/>
      <c r="G396" s="151" t="str">
        <f>IFERROR(VLOOKUP(Tabla46[[#This Row],[ID RIESGO]],'1. IDENTIFICACION DEL RIESGO'!$AB$27:$AL$34,11,0),"")</f>
        <v/>
      </c>
      <c r="H396" s="200"/>
      <c r="I396" s="426"/>
      <c r="J396" s="426"/>
      <c r="K396" s="426"/>
      <c r="L396" s="426"/>
      <c r="M396" s="426"/>
      <c r="N396" s="427" t="str">
        <f>IF(Tabla46[[#This Row],[ID RIESGO]]="","",IF(Tabla46[[#This Row],[RESPONSABLE DEL CONTROL (CARGO)]]="","No","Si"))</f>
        <v/>
      </c>
      <c r="O396" s="427" t="str">
        <f>IF(Tabla46[[#This Row],[FRECUENCIA DE EJECUCION DEL CONTROL]]="","",IF(Tabla46[[#This Row],[FRECUENCIA DE EJECUCION DEL CONTROL]]=DATOS!$AS$32,DATOS!$AS$32,DATOS!$AS$31))</f>
        <v/>
      </c>
      <c r="P39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6" s="427" t="str">
        <f>IF(ISTEXT(Tabla46[[#This Row],[VALOR EVALUACION DISENO]]),"",IF(Tabla46[[#This Row],[VALOR EVALUACION DISENO]]&gt;4.6,DATOS!$AV$21,IF(Tabla46[[#This Row],[VALOR EVALUACION DISENO]]&gt;=3,DATOS!$AV$22,DATOS!$AV$23)))</f>
        <v/>
      </c>
      <c r="R396" s="431"/>
      <c r="S396" s="427" t="str">
        <f>IFERROR(VLOOKUP(Tabla46[[#This Row],[% DE CUMPLIMIENTO DE LA EJECUCION DEL CONTROL]],DATOS!$AS$38:$AT$40,2,0),"")</f>
        <v/>
      </c>
      <c r="T396" s="432"/>
      <c r="U396" s="433" t="str">
        <f>IFERROR(VLOOKUP(Tabla46[[#This Row],[CRITERIOS DE EVALUACION DE LA EFECTIVIDAD]],DATOS!$AS$43:$AT$45,2,0),"")</f>
        <v/>
      </c>
      <c r="V39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7" spans="1:22" ht="15" customHeight="1" x14ac:dyDescent="0.25">
      <c r="A397" s="7"/>
      <c r="B397" s="5"/>
      <c r="C397" s="5"/>
      <c r="D397" s="86"/>
      <c r="E397" s="10"/>
      <c r="F397" s="200"/>
      <c r="G397" s="151" t="str">
        <f>IFERROR(VLOOKUP(Tabla46[[#This Row],[ID RIESGO]],'1. IDENTIFICACION DEL RIESGO'!$AB$27:$AL$34,11,0),"")</f>
        <v/>
      </c>
      <c r="H397" s="200"/>
      <c r="I397" s="426"/>
      <c r="J397" s="426"/>
      <c r="K397" s="426"/>
      <c r="L397" s="426"/>
      <c r="M397" s="426"/>
      <c r="N397" s="427" t="str">
        <f>IF(Tabla46[[#This Row],[ID RIESGO]]="","",IF(Tabla46[[#This Row],[RESPONSABLE DEL CONTROL (CARGO)]]="","No","Si"))</f>
        <v/>
      </c>
      <c r="O397" s="427" t="str">
        <f>IF(Tabla46[[#This Row],[FRECUENCIA DE EJECUCION DEL CONTROL]]="","",IF(Tabla46[[#This Row],[FRECUENCIA DE EJECUCION DEL CONTROL]]=DATOS!$AS$32,DATOS!$AS$32,DATOS!$AS$31))</f>
        <v/>
      </c>
      <c r="P39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7" s="427" t="str">
        <f>IF(ISTEXT(Tabla46[[#This Row],[VALOR EVALUACION DISENO]]),"",IF(Tabla46[[#This Row],[VALOR EVALUACION DISENO]]&gt;4.6,DATOS!$AV$21,IF(Tabla46[[#This Row],[VALOR EVALUACION DISENO]]&gt;=3,DATOS!$AV$22,DATOS!$AV$23)))</f>
        <v/>
      </c>
      <c r="R397" s="431"/>
      <c r="S397" s="427" t="str">
        <f>IFERROR(VLOOKUP(Tabla46[[#This Row],[% DE CUMPLIMIENTO DE LA EJECUCION DEL CONTROL]],DATOS!$AS$38:$AT$40,2,0),"")</f>
        <v/>
      </c>
      <c r="T397" s="432"/>
      <c r="U397" s="433" t="str">
        <f>IFERROR(VLOOKUP(Tabla46[[#This Row],[CRITERIOS DE EVALUACION DE LA EFECTIVIDAD]],DATOS!$AS$43:$AT$45,2,0),"")</f>
        <v/>
      </c>
      <c r="V39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8" spans="1:22" ht="15" customHeight="1" x14ac:dyDescent="0.25">
      <c r="A398" s="7"/>
      <c r="B398" s="5"/>
      <c r="C398" s="5"/>
      <c r="D398" s="86"/>
      <c r="E398" s="10"/>
      <c r="F398" s="200"/>
      <c r="G398" s="151" t="str">
        <f>IFERROR(VLOOKUP(Tabla46[[#This Row],[ID RIESGO]],'1. IDENTIFICACION DEL RIESGO'!$AB$27:$AL$34,11,0),"")</f>
        <v/>
      </c>
      <c r="H398" s="200"/>
      <c r="I398" s="426"/>
      <c r="J398" s="426"/>
      <c r="K398" s="426"/>
      <c r="L398" s="426"/>
      <c r="M398" s="426"/>
      <c r="N398" s="427" t="str">
        <f>IF(Tabla46[[#This Row],[ID RIESGO]]="","",IF(Tabla46[[#This Row],[RESPONSABLE DEL CONTROL (CARGO)]]="","No","Si"))</f>
        <v/>
      </c>
      <c r="O398" s="427" t="str">
        <f>IF(Tabla46[[#This Row],[FRECUENCIA DE EJECUCION DEL CONTROL]]="","",IF(Tabla46[[#This Row],[FRECUENCIA DE EJECUCION DEL CONTROL]]=DATOS!$AS$32,DATOS!$AS$32,DATOS!$AS$31))</f>
        <v/>
      </c>
      <c r="P39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8" s="427" t="str">
        <f>IF(ISTEXT(Tabla46[[#This Row],[VALOR EVALUACION DISENO]]),"",IF(Tabla46[[#This Row],[VALOR EVALUACION DISENO]]&gt;4.6,DATOS!$AV$21,IF(Tabla46[[#This Row],[VALOR EVALUACION DISENO]]&gt;=3,DATOS!$AV$22,DATOS!$AV$23)))</f>
        <v/>
      </c>
      <c r="R398" s="431"/>
      <c r="S398" s="427" t="str">
        <f>IFERROR(VLOOKUP(Tabla46[[#This Row],[% DE CUMPLIMIENTO DE LA EJECUCION DEL CONTROL]],DATOS!$AS$38:$AT$40,2,0),"")</f>
        <v/>
      </c>
      <c r="T398" s="432"/>
      <c r="U398" s="433" t="str">
        <f>IFERROR(VLOOKUP(Tabla46[[#This Row],[CRITERIOS DE EVALUACION DE LA EFECTIVIDAD]],DATOS!$AS$43:$AT$45,2,0),"")</f>
        <v/>
      </c>
      <c r="V39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399" spans="1:22" ht="15" customHeight="1" x14ac:dyDescent="0.25">
      <c r="A399" s="7"/>
      <c r="B399" s="5"/>
      <c r="C399" s="5"/>
      <c r="D399" s="86"/>
      <c r="E399" s="10"/>
      <c r="F399" s="200"/>
      <c r="G399" s="151" t="str">
        <f>IFERROR(VLOOKUP(Tabla46[[#This Row],[ID RIESGO]],'1. IDENTIFICACION DEL RIESGO'!$AB$27:$AL$34,11,0),"")</f>
        <v/>
      </c>
      <c r="H399" s="200"/>
      <c r="I399" s="426"/>
      <c r="J399" s="426"/>
      <c r="K399" s="426"/>
      <c r="L399" s="426"/>
      <c r="M399" s="426"/>
      <c r="N399" s="427" t="str">
        <f>IF(Tabla46[[#This Row],[ID RIESGO]]="","",IF(Tabla46[[#This Row],[RESPONSABLE DEL CONTROL (CARGO)]]="","No","Si"))</f>
        <v/>
      </c>
      <c r="O399" s="427" t="str">
        <f>IF(Tabla46[[#This Row],[FRECUENCIA DE EJECUCION DEL CONTROL]]="","",IF(Tabla46[[#This Row],[FRECUENCIA DE EJECUCION DEL CONTROL]]=DATOS!$AS$32,DATOS!$AS$32,DATOS!$AS$31))</f>
        <v/>
      </c>
      <c r="P39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399" s="427" t="str">
        <f>IF(ISTEXT(Tabla46[[#This Row],[VALOR EVALUACION DISENO]]),"",IF(Tabla46[[#This Row],[VALOR EVALUACION DISENO]]&gt;4.6,DATOS!$AV$21,IF(Tabla46[[#This Row],[VALOR EVALUACION DISENO]]&gt;=3,DATOS!$AV$22,DATOS!$AV$23)))</f>
        <v/>
      </c>
      <c r="R399" s="431"/>
      <c r="S399" s="427" t="str">
        <f>IFERROR(VLOOKUP(Tabla46[[#This Row],[% DE CUMPLIMIENTO DE LA EJECUCION DEL CONTROL]],DATOS!$AS$38:$AT$40,2,0),"")</f>
        <v/>
      </c>
      <c r="T399" s="432"/>
      <c r="U399" s="433" t="str">
        <f>IFERROR(VLOOKUP(Tabla46[[#This Row],[CRITERIOS DE EVALUACION DE LA EFECTIVIDAD]],DATOS!$AS$43:$AT$45,2,0),"")</f>
        <v/>
      </c>
      <c r="V39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0" spans="1:22" ht="15" customHeight="1" x14ac:dyDescent="0.25">
      <c r="A400" s="7"/>
      <c r="B400" s="5"/>
      <c r="C400" s="5"/>
      <c r="D400" s="86"/>
      <c r="E400" s="10"/>
      <c r="F400" s="200"/>
      <c r="G400" s="151" t="str">
        <f>IFERROR(VLOOKUP(Tabla46[[#This Row],[ID RIESGO]],'1. IDENTIFICACION DEL RIESGO'!$AB$27:$AL$34,11,0),"")</f>
        <v/>
      </c>
      <c r="H400" s="200"/>
      <c r="I400" s="426"/>
      <c r="J400" s="426"/>
      <c r="K400" s="426"/>
      <c r="L400" s="426"/>
      <c r="M400" s="426"/>
      <c r="N400" s="427" t="str">
        <f>IF(Tabla46[[#This Row],[ID RIESGO]]="","",IF(Tabla46[[#This Row],[RESPONSABLE DEL CONTROL (CARGO)]]="","No","Si"))</f>
        <v/>
      </c>
      <c r="O400" s="427" t="str">
        <f>IF(Tabla46[[#This Row],[FRECUENCIA DE EJECUCION DEL CONTROL]]="","",IF(Tabla46[[#This Row],[FRECUENCIA DE EJECUCION DEL CONTROL]]=DATOS!$AS$32,DATOS!$AS$32,DATOS!$AS$31))</f>
        <v/>
      </c>
      <c r="P40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0" s="427" t="str">
        <f>IF(ISTEXT(Tabla46[[#This Row],[VALOR EVALUACION DISENO]]),"",IF(Tabla46[[#This Row],[VALOR EVALUACION DISENO]]&gt;4.6,DATOS!$AV$21,IF(Tabla46[[#This Row],[VALOR EVALUACION DISENO]]&gt;=3,DATOS!$AV$22,DATOS!$AV$23)))</f>
        <v/>
      </c>
      <c r="R400" s="431"/>
      <c r="S400" s="427" t="str">
        <f>IFERROR(VLOOKUP(Tabla46[[#This Row],[% DE CUMPLIMIENTO DE LA EJECUCION DEL CONTROL]],DATOS!$AS$38:$AT$40,2,0),"")</f>
        <v/>
      </c>
      <c r="T400" s="432"/>
      <c r="U400" s="433" t="str">
        <f>IFERROR(VLOOKUP(Tabla46[[#This Row],[CRITERIOS DE EVALUACION DE LA EFECTIVIDAD]],DATOS!$AS$43:$AT$45,2,0),"")</f>
        <v/>
      </c>
      <c r="V40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1" spans="1:22" ht="15" customHeight="1" x14ac:dyDescent="0.25">
      <c r="A401" s="7"/>
      <c r="B401" s="5"/>
      <c r="C401" s="5"/>
      <c r="D401" s="86"/>
      <c r="E401" s="10"/>
      <c r="F401" s="200"/>
      <c r="G401" s="151" t="str">
        <f>IFERROR(VLOOKUP(Tabla46[[#This Row],[ID RIESGO]],'1. IDENTIFICACION DEL RIESGO'!$AB$27:$AL$34,11,0),"")</f>
        <v/>
      </c>
      <c r="H401" s="200"/>
      <c r="I401" s="426"/>
      <c r="J401" s="426"/>
      <c r="K401" s="426"/>
      <c r="L401" s="426"/>
      <c r="M401" s="426"/>
      <c r="N401" s="427" t="str">
        <f>IF(Tabla46[[#This Row],[ID RIESGO]]="","",IF(Tabla46[[#This Row],[RESPONSABLE DEL CONTROL (CARGO)]]="","No","Si"))</f>
        <v/>
      </c>
      <c r="O401" s="427" t="str">
        <f>IF(Tabla46[[#This Row],[FRECUENCIA DE EJECUCION DEL CONTROL]]="","",IF(Tabla46[[#This Row],[FRECUENCIA DE EJECUCION DEL CONTROL]]=DATOS!$AS$32,DATOS!$AS$32,DATOS!$AS$31))</f>
        <v/>
      </c>
      <c r="P40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1" s="427" t="str">
        <f>IF(ISTEXT(Tabla46[[#This Row],[VALOR EVALUACION DISENO]]),"",IF(Tabla46[[#This Row],[VALOR EVALUACION DISENO]]&gt;4.6,DATOS!$AV$21,IF(Tabla46[[#This Row],[VALOR EVALUACION DISENO]]&gt;=3,DATOS!$AV$22,DATOS!$AV$23)))</f>
        <v/>
      </c>
      <c r="R401" s="431"/>
      <c r="S401" s="427" t="str">
        <f>IFERROR(VLOOKUP(Tabla46[[#This Row],[% DE CUMPLIMIENTO DE LA EJECUCION DEL CONTROL]],DATOS!$AS$38:$AT$40,2,0),"")</f>
        <v/>
      </c>
      <c r="T401" s="432"/>
      <c r="U401" s="433" t="str">
        <f>IFERROR(VLOOKUP(Tabla46[[#This Row],[CRITERIOS DE EVALUACION DE LA EFECTIVIDAD]],DATOS!$AS$43:$AT$45,2,0),"")</f>
        <v/>
      </c>
      <c r="V40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2" spans="1:22" ht="15" customHeight="1" x14ac:dyDescent="0.25">
      <c r="A402" s="7"/>
      <c r="B402" s="5"/>
      <c r="C402" s="5"/>
      <c r="D402" s="86"/>
      <c r="E402" s="10"/>
      <c r="F402" s="200"/>
      <c r="G402" s="151" t="str">
        <f>IFERROR(VLOOKUP(Tabla46[[#This Row],[ID RIESGO]],'1. IDENTIFICACION DEL RIESGO'!$AB$27:$AL$34,11,0),"")</f>
        <v/>
      </c>
      <c r="H402" s="200"/>
      <c r="I402" s="426"/>
      <c r="J402" s="426"/>
      <c r="K402" s="426"/>
      <c r="L402" s="426"/>
      <c r="M402" s="426"/>
      <c r="N402" s="427" t="str">
        <f>IF(Tabla46[[#This Row],[ID RIESGO]]="","",IF(Tabla46[[#This Row],[RESPONSABLE DEL CONTROL (CARGO)]]="","No","Si"))</f>
        <v/>
      </c>
      <c r="O402" s="427" t="str">
        <f>IF(Tabla46[[#This Row],[FRECUENCIA DE EJECUCION DEL CONTROL]]="","",IF(Tabla46[[#This Row],[FRECUENCIA DE EJECUCION DEL CONTROL]]=DATOS!$AS$32,DATOS!$AS$32,DATOS!$AS$31))</f>
        <v/>
      </c>
      <c r="P40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2" s="427" t="str">
        <f>IF(ISTEXT(Tabla46[[#This Row],[VALOR EVALUACION DISENO]]),"",IF(Tabla46[[#This Row],[VALOR EVALUACION DISENO]]&gt;4.6,DATOS!$AV$21,IF(Tabla46[[#This Row],[VALOR EVALUACION DISENO]]&gt;=3,DATOS!$AV$22,DATOS!$AV$23)))</f>
        <v/>
      </c>
      <c r="R402" s="431"/>
      <c r="S402" s="427" t="str">
        <f>IFERROR(VLOOKUP(Tabla46[[#This Row],[% DE CUMPLIMIENTO DE LA EJECUCION DEL CONTROL]],DATOS!$AS$38:$AT$40,2,0),"")</f>
        <v/>
      </c>
      <c r="T402" s="432"/>
      <c r="U402" s="433" t="str">
        <f>IFERROR(VLOOKUP(Tabla46[[#This Row],[CRITERIOS DE EVALUACION DE LA EFECTIVIDAD]],DATOS!$AS$43:$AT$45,2,0),"")</f>
        <v/>
      </c>
      <c r="V40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3" spans="1:22" ht="15" customHeight="1" x14ac:dyDescent="0.25">
      <c r="A403" s="7"/>
      <c r="B403" s="5"/>
      <c r="C403" s="5"/>
      <c r="D403" s="86"/>
      <c r="E403" s="10"/>
      <c r="F403" s="200"/>
      <c r="G403" s="151" t="str">
        <f>IFERROR(VLOOKUP(Tabla46[[#This Row],[ID RIESGO]],'1. IDENTIFICACION DEL RIESGO'!$AB$27:$AL$34,11,0),"")</f>
        <v/>
      </c>
      <c r="H403" s="200"/>
      <c r="I403" s="426"/>
      <c r="J403" s="426"/>
      <c r="K403" s="426"/>
      <c r="L403" s="426"/>
      <c r="M403" s="426"/>
      <c r="N403" s="427" t="str">
        <f>IF(Tabla46[[#This Row],[ID RIESGO]]="","",IF(Tabla46[[#This Row],[RESPONSABLE DEL CONTROL (CARGO)]]="","No","Si"))</f>
        <v/>
      </c>
      <c r="O403" s="427" t="str">
        <f>IF(Tabla46[[#This Row],[FRECUENCIA DE EJECUCION DEL CONTROL]]="","",IF(Tabla46[[#This Row],[FRECUENCIA DE EJECUCION DEL CONTROL]]=DATOS!$AS$32,DATOS!$AS$32,DATOS!$AS$31))</f>
        <v/>
      </c>
      <c r="P40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3" s="427" t="str">
        <f>IF(ISTEXT(Tabla46[[#This Row],[VALOR EVALUACION DISENO]]),"",IF(Tabla46[[#This Row],[VALOR EVALUACION DISENO]]&gt;4.6,DATOS!$AV$21,IF(Tabla46[[#This Row],[VALOR EVALUACION DISENO]]&gt;=3,DATOS!$AV$22,DATOS!$AV$23)))</f>
        <v/>
      </c>
      <c r="R403" s="431"/>
      <c r="S403" s="427" t="str">
        <f>IFERROR(VLOOKUP(Tabla46[[#This Row],[% DE CUMPLIMIENTO DE LA EJECUCION DEL CONTROL]],DATOS!$AS$38:$AT$40,2,0),"")</f>
        <v/>
      </c>
      <c r="T403" s="432"/>
      <c r="U403" s="433" t="str">
        <f>IFERROR(VLOOKUP(Tabla46[[#This Row],[CRITERIOS DE EVALUACION DE LA EFECTIVIDAD]],DATOS!$AS$43:$AT$45,2,0),"")</f>
        <v/>
      </c>
      <c r="V40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4" spans="1:22" ht="15" customHeight="1" x14ac:dyDescent="0.25">
      <c r="A404" s="7"/>
      <c r="B404" s="5"/>
      <c r="C404" s="5"/>
      <c r="D404" s="86"/>
      <c r="E404" s="10"/>
      <c r="F404" s="200"/>
      <c r="G404" s="151" t="str">
        <f>IFERROR(VLOOKUP(Tabla46[[#This Row],[ID RIESGO]],'1. IDENTIFICACION DEL RIESGO'!$AB$27:$AL$34,11,0),"")</f>
        <v/>
      </c>
      <c r="H404" s="200"/>
      <c r="I404" s="426"/>
      <c r="J404" s="426"/>
      <c r="K404" s="426"/>
      <c r="L404" s="426"/>
      <c r="M404" s="426"/>
      <c r="N404" s="427" t="str">
        <f>IF(Tabla46[[#This Row],[ID RIESGO]]="","",IF(Tabla46[[#This Row],[RESPONSABLE DEL CONTROL (CARGO)]]="","No","Si"))</f>
        <v/>
      </c>
      <c r="O404" s="427" t="str">
        <f>IF(Tabla46[[#This Row],[FRECUENCIA DE EJECUCION DEL CONTROL]]="","",IF(Tabla46[[#This Row],[FRECUENCIA DE EJECUCION DEL CONTROL]]=DATOS!$AS$32,DATOS!$AS$32,DATOS!$AS$31))</f>
        <v/>
      </c>
      <c r="P40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4" s="427" t="str">
        <f>IF(ISTEXT(Tabla46[[#This Row],[VALOR EVALUACION DISENO]]),"",IF(Tabla46[[#This Row],[VALOR EVALUACION DISENO]]&gt;4.6,DATOS!$AV$21,IF(Tabla46[[#This Row],[VALOR EVALUACION DISENO]]&gt;=3,DATOS!$AV$22,DATOS!$AV$23)))</f>
        <v/>
      </c>
      <c r="R404" s="431"/>
      <c r="S404" s="427" t="str">
        <f>IFERROR(VLOOKUP(Tabla46[[#This Row],[% DE CUMPLIMIENTO DE LA EJECUCION DEL CONTROL]],DATOS!$AS$38:$AT$40,2,0),"")</f>
        <v/>
      </c>
      <c r="T404" s="432"/>
      <c r="U404" s="433" t="str">
        <f>IFERROR(VLOOKUP(Tabla46[[#This Row],[CRITERIOS DE EVALUACION DE LA EFECTIVIDAD]],DATOS!$AS$43:$AT$45,2,0),"")</f>
        <v/>
      </c>
      <c r="V40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5" spans="1:22" ht="15" customHeight="1" x14ac:dyDescent="0.25">
      <c r="A405" s="7"/>
      <c r="B405" s="5"/>
      <c r="C405" s="5"/>
      <c r="D405" s="86"/>
      <c r="E405" s="10"/>
      <c r="F405" s="200"/>
      <c r="G405" s="151" t="str">
        <f>IFERROR(VLOOKUP(Tabla46[[#This Row],[ID RIESGO]],'1. IDENTIFICACION DEL RIESGO'!$AB$27:$AL$34,11,0),"")</f>
        <v/>
      </c>
      <c r="H405" s="200"/>
      <c r="I405" s="426"/>
      <c r="J405" s="426"/>
      <c r="K405" s="426"/>
      <c r="L405" s="426"/>
      <c r="M405" s="426"/>
      <c r="N405" s="427" t="str">
        <f>IF(Tabla46[[#This Row],[ID RIESGO]]="","",IF(Tabla46[[#This Row],[RESPONSABLE DEL CONTROL (CARGO)]]="","No","Si"))</f>
        <v/>
      </c>
      <c r="O405" s="427" t="str">
        <f>IF(Tabla46[[#This Row],[FRECUENCIA DE EJECUCION DEL CONTROL]]="","",IF(Tabla46[[#This Row],[FRECUENCIA DE EJECUCION DEL CONTROL]]=DATOS!$AS$32,DATOS!$AS$32,DATOS!$AS$31))</f>
        <v/>
      </c>
      <c r="P40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5" s="427" t="str">
        <f>IF(ISTEXT(Tabla46[[#This Row],[VALOR EVALUACION DISENO]]),"",IF(Tabla46[[#This Row],[VALOR EVALUACION DISENO]]&gt;4.6,DATOS!$AV$21,IF(Tabla46[[#This Row],[VALOR EVALUACION DISENO]]&gt;=3,DATOS!$AV$22,DATOS!$AV$23)))</f>
        <v/>
      </c>
      <c r="R405" s="431"/>
      <c r="S405" s="427" t="str">
        <f>IFERROR(VLOOKUP(Tabla46[[#This Row],[% DE CUMPLIMIENTO DE LA EJECUCION DEL CONTROL]],DATOS!$AS$38:$AT$40,2,0),"")</f>
        <v/>
      </c>
      <c r="T405" s="432"/>
      <c r="U405" s="433" t="str">
        <f>IFERROR(VLOOKUP(Tabla46[[#This Row],[CRITERIOS DE EVALUACION DE LA EFECTIVIDAD]],DATOS!$AS$43:$AT$45,2,0),"")</f>
        <v/>
      </c>
      <c r="V40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6" spans="1:22" ht="15" customHeight="1" x14ac:dyDescent="0.25">
      <c r="A406" s="7"/>
      <c r="B406" s="5"/>
      <c r="C406" s="5"/>
      <c r="D406" s="86"/>
      <c r="E406" s="10"/>
      <c r="F406" s="200"/>
      <c r="G406" s="151" t="str">
        <f>IFERROR(VLOOKUP(Tabla46[[#This Row],[ID RIESGO]],'1. IDENTIFICACION DEL RIESGO'!$AB$27:$AL$34,11,0),"")</f>
        <v/>
      </c>
      <c r="H406" s="200"/>
      <c r="I406" s="426"/>
      <c r="J406" s="426"/>
      <c r="K406" s="426"/>
      <c r="L406" s="426"/>
      <c r="M406" s="426"/>
      <c r="N406" s="427" t="str">
        <f>IF(Tabla46[[#This Row],[ID RIESGO]]="","",IF(Tabla46[[#This Row],[RESPONSABLE DEL CONTROL (CARGO)]]="","No","Si"))</f>
        <v/>
      </c>
      <c r="O406" s="427" t="str">
        <f>IF(Tabla46[[#This Row],[FRECUENCIA DE EJECUCION DEL CONTROL]]="","",IF(Tabla46[[#This Row],[FRECUENCIA DE EJECUCION DEL CONTROL]]=DATOS!$AS$32,DATOS!$AS$32,DATOS!$AS$31))</f>
        <v/>
      </c>
      <c r="P40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6" s="427" t="str">
        <f>IF(ISTEXT(Tabla46[[#This Row],[VALOR EVALUACION DISENO]]),"",IF(Tabla46[[#This Row],[VALOR EVALUACION DISENO]]&gt;4.6,DATOS!$AV$21,IF(Tabla46[[#This Row],[VALOR EVALUACION DISENO]]&gt;=3,DATOS!$AV$22,DATOS!$AV$23)))</f>
        <v/>
      </c>
      <c r="R406" s="431"/>
      <c r="S406" s="427" t="str">
        <f>IFERROR(VLOOKUP(Tabla46[[#This Row],[% DE CUMPLIMIENTO DE LA EJECUCION DEL CONTROL]],DATOS!$AS$38:$AT$40,2,0),"")</f>
        <v/>
      </c>
      <c r="T406" s="432"/>
      <c r="U406" s="433" t="str">
        <f>IFERROR(VLOOKUP(Tabla46[[#This Row],[CRITERIOS DE EVALUACION DE LA EFECTIVIDAD]],DATOS!$AS$43:$AT$45,2,0),"")</f>
        <v/>
      </c>
      <c r="V40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7" spans="1:22" ht="15" customHeight="1" x14ac:dyDescent="0.25">
      <c r="A407" s="7"/>
      <c r="B407" s="5"/>
      <c r="C407" s="5"/>
      <c r="D407" s="86"/>
      <c r="E407" s="10"/>
      <c r="F407" s="200"/>
      <c r="G407" s="151" t="str">
        <f>IFERROR(VLOOKUP(Tabla46[[#This Row],[ID RIESGO]],'1. IDENTIFICACION DEL RIESGO'!$AB$27:$AL$34,11,0),"")</f>
        <v/>
      </c>
      <c r="H407" s="200"/>
      <c r="I407" s="426"/>
      <c r="J407" s="426"/>
      <c r="K407" s="426"/>
      <c r="L407" s="426"/>
      <c r="M407" s="426"/>
      <c r="N407" s="427" t="str">
        <f>IF(Tabla46[[#This Row],[ID RIESGO]]="","",IF(Tabla46[[#This Row],[RESPONSABLE DEL CONTROL (CARGO)]]="","No","Si"))</f>
        <v/>
      </c>
      <c r="O407" s="427" t="str">
        <f>IF(Tabla46[[#This Row],[FRECUENCIA DE EJECUCION DEL CONTROL]]="","",IF(Tabla46[[#This Row],[FRECUENCIA DE EJECUCION DEL CONTROL]]=DATOS!$AS$32,DATOS!$AS$32,DATOS!$AS$31))</f>
        <v/>
      </c>
      <c r="P40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7" s="427" t="str">
        <f>IF(ISTEXT(Tabla46[[#This Row],[VALOR EVALUACION DISENO]]),"",IF(Tabla46[[#This Row],[VALOR EVALUACION DISENO]]&gt;4.6,DATOS!$AV$21,IF(Tabla46[[#This Row],[VALOR EVALUACION DISENO]]&gt;=3,DATOS!$AV$22,DATOS!$AV$23)))</f>
        <v/>
      </c>
      <c r="R407" s="431"/>
      <c r="S407" s="427" t="str">
        <f>IFERROR(VLOOKUP(Tabla46[[#This Row],[% DE CUMPLIMIENTO DE LA EJECUCION DEL CONTROL]],DATOS!$AS$38:$AT$40,2,0),"")</f>
        <v/>
      </c>
      <c r="T407" s="432"/>
      <c r="U407" s="433" t="str">
        <f>IFERROR(VLOOKUP(Tabla46[[#This Row],[CRITERIOS DE EVALUACION DE LA EFECTIVIDAD]],DATOS!$AS$43:$AT$45,2,0),"")</f>
        <v/>
      </c>
      <c r="V40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8" spans="1:22" ht="15" customHeight="1" x14ac:dyDescent="0.25">
      <c r="A408" s="7"/>
      <c r="B408" s="5"/>
      <c r="C408" s="5"/>
      <c r="D408" s="86"/>
      <c r="E408" s="10"/>
      <c r="F408" s="200"/>
      <c r="G408" s="151" t="str">
        <f>IFERROR(VLOOKUP(Tabla46[[#This Row],[ID RIESGO]],'1. IDENTIFICACION DEL RIESGO'!$AB$27:$AL$34,11,0),"")</f>
        <v/>
      </c>
      <c r="H408" s="200"/>
      <c r="I408" s="426"/>
      <c r="J408" s="426"/>
      <c r="K408" s="426"/>
      <c r="L408" s="426"/>
      <c r="M408" s="426"/>
      <c r="N408" s="427" t="str">
        <f>IF(Tabla46[[#This Row],[ID RIESGO]]="","",IF(Tabla46[[#This Row],[RESPONSABLE DEL CONTROL (CARGO)]]="","No","Si"))</f>
        <v/>
      </c>
      <c r="O408" s="427" t="str">
        <f>IF(Tabla46[[#This Row],[FRECUENCIA DE EJECUCION DEL CONTROL]]="","",IF(Tabla46[[#This Row],[FRECUENCIA DE EJECUCION DEL CONTROL]]=DATOS!$AS$32,DATOS!$AS$32,DATOS!$AS$31))</f>
        <v/>
      </c>
      <c r="P40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8" s="427" t="str">
        <f>IF(ISTEXT(Tabla46[[#This Row],[VALOR EVALUACION DISENO]]),"",IF(Tabla46[[#This Row],[VALOR EVALUACION DISENO]]&gt;4.6,DATOS!$AV$21,IF(Tabla46[[#This Row],[VALOR EVALUACION DISENO]]&gt;=3,DATOS!$AV$22,DATOS!$AV$23)))</f>
        <v/>
      </c>
      <c r="R408" s="431"/>
      <c r="S408" s="427" t="str">
        <f>IFERROR(VLOOKUP(Tabla46[[#This Row],[% DE CUMPLIMIENTO DE LA EJECUCION DEL CONTROL]],DATOS!$AS$38:$AT$40,2,0),"")</f>
        <v/>
      </c>
      <c r="T408" s="432"/>
      <c r="U408" s="433" t="str">
        <f>IFERROR(VLOOKUP(Tabla46[[#This Row],[CRITERIOS DE EVALUACION DE LA EFECTIVIDAD]],DATOS!$AS$43:$AT$45,2,0),"")</f>
        <v/>
      </c>
      <c r="V40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09" spans="1:22" ht="15" customHeight="1" x14ac:dyDescent="0.25">
      <c r="A409" s="7"/>
      <c r="B409" s="5"/>
      <c r="C409" s="5"/>
      <c r="D409" s="86"/>
      <c r="E409" s="10"/>
      <c r="F409" s="200"/>
      <c r="G409" s="151" t="str">
        <f>IFERROR(VLOOKUP(Tabla46[[#This Row],[ID RIESGO]],'1. IDENTIFICACION DEL RIESGO'!$AB$27:$AL$34,11,0),"")</f>
        <v/>
      </c>
      <c r="H409" s="200"/>
      <c r="I409" s="426"/>
      <c r="J409" s="426"/>
      <c r="K409" s="426"/>
      <c r="L409" s="426"/>
      <c r="M409" s="426"/>
      <c r="N409" s="427" t="str">
        <f>IF(Tabla46[[#This Row],[ID RIESGO]]="","",IF(Tabla46[[#This Row],[RESPONSABLE DEL CONTROL (CARGO)]]="","No","Si"))</f>
        <v/>
      </c>
      <c r="O409" s="427" t="str">
        <f>IF(Tabla46[[#This Row],[FRECUENCIA DE EJECUCION DEL CONTROL]]="","",IF(Tabla46[[#This Row],[FRECUENCIA DE EJECUCION DEL CONTROL]]=DATOS!$AS$32,DATOS!$AS$32,DATOS!$AS$31))</f>
        <v/>
      </c>
      <c r="P40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09" s="427" t="str">
        <f>IF(ISTEXT(Tabla46[[#This Row],[VALOR EVALUACION DISENO]]),"",IF(Tabla46[[#This Row],[VALOR EVALUACION DISENO]]&gt;4.6,DATOS!$AV$21,IF(Tabla46[[#This Row],[VALOR EVALUACION DISENO]]&gt;=3,DATOS!$AV$22,DATOS!$AV$23)))</f>
        <v/>
      </c>
      <c r="R409" s="431"/>
      <c r="S409" s="427" t="str">
        <f>IFERROR(VLOOKUP(Tabla46[[#This Row],[% DE CUMPLIMIENTO DE LA EJECUCION DEL CONTROL]],DATOS!$AS$38:$AT$40,2,0),"")</f>
        <v/>
      </c>
      <c r="T409" s="432"/>
      <c r="U409" s="433" t="str">
        <f>IFERROR(VLOOKUP(Tabla46[[#This Row],[CRITERIOS DE EVALUACION DE LA EFECTIVIDAD]],DATOS!$AS$43:$AT$45,2,0),"")</f>
        <v/>
      </c>
      <c r="V40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0" spans="1:22" ht="15" customHeight="1" x14ac:dyDescent="0.25">
      <c r="A410" s="7"/>
      <c r="B410" s="5"/>
      <c r="C410" s="5"/>
      <c r="D410" s="86"/>
      <c r="E410" s="10"/>
      <c r="F410" s="200"/>
      <c r="G410" s="151" t="str">
        <f>IFERROR(VLOOKUP(Tabla46[[#This Row],[ID RIESGO]],'1. IDENTIFICACION DEL RIESGO'!$AB$27:$AL$34,11,0),"")</f>
        <v/>
      </c>
      <c r="H410" s="200"/>
      <c r="I410" s="426"/>
      <c r="J410" s="426"/>
      <c r="K410" s="426"/>
      <c r="L410" s="426"/>
      <c r="M410" s="426"/>
      <c r="N410" s="427" t="str">
        <f>IF(Tabla46[[#This Row],[ID RIESGO]]="","",IF(Tabla46[[#This Row],[RESPONSABLE DEL CONTROL (CARGO)]]="","No","Si"))</f>
        <v/>
      </c>
      <c r="O410" s="427" t="str">
        <f>IF(Tabla46[[#This Row],[FRECUENCIA DE EJECUCION DEL CONTROL]]="","",IF(Tabla46[[#This Row],[FRECUENCIA DE EJECUCION DEL CONTROL]]=DATOS!$AS$32,DATOS!$AS$32,DATOS!$AS$31))</f>
        <v/>
      </c>
      <c r="P41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0" s="427" t="str">
        <f>IF(ISTEXT(Tabla46[[#This Row],[VALOR EVALUACION DISENO]]),"",IF(Tabla46[[#This Row],[VALOR EVALUACION DISENO]]&gt;4.6,DATOS!$AV$21,IF(Tabla46[[#This Row],[VALOR EVALUACION DISENO]]&gt;=3,DATOS!$AV$22,DATOS!$AV$23)))</f>
        <v/>
      </c>
      <c r="R410" s="431"/>
      <c r="S410" s="427" t="str">
        <f>IFERROR(VLOOKUP(Tabla46[[#This Row],[% DE CUMPLIMIENTO DE LA EJECUCION DEL CONTROL]],DATOS!$AS$38:$AT$40,2,0),"")</f>
        <v/>
      </c>
      <c r="T410" s="432"/>
      <c r="U410" s="433" t="str">
        <f>IFERROR(VLOOKUP(Tabla46[[#This Row],[CRITERIOS DE EVALUACION DE LA EFECTIVIDAD]],DATOS!$AS$43:$AT$45,2,0),"")</f>
        <v/>
      </c>
      <c r="V41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1" spans="1:22" ht="15" customHeight="1" x14ac:dyDescent="0.25">
      <c r="A411" s="7"/>
      <c r="B411" s="5"/>
      <c r="C411" s="5"/>
      <c r="D411" s="86"/>
      <c r="E411" s="10"/>
      <c r="F411" s="200"/>
      <c r="G411" s="151" t="str">
        <f>IFERROR(VLOOKUP(Tabla46[[#This Row],[ID RIESGO]],'1. IDENTIFICACION DEL RIESGO'!$AB$27:$AL$34,11,0),"")</f>
        <v/>
      </c>
      <c r="H411" s="200"/>
      <c r="I411" s="426"/>
      <c r="J411" s="426"/>
      <c r="K411" s="426"/>
      <c r="L411" s="426"/>
      <c r="M411" s="426"/>
      <c r="N411" s="427" t="str">
        <f>IF(Tabla46[[#This Row],[ID RIESGO]]="","",IF(Tabla46[[#This Row],[RESPONSABLE DEL CONTROL (CARGO)]]="","No","Si"))</f>
        <v/>
      </c>
      <c r="O411" s="427" t="str">
        <f>IF(Tabla46[[#This Row],[FRECUENCIA DE EJECUCION DEL CONTROL]]="","",IF(Tabla46[[#This Row],[FRECUENCIA DE EJECUCION DEL CONTROL]]=DATOS!$AS$32,DATOS!$AS$32,DATOS!$AS$31))</f>
        <v/>
      </c>
      <c r="P41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1" s="427" t="str">
        <f>IF(ISTEXT(Tabla46[[#This Row],[VALOR EVALUACION DISENO]]),"",IF(Tabla46[[#This Row],[VALOR EVALUACION DISENO]]&gt;4.6,DATOS!$AV$21,IF(Tabla46[[#This Row],[VALOR EVALUACION DISENO]]&gt;=3,DATOS!$AV$22,DATOS!$AV$23)))</f>
        <v/>
      </c>
      <c r="R411" s="431"/>
      <c r="S411" s="427" t="str">
        <f>IFERROR(VLOOKUP(Tabla46[[#This Row],[% DE CUMPLIMIENTO DE LA EJECUCION DEL CONTROL]],DATOS!$AS$38:$AT$40,2,0),"")</f>
        <v/>
      </c>
      <c r="T411" s="432"/>
      <c r="U411" s="433" t="str">
        <f>IFERROR(VLOOKUP(Tabla46[[#This Row],[CRITERIOS DE EVALUACION DE LA EFECTIVIDAD]],DATOS!$AS$43:$AT$45,2,0),"")</f>
        <v/>
      </c>
      <c r="V41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2" spans="1:22" ht="15" customHeight="1" x14ac:dyDescent="0.25">
      <c r="A412" s="7"/>
      <c r="B412" s="5"/>
      <c r="C412" s="5"/>
      <c r="D412" s="86"/>
      <c r="E412" s="10"/>
      <c r="F412" s="200"/>
      <c r="G412" s="151" t="str">
        <f>IFERROR(VLOOKUP(Tabla46[[#This Row],[ID RIESGO]],'1. IDENTIFICACION DEL RIESGO'!$AB$27:$AL$34,11,0),"")</f>
        <v/>
      </c>
      <c r="H412" s="200"/>
      <c r="I412" s="426"/>
      <c r="J412" s="426"/>
      <c r="K412" s="426"/>
      <c r="L412" s="426"/>
      <c r="M412" s="426"/>
      <c r="N412" s="427" t="str">
        <f>IF(Tabla46[[#This Row],[ID RIESGO]]="","",IF(Tabla46[[#This Row],[RESPONSABLE DEL CONTROL (CARGO)]]="","No","Si"))</f>
        <v/>
      </c>
      <c r="O412" s="427" t="str">
        <f>IF(Tabla46[[#This Row],[FRECUENCIA DE EJECUCION DEL CONTROL]]="","",IF(Tabla46[[#This Row],[FRECUENCIA DE EJECUCION DEL CONTROL]]=DATOS!$AS$32,DATOS!$AS$32,DATOS!$AS$31))</f>
        <v/>
      </c>
      <c r="P41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2" s="427" t="str">
        <f>IF(ISTEXT(Tabla46[[#This Row],[VALOR EVALUACION DISENO]]),"",IF(Tabla46[[#This Row],[VALOR EVALUACION DISENO]]&gt;4.6,DATOS!$AV$21,IF(Tabla46[[#This Row],[VALOR EVALUACION DISENO]]&gt;=3,DATOS!$AV$22,DATOS!$AV$23)))</f>
        <v/>
      </c>
      <c r="R412" s="431"/>
      <c r="S412" s="427" t="str">
        <f>IFERROR(VLOOKUP(Tabla46[[#This Row],[% DE CUMPLIMIENTO DE LA EJECUCION DEL CONTROL]],DATOS!$AS$38:$AT$40,2,0),"")</f>
        <v/>
      </c>
      <c r="T412" s="432"/>
      <c r="U412" s="433" t="str">
        <f>IFERROR(VLOOKUP(Tabla46[[#This Row],[CRITERIOS DE EVALUACION DE LA EFECTIVIDAD]],DATOS!$AS$43:$AT$45,2,0),"")</f>
        <v/>
      </c>
      <c r="V41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3" spans="1:22" ht="15" customHeight="1" x14ac:dyDescent="0.25">
      <c r="A413" s="7"/>
      <c r="B413" s="5"/>
      <c r="C413" s="5"/>
      <c r="D413" s="86"/>
      <c r="E413" s="10"/>
      <c r="F413" s="200"/>
      <c r="G413" s="151" t="str">
        <f>IFERROR(VLOOKUP(Tabla46[[#This Row],[ID RIESGO]],'1. IDENTIFICACION DEL RIESGO'!$AB$27:$AL$34,11,0),"")</f>
        <v/>
      </c>
      <c r="H413" s="200"/>
      <c r="I413" s="426"/>
      <c r="J413" s="426"/>
      <c r="K413" s="426"/>
      <c r="L413" s="426"/>
      <c r="M413" s="426"/>
      <c r="N413" s="427" t="str">
        <f>IF(Tabla46[[#This Row],[ID RIESGO]]="","",IF(Tabla46[[#This Row],[RESPONSABLE DEL CONTROL (CARGO)]]="","No","Si"))</f>
        <v/>
      </c>
      <c r="O413" s="427" t="str">
        <f>IF(Tabla46[[#This Row],[FRECUENCIA DE EJECUCION DEL CONTROL]]="","",IF(Tabla46[[#This Row],[FRECUENCIA DE EJECUCION DEL CONTROL]]=DATOS!$AS$32,DATOS!$AS$32,DATOS!$AS$31))</f>
        <v/>
      </c>
      <c r="P41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3" s="427" t="str">
        <f>IF(ISTEXT(Tabla46[[#This Row],[VALOR EVALUACION DISENO]]),"",IF(Tabla46[[#This Row],[VALOR EVALUACION DISENO]]&gt;4.6,DATOS!$AV$21,IF(Tabla46[[#This Row],[VALOR EVALUACION DISENO]]&gt;=3,DATOS!$AV$22,DATOS!$AV$23)))</f>
        <v/>
      </c>
      <c r="R413" s="431"/>
      <c r="S413" s="427" t="str">
        <f>IFERROR(VLOOKUP(Tabla46[[#This Row],[% DE CUMPLIMIENTO DE LA EJECUCION DEL CONTROL]],DATOS!$AS$38:$AT$40,2,0),"")</f>
        <v/>
      </c>
      <c r="T413" s="432"/>
      <c r="U413" s="433" t="str">
        <f>IFERROR(VLOOKUP(Tabla46[[#This Row],[CRITERIOS DE EVALUACION DE LA EFECTIVIDAD]],DATOS!$AS$43:$AT$45,2,0),"")</f>
        <v/>
      </c>
      <c r="V41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4" spans="1:22" ht="15" customHeight="1" x14ac:dyDescent="0.25">
      <c r="A414" s="7"/>
      <c r="B414" s="5"/>
      <c r="C414" s="5"/>
      <c r="D414" s="86"/>
      <c r="E414" s="10"/>
      <c r="F414" s="200"/>
      <c r="G414" s="151" t="str">
        <f>IFERROR(VLOOKUP(Tabla46[[#This Row],[ID RIESGO]],'1. IDENTIFICACION DEL RIESGO'!$AB$27:$AL$34,11,0),"")</f>
        <v/>
      </c>
      <c r="H414" s="200"/>
      <c r="I414" s="426"/>
      <c r="J414" s="426"/>
      <c r="K414" s="426"/>
      <c r="L414" s="426"/>
      <c r="M414" s="426"/>
      <c r="N414" s="427" t="str">
        <f>IF(Tabla46[[#This Row],[ID RIESGO]]="","",IF(Tabla46[[#This Row],[RESPONSABLE DEL CONTROL (CARGO)]]="","No","Si"))</f>
        <v/>
      </c>
      <c r="O414" s="427" t="str">
        <f>IF(Tabla46[[#This Row],[FRECUENCIA DE EJECUCION DEL CONTROL]]="","",IF(Tabla46[[#This Row],[FRECUENCIA DE EJECUCION DEL CONTROL]]=DATOS!$AS$32,DATOS!$AS$32,DATOS!$AS$31))</f>
        <v/>
      </c>
      <c r="P41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4" s="427" t="str">
        <f>IF(ISTEXT(Tabla46[[#This Row],[VALOR EVALUACION DISENO]]),"",IF(Tabla46[[#This Row],[VALOR EVALUACION DISENO]]&gt;4.6,DATOS!$AV$21,IF(Tabla46[[#This Row],[VALOR EVALUACION DISENO]]&gt;=3,DATOS!$AV$22,DATOS!$AV$23)))</f>
        <v/>
      </c>
      <c r="R414" s="431"/>
      <c r="S414" s="427" t="str">
        <f>IFERROR(VLOOKUP(Tabla46[[#This Row],[% DE CUMPLIMIENTO DE LA EJECUCION DEL CONTROL]],DATOS!$AS$38:$AT$40,2,0),"")</f>
        <v/>
      </c>
      <c r="T414" s="432"/>
      <c r="U414" s="433" t="str">
        <f>IFERROR(VLOOKUP(Tabla46[[#This Row],[CRITERIOS DE EVALUACION DE LA EFECTIVIDAD]],DATOS!$AS$43:$AT$45,2,0),"")</f>
        <v/>
      </c>
      <c r="V41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5" spans="1:22" ht="15" customHeight="1" x14ac:dyDescent="0.25">
      <c r="A415" s="7"/>
      <c r="B415" s="5"/>
      <c r="C415" s="5"/>
      <c r="D415" s="86"/>
      <c r="E415" s="10"/>
      <c r="F415" s="200"/>
      <c r="G415" s="151" t="str">
        <f>IFERROR(VLOOKUP(Tabla46[[#This Row],[ID RIESGO]],'1. IDENTIFICACION DEL RIESGO'!$AB$27:$AL$34,11,0),"")</f>
        <v/>
      </c>
      <c r="H415" s="200"/>
      <c r="I415" s="426"/>
      <c r="J415" s="426"/>
      <c r="K415" s="426"/>
      <c r="L415" s="426"/>
      <c r="M415" s="426"/>
      <c r="N415" s="427" t="str">
        <f>IF(Tabla46[[#This Row],[ID RIESGO]]="","",IF(Tabla46[[#This Row],[RESPONSABLE DEL CONTROL (CARGO)]]="","No","Si"))</f>
        <v/>
      </c>
      <c r="O415" s="427" t="str">
        <f>IF(Tabla46[[#This Row],[FRECUENCIA DE EJECUCION DEL CONTROL]]="","",IF(Tabla46[[#This Row],[FRECUENCIA DE EJECUCION DEL CONTROL]]=DATOS!$AS$32,DATOS!$AS$32,DATOS!$AS$31))</f>
        <v/>
      </c>
      <c r="P41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5" s="427" t="str">
        <f>IF(ISTEXT(Tabla46[[#This Row],[VALOR EVALUACION DISENO]]),"",IF(Tabla46[[#This Row],[VALOR EVALUACION DISENO]]&gt;4.6,DATOS!$AV$21,IF(Tabla46[[#This Row],[VALOR EVALUACION DISENO]]&gt;=3,DATOS!$AV$22,DATOS!$AV$23)))</f>
        <v/>
      </c>
      <c r="R415" s="431"/>
      <c r="S415" s="427" t="str">
        <f>IFERROR(VLOOKUP(Tabla46[[#This Row],[% DE CUMPLIMIENTO DE LA EJECUCION DEL CONTROL]],DATOS!$AS$38:$AT$40,2,0),"")</f>
        <v/>
      </c>
      <c r="T415" s="432"/>
      <c r="U415" s="433" t="str">
        <f>IFERROR(VLOOKUP(Tabla46[[#This Row],[CRITERIOS DE EVALUACION DE LA EFECTIVIDAD]],DATOS!$AS$43:$AT$45,2,0),"")</f>
        <v/>
      </c>
      <c r="V41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6" spans="1:22" ht="15" customHeight="1" x14ac:dyDescent="0.25">
      <c r="A416" s="7"/>
      <c r="B416" s="5"/>
      <c r="C416" s="5"/>
      <c r="D416" s="86"/>
      <c r="E416" s="10"/>
      <c r="F416" s="200"/>
      <c r="G416" s="151" t="str">
        <f>IFERROR(VLOOKUP(Tabla46[[#This Row],[ID RIESGO]],'1. IDENTIFICACION DEL RIESGO'!$AB$27:$AL$34,11,0),"")</f>
        <v/>
      </c>
      <c r="H416" s="200"/>
      <c r="I416" s="426"/>
      <c r="J416" s="426"/>
      <c r="K416" s="426"/>
      <c r="L416" s="426"/>
      <c r="M416" s="426"/>
      <c r="N416" s="427" t="str">
        <f>IF(Tabla46[[#This Row],[ID RIESGO]]="","",IF(Tabla46[[#This Row],[RESPONSABLE DEL CONTROL (CARGO)]]="","No","Si"))</f>
        <v/>
      </c>
      <c r="O416" s="427" t="str">
        <f>IF(Tabla46[[#This Row],[FRECUENCIA DE EJECUCION DEL CONTROL]]="","",IF(Tabla46[[#This Row],[FRECUENCIA DE EJECUCION DEL CONTROL]]=DATOS!$AS$32,DATOS!$AS$32,DATOS!$AS$31))</f>
        <v/>
      </c>
      <c r="P41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6" s="427" t="str">
        <f>IF(ISTEXT(Tabla46[[#This Row],[VALOR EVALUACION DISENO]]),"",IF(Tabla46[[#This Row],[VALOR EVALUACION DISENO]]&gt;4.6,DATOS!$AV$21,IF(Tabla46[[#This Row],[VALOR EVALUACION DISENO]]&gt;=3,DATOS!$AV$22,DATOS!$AV$23)))</f>
        <v/>
      </c>
      <c r="R416" s="431"/>
      <c r="S416" s="427" t="str">
        <f>IFERROR(VLOOKUP(Tabla46[[#This Row],[% DE CUMPLIMIENTO DE LA EJECUCION DEL CONTROL]],DATOS!$AS$38:$AT$40,2,0),"")</f>
        <v/>
      </c>
      <c r="T416" s="432"/>
      <c r="U416" s="433" t="str">
        <f>IFERROR(VLOOKUP(Tabla46[[#This Row],[CRITERIOS DE EVALUACION DE LA EFECTIVIDAD]],DATOS!$AS$43:$AT$45,2,0),"")</f>
        <v/>
      </c>
      <c r="V41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7" spans="1:22" ht="15" customHeight="1" x14ac:dyDescent="0.25">
      <c r="A417" s="7"/>
      <c r="B417" s="5"/>
      <c r="C417" s="5"/>
      <c r="D417" s="86"/>
      <c r="E417" s="10"/>
      <c r="F417" s="200"/>
      <c r="G417" s="151" t="str">
        <f>IFERROR(VLOOKUP(Tabla46[[#This Row],[ID RIESGO]],'1. IDENTIFICACION DEL RIESGO'!$AB$27:$AL$34,11,0),"")</f>
        <v/>
      </c>
      <c r="H417" s="200"/>
      <c r="I417" s="426"/>
      <c r="J417" s="426"/>
      <c r="K417" s="426"/>
      <c r="L417" s="426"/>
      <c r="M417" s="426"/>
      <c r="N417" s="427" t="str">
        <f>IF(Tabla46[[#This Row],[ID RIESGO]]="","",IF(Tabla46[[#This Row],[RESPONSABLE DEL CONTROL (CARGO)]]="","No","Si"))</f>
        <v/>
      </c>
      <c r="O417" s="427" t="str">
        <f>IF(Tabla46[[#This Row],[FRECUENCIA DE EJECUCION DEL CONTROL]]="","",IF(Tabla46[[#This Row],[FRECUENCIA DE EJECUCION DEL CONTROL]]=DATOS!$AS$32,DATOS!$AS$32,DATOS!$AS$31))</f>
        <v/>
      </c>
      <c r="P41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7" s="427" t="str">
        <f>IF(ISTEXT(Tabla46[[#This Row],[VALOR EVALUACION DISENO]]),"",IF(Tabla46[[#This Row],[VALOR EVALUACION DISENO]]&gt;4.6,DATOS!$AV$21,IF(Tabla46[[#This Row],[VALOR EVALUACION DISENO]]&gt;=3,DATOS!$AV$22,DATOS!$AV$23)))</f>
        <v/>
      </c>
      <c r="R417" s="431"/>
      <c r="S417" s="427" t="str">
        <f>IFERROR(VLOOKUP(Tabla46[[#This Row],[% DE CUMPLIMIENTO DE LA EJECUCION DEL CONTROL]],DATOS!$AS$38:$AT$40,2,0),"")</f>
        <v/>
      </c>
      <c r="T417" s="432"/>
      <c r="U417" s="433" t="str">
        <f>IFERROR(VLOOKUP(Tabla46[[#This Row],[CRITERIOS DE EVALUACION DE LA EFECTIVIDAD]],DATOS!$AS$43:$AT$45,2,0),"")</f>
        <v/>
      </c>
      <c r="V41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8" spans="1:22" ht="15" customHeight="1" x14ac:dyDescent="0.25">
      <c r="A418" s="7"/>
      <c r="B418" s="5"/>
      <c r="C418" s="5"/>
      <c r="D418" s="86"/>
      <c r="E418" s="10"/>
      <c r="F418" s="200"/>
      <c r="G418" s="151" t="str">
        <f>IFERROR(VLOOKUP(Tabla46[[#This Row],[ID RIESGO]],'1. IDENTIFICACION DEL RIESGO'!$AB$27:$AL$34,11,0),"")</f>
        <v/>
      </c>
      <c r="H418" s="200"/>
      <c r="I418" s="426"/>
      <c r="J418" s="426"/>
      <c r="K418" s="426"/>
      <c r="L418" s="426"/>
      <c r="M418" s="426"/>
      <c r="N418" s="427" t="str">
        <f>IF(Tabla46[[#This Row],[ID RIESGO]]="","",IF(Tabla46[[#This Row],[RESPONSABLE DEL CONTROL (CARGO)]]="","No","Si"))</f>
        <v/>
      </c>
      <c r="O418" s="427" t="str">
        <f>IF(Tabla46[[#This Row],[FRECUENCIA DE EJECUCION DEL CONTROL]]="","",IF(Tabla46[[#This Row],[FRECUENCIA DE EJECUCION DEL CONTROL]]=DATOS!$AS$32,DATOS!$AS$32,DATOS!$AS$31))</f>
        <v/>
      </c>
      <c r="P41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8" s="427" t="str">
        <f>IF(ISTEXT(Tabla46[[#This Row],[VALOR EVALUACION DISENO]]),"",IF(Tabla46[[#This Row],[VALOR EVALUACION DISENO]]&gt;4.6,DATOS!$AV$21,IF(Tabla46[[#This Row],[VALOR EVALUACION DISENO]]&gt;=3,DATOS!$AV$22,DATOS!$AV$23)))</f>
        <v/>
      </c>
      <c r="R418" s="431"/>
      <c r="S418" s="427" t="str">
        <f>IFERROR(VLOOKUP(Tabla46[[#This Row],[% DE CUMPLIMIENTO DE LA EJECUCION DEL CONTROL]],DATOS!$AS$38:$AT$40,2,0),"")</f>
        <v/>
      </c>
      <c r="T418" s="432"/>
      <c r="U418" s="433" t="str">
        <f>IFERROR(VLOOKUP(Tabla46[[#This Row],[CRITERIOS DE EVALUACION DE LA EFECTIVIDAD]],DATOS!$AS$43:$AT$45,2,0),"")</f>
        <v/>
      </c>
      <c r="V41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19" spans="1:22" ht="15" customHeight="1" x14ac:dyDescent="0.25">
      <c r="A419" s="7"/>
      <c r="B419" s="5"/>
      <c r="C419" s="5"/>
      <c r="D419" s="86"/>
      <c r="E419" s="10"/>
      <c r="F419" s="200"/>
      <c r="G419" s="151" t="str">
        <f>IFERROR(VLOOKUP(Tabla46[[#This Row],[ID RIESGO]],'1. IDENTIFICACION DEL RIESGO'!$AB$27:$AL$34,11,0),"")</f>
        <v/>
      </c>
      <c r="H419" s="200"/>
      <c r="I419" s="426"/>
      <c r="J419" s="426"/>
      <c r="K419" s="426"/>
      <c r="L419" s="426"/>
      <c r="M419" s="426"/>
      <c r="N419" s="427" t="str">
        <f>IF(Tabla46[[#This Row],[ID RIESGO]]="","",IF(Tabla46[[#This Row],[RESPONSABLE DEL CONTROL (CARGO)]]="","No","Si"))</f>
        <v/>
      </c>
      <c r="O419" s="427" t="str">
        <f>IF(Tabla46[[#This Row],[FRECUENCIA DE EJECUCION DEL CONTROL]]="","",IF(Tabla46[[#This Row],[FRECUENCIA DE EJECUCION DEL CONTROL]]=DATOS!$AS$32,DATOS!$AS$32,DATOS!$AS$31))</f>
        <v/>
      </c>
      <c r="P41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19" s="427" t="str">
        <f>IF(ISTEXT(Tabla46[[#This Row],[VALOR EVALUACION DISENO]]),"",IF(Tabla46[[#This Row],[VALOR EVALUACION DISENO]]&gt;4.6,DATOS!$AV$21,IF(Tabla46[[#This Row],[VALOR EVALUACION DISENO]]&gt;=3,DATOS!$AV$22,DATOS!$AV$23)))</f>
        <v/>
      </c>
      <c r="R419" s="431"/>
      <c r="S419" s="427" t="str">
        <f>IFERROR(VLOOKUP(Tabla46[[#This Row],[% DE CUMPLIMIENTO DE LA EJECUCION DEL CONTROL]],DATOS!$AS$38:$AT$40,2,0),"")</f>
        <v/>
      </c>
      <c r="T419" s="432"/>
      <c r="U419" s="433" t="str">
        <f>IFERROR(VLOOKUP(Tabla46[[#This Row],[CRITERIOS DE EVALUACION DE LA EFECTIVIDAD]],DATOS!$AS$43:$AT$45,2,0),"")</f>
        <v/>
      </c>
      <c r="V41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0" spans="1:22" ht="15" customHeight="1" x14ac:dyDescent="0.25">
      <c r="A420" s="7"/>
      <c r="B420" s="5"/>
      <c r="C420" s="5"/>
      <c r="D420" s="86"/>
      <c r="E420" s="10"/>
      <c r="F420" s="200"/>
      <c r="G420" s="151" t="str">
        <f>IFERROR(VLOOKUP(Tabla46[[#This Row],[ID RIESGO]],'1. IDENTIFICACION DEL RIESGO'!$AB$27:$AL$34,11,0),"")</f>
        <v/>
      </c>
      <c r="H420" s="200"/>
      <c r="I420" s="426"/>
      <c r="J420" s="426"/>
      <c r="K420" s="426"/>
      <c r="L420" s="426"/>
      <c r="M420" s="426"/>
      <c r="N420" s="427" t="str">
        <f>IF(Tabla46[[#This Row],[ID RIESGO]]="","",IF(Tabla46[[#This Row],[RESPONSABLE DEL CONTROL (CARGO)]]="","No","Si"))</f>
        <v/>
      </c>
      <c r="O420" s="427" t="str">
        <f>IF(Tabla46[[#This Row],[FRECUENCIA DE EJECUCION DEL CONTROL]]="","",IF(Tabla46[[#This Row],[FRECUENCIA DE EJECUCION DEL CONTROL]]=DATOS!$AS$32,DATOS!$AS$32,DATOS!$AS$31))</f>
        <v/>
      </c>
      <c r="P42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0" s="427" t="str">
        <f>IF(ISTEXT(Tabla46[[#This Row],[VALOR EVALUACION DISENO]]),"",IF(Tabla46[[#This Row],[VALOR EVALUACION DISENO]]&gt;4.6,DATOS!$AV$21,IF(Tabla46[[#This Row],[VALOR EVALUACION DISENO]]&gt;=3,DATOS!$AV$22,DATOS!$AV$23)))</f>
        <v/>
      </c>
      <c r="R420" s="431"/>
      <c r="S420" s="427" t="str">
        <f>IFERROR(VLOOKUP(Tabla46[[#This Row],[% DE CUMPLIMIENTO DE LA EJECUCION DEL CONTROL]],DATOS!$AS$38:$AT$40,2,0),"")</f>
        <v/>
      </c>
      <c r="T420" s="432"/>
      <c r="U420" s="433" t="str">
        <f>IFERROR(VLOOKUP(Tabla46[[#This Row],[CRITERIOS DE EVALUACION DE LA EFECTIVIDAD]],DATOS!$AS$43:$AT$45,2,0),"")</f>
        <v/>
      </c>
      <c r="V42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1" spans="1:22" ht="15" customHeight="1" x14ac:dyDescent="0.25">
      <c r="A421" s="7"/>
      <c r="B421" s="5"/>
      <c r="C421" s="5"/>
      <c r="D421" s="86"/>
      <c r="E421" s="10"/>
      <c r="F421" s="200"/>
      <c r="G421" s="151" t="str">
        <f>IFERROR(VLOOKUP(Tabla46[[#This Row],[ID RIESGO]],'1. IDENTIFICACION DEL RIESGO'!$AB$27:$AL$34,11,0),"")</f>
        <v/>
      </c>
      <c r="H421" s="200"/>
      <c r="I421" s="426"/>
      <c r="J421" s="426"/>
      <c r="K421" s="426"/>
      <c r="L421" s="426"/>
      <c r="M421" s="426"/>
      <c r="N421" s="427" t="str">
        <f>IF(Tabla46[[#This Row],[ID RIESGO]]="","",IF(Tabla46[[#This Row],[RESPONSABLE DEL CONTROL (CARGO)]]="","No","Si"))</f>
        <v/>
      </c>
      <c r="O421" s="427" t="str">
        <f>IF(Tabla46[[#This Row],[FRECUENCIA DE EJECUCION DEL CONTROL]]="","",IF(Tabla46[[#This Row],[FRECUENCIA DE EJECUCION DEL CONTROL]]=DATOS!$AS$32,DATOS!$AS$32,DATOS!$AS$31))</f>
        <v/>
      </c>
      <c r="P42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1" s="427" t="str">
        <f>IF(ISTEXT(Tabla46[[#This Row],[VALOR EVALUACION DISENO]]),"",IF(Tabla46[[#This Row],[VALOR EVALUACION DISENO]]&gt;4.6,DATOS!$AV$21,IF(Tabla46[[#This Row],[VALOR EVALUACION DISENO]]&gt;=3,DATOS!$AV$22,DATOS!$AV$23)))</f>
        <v/>
      </c>
      <c r="R421" s="431"/>
      <c r="S421" s="427" t="str">
        <f>IFERROR(VLOOKUP(Tabla46[[#This Row],[% DE CUMPLIMIENTO DE LA EJECUCION DEL CONTROL]],DATOS!$AS$38:$AT$40,2,0),"")</f>
        <v/>
      </c>
      <c r="T421" s="432"/>
      <c r="U421" s="433" t="str">
        <f>IFERROR(VLOOKUP(Tabla46[[#This Row],[CRITERIOS DE EVALUACION DE LA EFECTIVIDAD]],DATOS!$AS$43:$AT$45,2,0),"")</f>
        <v/>
      </c>
      <c r="V42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2" spans="1:22" ht="15" customHeight="1" x14ac:dyDescent="0.25">
      <c r="A422" s="7"/>
      <c r="B422" s="5"/>
      <c r="C422" s="5"/>
      <c r="D422" s="86"/>
      <c r="E422" s="10"/>
      <c r="F422" s="200"/>
      <c r="G422" s="151" t="str">
        <f>IFERROR(VLOOKUP(Tabla46[[#This Row],[ID RIESGO]],'1. IDENTIFICACION DEL RIESGO'!$AB$27:$AL$34,11,0),"")</f>
        <v/>
      </c>
      <c r="H422" s="200"/>
      <c r="I422" s="426"/>
      <c r="J422" s="426"/>
      <c r="K422" s="426"/>
      <c r="L422" s="426"/>
      <c r="M422" s="426"/>
      <c r="N422" s="427" t="str">
        <f>IF(Tabla46[[#This Row],[ID RIESGO]]="","",IF(Tabla46[[#This Row],[RESPONSABLE DEL CONTROL (CARGO)]]="","No","Si"))</f>
        <v/>
      </c>
      <c r="O422" s="427" t="str">
        <f>IF(Tabla46[[#This Row],[FRECUENCIA DE EJECUCION DEL CONTROL]]="","",IF(Tabla46[[#This Row],[FRECUENCIA DE EJECUCION DEL CONTROL]]=DATOS!$AS$32,DATOS!$AS$32,DATOS!$AS$31))</f>
        <v/>
      </c>
      <c r="P42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2" s="427" t="str">
        <f>IF(ISTEXT(Tabla46[[#This Row],[VALOR EVALUACION DISENO]]),"",IF(Tabla46[[#This Row],[VALOR EVALUACION DISENO]]&gt;4.6,DATOS!$AV$21,IF(Tabla46[[#This Row],[VALOR EVALUACION DISENO]]&gt;=3,DATOS!$AV$22,DATOS!$AV$23)))</f>
        <v/>
      </c>
      <c r="R422" s="431"/>
      <c r="S422" s="427" t="str">
        <f>IFERROR(VLOOKUP(Tabla46[[#This Row],[% DE CUMPLIMIENTO DE LA EJECUCION DEL CONTROL]],DATOS!$AS$38:$AT$40,2,0),"")</f>
        <v/>
      </c>
      <c r="T422" s="432"/>
      <c r="U422" s="433" t="str">
        <f>IFERROR(VLOOKUP(Tabla46[[#This Row],[CRITERIOS DE EVALUACION DE LA EFECTIVIDAD]],DATOS!$AS$43:$AT$45,2,0),"")</f>
        <v/>
      </c>
      <c r="V42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3" spans="1:22" ht="15" customHeight="1" x14ac:dyDescent="0.25">
      <c r="A423" s="7"/>
      <c r="B423" s="5"/>
      <c r="C423" s="5"/>
      <c r="D423" s="86"/>
      <c r="E423" s="10"/>
      <c r="F423" s="200"/>
      <c r="G423" s="151" t="str">
        <f>IFERROR(VLOOKUP(Tabla46[[#This Row],[ID RIESGO]],'1. IDENTIFICACION DEL RIESGO'!$AB$27:$AL$34,11,0),"")</f>
        <v/>
      </c>
      <c r="H423" s="200"/>
      <c r="I423" s="426"/>
      <c r="J423" s="426"/>
      <c r="K423" s="426"/>
      <c r="L423" s="426"/>
      <c r="M423" s="426"/>
      <c r="N423" s="427" t="str">
        <f>IF(Tabla46[[#This Row],[ID RIESGO]]="","",IF(Tabla46[[#This Row],[RESPONSABLE DEL CONTROL (CARGO)]]="","No","Si"))</f>
        <v/>
      </c>
      <c r="O423" s="427" t="str">
        <f>IF(Tabla46[[#This Row],[FRECUENCIA DE EJECUCION DEL CONTROL]]="","",IF(Tabla46[[#This Row],[FRECUENCIA DE EJECUCION DEL CONTROL]]=DATOS!$AS$32,DATOS!$AS$32,DATOS!$AS$31))</f>
        <v/>
      </c>
      <c r="P42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3" s="427" t="str">
        <f>IF(ISTEXT(Tabla46[[#This Row],[VALOR EVALUACION DISENO]]),"",IF(Tabla46[[#This Row],[VALOR EVALUACION DISENO]]&gt;4.6,DATOS!$AV$21,IF(Tabla46[[#This Row],[VALOR EVALUACION DISENO]]&gt;=3,DATOS!$AV$22,DATOS!$AV$23)))</f>
        <v/>
      </c>
      <c r="R423" s="431"/>
      <c r="S423" s="427" t="str">
        <f>IFERROR(VLOOKUP(Tabla46[[#This Row],[% DE CUMPLIMIENTO DE LA EJECUCION DEL CONTROL]],DATOS!$AS$38:$AT$40,2,0),"")</f>
        <v/>
      </c>
      <c r="T423" s="432"/>
      <c r="U423" s="433" t="str">
        <f>IFERROR(VLOOKUP(Tabla46[[#This Row],[CRITERIOS DE EVALUACION DE LA EFECTIVIDAD]],DATOS!$AS$43:$AT$45,2,0),"")</f>
        <v/>
      </c>
      <c r="V42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4" spans="1:22" ht="15" customHeight="1" x14ac:dyDescent="0.25">
      <c r="A424" s="7"/>
      <c r="B424" s="5"/>
      <c r="C424" s="5"/>
      <c r="D424" s="86"/>
      <c r="E424" s="10"/>
      <c r="F424" s="200"/>
      <c r="G424" s="151" t="str">
        <f>IFERROR(VLOOKUP(Tabla46[[#This Row],[ID RIESGO]],'1. IDENTIFICACION DEL RIESGO'!$AB$27:$AL$34,11,0),"")</f>
        <v/>
      </c>
      <c r="H424" s="200"/>
      <c r="I424" s="426"/>
      <c r="J424" s="426"/>
      <c r="K424" s="426"/>
      <c r="L424" s="426"/>
      <c r="M424" s="426"/>
      <c r="N424" s="427" t="str">
        <f>IF(Tabla46[[#This Row],[ID RIESGO]]="","",IF(Tabla46[[#This Row],[RESPONSABLE DEL CONTROL (CARGO)]]="","No","Si"))</f>
        <v/>
      </c>
      <c r="O424" s="427" t="str">
        <f>IF(Tabla46[[#This Row],[FRECUENCIA DE EJECUCION DEL CONTROL]]="","",IF(Tabla46[[#This Row],[FRECUENCIA DE EJECUCION DEL CONTROL]]=DATOS!$AS$32,DATOS!$AS$32,DATOS!$AS$31))</f>
        <v/>
      </c>
      <c r="P42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4" s="427" t="str">
        <f>IF(ISTEXT(Tabla46[[#This Row],[VALOR EVALUACION DISENO]]),"",IF(Tabla46[[#This Row],[VALOR EVALUACION DISENO]]&gt;4.6,DATOS!$AV$21,IF(Tabla46[[#This Row],[VALOR EVALUACION DISENO]]&gt;=3,DATOS!$AV$22,DATOS!$AV$23)))</f>
        <v/>
      </c>
      <c r="R424" s="431"/>
      <c r="S424" s="427" t="str">
        <f>IFERROR(VLOOKUP(Tabla46[[#This Row],[% DE CUMPLIMIENTO DE LA EJECUCION DEL CONTROL]],DATOS!$AS$38:$AT$40,2,0),"")</f>
        <v/>
      </c>
      <c r="T424" s="432"/>
      <c r="U424" s="433" t="str">
        <f>IFERROR(VLOOKUP(Tabla46[[#This Row],[CRITERIOS DE EVALUACION DE LA EFECTIVIDAD]],DATOS!$AS$43:$AT$45,2,0),"")</f>
        <v/>
      </c>
      <c r="V42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5" spans="1:22" ht="15" customHeight="1" x14ac:dyDescent="0.25">
      <c r="A425" s="7"/>
      <c r="B425" s="5"/>
      <c r="C425" s="5"/>
      <c r="D425" s="86"/>
      <c r="E425" s="10"/>
      <c r="F425" s="200"/>
      <c r="G425" s="151" t="str">
        <f>IFERROR(VLOOKUP(Tabla46[[#This Row],[ID RIESGO]],'1. IDENTIFICACION DEL RIESGO'!$AB$27:$AL$34,11,0),"")</f>
        <v/>
      </c>
      <c r="H425" s="200"/>
      <c r="I425" s="426"/>
      <c r="J425" s="426"/>
      <c r="K425" s="426"/>
      <c r="L425" s="426"/>
      <c r="M425" s="426"/>
      <c r="N425" s="427" t="str">
        <f>IF(Tabla46[[#This Row],[ID RIESGO]]="","",IF(Tabla46[[#This Row],[RESPONSABLE DEL CONTROL (CARGO)]]="","No","Si"))</f>
        <v/>
      </c>
      <c r="O425" s="427" t="str">
        <f>IF(Tabla46[[#This Row],[FRECUENCIA DE EJECUCION DEL CONTROL]]="","",IF(Tabla46[[#This Row],[FRECUENCIA DE EJECUCION DEL CONTROL]]=DATOS!$AS$32,DATOS!$AS$32,DATOS!$AS$31))</f>
        <v/>
      </c>
      <c r="P42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5" s="427" t="str">
        <f>IF(ISTEXT(Tabla46[[#This Row],[VALOR EVALUACION DISENO]]),"",IF(Tabla46[[#This Row],[VALOR EVALUACION DISENO]]&gt;4.6,DATOS!$AV$21,IF(Tabla46[[#This Row],[VALOR EVALUACION DISENO]]&gt;=3,DATOS!$AV$22,DATOS!$AV$23)))</f>
        <v/>
      </c>
      <c r="R425" s="431"/>
      <c r="S425" s="427" t="str">
        <f>IFERROR(VLOOKUP(Tabla46[[#This Row],[% DE CUMPLIMIENTO DE LA EJECUCION DEL CONTROL]],DATOS!$AS$38:$AT$40,2,0),"")</f>
        <v/>
      </c>
      <c r="T425" s="432"/>
      <c r="U425" s="433" t="str">
        <f>IFERROR(VLOOKUP(Tabla46[[#This Row],[CRITERIOS DE EVALUACION DE LA EFECTIVIDAD]],DATOS!$AS$43:$AT$45,2,0),"")</f>
        <v/>
      </c>
      <c r="V42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6" spans="1:22" ht="15" customHeight="1" x14ac:dyDescent="0.25">
      <c r="A426" s="7"/>
      <c r="B426" s="5"/>
      <c r="C426" s="5"/>
      <c r="D426" s="86"/>
      <c r="E426" s="10"/>
      <c r="F426" s="200"/>
      <c r="G426" s="151" t="str">
        <f>IFERROR(VLOOKUP(Tabla46[[#This Row],[ID RIESGO]],'1. IDENTIFICACION DEL RIESGO'!$AB$27:$AL$34,11,0),"")</f>
        <v/>
      </c>
      <c r="H426" s="200"/>
      <c r="I426" s="426"/>
      <c r="J426" s="426"/>
      <c r="K426" s="426"/>
      <c r="L426" s="426"/>
      <c r="M426" s="426"/>
      <c r="N426" s="427" t="str">
        <f>IF(Tabla46[[#This Row],[ID RIESGO]]="","",IF(Tabla46[[#This Row],[RESPONSABLE DEL CONTROL (CARGO)]]="","No","Si"))</f>
        <v/>
      </c>
      <c r="O426" s="427" t="str">
        <f>IF(Tabla46[[#This Row],[FRECUENCIA DE EJECUCION DEL CONTROL]]="","",IF(Tabla46[[#This Row],[FRECUENCIA DE EJECUCION DEL CONTROL]]=DATOS!$AS$32,DATOS!$AS$32,DATOS!$AS$31))</f>
        <v/>
      </c>
      <c r="P42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6" s="427" t="str">
        <f>IF(ISTEXT(Tabla46[[#This Row],[VALOR EVALUACION DISENO]]),"",IF(Tabla46[[#This Row],[VALOR EVALUACION DISENO]]&gt;4.6,DATOS!$AV$21,IF(Tabla46[[#This Row],[VALOR EVALUACION DISENO]]&gt;=3,DATOS!$AV$22,DATOS!$AV$23)))</f>
        <v/>
      </c>
      <c r="R426" s="431"/>
      <c r="S426" s="427" t="str">
        <f>IFERROR(VLOOKUP(Tabla46[[#This Row],[% DE CUMPLIMIENTO DE LA EJECUCION DEL CONTROL]],DATOS!$AS$38:$AT$40,2,0),"")</f>
        <v/>
      </c>
      <c r="T426" s="432"/>
      <c r="U426" s="433" t="str">
        <f>IFERROR(VLOOKUP(Tabla46[[#This Row],[CRITERIOS DE EVALUACION DE LA EFECTIVIDAD]],DATOS!$AS$43:$AT$45,2,0),"")</f>
        <v/>
      </c>
      <c r="V42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7" spans="1:22" ht="15" customHeight="1" x14ac:dyDescent="0.25">
      <c r="A427" s="7"/>
      <c r="B427" s="5"/>
      <c r="C427" s="5"/>
      <c r="D427" s="86"/>
      <c r="E427" s="10"/>
      <c r="F427" s="200"/>
      <c r="G427" s="151" t="str">
        <f>IFERROR(VLOOKUP(Tabla46[[#This Row],[ID RIESGO]],'1. IDENTIFICACION DEL RIESGO'!$AB$27:$AL$34,11,0),"")</f>
        <v/>
      </c>
      <c r="H427" s="200"/>
      <c r="I427" s="426"/>
      <c r="J427" s="426"/>
      <c r="K427" s="426"/>
      <c r="L427" s="426"/>
      <c r="M427" s="426"/>
      <c r="N427" s="427" t="str">
        <f>IF(Tabla46[[#This Row],[ID RIESGO]]="","",IF(Tabla46[[#This Row],[RESPONSABLE DEL CONTROL (CARGO)]]="","No","Si"))</f>
        <v/>
      </c>
      <c r="O427" s="427" t="str">
        <f>IF(Tabla46[[#This Row],[FRECUENCIA DE EJECUCION DEL CONTROL]]="","",IF(Tabla46[[#This Row],[FRECUENCIA DE EJECUCION DEL CONTROL]]=DATOS!$AS$32,DATOS!$AS$32,DATOS!$AS$31))</f>
        <v/>
      </c>
      <c r="P42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7" s="427" t="str">
        <f>IF(ISTEXT(Tabla46[[#This Row],[VALOR EVALUACION DISENO]]),"",IF(Tabla46[[#This Row],[VALOR EVALUACION DISENO]]&gt;4.6,DATOS!$AV$21,IF(Tabla46[[#This Row],[VALOR EVALUACION DISENO]]&gt;=3,DATOS!$AV$22,DATOS!$AV$23)))</f>
        <v/>
      </c>
      <c r="R427" s="431"/>
      <c r="S427" s="427" t="str">
        <f>IFERROR(VLOOKUP(Tabla46[[#This Row],[% DE CUMPLIMIENTO DE LA EJECUCION DEL CONTROL]],DATOS!$AS$38:$AT$40,2,0),"")</f>
        <v/>
      </c>
      <c r="T427" s="432"/>
      <c r="U427" s="433" t="str">
        <f>IFERROR(VLOOKUP(Tabla46[[#This Row],[CRITERIOS DE EVALUACION DE LA EFECTIVIDAD]],DATOS!$AS$43:$AT$45,2,0),"")</f>
        <v/>
      </c>
      <c r="V42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8" spans="1:22" ht="15" customHeight="1" x14ac:dyDescent="0.25">
      <c r="A428" s="7"/>
      <c r="B428" s="5"/>
      <c r="C428" s="5"/>
      <c r="D428" s="86"/>
      <c r="E428" s="10"/>
      <c r="F428" s="200"/>
      <c r="G428" s="151" t="str">
        <f>IFERROR(VLOOKUP(Tabla46[[#This Row],[ID RIESGO]],'1. IDENTIFICACION DEL RIESGO'!$AB$27:$AL$34,11,0),"")</f>
        <v/>
      </c>
      <c r="H428" s="200"/>
      <c r="I428" s="426"/>
      <c r="J428" s="426"/>
      <c r="K428" s="426"/>
      <c r="L428" s="426"/>
      <c r="M428" s="426"/>
      <c r="N428" s="427" t="str">
        <f>IF(Tabla46[[#This Row],[ID RIESGO]]="","",IF(Tabla46[[#This Row],[RESPONSABLE DEL CONTROL (CARGO)]]="","No","Si"))</f>
        <v/>
      </c>
      <c r="O428" s="427" t="str">
        <f>IF(Tabla46[[#This Row],[FRECUENCIA DE EJECUCION DEL CONTROL]]="","",IF(Tabla46[[#This Row],[FRECUENCIA DE EJECUCION DEL CONTROL]]=DATOS!$AS$32,DATOS!$AS$32,DATOS!$AS$31))</f>
        <v/>
      </c>
      <c r="P42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8" s="427" t="str">
        <f>IF(ISTEXT(Tabla46[[#This Row],[VALOR EVALUACION DISENO]]),"",IF(Tabla46[[#This Row],[VALOR EVALUACION DISENO]]&gt;4.6,DATOS!$AV$21,IF(Tabla46[[#This Row],[VALOR EVALUACION DISENO]]&gt;=3,DATOS!$AV$22,DATOS!$AV$23)))</f>
        <v/>
      </c>
      <c r="R428" s="431"/>
      <c r="S428" s="427" t="str">
        <f>IFERROR(VLOOKUP(Tabla46[[#This Row],[% DE CUMPLIMIENTO DE LA EJECUCION DEL CONTROL]],DATOS!$AS$38:$AT$40,2,0),"")</f>
        <v/>
      </c>
      <c r="T428" s="432"/>
      <c r="U428" s="433" t="str">
        <f>IFERROR(VLOOKUP(Tabla46[[#This Row],[CRITERIOS DE EVALUACION DE LA EFECTIVIDAD]],DATOS!$AS$43:$AT$45,2,0),"")</f>
        <v/>
      </c>
      <c r="V42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29" spans="1:22" ht="15" customHeight="1" x14ac:dyDescent="0.25">
      <c r="A429" s="7"/>
      <c r="B429" s="5"/>
      <c r="C429" s="5"/>
      <c r="D429" s="86"/>
      <c r="E429" s="10"/>
      <c r="F429" s="200"/>
      <c r="G429" s="151" t="str">
        <f>IFERROR(VLOOKUP(Tabla46[[#This Row],[ID RIESGO]],'1. IDENTIFICACION DEL RIESGO'!$AB$27:$AL$34,11,0),"")</f>
        <v/>
      </c>
      <c r="H429" s="200"/>
      <c r="I429" s="426"/>
      <c r="J429" s="426"/>
      <c r="K429" s="426"/>
      <c r="L429" s="426"/>
      <c r="M429" s="426"/>
      <c r="N429" s="427" t="str">
        <f>IF(Tabla46[[#This Row],[ID RIESGO]]="","",IF(Tabla46[[#This Row],[RESPONSABLE DEL CONTROL (CARGO)]]="","No","Si"))</f>
        <v/>
      </c>
      <c r="O429" s="427" t="str">
        <f>IF(Tabla46[[#This Row],[FRECUENCIA DE EJECUCION DEL CONTROL]]="","",IF(Tabla46[[#This Row],[FRECUENCIA DE EJECUCION DEL CONTROL]]=DATOS!$AS$32,DATOS!$AS$32,DATOS!$AS$31))</f>
        <v/>
      </c>
      <c r="P42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29" s="427" t="str">
        <f>IF(ISTEXT(Tabla46[[#This Row],[VALOR EVALUACION DISENO]]),"",IF(Tabla46[[#This Row],[VALOR EVALUACION DISENO]]&gt;4.6,DATOS!$AV$21,IF(Tabla46[[#This Row],[VALOR EVALUACION DISENO]]&gt;=3,DATOS!$AV$22,DATOS!$AV$23)))</f>
        <v/>
      </c>
      <c r="R429" s="431"/>
      <c r="S429" s="427" t="str">
        <f>IFERROR(VLOOKUP(Tabla46[[#This Row],[% DE CUMPLIMIENTO DE LA EJECUCION DEL CONTROL]],DATOS!$AS$38:$AT$40,2,0),"")</f>
        <v/>
      </c>
      <c r="T429" s="432"/>
      <c r="U429" s="433" t="str">
        <f>IFERROR(VLOOKUP(Tabla46[[#This Row],[CRITERIOS DE EVALUACION DE LA EFECTIVIDAD]],DATOS!$AS$43:$AT$45,2,0),"")</f>
        <v/>
      </c>
      <c r="V42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0" spans="1:22" ht="15" customHeight="1" x14ac:dyDescent="0.25">
      <c r="A430" s="7"/>
      <c r="B430" s="5"/>
      <c r="C430" s="5"/>
      <c r="D430" s="86"/>
      <c r="E430" s="10"/>
      <c r="F430" s="200"/>
      <c r="G430" s="151" t="str">
        <f>IFERROR(VLOOKUP(Tabla46[[#This Row],[ID RIESGO]],'1. IDENTIFICACION DEL RIESGO'!$AB$27:$AL$34,11,0),"")</f>
        <v/>
      </c>
      <c r="H430" s="200"/>
      <c r="I430" s="426"/>
      <c r="J430" s="426"/>
      <c r="K430" s="426"/>
      <c r="L430" s="426"/>
      <c r="M430" s="426"/>
      <c r="N430" s="427" t="str">
        <f>IF(Tabla46[[#This Row],[ID RIESGO]]="","",IF(Tabla46[[#This Row],[RESPONSABLE DEL CONTROL (CARGO)]]="","No","Si"))</f>
        <v/>
      </c>
      <c r="O430" s="427" t="str">
        <f>IF(Tabla46[[#This Row],[FRECUENCIA DE EJECUCION DEL CONTROL]]="","",IF(Tabla46[[#This Row],[FRECUENCIA DE EJECUCION DEL CONTROL]]=DATOS!$AS$32,DATOS!$AS$32,DATOS!$AS$31))</f>
        <v/>
      </c>
      <c r="P43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0" s="427" t="str">
        <f>IF(ISTEXT(Tabla46[[#This Row],[VALOR EVALUACION DISENO]]),"",IF(Tabla46[[#This Row],[VALOR EVALUACION DISENO]]&gt;4.6,DATOS!$AV$21,IF(Tabla46[[#This Row],[VALOR EVALUACION DISENO]]&gt;=3,DATOS!$AV$22,DATOS!$AV$23)))</f>
        <v/>
      </c>
      <c r="R430" s="431"/>
      <c r="S430" s="427" t="str">
        <f>IFERROR(VLOOKUP(Tabla46[[#This Row],[% DE CUMPLIMIENTO DE LA EJECUCION DEL CONTROL]],DATOS!$AS$38:$AT$40,2,0),"")</f>
        <v/>
      </c>
      <c r="T430" s="432"/>
      <c r="U430" s="433" t="str">
        <f>IFERROR(VLOOKUP(Tabla46[[#This Row],[CRITERIOS DE EVALUACION DE LA EFECTIVIDAD]],DATOS!$AS$43:$AT$45,2,0),"")</f>
        <v/>
      </c>
      <c r="V43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1" spans="1:22" ht="15" customHeight="1" x14ac:dyDescent="0.25">
      <c r="A431" s="7"/>
      <c r="B431" s="5"/>
      <c r="C431" s="5"/>
      <c r="D431" s="86"/>
      <c r="E431" s="10"/>
      <c r="F431" s="200"/>
      <c r="G431" s="151" t="str">
        <f>IFERROR(VLOOKUP(Tabla46[[#This Row],[ID RIESGO]],'1. IDENTIFICACION DEL RIESGO'!$AB$27:$AL$34,11,0),"")</f>
        <v/>
      </c>
      <c r="H431" s="200"/>
      <c r="I431" s="426"/>
      <c r="J431" s="426"/>
      <c r="K431" s="426"/>
      <c r="L431" s="426"/>
      <c r="M431" s="426"/>
      <c r="N431" s="427" t="str">
        <f>IF(Tabla46[[#This Row],[ID RIESGO]]="","",IF(Tabla46[[#This Row],[RESPONSABLE DEL CONTROL (CARGO)]]="","No","Si"))</f>
        <v/>
      </c>
      <c r="O431" s="427" t="str">
        <f>IF(Tabla46[[#This Row],[FRECUENCIA DE EJECUCION DEL CONTROL]]="","",IF(Tabla46[[#This Row],[FRECUENCIA DE EJECUCION DEL CONTROL]]=DATOS!$AS$32,DATOS!$AS$32,DATOS!$AS$31))</f>
        <v/>
      </c>
      <c r="P43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1" s="427" t="str">
        <f>IF(ISTEXT(Tabla46[[#This Row],[VALOR EVALUACION DISENO]]),"",IF(Tabla46[[#This Row],[VALOR EVALUACION DISENO]]&gt;4.6,DATOS!$AV$21,IF(Tabla46[[#This Row],[VALOR EVALUACION DISENO]]&gt;=3,DATOS!$AV$22,DATOS!$AV$23)))</f>
        <v/>
      </c>
      <c r="R431" s="431"/>
      <c r="S431" s="427" t="str">
        <f>IFERROR(VLOOKUP(Tabla46[[#This Row],[% DE CUMPLIMIENTO DE LA EJECUCION DEL CONTROL]],DATOS!$AS$38:$AT$40,2,0),"")</f>
        <v/>
      </c>
      <c r="T431" s="432"/>
      <c r="U431" s="433" t="str">
        <f>IFERROR(VLOOKUP(Tabla46[[#This Row],[CRITERIOS DE EVALUACION DE LA EFECTIVIDAD]],DATOS!$AS$43:$AT$45,2,0),"")</f>
        <v/>
      </c>
      <c r="V43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2" spans="1:22" ht="15" customHeight="1" x14ac:dyDescent="0.25">
      <c r="A432" s="7"/>
      <c r="B432" s="5"/>
      <c r="C432" s="5"/>
      <c r="D432" s="86"/>
      <c r="E432" s="10"/>
      <c r="F432" s="200"/>
      <c r="G432" s="151" t="str">
        <f>IFERROR(VLOOKUP(Tabla46[[#This Row],[ID RIESGO]],'1. IDENTIFICACION DEL RIESGO'!$AB$27:$AL$34,11,0),"")</f>
        <v/>
      </c>
      <c r="H432" s="200"/>
      <c r="I432" s="426"/>
      <c r="J432" s="426"/>
      <c r="K432" s="426"/>
      <c r="L432" s="426"/>
      <c r="M432" s="426"/>
      <c r="N432" s="427" t="str">
        <f>IF(Tabla46[[#This Row],[ID RIESGO]]="","",IF(Tabla46[[#This Row],[RESPONSABLE DEL CONTROL (CARGO)]]="","No","Si"))</f>
        <v/>
      </c>
      <c r="O432" s="427" t="str">
        <f>IF(Tabla46[[#This Row],[FRECUENCIA DE EJECUCION DEL CONTROL]]="","",IF(Tabla46[[#This Row],[FRECUENCIA DE EJECUCION DEL CONTROL]]=DATOS!$AS$32,DATOS!$AS$32,DATOS!$AS$31))</f>
        <v/>
      </c>
      <c r="P43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2" s="427" t="str">
        <f>IF(ISTEXT(Tabla46[[#This Row],[VALOR EVALUACION DISENO]]),"",IF(Tabla46[[#This Row],[VALOR EVALUACION DISENO]]&gt;4.6,DATOS!$AV$21,IF(Tabla46[[#This Row],[VALOR EVALUACION DISENO]]&gt;=3,DATOS!$AV$22,DATOS!$AV$23)))</f>
        <v/>
      </c>
      <c r="R432" s="431"/>
      <c r="S432" s="427" t="str">
        <f>IFERROR(VLOOKUP(Tabla46[[#This Row],[% DE CUMPLIMIENTO DE LA EJECUCION DEL CONTROL]],DATOS!$AS$38:$AT$40,2,0),"")</f>
        <v/>
      </c>
      <c r="T432" s="432"/>
      <c r="U432" s="433" t="str">
        <f>IFERROR(VLOOKUP(Tabla46[[#This Row],[CRITERIOS DE EVALUACION DE LA EFECTIVIDAD]],DATOS!$AS$43:$AT$45,2,0),"")</f>
        <v/>
      </c>
      <c r="V43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3" spans="1:22" ht="15" customHeight="1" x14ac:dyDescent="0.25">
      <c r="A433" s="7"/>
      <c r="B433" s="5"/>
      <c r="C433" s="5"/>
      <c r="D433" s="86"/>
      <c r="E433" s="10"/>
      <c r="F433" s="200"/>
      <c r="G433" s="151" t="str">
        <f>IFERROR(VLOOKUP(Tabla46[[#This Row],[ID RIESGO]],'1. IDENTIFICACION DEL RIESGO'!$AB$27:$AL$34,11,0),"")</f>
        <v/>
      </c>
      <c r="H433" s="200"/>
      <c r="I433" s="426"/>
      <c r="J433" s="426"/>
      <c r="K433" s="426"/>
      <c r="L433" s="426"/>
      <c r="M433" s="426"/>
      <c r="N433" s="427" t="str">
        <f>IF(Tabla46[[#This Row],[ID RIESGO]]="","",IF(Tabla46[[#This Row],[RESPONSABLE DEL CONTROL (CARGO)]]="","No","Si"))</f>
        <v/>
      </c>
      <c r="O433" s="427" t="str">
        <f>IF(Tabla46[[#This Row],[FRECUENCIA DE EJECUCION DEL CONTROL]]="","",IF(Tabla46[[#This Row],[FRECUENCIA DE EJECUCION DEL CONTROL]]=DATOS!$AS$32,DATOS!$AS$32,DATOS!$AS$31))</f>
        <v/>
      </c>
      <c r="P43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3" s="427" t="str">
        <f>IF(ISTEXT(Tabla46[[#This Row],[VALOR EVALUACION DISENO]]),"",IF(Tabla46[[#This Row],[VALOR EVALUACION DISENO]]&gt;4.6,DATOS!$AV$21,IF(Tabla46[[#This Row],[VALOR EVALUACION DISENO]]&gt;=3,DATOS!$AV$22,DATOS!$AV$23)))</f>
        <v/>
      </c>
      <c r="R433" s="431"/>
      <c r="S433" s="427" t="str">
        <f>IFERROR(VLOOKUP(Tabla46[[#This Row],[% DE CUMPLIMIENTO DE LA EJECUCION DEL CONTROL]],DATOS!$AS$38:$AT$40,2,0),"")</f>
        <v/>
      </c>
      <c r="T433" s="432"/>
      <c r="U433" s="433" t="str">
        <f>IFERROR(VLOOKUP(Tabla46[[#This Row],[CRITERIOS DE EVALUACION DE LA EFECTIVIDAD]],DATOS!$AS$43:$AT$45,2,0),"")</f>
        <v/>
      </c>
      <c r="V43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4" spans="1:22" ht="15" customHeight="1" x14ac:dyDescent="0.25">
      <c r="A434" s="7"/>
      <c r="B434" s="5"/>
      <c r="C434" s="5"/>
      <c r="D434" s="86"/>
      <c r="E434" s="10"/>
      <c r="F434" s="200"/>
      <c r="G434" s="151" t="str">
        <f>IFERROR(VLOOKUP(Tabla46[[#This Row],[ID RIESGO]],'1. IDENTIFICACION DEL RIESGO'!$AB$27:$AL$34,11,0),"")</f>
        <v/>
      </c>
      <c r="H434" s="200"/>
      <c r="I434" s="426"/>
      <c r="J434" s="426"/>
      <c r="K434" s="426"/>
      <c r="L434" s="426"/>
      <c r="M434" s="426"/>
      <c r="N434" s="427" t="str">
        <f>IF(Tabla46[[#This Row],[ID RIESGO]]="","",IF(Tabla46[[#This Row],[RESPONSABLE DEL CONTROL (CARGO)]]="","No","Si"))</f>
        <v/>
      </c>
      <c r="O434" s="427" t="str">
        <f>IF(Tabla46[[#This Row],[FRECUENCIA DE EJECUCION DEL CONTROL]]="","",IF(Tabla46[[#This Row],[FRECUENCIA DE EJECUCION DEL CONTROL]]=DATOS!$AS$32,DATOS!$AS$32,DATOS!$AS$31))</f>
        <v/>
      </c>
      <c r="P43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4" s="427" t="str">
        <f>IF(ISTEXT(Tabla46[[#This Row],[VALOR EVALUACION DISENO]]),"",IF(Tabla46[[#This Row],[VALOR EVALUACION DISENO]]&gt;4.6,DATOS!$AV$21,IF(Tabla46[[#This Row],[VALOR EVALUACION DISENO]]&gt;=3,DATOS!$AV$22,DATOS!$AV$23)))</f>
        <v/>
      </c>
      <c r="R434" s="431"/>
      <c r="S434" s="427" t="str">
        <f>IFERROR(VLOOKUP(Tabla46[[#This Row],[% DE CUMPLIMIENTO DE LA EJECUCION DEL CONTROL]],DATOS!$AS$38:$AT$40,2,0),"")</f>
        <v/>
      </c>
      <c r="T434" s="432"/>
      <c r="U434" s="433" t="str">
        <f>IFERROR(VLOOKUP(Tabla46[[#This Row],[CRITERIOS DE EVALUACION DE LA EFECTIVIDAD]],DATOS!$AS$43:$AT$45,2,0),"")</f>
        <v/>
      </c>
      <c r="V43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5" spans="1:22" ht="15" customHeight="1" x14ac:dyDescent="0.25">
      <c r="A435" s="7"/>
      <c r="B435" s="5"/>
      <c r="C435" s="5"/>
      <c r="D435" s="86"/>
      <c r="E435" s="10"/>
      <c r="F435" s="200"/>
      <c r="G435" s="151" t="str">
        <f>IFERROR(VLOOKUP(Tabla46[[#This Row],[ID RIESGO]],'1. IDENTIFICACION DEL RIESGO'!$AB$27:$AL$34,11,0),"")</f>
        <v/>
      </c>
      <c r="H435" s="200"/>
      <c r="I435" s="426"/>
      <c r="J435" s="426"/>
      <c r="K435" s="426"/>
      <c r="L435" s="426"/>
      <c r="M435" s="426"/>
      <c r="N435" s="427" t="str">
        <f>IF(Tabla46[[#This Row],[ID RIESGO]]="","",IF(Tabla46[[#This Row],[RESPONSABLE DEL CONTROL (CARGO)]]="","No","Si"))</f>
        <v/>
      </c>
      <c r="O435" s="427" t="str">
        <f>IF(Tabla46[[#This Row],[FRECUENCIA DE EJECUCION DEL CONTROL]]="","",IF(Tabla46[[#This Row],[FRECUENCIA DE EJECUCION DEL CONTROL]]=DATOS!$AS$32,DATOS!$AS$32,DATOS!$AS$31))</f>
        <v/>
      </c>
      <c r="P43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5" s="427" t="str">
        <f>IF(ISTEXT(Tabla46[[#This Row],[VALOR EVALUACION DISENO]]),"",IF(Tabla46[[#This Row],[VALOR EVALUACION DISENO]]&gt;4.6,DATOS!$AV$21,IF(Tabla46[[#This Row],[VALOR EVALUACION DISENO]]&gt;=3,DATOS!$AV$22,DATOS!$AV$23)))</f>
        <v/>
      </c>
      <c r="R435" s="431"/>
      <c r="S435" s="427" t="str">
        <f>IFERROR(VLOOKUP(Tabla46[[#This Row],[% DE CUMPLIMIENTO DE LA EJECUCION DEL CONTROL]],DATOS!$AS$38:$AT$40,2,0),"")</f>
        <v/>
      </c>
      <c r="T435" s="432"/>
      <c r="U435" s="433" t="str">
        <f>IFERROR(VLOOKUP(Tabla46[[#This Row],[CRITERIOS DE EVALUACION DE LA EFECTIVIDAD]],DATOS!$AS$43:$AT$45,2,0),"")</f>
        <v/>
      </c>
      <c r="V43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6" spans="1:22" ht="15" customHeight="1" x14ac:dyDescent="0.25">
      <c r="A436" s="7"/>
      <c r="B436" s="5"/>
      <c r="C436" s="5"/>
      <c r="D436" s="86"/>
      <c r="E436" s="10"/>
      <c r="F436" s="200"/>
      <c r="G436" s="151" t="str">
        <f>IFERROR(VLOOKUP(Tabla46[[#This Row],[ID RIESGO]],'1. IDENTIFICACION DEL RIESGO'!$AB$27:$AL$34,11,0),"")</f>
        <v/>
      </c>
      <c r="H436" s="200"/>
      <c r="I436" s="426"/>
      <c r="J436" s="426"/>
      <c r="K436" s="426"/>
      <c r="L436" s="426"/>
      <c r="M436" s="426"/>
      <c r="N436" s="427" t="str">
        <f>IF(Tabla46[[#This Row],[ID RIESGO]]="","",IF(Tabla46[[#This Row],[RESPONSABLE DEL CONTROL (CARGO)]]="","No","Si"))</f>
        <v/>
      </c>
      <c r="O436" s="427" t="str">
        <f>IF(Tabla46[[#This Row],[FRECUENCIA DE EJECUCION DEL CONTROL]]="","",IF(Tabla46[[#This Row],[FRECUENCIA DE EJECUCION DEL CONTROL]]=DATOS!$AS$32,DATOS!$AS$32,DATOS!$AS$31))</f>
        <v/>
      </c>
      <c r="P43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6" s="427" t="str">
        <f>IF(ISTEXT(Tabla46[[#This Row],[VALOR EVALUACION DISENO]]),"",IF(Tabla46[[#This Row],[VALOR EVALUACION DISENO]]&gt;4.6,DATOS!$AV$21,IF(Tabla46[[#This Row],[VALOR EVALUACION DISENO]]&gt;=3,DATOS!$AV$22,DATOS!$AV$23)))</f>
        <v/>
      </c>
      <c r="R436" s="431"/>
      <c r="S436" s="427" t="str">
        <f>IFERROR(VLOOKUP(Tabla46[[#This Row],[% DE CUMPLIMIENTO DE LA EJECUCION DEL CONTROL]],DATOS!$AS$38:$AT$40,2,0),"")</f>
        <v/>
      </c>
      <c r="T436" s="432"/>
      <c r="U436" s="433" t="str">
        <f>IFERROR(VLOOKUP(Tabla46[[#This Row],[CRITERIOS DE EVALUACION DE LA EFECTIVIDAD]],DATOS!$AS$43:$AT$45,2,0),"")</f>
        <v/>
      </c>
      <c r="V43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7" spans="1:22" ht="15" customHeight="1" x14ac:dyDescent="0.25">
      <c r="A437" s="7"/>
      <c r="B437" s="5"/>
      <c r="C437" s="5"/>
      <c r="D437" s="86"/>
      <c r="E437" s="10"/>
      <c r="F437" s="200"/>
      <c r="G437" s="151" t="str">
        <f>IFERROR(VLOOKUP(Tabla46[[#This Row],[ID RIESGO]],'1. IDENTIFICACION DEL RIESGO'!$AB$27:$AL$34,11,0),"")</f>
        <v/>
      </c>
      <c r="H437" s="200"/>
      <c r="I437" s="426"/>
      <c r="J437" s="426"/>
      <c r="K437" s="426"/>
      <c r="L437" s="426"/>
      <c r="M437" s="426"/>
      <c r="N437" s="427" t="str">
        <f>IF(Tabla46[[#This Row],[ID RIESGO]]="","",IF(Tabla46[[#This Row],[RESPONSABLE DEL CONTROL (CARGO)]]="","No","Si"))</f>
        <v/>
      </c>
      <c r="O437" s="427" t="str">
        <f>IF(Tabla46[[#This Row],[FRECUENCIA DE EJECUCION DEL CONTROL]]="","",IF(Tabla46[[#This Row],[FRECUENCIA DE EJECUCION DEL CONTROL]]=DATOS!$AS$32,DATOS!$AS$32,DATOS!$AS$31))</f>
        <v/>
      </c>
      <c r="P43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7" s="427" t="str">
        <f>IF(ISTEXT(Tabla46[[#This Row],[VALOR EVALUACION DISENO]]),"",IF(Tabla46[[#This Row],[VALOR EVALUACION DISENO]]&gt;4.6,DATOS!$AV$21,IF(Tabla46[[#This Row],[VALOR EVALUACION DISENO]]&gt;=3,DATOS!$AV$22,DATOS!$AV$23)))</f>
        <v/>
      </c>
      <c r="R437" s="431"/>
      <c r="S437" s="427" t="str">
        <f>IFERROR(VLOOKUP(Tabla46[[#This Row],[% DE CUMPLIMIENTO DE LA EJECUCION DEL CONTROL]],DATOS!$AS$38:$AT$40,2,0),"")</f>
        <v/>
      </c>
      <c r="T437" s="432"/>
      <c r="U437" s="433" t="str">
        <f>IFERROR(VLOOKUP(Tabla46[[#This Row],[CRITERIOS DE EVALUACION DE LA EFECTIVIDAD]],DATOS!$AS$43:$AT$45,2,0),"")</f>
        <v/>
      </c>
      <c r="V43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8" spans="1:22" ht="15" customHeight="1" x14ac:dyDescent="0.25">
      <c r="A438" s="7"/>
      <c r="B438" s="5"/>
      <c r="C438" s="5"/>
      <c r="D438" s="86"/>
      <c r="E438" s="10"/>
      <c r="F438" s="200"/>
      <c r="G438" s="151" t="str">
        <f>IFERROR(VLOOKUP(Tabla46[[#This Row],[ID RIESGO]],'1. IDENTIFICACION DEL RIESGO'!$AB$27:$AL$34,11,0),"")</f>
        <v/>
      </c>
      <c r="H438" s="200"/>
      <c r="I438" s="426"/>
      <c r="J438" s="426"/>
      <c r="K438" s="426"/>
      <c r="L438" s="426"/>
      <c r="M438" s="426"/>
      <c r="N438" s="427" t="str">
        <f>IF(Tabla46[[#This Row],[ID RIESGO]]="","",IF(Tabla46[[#This Row],[RESPONSABLE DEL CONTROL (CARGO)]]="","No","Si"))</f>
        <v/>
      </c>
      <c r="O438" s="427" t="str">
        <f>IF(Tabla46[[#This Row],[FRECUENCIA DE EJECUCION DEL CONTROL]]="","",IF(Tabla46[[#This Row],[FRECUENCIA DE EJECUCION DEL CONTROL]]=DATOS!$AS$32,DATOS!$AS$32,DATOS!$AS$31))</f>
        <v/>
      </c>
      <c r="P43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8" s="427" t="str">
        <f>IF(ISTEXT(Tabla46[[#This Row],[VALOR EVALUACION DISENO]]),"",IF(Tabla46[[#This Row],[VALOR EVALUACION DISENO]]&gt;4.6,DATOS!$AV$21,IF(Tabla46[[#This Row],[VALOR EVALUACION DISENO]]&gt;=3,DATOS!$AV$22,DATOS!$AV$23)))</f>
        <v/>
      </c>
      <c r="R438" s="431"/>
      <c r="S438" s="427" t="str">
        <f>IFERROR(VLOOKUP(Tabla46[[#This Row],[% DE CUMPLIMIENTO DE LA EJECUCION DEL CONTROL]],DATOS!$AS$38:$AT$40,2,0),"")</f>
        <v/>
      </c>
      <c r="T438" s="432"/>
      <c r="U438" s="433" t="str">
        <f>IFERROR(VLOOKUP(Tabla46[[#This Row],[CRITERIOS DE EVALUACION DE LA EFECTIVIDAD]],DATOS!$AS$43:$AT$45,2,0),"")</f>
        <v/>
      </c>
      <c r="V43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39" spans="1:22" ht="15" customHeight="1" x14ac:dyDescent="0.25">
      <c r="A439" s="7"/>
      <c r="B439" s="5"/>
      <c r="C439" s="5"/>
      <c r="D439" s="86"/>
      <c r="E439" s="10"/>
      <c r="F439" s="200"/>
      <c r="G439" s="151" t="str">
        <f>IFERROR(VLOOKUP(Tabla46[[#This Row],[ID RIESGO]],'1. IDENTIFICACION DEL RIESGO'!$AB$27:$AL$34,11,0),"")</f>
        <v/>
      </c>
      <c r="H439" s="200"/>
      <c r="I439" s="426"/>
      <c r="J439" s="426"/>
      <c r="K439" s="426"/>
      <c r="L439" s="426"/>
      <c r="M439" s="426"/>
      <c r="N439" s="427" t="str">
        <f>IF(Tabla46[[#This Row],[ID RIESGO]]="","",IF(Tabla46[[#This Row],[RESPONSABLE DEL CONTROL (CARGO)]]="","No","Si"))</f>
        <v/>
      </c>
      <c r="O439" s="427" t="str">
        <f>IF(Tabla46[[#This Row],[FRECUENCIA DE EJECUCION DEL CONTROL]]="","",IF(Tabla46[[#This Row],[FRECUENCIA DE EJECUCION DEL CONTROL]]=DATOS!$AS$32,DATOS!$AS$32,DATOS!$AS$31))</f>
        <v/>
      </c>
      <c r="P43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39" s="427" t="str">
        <f>IF(ISTEXT(Tabla46[[#This Row],[VALOR EVALUACION DISENO]]),"",IF(Tabla46[[#This Row],[VALOR EVALUACION DISENO]]&gt;4.6,DATOS!$AV$21,IF(Tabla46[[#This Row],[VALOR EVALUACION DISENO]]&gt;=3,DATOS!$AV$22,DATOS!$AV$23)))</f>
        <v/>
      </c>
      <c r="R439" s="431"/>
      <c r="S439" s="427" t="str">
        <f>IFERROR(VLOOKUP(Tabla46[[#This Row],[% DE CUMPLIMIENTO DE LA EJECUCION DEL CONTROL]],DATOS!$AS$38:$AT$40,2,0),"")</f>
        <v/>
      </c>
      <c r="T439" s="432"/>
      <c r="U439" s="433" t="str">
        <f>IFERROR(VLOOKUP(Tabla46[[#This Row],[CRITERIOS DE EVALUACION DE LA EFECTIVIDAD]],DATOS!$AS$43:$AT$45,2,0),"")</f>
        <v/>
      </c>
      <c r="V43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0" spans="1:22" ht="15" customHeight="1" x14ac:dyDescent="0.25">
      <c r="A440" s="7"/>
      <c r="B440" s="5"/>
      <c r="C440" s="5"/>
      <c r="D440" s="86"/>
      <c r="E440" s="10"/>
      <c r="F440" s="200"/>
      <c r="G440" s="151" t="str">
        <f>IFERROR(VLOOKUP(Tabla46[[#This Row],[ID RIESGO]],'1. IDENTIFICACION DEL RIESGO'!$AB$27:$AL$34,11,0),"")</f>
        <v/>
      </c>
      <c r="H440" s="200"/>
      <c r="I440" s="426"/>
      <c r="J440" s="426"/>
      <c r="K440" s="426"/>
      <c r="L440" s="426"/>
      <c r="M440" s="426"/>
      <c r="N440" s="427" t="str">
        <f>IF(Tabla46[[#This Row],[ID RIESGO]]="","",IF(Tabla46[[#This Row],[RESPONSABLE DEL CONTROL (CARGO)]]="","No","Si"))</f>
        <v/>
      </c>
      <c r="O440" s="427" t="str">
        <f>IF(Tabla46[[#This Row],[FRECUENCIA DE EJECUCION DEL CONTROL]]="","",IF(Tabla46[[#This Row],[FRECUENCIA DE EJECUCION DEL CONTROL]]=DATOS!$AS$32,DATOS!$AS$32,DATOS!$AS$31))</f>
        <v/>
      </c>
      <c r="P44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0" s="427" t="str">
        <f>IF(ISTEXT(Tabla46[[#This Row],[VALOR EVALUACION DISENO]]),"",IF(Tabla46[[#This Row],[VALOR EVALUACION DISENO]]&gt;4.6,DATOS!$AV$21,IF(Tabla46[[#This Row],[VALOR EVALUACION DISENO]]&gt;=3,DATOS!$AV$22,DATOS!$AV$23)))</f>
        <v/>
      </c>
      <c r="R440" s="431"/>
      <c r="S440" s="427" t="str">
        <f>IFERROR(VLOOKUP(Tabla46[[#This Row],[% DE CUMPLIMIENTO DE LA EJECUCION DEL CONTROL]],DATOS!$AS$38:$AT$40,2,0),"")</f>
        <v/>
      </c>
      <c r="T440" s="432"/>
      <c r="U440" s="433" t="str">
        <f>IFERROR(VLOOKUP(Tabla46[[#This Row],[CRITERIOS DE EVALUACION DE LA EFECTIVIDAD]],DATOS!$AS$43:$AT$45,2,0),"")</f>
        <v/>
      </c>
      <c r="V44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1" spans="1:22" ht="15" customHeight="1" x14ac:dyDescent="0.25">
      <c r="A441" s="7"/>
      <c r="B441" s="5"/>
      <c r="C441" s="5"/>
      <c r="D441" s="86"/>
      <c r="E441" s="10"/>
      <c r="F441" s="200"/>
      <c r="G441" s="151" t="str">
        <f>IFERROR(VLOOKUP(Tabla46[[#This Row],[ID RIESGO]],'1. IDENTIFICACION DEL RIESGO'!$AB$27:$AL$34,11,0),"")</f>
        <v/>
      </c>
      <c r="H441" s="200"/>
      <c r="I441" s="426"/>
      <c r="J441" s="426"/>
      <c r="K441" s="426"/>
      <c r="L441" s="426"/>
      <c r="M441" s="426"/>
      <c r="N441" s="427" t="str">
        <f>IF(Tabla46[[#This Row],[ID RIESGO]]="","",IF(Tabla46[[#This Row],[RESPONSABLE DEL CONTROL (CARGO)]]="","No","Si"))</f>
        <v/>
      </c>
      <c r="O441" s="427" t="str">
        <f>IF(Tabla46[[#This Row],[FRECUENCIA DE EJECUCION DEL CONTROL]]="","",IF(Tabla46[[#This Row],[FRECUENCIA DE EJECUCION DEL CONTROL]]=DATOS!$AS$32,DATOS!$AS$32,DATOS!$AS$31))</f>
        <v/>
      </c>
      <c r="P44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1" s="427" t="str">
        <f>IF(ISTEXT(Tabla46[[#This Row],[VALOR EVALUACION DISENO]]),"",IF(Tabla46[[#This Row],[VALOR EVALUACION DISENO]]&gt;4.6,DATOS!$AV$21,IF(Tabla46[[#This Row],[VALOR EVALUACION DISENO]]&gt;=3,DATOS!$AV$22,DATOS!$AV$23)))</f>
        <v/>
      </c>
      <c r="R441" s="431"/>
      <c r="S441" s="427" t="str">
        <f>IFERROR(VLOOKUP(Tabla46[[#This Row],[% DE CUMPLIMIENTO DE LA EJECUCION DEL CONTROL]],DATOS!$AS$38:$AT$40,2,0),"")</f>
        <v/>
      </c>
      <c r="T441" s="432"/>
      <c r="U441" s="433" t="str">
        <f>IFERROR(VLOOKUP(Tabla46[[#This Row],[CRITERIOS DE EVALUACION DE LA EFECTIVIDAD]],DATOS!$AS$43:$AT$45,2,0),"")</f>
        <v/>
      </c>
      <c r="V44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2" spans="1:22" ht="15" customHeight="1" x14ac:dyDescent="0.25">
      <c r="A442" s="7"/>
      <c r="B442" s="5"/>
      <c r="C442" s="5"/>
      <c r="D442" s="86"/>
      <c r="E442" s="10"/>
      <c r="F442" s="200"/>
      <c r="G442" s="151" t="str">
        <f>IFERROR(VLOOKUP(Tabla46[[#This Row],[ID RIESGO]],'1. IDENTIFICACION DEL RIESGO'!$AB$27:$AL$34,11,0),"")</f>
        <v/>
      </c>
      <c r="H442" s="200"/>
      <c r="I442" s="426"/>
      <c r="J442" s="426"/>
      <c r="K442" s="426"/>
      <c r="L442" s="426"/>
      <c r="M442" s="426"/>
      <c r="N442" s="427" t="str">
        <f>IF(Tabla46[[#This Row],[ID RIESGO]]="","",IF(Tabla46[[#This Row],[RESPONSABLE DEL CONTROL (CARGO)]]="","No","Si"))</f>
        <v/>
      </c>
      <c r="O442" s="427" t="str">
        <f>IF(Tabla46[[#This Row],[FRECUENCIA DE EJECUCION DEL CONTROL]]="","",IF(Tabla46[[#This Row],[FRECUENCIA DE EJECUCION DEL CONTROL]]=DATOS!$AS$32,DATOS!$AS$32,DATOS!$AS$31))</f>
        <v/>
      </c>
      <c r="P44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2" s="427" t="str">
        <f>IF(ISTEXT(Tabla46[[#This Row],[VALOR EVALUACION DISENO]]),"",IF(Tabla46[[#This Row],[VALOR EVALUACION DISENO]]&gt;4.6,DATOS!$AV$21,IF(Tabla46[[#This Row],[VALOR EVALUACION DISENO]]&gt;=3,DATOS!$AV$22,DATOS!$AV$23)))</f>
        <v/>
      </c>
      <c r="R442" s="431"/>
      <c r="S442" s="427" t="str">
        <f>IFERROR(VLOOKUP(Tabla46[[#This Row],[% DE CUMPLIMIENTO DE LA EJECUCION DEL CONTROL]],DATOS!$AS$38:$AT$40,2,0),"")</f>
        <v/>
      </c>
      <c r="T442" s="432"/>
      <c r="U442" s="433" t="str">
        <f>IFERROR(VLOOKUP(Tabla46[[#This Row],[CRITERIOS DE EVALUACION DE LA EFECTIVIDAD]],DATOS!$AS$43:$AT$45,2,0),"")</f>
        <v/>
      </c>
      <c r="V44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3" spans="1:22" ht="15" customHeight="1" x14ac:dyDescent="0.25">
      <c r="A443" s="7"/>
      <c r="B443" s="5"/>
      <c r="C443" s="5"/>
      <c r="D443" s="86"/>
      <c r="E443" s="10"/>
      <c r="F443" s="200"/>
      <c r="G443" s="151" t="str">
        <f>IFERROR(VLOOKUP(Tabla46[[#This Row],[ID RIESGO]],'1. IDENTIFICACION DEL RIESGO'!$AB$27:$AL$34,11,0),"")</f>
        <v/>
      </c>
      <c r="H443" s="200"/>
      <c r="I443" s="426"/>
      <c r="J443" s="426"/>
      <c r="K443" s="426"/>
      <c r="L443" s="426"/>
      <c r="M443" s="426"/>
      <c r="N443" s="427" t="str">
        <f>IF(Tabla46[[#This Row],[ID RIESGO]]="","",IF(Tabla46[[#This Row],[RESPONSABLE DEL CONTROL (CARGO)]]="","No","Si"))</f>
        <v/>
      </c>
      <c r="O443" s="427" t="str">
        <f>IF(Tabla46[[#This Row],[FRECUENCIA DE EJECUCION DEL CONTROL]]="","",IF(Tabla46[[#This Row],[FRECUENCIA DE EJECUCION DEL CONTROL]]=DATOS!$AS$32,DATOS!$AS$32,DATOS!$AS$31))</f>
        <v/>
      </c>
      <c r="P44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3" s="427" t="str">
        <f>IF(ISTEXT(Tabla46[[#This Row],[VALOR EVALUACION DISENO]]),"",IF(Tabla46[[#This Row],[VALOR EVALUACION DISENO]]&gt;4.6,DATOS!$AV$21,IF(Tabla46[[#This Row],[VALOR EVALUACION DISENO]]&gt;=3,DATOS!$AV$22,DATOS!$AV$23)))</f>
        <v/>
      </c>
      <c r="R443" s="431"/>
      <c r="S443" s="427" t="str">
        <f>IFERROR(VLOOKUP(Tabla46[[#This Row],[% DE CUMPLIMIENTO DE LA EJECUCION DEL CONTROL]],DATOS!$AS$38:$AT$40,2,0),"")</f>
        <v/>
      </c>
      <c r="T443" s="432"/>
      <c r="U443" s="433" t="str">
        <f>IFERROR(VLOOKUP(Tabla46[[#This Row],[CRITERIOS DE EVALUACION DE LA EFECTIVIDAD]],DATOS!$AS$43:$AT$45,2,0),"")</f>
        <v/>
      </c>
      <c r="V44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4" spans="1:22" ht="15" customHeight="1" x14ac:dyDescent="0.25">
      <c r="A444" s="7"/>
      <c r="B444" s="5"/>
      <c r="C444" s="5"/>
      <c r="D444" s="86"/>
      <c r="E444" s="10"/>
      <c r="F444" s="200"/>
      <c r="G444" s="151" t="str">
        <f>IFERROR(VLOOKUP(Tabla46[[#This Row],[ID RIESGO]],'1. IDENTIFICACION DEL RIESGO'!$AB$27:$AL$34,11,0),"")</f>
        <v/>
      </c>
      <c r="H444" s="200"/>
      <c r="I444" s="426"/>
      <c r="J444" s="426"/>
      <c r="K444" s="426"/>
      <c r="L444" s="426"/>
      <c r="M444" s="426"/>
      <c r="N444" s="427" t="str">
        <f>IF(Tabla46[[#This Row],[ID RIESGO]]="","",IF(Tabla46[[#This Row],[RESPONSABLE DEL CONTROL (CARGO)]]="","No","Si"))</f>
        <v/>
      </c>
      <c r="O444" s="427" t="str">
        <f>IF(Tabla46[[#This Row],[FRECUENCIA DE EJECUCION DEL CONTROL]]="","",IF(Tabla46[[#This Row],[FRECUENCIA DE EJECUCION DEL CONTROL]]=DATOS!$AS$32,DATOS!$AS$32,DATOS!$AS$31))</f>
        <v/>
      </c>
      <c r="P44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4" s="427" t="str">
        <f>IF(ISTEXT(Tabla46[[#This Row],[VALOR EVALUACION DISENO]]),"",IF(Tabla46[[#This Row],[VALOR EVALUACION DISENO]]&gt;4.6,DATOS!$AV$21,IF(Tabla46[[#This Row],[VALOR EVALUACION DISENO]]&gt;=3,DATOS!$AV$22,DATOS!$AV$23)))</f>
        <v/>
      </c>
      <c r="R444" s="431"/>
      <c r="S444" s="427" t="str">
        <f>IFERROR(VLOOKUP(Tabla46[[#This Row],[% DE CUMPLIMIENTO DE LA EJECUCION DEL CONTROL]],DATOS!$AS$38:$AT$40,2,0),"")</f>
        <v/>
      </c>
      <c r="T444" s="432"/>
      <c r="U444" s="433" t="str">
        <f>IFERROR(VLOOKUP(Tabla46[[#This Row],[CRITERIOS DE EVALUACION DE LA EFECTIVIDAD]],DATOS!$AS$43:$AT$45,2,0),"")</f>
        <v/>
      </c>
      <c r="V44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5" spans="1:22" ht="15" customHeight="1" x14ac:dyDescent="0.25">
      <c r="A445" s="7"/>
      <c r="B445" s="5"/>
      <c r="C445" s="5"/>
      <c r="D445" s="86"/>
      <c r="E445" s="10"/>
      <c r="F445" s="200"/>
      <c r="G445" s="151" t="str">
        <f>IFERROR(VLOOKUP(Tabla46[[#This Row],[ID RIESGO]],'1. IDENTIFICACION DEL RIESGO'!$AB$27:$AL$34,11,0),"")</f>
        <v/>
      </c>
      <c r="H445" s="200"/>
      <c r="I445" s="426"/>
      <c r="J445" s="426"/>
      <c r="K445" s="426"/>
      <c r="L445" s="426"/>
      <c r="M445" s="426"/>
      <c r="N445" s="427" t="str">
        <f>IF(Tabla46[[#This Row],[ID RIESGO]]="","",IF(Tabla46[[#This Row],[RESPONSABLE DEL CONTROL (CARGO)]]="","No","Si"))</f>
        <v/>
      </c>
      <c r="O445" s="427" t="str">
        <f>IF(Tabla46[[#This Row],[FRECUENCIA DE EJECUCION DEL CONTROL]]="","",IF(Tabla46[[#This Row],[FRECUENCIA DE EJECUCION DEL CONTROL]]=DATOS!$AS$32,DATOS!$AS$32,DATOS!$AS$31))</f>
        <v/>
      </c>
      <c r="P44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5" s="427" t="str">
        <f>IF(ISTEXT(Tabla46[[#This Row],[VALOR EVALUACION DISENO]]),"",IF(Tabla46[[#This Row],[VALOR EVALUACION DISENO]]&gt;4.6,DATOS!$AV$21,IF(Tabla46[[#This Row],[VALOR EVALUACION DISENO]]&gt;=3,DATOS!$AV$22,DATOS!$AV$23)))</f>
        <v/>
      </c>
      <c r="R445" s="431"/>
      <c r="S445" s="427" t="str">
        <f>IFERROR(VLOOKUP(Tabla46[[#This Row],[% DE CUMPLIMIENTO DE LA EJECUCION DEL CONTROL]],DATOS!$AS$38:$AT$40,2,0),"")</f>
        <v/>
      </c>
      <c r="T445" s="432"/>
      <c r="U445" s="433" t="str">
        <f>IFERROR(VLOOKUP(Tabla46[[#This Row],[CRITERIOS DE EVALUACION DE LA EFECTIVIDAD]],DATOS!$AS$43:$AT$45,2,0),"")</f>
        <v/>
      </c>
      <c r="V44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6" spans="1:22" ht="15" customHeight="1" x14ac:dyDescent="0.25">
      <c r="A446" s="7"/>
      <c r="B446" s="5"/>
      <c r="C446" s="5"/>
      <c r="D446" s="86"/>
      <c r="E446" s="10"/>
      <c r="F446" s="200"/>
      <c r="G446" s="151" t="str">
        <f>IFERROR(VLOOKUP(Tabla46[[#This Row],[ID RIESGO]],'1. IDENTIFICACION DEL RIESGO'!$AB$27:$AL$34,11,0),"")</f>
        <v/>
      </c>
      <c r="H446" s="200"/>
      <c r="I446" s="426"/>
      <c r="J446" s="426"/>
      <c r="K446" s="426"/>
      <c r="L446" s="426"/>
      <c r="M446" s="426"/>
      <c r="N446" s="427" t="str">
        <f>IF(Tabla46[[#This Row],[ID RIESGO]]="","",IF(Tabla46[[#This Row],[RESPONSABLE DEL CONTROL (CARGO)]]="","No","Si"))</f>
        <v/>
      </c>
      <c r="O446" s="427" t="str">
        <f>IF(Tabla46[[#This Row],[FRECUENCIA DE EJECUCION DEL CONTROL]]="","",IF(Tabla46[[#This Row],[FRECUENCIA DE EJECUCION DEL CONTROL]]=DATOS!$AS$32,DATOS!$AS$32,DATOS!$AS$31))</f>
        <v/>
      </c>
      <c r="P44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6" s="427" t="str">
        <f>IF(ISTEXT(Tabla46[[#This Row],[VALOR EVALUACION DISENO]]),"",IF(Tabla46[[#This Row],[VALOR EVALUACION DISENO]]&gt;4.6,DATOS!$AV$21,IF(Tabla46[[#This Row],[VALOR EVALUACION DISENO]]&gt;=3,DATOS!$AV$22,DATOS!$AV$23)))</f>
        <v/>
      </c>
      <c r="R446" s="431"/>
      <c r="S446" s="427" t="str">
        <f>IFERROR(VLOOKUP(Tabla46[[#This Row],[% DE CUMPLIMIENTO DE LA EJECUCION DEL CONTROL]],DATOS!$AS$38:$AT$40,2,0),"")</f>
        <v/>
      </c>
      <c r="T446" s="432"/>
      <c r="U446" s="433" t="str">
        <f>IFERROR(VLOOKUP(Tabla46[[#This Row],[CRITERIOS DE EVALUACION DE LA EFECTIVIDAD]],DATOS!$AS$43:$AT$45,2,0),"")</f>
        <v/>
      </c>
      <c r="V44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7" spans="1:22" ht="15" customHeight="1" x14ac:dyDescent="0.25">
      <c r="A447" s="7"/>
      <c r="B447" s="5"/>
      <c r="C447" s="5"/>
      <c r="D447" s="86"/>
      <c r="E447" s="10"/>
      <c r="F447" s="200"/>
      <c r="G447" s="151" t="str">
        <f>IFERROR(VLOOKUP(Tabla46[[#This Row],[ID RIESGO]],'1. IDENTIFICACION DEL RIESGO'!$AB$27:$AL$34,11,0),"")</f>
        <v/>
      </c>
      <c r="H447" s="200"/>
      <c r="I447" s="426"/>
      <c r="J447" s="426"/>
      <c r="K447" s="426"/>
      <c r="L447" s="426"/>
      <c r="M447" s="426"/>
      <c r="N447" s="427" t="str">
        <f>IF(Tabla46[[#This Row],[ID RIESGO]]="","",IF(Tabla46[[#This Row],[RESPONSABLE DEL CONTROL (CARGO)]]="","No","Si"))</f>
        <v/>
      </c>
      <c r="O447" s="427" t="str">
        <f>IF(Tabla46[[#This Row],[FRECUENCIA DE EJECUCION DEL CONTROL]]="","",IF(Tabla46[[#This Row],[FRECUENCIA DE EJECUCION DEL CONTROL]]=DATOS!$AS$32,DATOS!$AS$32,DATOS!$AS$31))</f>
        <v/>
      </c>
      <c r="P44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7" s="427" t="str">
        <f>IF(ISTEXT(Tabla46[[#This Row],[VALOR EVALUACION DISENO]]),"",IF(Tabla46[[#This Row],[VALOR EVALUACION DISENO]]&gt;4.6,DATOS!$AV$21,IF(Tabla46[[#This Row],[VALOR EVALUACION DISENO]]&gt;=3,DATOS!$AV$22,DATOS!$AV$23)))</f>
        <v/>
      </c>
      <c r="R447" s="431"/>
      <c r="S447" s="427" t="str">
        <f>IFERROR(VLOOKUP(Tabla46[[#This Row],[% DE CUMPLIMIENTO DE LA EJECUCION DEL CONTROL]],DATOS!$AS$38:$AT$40,2,0),"")</f>
        <v/>
      </c>
      <c r="T447" s="432"/>
      <c r="U447" s="433" t="str">
        <f>IFERROR(VLOOKUP(Tabla46[[#This Row],[CRITERIOS DE EVALUACION DE LA EFECTIVIDAD]],DATOS!$AS$43:$AT$45,2,0),"")</f>
        <v/>
      </c>
      <c r="V44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8" spans="1:22" ht="15" customHeight="1" x14ac:dyDescent="0.25">
      <c r="A448" s="7"/>
      <c r="B448" s="5"/>
      <c r="C448" s="5"/>
      <c r="D448" s="86"/>
      <c r="E448" s="10"/>
      <c r="F448" s="200"/>
      <c r="G448" s="151" t="str">
        <f>IFERROR(VLOOKUP(Tabla46[[#This Row],[ID RIESGO]],'1. IDENTIFICACION DEL RIESGO'!$AB$27:$AL$34,11,0),"")</f>
        <v/>
      </c>
      <c r="H448" s="200"/>
      <c r="I448" s="426"/>
      <c r="J448" s="426"/>
      <c r="K448" s="426"/>
      <c r="L448" s="426"/>
      <c r="M448" s="426"/>
      <c r="N448" s="427" t="str">
        <f>IF(Tabla46[[#This Row],[ID RIESGO]]="","",IF(Tabla46[[#This Row],[RESPONSABLE DEL CONTROL (CARGO)]]="","No","Si"))</f>
        <v/>
      </c>
      <c r="O448" s="427" t="str">
        <f>IF(Tabla46[[#This Row],[FRECUENCIA DE EJECUCION DEL CONTROL]]="","",IF(Tabla46[[#This Row],[FRECUENCIA DE EJECUCION DEL CONTROL]]=DATOS!$AS$32,DATOS!$AS$32,DATOS!$AS$31))</f>
        <v/>
      </c>
      <c r="P44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8" s="427" t="str">
        <f>IF(ISTEXT(Tabla46[[#This Row],[VALOR EVALUACION DISENO]]),"",IF(Tabla46[[#This Row],[VALOR EVALUACION DISENO]]&gt;4.6,DATOS!$AV$21,IF(Tabla46[[#This Row],[VALOR EVALUACION DISENO]]&gt;=3,DATOS!$AV$22,DATOS!$AV$23)))</f>
        <v/>
      </c>
      <c r="R448" s="431"/>
      <c r="S448" s="427" t="str">
        <f>IFERROR(VLOOKUP(Tabla46[[#This Row],[% DE CUMPLIMIENTO DE LA EJECUCION DEL CONTROL]],DATOS!$AS$38:$AT$40,2,0),"")</f>
        <v/>
      </c>
      <c r="T448" s="432"/>
      <c r="U448" s="433" t="str">
        <f>IFERROR(VLOOKUP(Tabla46[[#This Row],[CRITERIOS DE EVALUACION DE LA EFECTIVIDAD]],DATOS!$AS$43:$AT$45,2,0),"")</f>
        <v/>
      </c>
      <c r="V44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49" spans="1:22" ht="15" customHeight="1" x14ac:dyDescent="0.25">
      <c r="A449" s="7"/>
      <c r="B449" s="5"/>
      <c r="C449" s="5"/>
      <c r="D449" s="86"/>
      <c r="E449" s="10"/>
      <c r="F449" s="200"/>
      <c r="G449" s="151" t="str">
        <f>IFERROR(VLOOKUP(Tabla46[[#This Row],[ID RIESGO]],'1. IDENTIFICACION DEL RIESGO'!$AB$27:$AL$34,11,0),"")</f>
        <v/>
      </c>
      <c r="H449" s="200"/>
      <c r="I449" s="426"/>
      <c r="J449" s="426"/>
      <c r="K449" s="426"/>
      <c r="L449" s="426"/>
      <c r="M449" s="426"/>
      <c r="N449" s="427" t="str">
        <f>IF(Tabla46[[#This Row],[ID RIESGO]]="","",IF(Tabla46[[#This Row],[RESPONSABLE DEL CONTROL (CARGO)]]="","No","Si"))</f>
        <v/>
      </c>
      <c r="O449" s="427" t="str">
        <f>IF(Tabla46[[#This Row],[FRECUENCIA DE EJECUCION DEL CONTROL]]="","",IF(Tabla46[[#This Row],[FRECUENCIA DE EJECUCION DEL CONTROL]]=DATOS!$AS$32,DATOS!$AS$32,DATOS!$AS$31))</f>
        <v/>
      </c>
      <c r="P44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49" s="427" t="str">
        <f>IF(ISTEXT(Tabla46[[#This Row],[VALOR EVALUACION DISENO]]),"",IF(Tabla46[[#This Row],[VALOR EVALUACION DISENO]]&gt;4.6,DATOS!$AV$21,IF(Tabla46[[#This Row],[VALOR EVALUACION DISENO]]&gt;=3,DATOS!$AV$22,DATOS!$AV$23)))</f>
        <v/>
      </c>
      <c r="R449" s="431"/>
      <c r="S449" s="427" t="str">
        <f>IFERROR(VLOOKUP(Tabla46[[#This Row],[% DE CUMPLIMIENTO DE LA EJECUCION DEL CONTROL]],DATOS!$AS$38:$AT$40,2,0),"")</f>
        <v/>
      </c>
      <c r="T449" s="432"/>
      <c r="U449" s="433" t="str">
        <f>IFERROR(VLOOKUP(Tabla46[[#This Row],[CRITERIOS DE EVALUACION DE LA EFECTIVIDAD]],DATOS!$AS$43:$AT$45,2,0),"")</f>
        <v/>
      </c>
      <c r="V44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0" spans="1:22" ht="15" customHeight="1" x14ac:dyDescent="0.25">
      <c r="A450" s="7"/>
      <c r="B450" s="5"/>
      <c r="C450" s="5"/>
      <c r="D450" s="86"/>
      <c r="E450" s="10"/>
      <c r="F450" s="200"/>
      <c r="G450" s="151" t="str">
        <f>IFERROR(VLOOKUP(Tabla46[[#This Row],[ID RIESGO]],'1. IDENTIFICACION DEL RIESGO'!$AB$27:$AL$34,11,0),"")</f>
        <v/>
      </c>
      <c r="H450" s="200"/>
      <c r="I450" s="426"/>
      <c r="J450" s="426"/>
      <c r="K450" s="426"/>
      <c r="L450" s="426"/>
      <c r="M450" s="426"/>
      <c r="N450" s="427" t="str">
        <f>IF(Tabla46[[#This Row],[ID RIESGO]]="","",IF(Tabla46[[#This Row],[RESPONSABLE DEL CONTROL (CARGO)]]="","No","Si"))</f>
        <v/>
      </c>
      <c r="O450" s="427" t="str">
        <f>IF(Tabla46[[#This Row],[FRECUENCIA DE EJECUCION DEL CONTROL]]="","",IF(Tabla46[[#This Row],[FRECUENCIA DE EJECUCION DEL CONTROL]]=DATOS!$AS$32,DATOS!$AS$32,DATOS!$AS$31))</f>
        <v/>
      </c>
      <c r="P45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0" s="427" t="str">
        <f>IF(ISTEXT(Tabla46[[#This Row],[VALOR EVALUACION DISENO]]),"",IF(Tabla46[[#This Row],[VALOR EVALUACION DISENO]]&gt;4.6,DATOS!$AV$21,IF(Tabla46[[#This Row],[VALOR EVALUACION DISENO]]&gt;=3,DATOS!$AV$22,DATOS!$AV$23)))</f>
        <v/>
      </c>
      <c r="R450" s="431"/>
      <c r="S450" s="427" t="str">
        <f>IFERROR(VLOOKUP(Tabla46[[#This Row],[% DE CUMPLIMIENTO DE LA EJECUCION DEL CONTROL]],DATOS!$AS$38:$AT$40,2,0),"")</f>
        <v/>
      </c>
      <c r="T450" s="432"/>
      <c r="U450" s="433" t="str">
        <f>IFERROR(VLOOKUP(Tabla46[[#This Row],[CRITERIOS DE EVALUACION DE LA EFECTIVIDAD]],DATOS!$AS$43:$AT$45,2,0),"")</f>
        <v/>
      </c>
      <c r="V45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1" spans="1:22" ht="15" customHeight="1" x14ac:dyDescent="0.25">
      <c r="A451" s="7"/>
      <c r="B451" s="5"/>
      <c r="C451" s="5"/>
      <c r="D451" s="86"/>
      <c r="E451" s="10"/>
      <c r="F451" s="200"/>
      <c r="G451" s="151" t="str">
        <f>IFERROR(VLOOKUP(Tabla46[[#This Row],[ID RIESGO]],'1. IDENTIFICACION DEL RIESGO'!$AB$27:$AL$34,11,0),"")</f>
        <v/>
      </c>
      <c r="H451" s="200"/>
      <c r="I451" s="426"/>
      <c r="J451" s="426"/>
      <c r="K451" s="426"/>
      <c r="L451" s="426"/>
      <c r="M451" s="426"/>
      <c r="N451" s="427" t="str">
        <f>IF(Tabla46[[#This Row],[ID RIESGO]]="","",IF(Tabla46[[#This Row],[RESPONSABLE DEL CONTROL (CARGO)]]="","No","Si"))</f>
        <v/>
      </c>
      <c r="O451" s="427" t="str">
        <f>IF(Tabla46[[#This Row],[FRECUENCIA DE EJECUCION DEL CONTROL]]="","",IF(Tabla46[[#This Row],[FRECUENCIA DE EJECUCION DEL CONTROL]]=DATOS!$AS$32,DATOS!$AS$32,DATOS!$AS$31))</f>
        <v/>
      </c>
      <c r="P45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1" s="427" t="str">
        <f>IF(ISTEXT(Tabla46[[#This Row],[VALOR EVALUACION DISENO]]),"",IF(Tabla46[[#This Row],[VALOR EVALUACION DISENO]]&gt;4.6,DATOS!$AV$21,IF(Tabla46[[#This Row],[VALOR EVALUACION DISENO]]&gt;=3,DATOS!$AV$22,DATOS!$AV$23)))</f>
        <v/>
      </c>
      <c r="R451" s="431"/>
      <c r="S451" s="427" t="str">
        <f>IFERROR(VLOOKUP(Tabla46[[#This Row],[% DE CUMPLIMIENTO DE LA EJECUCION DEL CONTROL]],DATOS!$AS$38:$AT$40,2,0),"")</f>
        <v/>
      </c>
      <c r="T451" s="432"/>
      <c r="U451" s="433" t="str">
        <f>IFERROR(VLOOKUP(Tabla46[[#This Row],[CRITERIOS DE EVALUACION DE LA EFECTIVIDAD]],DATOS!$AS$43:$AT$45,2,0),"")</f>
        <v/>
      </c>
      <c r="V45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2" spans="1:22" ht="15" customHeight="1" x14ac:dyDescent="0.25">
      <c r="A452" s="7"/>
      <c r="B452" s="5"/>
      <c r="C452" s="5"/>
      <c r="D452" s="86"/>
      <c r="E452" s="10"/>
      <c r="F452" s="200"/>
      <c r="G452" s="151" t="str">
        <f>IFERROR(VLOOKUP(Tabla46[[#This Row],[ID RIESGO]],'1. IDENTIFICACION DEL RIESGO'!$AB$27:$AL$34,11,0),"")</f>
        <v/>
      </c>
      <c r="H452" s="200"/>
      <c r="I452" s="426"/>
      <c r="J452" s="426"/>
      <c r="K452" s="426"/>
      <c r="L452" s="426"/>
      <c r="M452" s="426"/>
      <c r="N452" s="427" t="str">
        <f>IF(Tabla46[[#This Row],[ID RIESGO]]="","",IF(Tabla46[[#This Row],[RESPONSABLE DEL CONTROL (CARGO)]]="","No","Si"))</f>
        <v/>
      </c>
      <c r="O452" s="427" t="str">
        <f>IF(Tabla46[[#This Row],[FRECUENCIA DE EJECUCION DEL CONTROL]]="","",IF(Tabla46[[#This Row],[FRECUENCIA DE EJECUCION DEL CONTROL]]=DATOS!$AS$32,DATOS!$AS$32,DATOS!$AS$31))</f>
        <v/>
      </c>
      <c r="P45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2" s="427" t="str">
        <f>IF(ISTEXT(Tabla46[[#This Row],[VALOR EVALUACION DISENO]]),"",IF(Tabla46[[#This Row],[VALOR EVALUACION DISENO]]&gt;4.6,DATOS!$AV$21,IF(Tabla46[[#This Row],[VALOR EVALUACION DISENO]]&gt;=3,DATOS!$AV$22,DATOS!$AV$23)))</f>
        <v/>
      </c>
      <c r="R452" s="431"/>
      <c r="S452" s="427" t="str">
        <f>IFERROR(VLOOKUP(Tabla46[[#This Row],[% DE CUMPLIMIENTO DE LA EJECUCION DEL CONTROL]],DATOS!$AS$38:$AT$40,2,0),"")</f>
        <v/>
      </c>
      <c r="T452" s="432"/>
      <c r="U452" s="433" t="str">
        <f>IFERROR(VLOOKUP(Tabla46[[#This Row],[CRITERIOS DE EVALUACION DE LA EFECTIVIDAD]],DATOS!$AS$43:$AT$45,2,0),"")</f>
        <v/>
      </c>
      <c r="V45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3" spans="1:22" ht="15" customHeight="1" x14ac:dyDescent="0.25">
      <c r="A453" s="7"/>
      <c r="B453" s="5"/>
      <c r="C453" s="5"/>
      <c r="D453" s="86"/>
      <c r="E453" s="10"/>
      <c r="F453" s="200"/>
      <c r="G453" s="151" t="str">
        <f>IFERROR(VLOOKUP(Tabla46[[#This Row],[ID RIESGO]],'1. IDENTIFICACION DEL RIESGO'!$AB$27:$AL$34,11,0),"")</f>
        <v/>
      </c>
      <c r="H453" s="200"/>
      <c r="I453" s="426"/>
      <c r="J453" s="426"/>
      <c r="K453" s="426"/>
      <c r="L453" s="426"/>
      <c r="M453" s="426"/>
      <c r="N453" s="427" t="str">
        <f>IF(Tabla46[[#This Row],[ID RIESGO]]="","",IF(Tabla46[[#This Row],[RESPONSABLE DEL CONTROL (CARGO)]]="","No","Si"))</f>
        <v/>
      </c>
      <c r="O453" s="427" t="str">
        <f>IF(Tabla46[[#This Row],[FRECUENCIA DE EJECUCION DEL CONTROL]]="","",IF(Tabla46[[#This Row],[FRECUENCIA DE EJECUCION DEL CONTROL]]=DATOS!$AS$32,DATOS!$AS$32,DATOS!$AS$31))</f>
        <v/>
      </c>
      <c r="P45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3" s="427" t="str">
        <f>IF(ISTEXT(Tabla46[[#This Row],[VALOR EVALUACION DISENO]]),"",IF(Tabla46[[#This Row],[VALOR EVALUACION DISENO]]&gt;4.6,DATOS!$AV$21,IF(Tabla46[[#This Row],[VALOR EVALUACION DISENO]]&gt;=3,DATOS!$AV$22,DATOS!$AV$23)))</f>
        <v/>
      </c>
      <c r="R453" s="431"/>
      <c r="S453" s="427" t="str">
        <f>IFERROR(VLOOKUP(Tabla46[[#This Row],[% DE CUMPLIMIENTO DE LA EJECUCION DEL CONTROL]],DATOS!$AS$38:$AT$40,2,0),"")</f>
        <v/>
      </c>
      <c r="T453" s="432"/>
      <c r="U453" s="433" t="str">
        <f>IFERROR(VLOOKUP(Tabla46[[#This Row],[CRITERIOS DE EVALUACION DE LA EFECTIVIDAD]],DATOS!$AS$43:$AT$45,2,0),"")</f>
        <v/>
      </c>
      <c r="V45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4" spans="1:22" ht="15" customHeight="1" x14ac:dyDescent="0.25">
      <c r="A454" s="7"/>
      <c r="B454" s="5"/>
      <c r="C454" s="5"/>
      <c r="D454" s="86"/>
      <c r="E454" s="10"/>
      <c r="F454" s="200"/>
      <c r="G454" s="151" t="str">
        <f>IFERROR(VLOOKUP(Tabla46[[#This Row],[ID RIESGO]],'1. IDENTIFICACION DEL RIESGO'!$AB$27:$AL$34,11,0),"")</f>
        <v/>
      </c>
      <c r="H454" s="200"/>
      <c r="I454" s="426"/>
      <c r="J454" s="426"/>
      <c r="K454" s="426"/>
      <c r="L454" s="426"/>
      <c r="M454" s="426"/>
      <c r="N454" s="427" t="str">
        <f>IF(Tabla46[[#This Row],[ID RIESGO]]="","",IF(Tabla46[[#This Row],[RESPONSABLE DEL CONTROL (CARGO)]]="","No","Si"))</f>
        <v/>
      </c>
      <c r="O454" s="427" t="str">
        <f>IF(Tabla46[[#This Row],[FRECUENCIA DE EJECUCION DEL CONTROL]]="","",IF(Tabla46[[#This Row],[FRECUENCIA DE EJECUCION DEL CONTROL]]=DATOS!$AS$32,DATOS!$AS$32,DATOS!$AS$31))</f>
        <v/>
      </c>
      <c r="P45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4" s="427" t="str">
        <f>IF(ISTEXT(Tabla46[[#This Row],[VALOR EVALUACION DISENO]]),"",IF(Tabla46[[#This Row],[VALOR EVALUACION DISENO]]&gt;4.6,DATOS!$AV$21,IF(Tabla46[[#This Row],[VALOR EVALUACION DISENO]]&gt;=3,DATOS!$AV$22,DATOS!$AV$23)))</f>
        <v/>
      </c>
      <c r="R454" s="431"/>
      <c r="S454" s="427" t="str">
        <f>IFERROR(VLOOKUP(Tabla46[[#This Row],[% DE CUMPLIMIENTO DE LA EJECUCION DEL CONTROL]],DATOS!$AS$38:$AT$40,2,0),"")</f>
        <v/>
      </c>
      <c r="T454" s="432"/>
      <c r="U454" s="433" t="str">
        <f>IFERROR(VLOOKUP(Tabla46[[#This Row],[CRITERIOS DE EVALUACION DE LA EFECTIVIDAD]],DATOS!$AS$43:$AT$45,2,0),"")</f>
        <v/>
      </c>
      <c r="V45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5" spans="1:22" ht="15" customHeight="1" x14ac:dyDescent="0.25">
      <c r="A455" s="7"/>
      <c r="B455" s="5"/>
      <c r="C455" s="5"/>
      <c r="D455" s="86"/>
      <c r="E455" s="10"/>
      <c r="F455" s="200"/>
      <c r="G455" s="151" t="str">
        <f>IFERROR(VLOOKUP(Tabla46[[#This Row],[ID RIESGO]],'1. IDENTIFICACION DEL RIESGO'!$AB$27:$AL$34,11,0),"")</f>
        <v/>
      </c>
      <c r="H455" s="200"/>
      <c r="I455" s="426"/>
      <c r="J455" s="426"/>
      <c r="K455" s="426"/>
      <c r="L455" s="426"/>
      <c r="M455" s="426"/>
      <c r="N455" s="427" t="str">
        <f>IF(Tabla46[[#This Row],[ID RIESGO]]="","",IF(Tabla46[[#This Row],[RESPONSABLE DEL CONTROL (CARGO)]]="","No","Si"))</f>
        <v/>
      </c>
      <c r="O455" s="427" t="str">
        <f>IF(Tabla46[[#This Row],[FRECUENCIA DE EJECUCION DEL CONTROL]]="","",IF(Tabla46[[#This Row],[FRECUENCIA DE EJECUCION DEL CONTROL]]=DATOS!$AS$32,DATOS!$AS$32,DATOS!$AS$31))</f>
        <v/>
      </c>
      <c r="P45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5" s="427" t="str">
        <f>IF(ISTEXT(Tabla46[[#This Row],[VALOR EVALUACION DISENO]]),"",IF(Tabla46[[#This Row],[VALOR EVALUACION DISENO]]&gt;4.6,DATOS!$AV$21,IF(Tabla46[[#This Row],[VALOR EVALUACION DISENO]]&gt;=3,DATOS!$AV$22,DATOS!$AV$23)))</f>
        <v/>
      </c>
      <c r="R455" s="431"/>
      <c r="S455" s="427" t="str">
        <f>IFERROR(VLOOKUP(Tabla46[[#This Row],[% DE CUMPLIMIENTO DE LA EJECUCION DEL CONTROL]],DATOS!$AS$38:$AT$40,2,0),"")</f>
        <v/>
      </c>
      <c r="T455" s="432"/>
      <c r="U455" s="433" t="str">
        <f>IFERROR(VLOOKUP(Tabla46[[#This Row],[CRITERIOS DE EVALUACION DE LA EFECTIVIDAD]],DATOS!$AS$43:$AT$45,2,0),"")</f>
        <v/>
      </c>
      <c r="V45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6" spans="1:22" ht="15" customHeight="1" x14ac:dyDescent="0.25">
      <c r="A456" s="7"/>
      <c r="B456" s="5"/>
      <c r="C456" s="5"/>
      <c r="D456" s="86"/>
      <c r="E456" s="10"/>
      <c r="F456" s="200"/>
      <c r="G456" s="151" t="str">
        <f>IFERROR(VLOOKUP(Tabla46[[#This Row],[ID RIESGO]],'1. IDENTIFICACION DEL RIESGO'!$AB$27:$AL$34,11,0),"")</f>
        <v/>
      </c>
      <c r="H456" s="200"/>
      <c r="I456" s="426"/>
      <c r="J456" s="426"/>
      <c r="K456" s="426"/>
      <c r="L456" s="426"/>
      <c r="M456" s="426"/>
      <c r="N456" s="427" t="str">
        <f>IF(Tabla46[[#This Row],[ID RIESGO]]="","",IF(Tabla46[[#This Row],[RESPONSABLE DEL CONTROL (CARGO)]]="","No","Si"))</f>
        <v/>
      </c>
      <c r="O456" s="427" t="str">
        <f>IF(Tabla46[[#This Row],[FRECUENCIA DE EJECUCION DEL CONTROL]]="","",IF(Tabla46[[#This Row],[FRECUENCIA DE EJECUCION DEL CONTROL]]=DATOS!$AS$32,DATOS!$AS$32,DATOS!$AS$31))</f>
        <v/>
      </c>
      <c r="P45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6" s="427" t="str">
        <f>IF(ISTEXT(Tabla46[[#This Row],[VALOR EVALUACION DISENO]]),"",IF(Tabla46[[#This Row],[VALOR EVALUACION DISENO]]&gt;4.6,DATOS!$AV$21,IF(Tabla46[[#This Row],[VALOR EVALUACION DISENO]]&gt;=3,DATOS!$AV$22,DATOS!$AV$23)))</f>
        <v/>
      </c>
      <c r="R456" s="431"/>
      <c r="S456" s="427" t="str">
        <f>IFERROR(VLOOKUP(Tabla46[[#This Row],[% DE CUMPLIMIENTO DE LA EJECUCION DEL CONTROL]],DATOS!$AS$38:$AT$40,2,0),"")</f>
        <v/>
      </c>
      <c r="T456" s="432"/>
      <c r="U456" s="433" t="str">
        <f>IFERROR(VLOOKUP(Tabla46[[#This Row],[CRITERIOS DE EVALUACION DE LA EFECTIVIDAD]],DATOS!$AS$43:$AT$45,2,0),"")</f>
        <v/>
      </c>
      <c r="V45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7" spans="1:22" ht="15" customHeight="1" x14ac:dyDescent="0.25">
      <c r="A457" s="7"/>
      <c r="B457" s="5"/>
      <c r="C457" s="5"/>
      <c r="D457" s="86"/>
      <c r="E457" s="10"/>
      <c r="F457" s="200"/>
      <c r="G457" s="151" t="str">
        <f>IFERROR(VLOOKUP(Tabla46[[#This Row],[ID RIESGO]],'1. IDENTIFICACION DEL RIESGO'!$AB$27:$AL$34,11,0),"")</f>
        <v/>
      </c>
      <c r="H457" s="200"/>
      <c r="I457" s="426"/>
      <c r="J457" s="426"/>
      <c r="K457" s="426"/>
      <c r="L457" s="426"/>
      <c r="M457" s="426"/>
      <c r="N457" s="427" t="str">
        <f>IF(Tabla46[[#This Row],[ID RIESGO]]="","",IF(Tabla46[[#This Row],[RESPONSABLE DEL CONTROL (CARGO)]]="","No","Si"))</f>
        <v/>
      </c>
      <c r="O457" s="427" t="str">
        <f>IF(Tabla46[[#This Row],[FRECUENCIA DE EJECUCION DEL CONTROL]]="","",IF(Tabla46[[#This Row],[FRECUENCIA DE EJECUCION DEL CONTROL]]=DATOS!$AS$32,DATOS!$AS$32,DATOS!$AS$31))</f>
        <v/>
      </c>
      <c r="P45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7" s="427" t="str">
        <f>IF(ISTEXT(Tabla46[[#This Row],[VALOR EVALUACION DISENO]]),"",IF(Tabla46[[#This Row],[VALOR EVALUACION DISENO]]&gt;4.6,DATOS!$AV$21,IF(Tabla46[[#This Row],[VALOR EVALUACION DISENO]]&gt;=3,DATOS!$AV$22,DATOS!$AV$23)))</f>
        <v/>
      </c>
      <c r="R457" s="431"/>
      <c r="S457" s="427" t="str">
        <f>IFERROR(VLOOKUP(Tabla46[[#This Row],[% DE CUMPLIMIENTO DE LA EJECUCION DEL CONTROL]],DATOS!$AS$38:$AT$40,2,0),"")</f>
        <v/>
      </c>
      <c r="T457" s="432"/>
      <c r="U457" s="433" t="str">
        <f>IFERROR(VLOOKUP(Tabla46[[#This Row],[CRITERIOS DE EVALUACION DE LA EFECTIVIDAD]],DATOS!$AS$43:$AT$45,2,0),"")</f>
        <v/>
      </c>
      <c r="V45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8" spans="1:22" ht="15" customHeight="1" x14ac:dyDescent="0.25">
      <c r="A458" s="7"/>
      <c r="B458" s="5"/>
      <c r="C458" s="5"/>
      <c r="D458" s="86"/>
      <c r="E458" s="10"/>
      <c r="F458" s="200"/>
      <c r="G458" s="151" t="str">
        <f>IFERROR(VLOOKUP(Tabla46[[#This Row],[ID RIESGO]],'1. IDENTIFICACION DEL RIESGO'!$AB$27:$AL$34,11,0),"")</f>
        <v/>
      </c>
      <c r="H458" s="200"/>
      <c r="I458" s="426"/>
      <c r="J458" s="426"/>
      <c r="K458" s="426"/>
      <c r="L458" s="426"/>
      <c r="M458" s="426"/>
      <c r="N458" s="427" t="str">
        <f>IF(Tabla46[[#This Row],[ID RIESGO]]="","",IF(Tabla46[[#This Row],[RESPONSABLE DEL CONTROL (CARGO)]]="","No","Si"))</f>
        <v/>
      </c>
      <c r="O458" s="427" t="str">
        <f>IF(Tabla46[[#This Row],[FRECUENCIA DE EJECUCION DEL CONTROL]]="","",IF(Tabla46[[#This Row],[FRECUENCIA DE EJECUCION DEL CONTROL]]=DATOS!$AS$32,DATOS!$AS$32,DATOS!$AS$31))</f>
        <v/>
      </c>
      <c r="P45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8" s="427" t="str">
        <f>IF(ISTEXT(Tabla46[[#This Row],[VALOR EVALUACION DISENO]]),"",IF(Tabla46[[#This Row],[VALOR EVALUACION DISENO]]&gt;4.6,DATOS!$AV$21,IF(Tabla46[[#This Row],[VALOR EVALUACION DISENO]]&gt;=3,DATOS!$AV$22,DATOS!$AV$23)))</f>
        <v/>
      </c>
      <c r="R458" s="431"/>
      <c r="S458" s="427" t="str">
        <f>IFERROR(VLOOKUP(Tabla46[[#This Row],[% DE CUMPLIMIENTO DE LA EJECUCION DEL CONTROL]],DATOS!$AS$38:$AT$40,2,0),"")</f>
        <v/>
      </c>
      <c r="T458" s="432"/>
      <c r="U458" s="433" t="str">
        <f>IFERROR(VLOOKUP(Tabla46[[#This Row],[CRITERIOS DE EVALUACION DE LA EFECTIVIDAD]],DATOS!$AS$43:$AT$45,2,0),"")</f>
        <v/>
      </c>
      <c r="V45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59" spans="1:22" ht="15" customHeight="1" x14ac:dyDescent="0.25">
      <c r="A459" s="7"/>
      <c r="B459" s="5"/>
      <c r="C459" s="5"/>
      <c r="D459" s="86"/>
      <c r="E459" s="10"/>
      <c r="F459" s="200"/>
      <c r="G459" s="151" t="str">
        <f>IFERROR(VLOOKUP(Tabla46[[#This Row],[ID RIESGO]],'1. IDENTIFICACION DEL RIESGO'!$AB$27:$AL$34,11,0),"")</f>
        <v/>
      </c>
      <c r="H459" s="200"/>
      <c r="I459" s="426"/>
      <c r="J459" s="426"/>
      <c r="K459" s="426"/>
      <c r="L459" s="426"/>
      <c r="M459" s="426"/>
      <c r="N459" s="427" t="str">
        <f>IF(Tabla46[[#This Row],[ID RIESGO]]="","",IF(Tabla46[[#This Row],[RESPONSABLE DEL CONTROL (CARGO)]]="","No","Si"))</f>
        <v/>
      </c>
      <c r="O459" s="427" t="str">
        <f>IF(Tabla46[[#This Row],[FRECUENCIA DE EJECUCION DEL CONTROL]]="","",IF(Tabla46[[#This Row],[FRECUENCIA DE EJECUCION DEL CONTROL]]=DATOS!$AS$32,DATOS!$AS$32,DATOS!$AS$31))</f>
        <v/>
      </c>
      <c r="P45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59" s="427" t="str">
        <f>IF(ISTEXT(Tabla46[[#This Row],[VALOR EVALUACION DISENO]]),"",IF(Tabla46[[#This Row],[VALOR EVALUACION DISENO]]&gt;4.6,DATOS!$AV$21,IF(Tabla46[[#This Row],[VALOR EVALUACION DISENO]]&gt;=3,DATOS!$AV$22,DATOS!$AV$23)))</f>
        <v/>
      </c>
      <c r="R459" s="431"/>
      <c r="S459" s="427" t="str">
        <f>IFERROR(VLOOKUP(Tabla46[[#This Row],[% DE CUMPLIMIENTO DE LA EJECUCION DEL CONTROL]],DATOS!$AS$38:$AT$40,2,0),"")</f>
        <v/>
      </c>
      <c r="T459" s="432"/>
      <c r="U459" s="433" t="str">
        <f>IFERROR(VLOOKUP(Tabla46[[#This Row],[CRITERIOS DE EVALUACION DE LA EFECTIVIDAD]],DATOS!$AS$43:$AT$45,2,0),"")</f>
        <v/>
      </c>
      <c r="V45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0" spans="1:22" ht="15" customHeight="1" x14ac:dyDescent="0.25">
      <c r="A460" s="7"/>
      <c r="B460" s="5"/>
      <c r="C460" s="5"/>
      <c r="D460" s="86"/>
      <c r="E460" s="10"/>
      <c r="F460" s="200"/>
      <c r="G460" s="151" t="str">
        <f>IFERROR(VLOOKUP(Tabla46[[#This Row],[ID RIESGO]],'1. IDENTIFICACION DEL RIESGO'!$AB$27:$AL$34,11,0),"")</f>
        <v/>
      </c>
      <c r="H460" s="200"/>
      <c r="I460" s="426"/>
      <c r="J460" s="426"/>
      <c r="K460" s="426"/>
      <c r="L460" s="426"/>
      <c r="M460" s="426"/>
      <c r="N460" s="427" t="str">
        <f>IF(Tabla46[[#This Row],[ID RIESGO]]="","",IF(Tabla46[[#This Row],[RESPONSABLE DEL CONTROL (CARGO)]]="","No","Si"))</f>
        <v/>
      </c>
      <c r="O460" s="427" t="str">
        <f>IF(Tabla46[[#This Row],[FRECUENCIA DE EJECUCION DEL CONTROL]]="","",IF(Tabla46[[#This Row],[FRECUENCIA DE EJECUCION DEL CONTROL]]=DATOS!$AS$32,DATOS!$AS$32,DATOS!$AS$31))</f>
        <v/>
      </c>
      <c r="P46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0" s="427" t="str">
        <f>IF(ISTEXT(Tabla46[[#This Row],[VALOR EVALUACION DISENO]]),"",IF(Tabla46[[#This Row],[VALOR EVALUACION DISENO]]&gt;4.6,DATOS!$AV$21,IF(Tabla46[[#This Row],[VALOR EVALUACION DISENO]]&gt;=3,DATOS!$AV$22,DATOS!$AV$23)))</f>
        <v/>
      </c>
      <c r="R460" s="431"/>
      <c r="S460" s="427" t="str">
        <f>IFERROR(VLOOKUP(Tabla46[[#This Row],[% DE CUMPLIMIENTO DE LA EJECUCION DEL CONTROL]],DATOS!$AS$38:$AT$40,2,0),"")</f>
        <v/>
      </c>
      <c r="T460" s="432"/>
      <c r="U460" s="433" t="str">
        <f>IFERROR(VLOOKUP(Tabla46[[#This Row],[CRITERIOS DE EVALUACION DE LA EFECTIVIDAD]],DATOS!$AS$43:$AT$45,2,0),"")</f>
        <v/>
      </c>
      <c r="V46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1" spans="1:22" ht="15" customHeight="1" x14ac:dyDescent="0.25">
      <c r="A461" s="7"/>
      <c r="B461" s="5"/>
      <c r="C461" s="5"/>
      <c r="D461" s="86"/>
      <c r="E461" s="10"/>
      <c r="F461" s="200"/>
      <c r="G461" s="151" t="str">
        <f>IFERROR(VLOOKUP(Tabla46[[#This Row],[ID RIESGO]],'1. IDENTIFICACION DEL RIESGO'!$AB$27:$AL$34,11,0),"")</f>
        <v/>
      </c>
      <c r="H461" s="200"/>
      <c r="I461" s="426"/>
      <c r="J461" s="426"/>
      <c r="K461" s="426"/>
      <c r="L461" s="426"/>
      <c r="M461" s="426"/>
      <c r="N461" s="427" t="str">
        <f>IF(Tabla46[[#This Row],[ID RIESGO]]="","",IF(Tabla46[[#This Row],[RESPONSABLE DEL CONTROL (CARGO)]]="","No","Si"))</f>
        <v/>
      </c>
      <c r="O461" s="427" t="str">
        <f>IF(Tabla46[[#This Row],[FRECUENCIA DE EJECUCION DEL CONTROL]]="","",IF(Tabla46[[#This Row],[FRECUENCIA DE EJECUCION DEL CONTROL]]=DATOS!$AS$32,DATOS!$AS$32,DATOS!$AS$31))</f>
        <v/>
      </c>
      <c r="P46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1" s="427" t="str">
        <f>IF(ISTEXT(Tabla46[[#This Row],[VALOR EVALUACION DISENO]]),"",IF(Tabla46[[#This Row],[VALOR EVALUACION DISENO]]&gt;4.6,DATOS!$AV$21,IF(Tabla46[[#This Row],[VALOR EVALUACION DISENO]]&gt;=3,DATOS!$AV$22,DATOS!$AV$23)))</f>
        <v/>
      </c>
      <c r="R461" s="431"/>
      <c r="S461" s="427" t="str">
        <f>IFERROR(VLOOKUP(Tabla46[[#This Row],[% DE CUMPLIMIENTO DE LA EJECUCION DEL CONTROL]],DATOS!$AS$38:$AT$40,2,0),"")</f>
        <v/>
      </c>
      <c r="T461" s="432"/>
      <c r="U461" s="433" t="str">
        <f>IFERROR(VLOOKUP(Tabla46[[#This Row],[CRITERIOS DE EVALUACION DE LA EFECTIVIDAD]],DATOS!$AS$43:$AT$45,2,0),"")</f>
        <v/>
      </c>
      <c r="V46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2" spans="1:22" ht="15" customHeight="1" x14ac:dyDescent="0.25">
      <c r="A462" s="7"/>
      <c r="B462" s="5"/>
      <c r="C462" s="5"/>
      <c r="D462" s="86"/>
      <c r="E462" s="10"/>
      <c r="F462" s="200"/>
      <c r="G462" s="151" t="str">
        <f>IFERROR(VLOOKUP(Tabla46[[#This Row],[ID RIESGO]],'1. IDENTIFICACION DEL RIESGO'!$AB$27:$AL$34,11,0),"")</f>
        <v/>
      </c>
      <c r="H462" s="200"/>
      <c r="I462" s="426"/>
      <c r="J462" s="426"/>
      <c r="K462" s="426"/>
      <c r="L462" s="426"/>
      <c r="M462" s="426"/>
      <c r="N462" s="427" t="str">
        <f>IF(Tabla46[[#This Row],[ID RIESGO]]="","",IF(Tabla46[[#This Row],[RESPONSABLE DEL CONTROL (CARGO)]]="","No","Si"))</f>
        <v/>
      </c>
      <c r="O462" s="427" t="str">
        <f>IF(Tabla46[[#This Row],[FRECUENCIA DE EJECUCION DEL CONTROL]]="","",IF(Tabla46[[#This Row],[FRECUENCIA DE EJECUCION DEL CONTROL]]=DATOS!$AS$32,DATOS!$AS$32,DATOS!$AS$31))</f>
        <v/>
      </c>
      <c r="P46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2" s="427" t="str">
        <f>IF(ISTEXT(Tabla46[[#This Row],[VALOR EVALUACION DISENO]]),"",IF(Tabla46[[#This Row],[VALOR EVALUACION DISENO]]&gt;4.6,DATOS!$AV$21,IF(Tabla46[[#This Row],[VALOR EVALUACION DISENO]]&gt;=3,DATOS!$AV$22,DATOS!$AV$23)))</f>
        <v/>
      </c>
      <c r="R462" s="431"/>
      <c r="S462" s="427" t="str">
        <f>IFERROR(VLOOKUP(Tabla46[[#This Row],[% DE CUMPLIMIENTO DE LA EJECUCION DEL CONTROL]],DATOS!$AS$38:$AT$40,2,0),"")</f>
        <v/>
      </c>
      <c r="T462" s="432"/>
      <c r="U462" s="433" t="str">
        <f>IFERROR(VLOOKUP(Tabla46[[#This Row],[CRITERIOS DE EVALUACION DE LA EFECTIVIDAD]],DATOS!$AS$43:$AT$45,2,0),"")</f>
        <v/>
      </c>
      <c r="V46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3" spans="1:22" ht="15" customHeight="1" x14ac:dyDescent="0.25">
      <c r="A463" s="7"/>
      <c r="B463" s="5"/>
      <c r="C463" s="5"/>
      <c r="D463" s="86"/>
      <c r="E463" s="10"/>
      <c r="F463" s="200"/>
      <c r="G463" s="151" t="str">
        <f>IFERROR(VLOOKUP(Tabla46[[#This Row],[ID RIESGO]],'1. IDENTIFICACION DEL RIESGO'!$AB$27:$AL$34,11,0),"")</f>
        <v/>
      </c>
      <c r="H463" s="200"/>
      <c r="I463" s="426"/>
      <c r="J463" s="426"/>
      <c r="K463" s="426"/>
      <c r="L463" s="426"/>
      <c r="M463" s="426"/>
      <c r="N463" s="427" t="str">
        <f>IF(Tabla46[[#This Row],[ID RIESGO]]="","",IF(Tabla46[[#This Row],[RESPONSABLE DEL CONTROL (CARGO)]]="","No","Si"))</f>
        <v/>
      </c>
      <c r="O463" s="427" t="str">
        <f>IF(Tabla46[[#This Row],[FRECUENCIA DE EJECUCION DEL CONTROL]]="","",IF(Tabla46[[#This Row],[FRECUENCIA DE EJECUCION DEL CONTROL]]=DATOS!$AS$32,DATOS!$AS$32,DATOS!$AS$31))</f>
        <v/>
      </c>
      <c r="P46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3" s="427" t="str">
        <f>IF(ISTEXT(Tabla46[[#This Row],[VALOR EVALUACION DISENO]]),"",IF(Tabla46[[#This Row],[VALOR EVALUACION DISENO]]&gt;4.6,DATOS!$AV$21,IF(Tabla46[[#This Row],[VALOR EVALUACION DISENO]]&gt;=3,DATOS!$AV$22,DATOS!$AV$23)))</f>
        <v/>
      </c>
      <c r="R463" s="431"/>
      <c r="S463" s="427" t="str">
        <f>IFERROR(VLOOKUP(Tabla46[[#This Row],[% DE CUMPLIMIENTO DE LA EJECUCION DEL CONTROL]],DATOS!$AS$38:$AT$40,2,0),"")</f>
        <v/>
      </c>
      <c r="T463" s="432"/>
      <c r="U463" s="433" t="str">
        <f>IFERROR(VLOOKUP(Tabla46[[#This Row],[CRITERIOS DE EVALUACION DE LA EFECTIVIDAD]],DATOS!$AS$43:$AT$45,2,0),"")</f>
        <v/>
      </c>
      <c r="V46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4" spans="1:22" ht="15" customHeight="1" x14ac:dyDescent="0.25">
      <c r="A464" s="7"/>
      <c r="B464" s="5"/>
      <c r="C464" s="5"/>
      <c r="D464" s="86"/>
      <c r="E464" s="10"/>
      <c r="F464" s="200"/>
      <c r="G464" s="151" t="str">
        <f>IFERROR(VLOOKUP(Tabla46[[#This Row],[ID RIESGO]],'1. IDENTIFICACION DEL RIESGO'!$AB$27:$AL$34,11,0),"")</f>
        <v/>
      </c>
      <c r="H464" s="200"/>
      <c r="I464" s="426"/>
      <c r="J464" s="426"/>
      <c r="K464" s="426"/>
      <c r="L464" s="426"/>
      <c r="M464" s="426"/>
      <c r="N464" s="427" t="str">
        <f>IF(Tabla46[[#This Row],[ID RIESGO]]="","",IF(Tabla46[[#This Row],[RESPONSABLE DEL CONTROL (CARGO)]]="","No","Si"))</f>
        <v/>
      </c>
      <c r="O464" s="427" t="str">
        <f>IF(Tabla46[[#This Row],[FRECUENCIA DE EJECUCION DEL CONTROL]]="","",IF(Tabla46[[#This Row],[FRECUENCIA DE EJECUCION DEL CONTROL]]=DATOS!$AS$32,DATOS!$AS$32,DATOS!$AS$31))</f>
        <v/>
      </c>
      <c r="P46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4" s="427" t="str">
        <f>IF(ISTEXT(Tabla46[[#This Row],[VALOR EVALUACION DISENO]]),"",IF(Tabla46[[#This Row],[VALOR EVALUACION DISENO]]&gt;4.6,DATOS!$AV$21,IF(Tabla46[[#This Row],[VALOR EVALUACION DISENO]]&gt;=3,DATOS!$AV$22,DATOS!$AV$23)))</f>
        <v/>
      </c>
      <c r="R464" s="431"/>
      <c r="S464" s="427" t="str">
        <f>IFERROR(VLOOKUP(Tabla46[[#This Row],[% DE CUMPLIMIENTO DE LA EJECUCION DEL CONTROL]],DATOS!$AS$38:$AT$40,2,0),"")</f>
        <v/>
      </c>
      <c r="T464" s="432"/>
      <c r="U464" s="433" t="str">
        <f>IFERROR(VLOOKUP(Tabla46[[#This Row],[CRITERIOS DE EVALUACION DE LA EFECTIVIDAD]],DATOS!$AS$43:$AT$45,2,0),"")</f>
        <v/>
      </c>
      <c r="V46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5" spans="1:22" ht="15" customHeight="1" x14ac:dyDescent="0.25">
      <c r="A465" s="7"/>
      <c r="B465" s="5"/>
      <c r="C465" s="5"/>
      <c r="D465" s="86"/>
      <c r="E465" s="10"/>
      <c r="F465" s="200"/>
      <c r="G465" s="151" t="str">
        <f>IFERROR(VLOOKUP(Tabla46[[#This Row],[ID RIESGO]],'1. IDENTIFICACION DEL RIESGO'!$AB$27:$AL$34,11,0),"")</f>
        <v/>
      </c>
      <c r="H465" s="200"/>
      <c r="I465" s="426"/>
      <c r="J465" s="426"/>
      <c r="K465" s="426"/>
      <c r="L465" s="426"/>
      <c r="M465" s="426"/>
      <c r="N465" s="427" t="str">
        <f>IF(Tabla46[[#This Row],[ID RIESGO]]="","",IF(Tabla46[[#This Row],[RESPONSABLE DEL CONTROL (CARGO)]]="","No","Si"))</f>
        <v/>
      </c>
      <c r="O465" s="427" t="str">
        <f>IF(Tabla46[[#This Row],[FRECUENCIA DE EJECUCION DEL CONTROL]]="","",IF(Tabla46[[#This Row],[FRECUENCIA DE EJECUCION DEL CONTROL]]=DATOS!$AS$32,DATOS!$AS$32,DATOS!$AS$31))</f>
        <v/>
      </c>
      <c r="P46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5" s="427" t="str">
        <f>IF(ISTEXT(Tabla46[[#This Row],[VALOR EVALUACION DISENO]]),"",IF(Tabla46[[#This Row],[VALOR EVALUACION DISENO]]&gt;4.6,DATOS!$AV$21,IF(Tabla46[[#This Row],[VALOR EVALUACION DISENO]]&gt;=3,DATOS!$AV$22,DATOS!$AV$23)))</f>
        <v/>
      </c>
      <c r="R465" s="431"/>
      <c r="S465" s="427" t="str">
        <f>IFERROR(VLOOKUP(Tabla46[[#This Row],[% DE CUMPLIMIENTO DE LA EJECUCION DEL CONTROL]],DATOS!$AS$38:$AT$40,2,0),"")</f>
        <v/>
      </c>
      <c r="T465" s="432"/>
      <c r="U465" s="433" t="str">
        <f>IFERROR(VLOOKUP(Tabla46[[#This Row],[CRITERIOS DE EVALUACION DE LA EFECTIVIDAD]],DATOS!$AS$43:$AT$45,2,0),"")</f>
        <v/>
      </c>
      <c r="V46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6" spans="1:22" ht="15" customHeight="1" x14ac:dyDescent="0.25">
      <c r="A466" s="7"/>
      <c r="B466" s="5"/>
      <c r="C466" s="5"/>
      <c r="D466" s="86"/>
      <c r="E466" s="10"/>
      <c r="F466" s="200"/>
      <c r="G466" s="151" t="str">
        <f>IFERROR(VLOOKUP(Tabla46[[#This Row],[ID RIESGO]],'1. IDENTIFICACION DEL RIESGO'!$AB$27:$AL$34,11,0),"")</f>
        <v/>
      </c>
      <c r="H466" s="200"/>
      <c r="I466" s="426"/>
      <c r="J466" s="426"/>
      <c r="K466" s="426"/>
      <c r="L466" s="426"/>
      <c r="M466" s="426"/>
      <c r="N466" s="427" t="str">
        <f>IF(Tabla46[[#This Row],[ID RIESGO]]="","",IF(Tabla46[[#This Row],[RESPONSABLE DEL CONTROL (CARGO)]]="","No","Si"))</f>
        <v/>
      </c>
      <c r="O466" s="427" t="str">
        <f>IF(Tabla46[[#This Row],[FRECUENCIA DE EJECUCION DEL CONTROL]]="","",IF(Tabla46[[#This Row],[FRECUENCIA DE EJECUCION DEL CONTROL]]=DATOS!$AS$32,DATOS!$AS$32,DATOS!$AS$31))</f>
        <v/>
      </c>
      <c r="P46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6" s="427" t="str">
        <f>IF(ISTEXT(Tabla46[[#This Row],[VALOR EVALUACION DISENO]]),"",IF(Tabla46[[#This Row],[VALOR EVALUACION DISENO]]&gt;4.6,DATOS!$AV$21,IF(Tabla46[[#This Row],[VALOR EVALUACION DISENO]]&gt;=3,DATOS!$AV$22,DATOS!$AV$23)))</f>
        <v/>
      </c>
      <c r="R466" s="431"/>
      <c r="S466" s="427" t="str">
        <f>IFERROR(VLOOKUP(Tabla46[[#This Row],[% DE CUMPLIMIENTO DE LA EJECUCION DEL CONTROL]],DATOS!$AS$38:$AT$40,2,0),"")</f>
        <v/>
      </c>
      <c r="T466" s="432"/>
      <c r="U466" s="433" t="str">
        <f>IFERROR(VLOOKUP(Tabla46[[#This Row],[CRITERIOS DE EVALUACION DE LA EFECTIVIDAD]],DATOS!$AS$43:$AT$45,2,0),"")</f>
        <v/>
      </c>
      <c r="V46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7" spans="1:22" ht="15" customHeight="1" x14ac:dyDescent="0.25">
      <c r="A467" s="7"/>
      <c r="B467" s="5"/>
      <c r="C467" s="5"/>
      <c r="D467" s="86"/>
      <c r="E467" s="10"/>
      <c r="F467" s="200"/>
      <c r="G467" s="151" t="str">
        <f>IFERROR(VLOOKUP(Tabla46[[#This Row],[ID RIESGO]],'1. IDENTIFICACION DEL RIESGO'!$AB$27:$AL$34,11,0),"")</f>
        <v/>
      </c>
      <c r="H467" s="200"/>
      <c r="I467" s="426"/>
      <c r="J467" s="426"/>
      <c r="K467" s="426"/>
      <c r="L467" s="426"/>
      <c r="M467" s="426"/>
      <c r="N467" s="427" t="str">
        <f>IF(Tabla46[[#This Row],[ID RIESGO]]="","",IF(Tabla46[[#This Row],[RESPONSABLE DEL CONTROL (CARGO)]]="","No","Si"))</f>
        <v/>
      </c>
      <c r="O467" s="427" t="str">
        <f>IF(Tabla46[[#This Row],[FRECUENCIA DE EJECUCION DEL CONTROL]]="","",IF(Tabla46[[#This Row],[FRECUENCIA DE EJECUCION DEL CONTROL]]=DATOS!$AS$32,DATOS!$AS$32,DATOS!$AS$31))</f>
        <v/>
      </c>
      <c r="P46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7" s="427" t="str">
        <f>IF(ISTEXT(Tabla46[[#This Row],[VALOR EVALUACION DISENO]]),"",IF(Tabla46[[#This Row],[VALOR EVALUACION DISENO]]&gt;4.6,DATOS!$AV$21,IF(Tabla46[[#This Row],[VALOR EVALUACION DISENO]]&gt;=3,DATOS!$AV$22,DATOS!$AV$23)))</f>
        <v/>
      </c>
      <c r="R467" s="431"/>
      <c r="S467" s="427" t="str">
        <f>IFERROR(VLOOKUP(Tabla46[[#This Row],[% DE CUMPLIMIENTO DE LA EJECUCION DEL CONTROL]],DATOS!$AS$38:$AT$40,2,0),"")</f>
        <v/>
      </c>
      <c r="T467" s="432"/>
      <c r="U467" s="433" t="str">
        <f>IFERROR(VLOOKUP(Tabla46[[#This Row],[CRITERIOS DE EVALUACION DE LA EFECTIVIDAD]],DATOS!$AS$43:$AT$45,2,0),"")</f>
        <v/>
      </c>
      <c r="V46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8" spans="1:22" ht="15" customHeight="1" x14ac:dyDescent="0.25">
      <c r="A468" s="7"/>
      <c r="B468" s="5"/>
      <c r="C468" s="5"/>
      <c r="D468" s="86"/>
      <c r="E468" s="10"/>
      <c r="F468" s="200"/>
      <c r="G468" s="151" t="str">
        <f>IFERROR(VLOOKUP(Tabla46[[#This Row],[ID RIESGO]],'1. IDENTIFICACION DEL RIESGO'!$AB$27:$AL$34,11,0),"")</f>
        <v/>
      </c>
      <c r="H468" s="200"/>
      <c r="I468" s="426"/>
      <c r="J468" s="426"/>
      <c r="K468" s="426"/>
      <c r="L468" s="426"/>
      <c r="M468" s="426"/>
      <c r="N468" s="427" t="str">
        <f>IF(Tabla46[[#This Row],[ID RIESGO]]="","",IF(Tabla46[[#This Row],[RESPONSABLE DEL CONTROL (CARGO)]]="","No","Si"))</f>
        <v/>
      </c>
      <c r="O468" s="427" t="str">
        <f>IF(Tabla46[[#This Row],[FRECUENCIA DE EJECUCION DEL CONTROL]]="","",IF(Tabla46[[#This Row],[FRECUENCIA DE EJECUCION DEL CONTROL]]=DATOS!$AS$32,DATOS!$AS$32,DATOS!$AS$31))</f>
        <v/>
      </c>
      <c r="P46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8" s="427" t="str">
        <f>IF(ISTEXT(Tabla46[[#This Row],[VALOR EVALUACION DISENO]]),"",IF(Tabla46[[#This Row],[VALOR EVALUACION DISENO]]&gt;4.6,DATOS!$AV$21,IF(Tabla46[[#This Row],[VALOR EVALUACION DISENO]]&gt;=3,DATOS!$AV$22,DATOS!$AV$23)))</f>
        <v/>
      </c>
      <c r="R468" s="431"/>
      <c r="S468" s="427" t="str">
        <f>IFERROR(VLOOKUP(Tabla46[[#This Row],[% DE CUMPLIMIENTO DE LA EJECUCION DEL CONTROL]],DATOS!$AS$38:$AT$40,2,0),"")</f>
        <v/>
      </c>
      <c r="T468" s="432"/>
      <c r="U468" s="433" t="str">
        <f>IFERROR(VLOOKUP(Tabla46[[#This Row],[CRITERIOS DE EVALUACION DE LA EFECTIVIDAD]],DATOS!$AS$43:$AT$45,2,0),"")</f>
        <v/>
      </c>
      <c r="V46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69" spans="1:22" ht="15" customHeight="1" x14ac:dyDescent="0.25">
      <c r="A469" s="7"/>
      <c r="B469" s="5"/>
      <c r="C469" s="5"/>
      <c r="D469" s="86"/>
      <c r="E469" s="10"/>
      <c r="F469" s="200"/>
      <c r="G469" s="151" t="str">
        <f>IFERROR(VLOOKUP(Tabla46[[#This Row],[ID RIESGO]],'1. IDENTIFICACION DEL RIESGO'!$AB$27:$AL$34,11,0),"")</f>
        <v/>
      </c>
      <c r="H469" s="200"/>
      <c r="I469" s="426"/>
      <c r="J469" s="426"/>
      <c r="K469" s="426"/>
      <c r="L469" s="426"/>
      <c r="M469" s="426"/>
      <c r="N469" s="427" t="str">
        <f>IF(Tabla46[[#This Row],[ID RIESGO]]="","",IF(Tabla46[[#This Row],[RESPONSABLE DEL CONTROL (CARGO)]]="","No","Si"))</f>
        <v/>
      </c>
      <c r="O469" s="427" t="str">
        <f>IF(Tabla46[[#This Row],[FRECUENCIA DE EJECUCION DEL CONTROL]]="","",IF(Tabla46[[#This Row],[FRECUENCIA DE EJECUCION DEL CONTROL]]=DATOS!$AS$32,DATOS!$AS$32,DATOS!$AS$31))</f>
        <v/>
      </c>
      <c r="P46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69" s="427" t="str">
        <f>IF(ISTEXT(Tabla46[[#This Row],[VALOR EVALUACION DISENO]]),"",IF(Tabla46[[#This Row],[VALOR EVALUACION DISENO]]&gt;4.6,DATOS!$AV$21,IF(Tabla46[[#This Row],[VALOR EVALUACION DISENO]]&gt;=3,DATOS!$AV$22,DATOS!$AV$23)))</f>
        <v/>
      </c>
      <c r="R469" s="431"/>
      <c r="S469" s="427" t="str">
        <f>IFERROR(VLOOKUP(Tabla46[[#This Row],[% DE CUMPLIMIENTO DE LA EJECUCION DEL CONTROL]],DATOS!$AS$38:$AT$40,2,0),"")</f>
        <v/>
      </c>
      <c r="T469" s="432"/>
      <c r="U469" s="433" t="str">
        <f>IFERROR(VLOOKUP(Tabla46[[#This Row],[CRITERIOS DE EVALUACION DE LA EFECTIVIDAD]],DATOS!$AS$43:$AT$45,2,0),"")</f>
        <v/>
      </c>
      <c r="V46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0" spans="1:22" ht="15" customHeight="1" x14ac:dyDescent="0.25">
      <c r="A470" s="7"/>
      <c r="B470" s="5"/>
      <c r="C470" s="5"/>
      <c r="D470" s="86"/>
      <c r="E470" s="10"/>
      <c r="F470" s="200"/>
      <c r="G470" s="151" t="str">
        <f>IFERROR(VLOOKUP(Tabla46[[#This Row],[ID RIESGO]],'1. IDENTIFICACION DEL RIESGO'!$AB$27:$AL$34,11,0),"")</f>
        <v/>
      </c>
      <c r="H470" s="200"/>
      <c r="I470" s="426"/>
      <c r="J470" s="426"/>
      <c r="K470" s="426"/>
      <c r="L470" s="426"/>
      <c r="M470" s="426"/>
      <c r="N470" s="427" t="str">
        <f>IF(Tabla46[[#This Row],[ID RIESGO]]="","",IF(Tabla46[[#This Row],[RESPONSABLE DEL CONTROL (CARGO)]]="","No","Si"))</f>
        <v/>
      </c>
      <c r="O470" s="427" t="str">
        <f>IF(Tabla46[[#This Row],[FRECUENCIA DE EJECUCION DEL CONTROL]]="","",IF(Tabla46[[#This Row],[FRECUENCIA DE EJECUCION DEL CONTROL]]=DATOS!$AS$32,DATOS!$AS$32,DATOS!$AS$31))</f>
        <v/>
      </c>
      <c r="P47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0" s="427" t="str">
        <f>IF(ISTEXT(Tabla46[[#This Row],[VALOR EVALUACION DISENO]]),"",IF(Tabla46[[#This Row],[VALOR EVALUACION DISENO]]&gt;4.6,DATOS!$AV$21,IF(Tabla46[[#This Row],[VALOR EVALUACION DISENO]]&gt;=3,DATOS!$AV$22,DATOS!$AV$23)))</f>
        <v/>
      </c>
      <c r="R470" s="431"/>
      <c r="S470" s="427" t="str">
        <f>IFERROR(VLOOKUP(Tabla46[[#This Row],[% DE CUMPLIMIENTO DE LA EJECUCION DEL CONTROL]],DATOS!$AS$38:$AT$40,2,0),"")</f>
        <v/>
      </c>
      <c r="T470" s="432"/>
      <c r="U470" s="433" t="str">
        <f>IFERROR(VLOOKUP(Tabla46[[#This Row],[CRITERIOS DE EVALUACION DE LA EFECTIVIDAD]],DATOS!$AS$43:$AT$45,2,0),"")</f>
        <v/>
      </c>
      <c r="V47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1" spans="1:22" ht="15" customHeight="1" x14ac:dyDescent="0.25">
      <c r="A471" s="7"/>
      <c r="B471" s="5"/>
      <c r="C471" s="5"/>
      <c r="D471" s="86"/>
      <c r="E471" s="10"/>
      <c r="F471" s="200"/>
      <c r="G471" s="151" t="str">
        <f>IFERROR(VLOOKUP(Tabla46[[#This Row],[ID RIESGO]],'1. IDENTIFICACION DEL RIESGO'!$AB$27:$AL$34,11,0),"")</f>
        <v/>
      </c>
      <c r="H471" s="200"/>
      <c r="I471" s="426"/>
      <c r="J471" s="426"/>
      <c r="K471" s="426"/>
      <c r="L471" s="426"/>
      <c r="M471" s="426"/>
      <c r="N471" s="427" t="str">
        <f>IF(Tabla46[[#This Row],[ID RIESGO]]="","",IF(Tabla46[[#This Row],[RESPONSABLE DEL CONTROL (CARGO)]]="","No","Si"))</f>
        <v/>
      </c>
      <c r="O471" s="427" t="str">
        <f>IF(Tabla46[[#This Row],[FRECUENCIA DE EJECUCION DEL CONTROL]]="","",IF(Tabla46[[#This Row],[FRECUENCIA DE EJECUCION DEL CONTROL]]=DATOS!$AS$32,DATOS!$AS$32,DATOS!$AS$31))</f>
        <v/>
      </c>
      <c r="P47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1" s="427" t="str">
        <f>IF(ISTEXT(Tabla46[[#This Row],[VALOR EVALUACION DISENO]]),"",IF(Tabla46[[#This Row],[VALOR EVALUACION DISENO]]&gt;4.6,DATOS!$AV$21,IF(Tabla46[[#This Row],[VALOR EVALUACION DISENO]]&gt;=3,DATOS!$AV$22,DATOS!$AV$23)))</f>
        <v/>
      </c>
      <c r="R471" s="431"/>
      <c r="S471" s="427" t="str">
        <f>IFERROR(VLOOKUP(Tabla46[[#This Row],[% DE CUMPLIMIENTO DE LA EJECUCION DEL CONTROL]],DATOS!$AS$38:$AT$40,2,0),"")</f>
        <v/>
      </c>
      <c r="T471" s="432"/>
      <c r="U471" s="433" t="str">
        <f>IFERROR(VLOOKUP(Tabla46[[#This Row],[CRITERIOS DE EVALUACION DE LA EFECTIVIDAD]],DATOS!$AS$43:$AT$45,2,0),"")</f>
        <v/>
      </c>
      <c r="V47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2" spans="1:22" ht="15" customHeight="1" x14ac:dyDescent="0.25">
      <c r="A472" s="7"/>
      <c r="B472" s="5"/>
      <c r="C472" s="5"/>
      <c r="D472" s="86"/>
      <c r="E472" s="10"/>
      <c r="F472" s="200"/>
      <c r="G472" s="151" t="str">
        <f>IFERROR(VLOOKUP(Tabla46[[#This Row],[ID RIESGO]],'1. IDENTIFICACION DEL RIESGO'!$AB$27:$AL$34,11,0),"")</f>
        <v/>
      </c>
      <c r="H472" s="200"/>
      <c r="I472" s="426"/>
      <c r="J472" s="426"/>
      <c r="K472" s="426"/>
      <c r="L472" s="426"/>
      <c r="M472" s="426"/>
      <c r="N472" s="427" t="str">
        <f>IF(Tabla46[[#This Row],[ID RIESGO]]="","",IF(Tabla46[[#This Row],[RESPONSABLE DEL CONTROL (CARGO)]]="","No","Si"))</f>
        <v/>
      </c>
      <c r="O472" s="427" t="str">
        <f>IF(Tabla46[[#This Row],[FRECUENCIA DE EJECUCION DEL CONTROL]]="","",IF(Tabla46[[#This Row],[FRECUENCIA DE EJECUCION DEL CONTROL]]=DATOS!$AS$32,DATOS!$AS$32,DATOS!$AS$31))</f>
        <v/>
      </c>
      <c r="P47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2" s="427" t="str">
        <f>IF(ISTEXT(Tabla46[[#This Row],[VALOR EVALUACION DISENO]]),"",IF(Tabla46[[#This Row],[VALOR EVALUACION DISENO]]&gt;4.6,DATOS!$AV$21,IF(Tabla46[[#This Row],[VALOR EVALUACION DISENO]]&gt;=3,DATOS!$AV$22,DATOS!$AV$23)))</f>
        <v/>
      </c>
      <c r="R472" s="431"/>
      <c r="S472" s="427" t="str">
        <f>IFERROR(VLOOKUP(Tabla46[[#This Row],[% DE CUMPLIMIENTO DE LA EJECUCION DEL CONTROL]],DATOS!$AS$38:$AT$40,2,0),"")</f>
        <v/>
      </c>
      <c r="T472" s="432"/>
      <c r="U472" s="433" t="str">
        <f>IFERROR(VLOOKUP(Tabla46[[#This Row],[CRITERIOS DE EVALUACION DE LA EFECTIVIDAD]],DATOS!$AS$43:$AT$45,2,0),"")</f>
        <v/>
      </c>
      <c r="V47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3" spans="1:22" ht="15" customHeight="1" x14ac:dyDescent="0.25">
      <c r="A473" s="7"/>
      <c r="B473" s="5"/>
      <c r="C473" s="5"/>
      <c r="D473" s="86"/>
      <c r="E473" s="10"/>
      <c r="F473" s="200"/>
      <c r="G473" s="151" t="str">
        <f>IFERROR(VLOOKUP(Tabla46[[#This Row],[ID RIESGO]],'1. IDENTIFICACION DEL RIESGO'!$AB$27:$AL$34,11,0),"")</f>
        <v/>
      </c>
      <c r="H473" s="200"/>
      <c r="I473" s="426"/>
      <c r="J473" s="426"/>
      <c r="K473" s="426"/>
      <c r="L473" s="426"/>
      <c r="M473" s="426"/>
      <c r="N473" s="427" t="str">
        <f>IF(Tabla46[[#This Row],[ID RIESGO]]="","",IF(Tabla46[[#This Row],[RESPONSABLE DEL CONTROL (CARGO)]]="","No","Si"))</f>
        <v/>
      </c>
      <c r="O473" s="427" t="str">
        <f>IF(Tabla46[[#This Row],[FRECUENCIA DE EJECUCION DEL CONTROL]]="","",IF(Tabla46[[#This Row],[FRECUENCIA DE EJECUCION DEL CONTROL]]=DATOS!$AS$32,DATOS!$AS$32,DATOS!$AS$31))</f>
        <v/>
      </c>
      <c r="P47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3" s="427" t="str">
        <f>IF(ISTEXT(Tabla46[[#This Row],[VALOR EVALUACION DISENO]]),"",IF(Tabla46[[#This Row],[VALOR EVALUACION DISENO]]&gt;4.6,DATOS!$AV$21,IF(Tabla46[[#This Row],[VALOR EVALUACION DISENO]]&gt;=3,DATOS!$AV$22,DATOS!$AV$23)))</f>
        <v/>
      </c>
      <c r="R473" s="431"/>
      <c r="S473" s="427" t="str">
        <f>IFERROR(VLOOKUP(Tabla46[[#This Row],[% DE CUMPLIMIENTO DE LA EJECUCION DEL CONTROL]],DATOS!$AS$38:$AT$40,2,0),"")</f>
        <v/>
      </c>
      <c r="T473" s="432"/>
      <c r="U473" s="433" t="str">
        <f>IFERROR(VLOOKUP(Tabla46[[#This Row],[CRITERIOS DE EVALUACION DE LA EFECTIVIDAD]],DATOS!$AS$43:$AT$45,2,0),"")</f>
        <v/>
      </c>
      <c r="V47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4" spans="1:22" ht="15" customHeight="1" x14ac:dyDescent="0.25">
      <c r="A474" s="7"/>
      <c r="B474" s="5"/>
      <c r="C474" s="5"/>
      <c r="D474" s="86"/>
      <c r="E474" s="10"/>
      <c r="F474" s="200"/>
      <c r="G474" s="151" t="str">
        <f>IFERROR(VLOOKUP(Tabla46[[#This Row],[ID RIESGO]],'1. IDENTIFICACION DEL RIESGO'!$AB$27:$AL$34,11,0),"")</f>
        <v/>
      </c>
      <c r="H474" s="200"/>
      <c r="I474" s="426"/>
      <c r="J474" s="426"/>
      <c r="K474" s="426"/>
      <c r="L474" s="426"/>
      <c r="M474" s="426"/>
      <c r="N474" s="427" t="str">
        <f>IF(Tabla46[[#This Row],[ID RIESGO]]="","",IF(Tabla46[[#This Row],[RESPONSABLE DEL CONTROL (CARGO)]]="","No","Si"))</f>
        <v/>
      </c>
      <c r="O474" s="427" t="str">
        <f>IF(Tabla46[[#This Row],[FRECUENCIA DE EJECUCION DEL CONTROL]]="","",IF(Tabla46[[#This Row],[FRECUENCIA DE EJECUCION DEL CONTROL]]=DATOS!$AS$32,DATOS!$AS$32,DATOS!$AS$31))</f>
        <v/>
      </c>
      <c r="P47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4" s="427" t="str">
        <f>IF(ISTEXT(Tabla46[[#This Row],[VALOR EVALUACION DISENO]]),"",IF(Tabla46[[#This Row],[VALOR EVALUACION DISENO]]&gt;4.6,DATOS!$AV$21,IF(Tabla46[[#This Row],[VALOR EVALUACION DISENO]]&gt;=3,DATOS!$AV$22,DATOS!$AV$23)))</f>
        <v/>
      </c>
      <c r="R474" s="431"/>
      <c r="S474" s="427" t="str">
        <f>IFERROR(VLOOKUP(Tabla46[[#This Row],[% DE CUMPLIMIENTO DE LA EJECUCION DEL CONTROL]],DATOS!$AS$38:$AT$40,2,0),"")</f>
        <v/>
      </c>
      <c r="T474" s="432"/>
      <c r="U474" s="433" t="str">
        <f>IFERROR(VLOOKUP(Tabla46[[#This Row],[CRITERIOS DE EVALUACION DE LA EFECTIVIDAD]],DATOS!$AS$43:$AT$45,2,0),"")</f>
        <v/>
      </c>
      <c r="V47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5" spans="1:22" ht="15" customHeight="1" x14ac:dyDescent="0.25">
      <c r="A475" s="7"/>
      <c r="B475" s="5"/>
      <c r="C475" s="5"/>
      <c r="D475" s="86"/>
      <c r="E475" s="10"/>
      <c r="F475" s="200"/>
      <c r="G475" s="151" t="str">
        <f>IFERROR(VLOOKUP(Tabla46[[#This Row],[ID RIESGO]],'1. IDENTIFICACION DEL RIESGO'!$AB$27:$AL$34,11,0),"")</f>
        <v/>
      </c>
      <c r="H475" s="200"/>
      <c r="I475" s="426"/>
      <c r="J475" s="426"/>
      <c r="K475" s="426"/>
      <c r="L475" s="426"/>
      <c r="M475" s="426"/>
      <c r="N475" s="427" t="str">
        <f>IF(Tabla46[[#This Row],[ID RIESGO]]="","",IF(Tabla46[[#This Row],[RESPONSABLE DEL CONTROL (CARGO)]]="","No","Si"))</f>
        <v/>
      </c>
      <c r="O475" s="427" t="str">
        <f>IF(Tabla46[[#This Row],[FRECUENCIA DE EJECUCION DEL CONTROL]]="","",IF(Tabla46[[#This Row],[FRECUENCIA DE EJECUCION DEL CONTROL]]=DATOS!$AS$32,DATOS!$AS$32,DATOS!$AS$31))</f>
        <v/>
      </c>
      <c r="P47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5" s="427" t="str">
        <f>IF(ISTEXT(Tabla46[[#This Row],[VALOR EVALUACION DISENO]]),"",IF(Tabla46[[#This Row],[VALOR EVALUACION DISENO]]&gt;4.6,DATOS!$AV$21,IF(Tabla46[[#This Row],[VALOR EVALUACION DISENO]]&gt;=3,DATOS!$AV$22,DATOS!$AV$23)))</f>
        <v/>
      </c>
      <c r="R475" s="431"/>
      <c r="S475" s="427" t="str">
        <f>IFERROR(VLOOKUP(Tabla46[[#This Row],[% DE CUMPLIMIENTO DE LA EJECUCION DEL CONTROL]],DATOS!$AS$38:$AT$40,2,0),"")</f>
        <v/>
      </c>
      <c r="T475" s="432"/>
      <c r="U475" s="433" t="str">
        <f>IFERROR(VLOOKUP(Tabla46[[#This Row],[CRITERIOS DE EVALUACION DE LA EFECTIVIDAD]],DATOS!$AS$43:$AT$45,2,0),"")</f>
        <v/>
      </c>
      <c r="V47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6" spans="1:22" ht="15" customHeight="1" x14ac:dyDescent="0.25">
      <c r="A476" s="7"/>
      <c r="B476" s="5"/>
      <c r="C476" s="5"/>
      <c r="D476" s="86"/>
      <c r="E476" s="10"/>
      <c r="F476" s="200"/>
      <c r="G476" s="151" t="str">
        <f>IFERROR(VLOOKUP(Tabla46[[#This Row],[ID RIESGO]],'1. IDENTIFICACION DEL RIESGO'!$AB$27:$AL$34,11,0),"")</f>
        <v/>
      </c>
      <c r="H476" s="200"/>
      <c r="I476" s="426"/>
      <c r="J476" s="426"/>
      <c r="K476" s="426"/>
      <c r="L476" s="426"/>
      <c r="M476" s="426"/>
      <c r="N476" s="427" t="str">
        <f>IF(Tabla46[[#This Row],[ID RIESGO]]="","",IF(Tabla46[[#This Row],[RESPONSABLE DEL CONTROL (CARGO)]]="","No","Si"))</f>
        <v/>
      </c>
      <c r="O476" s="427" t="str">
        <f>IF(Tabla46[[#This Row],[FRECUENCIA DE EJECUCION DEL CONTROL]]="","",IF(Tabla46[[#This Row],[FRECUENCIA DE EJECUCION DEL CONTROL]]=DATOS!$AS$32,DATOS!$AS$32,DATOS!$AS$31))</f>
        <v/>
      </c>
      <c r="P47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6" s="427" t="str">
        <f>IF(ISTEXT(Tabla46[[#This Row],[VALOR EVALUACION DISENO]]),"",IF(Tabla46[[#This Row],[VALOR EVALUACION DISENO]]&gt;4.6,DATOS!$AV$21,IF(Tabla46[[#This Row],[VALOR EVALUACION DISENO]]&gt;=3,DATOS!$AV$22,DATOS!$AV$23)))</f>
        <v/>
      </c>
      <c r="R476" s="431"/>
      <c r="S476" s="427" t="str">
        <f>IFERROR(VLOOKUP(Tabla46[[#This Row],[% DE CUMPLIMIENTO DE LA EJECUCION DEL CONTROL]],DATOS!$AS$38:$AT$40,2,0),"")</f>
        <v/>
      </c>
      <c r="T476" s="432"/>
      <c r="U476" s="433" t="str">
        <f>IFERROR(VLOOKUP(Tabla46[[#This Row],[CRITERIOS DE EVALUACION DE LA EFECTIVIDAD]],DATOS!$AS$43:$AT$45,2,0),"")</f>
        <v/>
      </c>
      <c r="V47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7" spans="1:22" ht="15" customHeight="1" x14ac:dyDescent="0.25">
      <c r="A477" s="7"/>
      <c r="B477" s="5"/>
      <c r="C477" s="5"/>
      <c r="D477" s="86"/>
      <c r="E477" s="10"/>
      <c r="F477" s="200"/>
      <c r="G477" s="151" t="str">
        <f>IFERROR(VLOOKUP(Tabla46[[#This Row],[ID RIESGO]],'1. IDENTIFICACION DEL RIESGO'!$AB$27:$AL$34,11,0),"")</f>
        <v/>
      </c>
      <c r="H477" s="200"/>
      <c r="I477" s="426"/>
      <c r="J477" s="426"/>
      <c r="K477" s="426"/>
      <c r="L477" s="426"/>
      <c r="M477" s="426"/>
      <c r="N477" s="427" t="str">
        <f>IF(Tabla46[[#This Row],[ID RIESGO]]="","",IF(Tabla46[[#This Row],[RESPONSABLE DEL CONTROL (CARGO)]]="","No","Si"))</f>
        <v/>
      </c>
      <c r="O477" s="427" t="str">
        <f>IF(Tabla46[[#This Row],[FRECUENCIA DE EJECUCION DEL CONTROL]]="","",IF(Tabla46[[#This Row],[FRECUENCIA DE EJECUCION DEL CONTROL]]=DATOS!$AS$32,DATOS!$AS$32,DATOS!$AS$31))</f>
        <v/>
      </c>
      <c r="P47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7" s="427" t="str">
        <f>IF(ISTEXT(Tabla46[[#This Row],[VALOR EVALUACION DISENO]]),"",IF(Tabla46[[#This Row],[VALOR EVALUACION DISENO]]&gt;4.6,DATOS!$AV$21,IF(Tabla46[[#This Row],[VALOR EVALUACION DISENO]]&gt;=3,DATOS!$AV$22,DATOS!$AV$23)))</f>
        <v/>
      </c>
      <c r="R477" s="431"/>
      <c r="S477" s="427" t="str">
        <f>IFERROR(VLOOKUP(Tabla46[[#This Row],[% DE CUMPLIMIENTO DE LA EJECUCION DEL CONTROL]],DATOS!$AS$38:$AT$40,2,0),"")</f>
        <v/>
      </c>
      <c r="T477" s="432"/>
      <c r="U477" s="433" t="str">
        <f>IFERROR(VLOOKUP(Tabla46[[#This Row],[CRITERIOS DE EVALUACION DE LA EFECTIVIDAD]],DATOS!$AS$43:$AT$45,2,0),"")</f>
        <v/>
      </c>
      <c r="V47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8" spans="1:22" ht="15" customHeight="1" x14ac:dyDescent="0.25">
      <c r="A478" s="7"/>
      <c r="B478" s="5"/>
      <c r="C478" s="5"/>
      <c r="D478" s="86"/>
      <c r="E478" s="10"/>
      <c r="F478" s="200"/>
      <c r="G478" s="151" t="str">
        <f>IFERROR(VLOOKUP(Tabla46[[#This Row],[ID RIESGO]],'1. IDENTIFICACION DEL RIESGO'!$AB$27:$AL$34,11,0),"")</f>
        <v/>
      </c>
      <c r="H478" s="200"/>
      <c r="I478" s="426"/>
      <c r="J478" s="426"/>
      <c r="K478" s="426"/>
      <c r="L478" s="426"/>
      <c r="M478" s="426"/>
      <c r="N478" s="427" t="str">
        <f>IF(Tabla46[[#This Row],[ID RIESGO]]="","",IF(Tabla46[[#This Row],[RESPONSABLE DEL CONTROL (CARGO)]]="","No","Si"))</f>
        <v/>
      </c>
      <c r="O478" s="427" t="str">
        <f>IF(Tabla46[[#This Row],[FRECUENCIA DE EJECUCION DEL CONTROL]]="","",IF(Tabla46[[#This Row],[FRECUENCIA DE EJECUCION DEL CONTROL]]=DATOS!$AS$32,DATOS!$AS$32,DATOS!$AS$31))</f>
        <v/>
      </c>
      <c r="P47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8" s="427" t="str">
        <f>IF(ISTEXT(Tabla46[[#This Row],[VALOR EVALUACION DISENO]]),"",IF(Tabla46[[#This Row],[VALOR EVALUACION DISENO]]&gt;4.6,DATOS!$AV$21,IF(Tabla46[[#This Row],[VALOR EVALUACION DISENO]]&gt;=3,DATOS!$AV$22,DATOS!$AV$23)))</f>
        <v/>
      </c>
      <c r="R478" s="431"/>
      <c r="S478" s="427" t="str">
        <f>IFERROR(VLOOKUP(Tabla46[[#This Row],[% DE CUMPLIMIENTO DE LA EJECUCION DEL CONTROL]],DATOS!$AS$38:$AT$40,2,0),"")</f>
        <v/>
      </c>
      <c r="T478" s="432"/>
      <c r="U478" s="433" t="str">
        <f>IFERROR(VLOOKUP(Tabla46[[#This Row],[CRITERIOS DE EVALUACION DE LA EFECTIVIDAD]],DATOS!$AS$43:$AT$45,2,0),"")</f>
        <v/>
      </c>
      <c r="V47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79" spans="1:22" ht="15" customHeight="1" x14ac:dyDescent="0.25">
      <c r="A479" s="7"/>
      <c r="B479" s="5"/>
      <c r="C479" s="5"/>
      <c r="D479" s="86"/>
      <c r="E479" s="10"/>
      <c r="F479" s="200"/>
      <c r="G479" s="151" t="str">
        <f>IFERROR(VLOOKUP(Tabla46[[#This Row],[ID RIESGO]],'1. IDENTIFICACION DEL RIESGO'!$AB$27:$AL$34,11,0),"")</f>
        <v/>
      </c>
      <c r="H479" s="200"/>
      <c r="I479" s="426"/>
      <c r="J479" s="426"/>
      <c r="K479" s="426"/>
      <c r="L479" s="426"/>
      <c r="M479" s="426"/>
      <c r="N479" s="427" t="str">
        <f>IF(Tabla46[[#This Row],[ID RIESGO]]="","",IF(Tabla46[[#This Row],[RESPONSABLE DEL CONTROL (CARGO)]]="","No","Si"))</f>
        <v/>
      </c>
      <c r="O479" s="427" t="str">
        <f>IF(Tabla46[[#This Row],[FRECUENCIA DE EJECUCION DEL CONTROL]]="","",IF(Tabla46[[#This Row],[FRECUENCIA DE EJECUCION DEL CONTROL]]=DATOS!$AS$32,DATOS!$AS$32,DATOS!$AS$31))</f>
        <v/>
      </c>
      <c r="P47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79" s="427" t="str">
        <f>IF(ISTEXT(Tabla46[[#This Row],[VALOR EVALUACION DISENO]]),"",IF(Tabla46[[#This Row],[VALOR EVALUACION DISENO]]&gt;4.6,DATOS!$AV$21,IF(Tabla46[[#This Row],[VALOR EVALUACION DISENO]]&gt;=3,DATOS!$AV$22,DATOS!$AV$23)))</f>
        <v/>
      </c>
      <c r="R479" s="431"/>
      <c r="S479" s="427" t="str">
        <f>IFERROR(VLOOKUP(Tabla46[[#This Row],[% DE CUMPLIMIENTO DE LA EJECUCION DEL CONTROL]],DATOS!$AS$38:$AT$40,2,0),"")</f>
        <v/>
      </c>
      <c r="T479" s="432"/>
      <c r="U479" s="433" t="str">
        <f>IFERROR(VLOOKUP(Tabla46[[#This Row],[CRITERIOS DE EVALUACION DE LA EFECTIVIDAD]],DATOS!$AS$43:$AT$45,2,0),"")</f>
        <v/>
      </c>
      <c r="V47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0" spans="1:22" ht="15" customHeight="1" x14ac:dyDescent="0.25">
      <c r="A480" s="7"/>
      <c r="B480" s="5"/>
      <c r="C480" s="5"/>
      <c r="D480" s="86"/>
      <c r="E480" s="10"/>
      <c r="F480" s="200"/>
      <c r="G480" s="151" t="str">
        <f>IFERROR(VLOOKUP(Tabla46[[#This Row],[ID RIESGO]],'1. IDENTIFICACION DEL RIESGO'!$AB$27:$AL$34,11,0),"")</f>
        <v/>
      </c>
      <c r="H480" s="200"/>
      <c r="I480" s="426"/>
      <c r="J480" s="426"/>
      <c r="K480" s="426"/>
      <c r="L480" s="426"/>
      <c r="M480" s="426"/>
      <c r="N480" s="427" t="str">
        <f>IF(Tabla46[[#This Row],[ID RIESGO]]="","",IF(Tabla46[[#This Row],[RESPONSABLE DEL CONTROL (CARGO)]]="","No","Si"))</f>
        <v/>
      </c>
      <c r="O480" s="427" t="str">
        <f>IF(Tabla46[[#This Row],[FRECUENCIA DE EJECUCION DEL CONTROL]]="","",IF(Tabla46[[#This Row],[FRECUENCIA DE EJECUCION DEL CONTROL]]=DATOS!$AS$32,DATOS!$AS$32,DATOS!$AS$31))</f>
        <v/>
      </c>
      <c r="P48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0" s="427" t="str">
        <f>IF(ISTEXT(Tabla46[[#This Row],[VALOR EVALUACION DISENO]]),"",IF(Tabla46[[#This Row],[VALOR EVALUACION DISENO]]&gt;4.6,DATOS!$AV$21,IF(Tabla46[[#This Row],[VALOR EVALUACION DISENO]]&gt;=3,DATOS!$AV$22,DATOS!$AV$23)))</f>
        <v/>
      </c>
      <c r="R480" s="431"/>
      <c r="S480" s="427" t="str">
        <f>IFERROR(VLOOKUP(Tabla46[[#This Row],[% DE CUMPLIMIENTO DE LA EJECUCION DEL CONTROL]],DATOS!$AS$38:$AT$40,2,0),"")</f>
        <v/>
      </c>
      <c r="T480" s="432"/>
      <c r="U480" s="433" t="str">
        <f>IFERROR(VLOOKUP(Tabla46[[#This Row],[CRITERIOS DE EVALUACION DE LA EFECTIVIDAD]],DATOS!$AS$43:$AT$45,2,0),"")</f>
        <v/>
      </c>
      <c r="V48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1" spans="1:22" ht="15" customHeight="1" x14ac:dyDescent="0.25">
      <c r="A481" s="7"/>
      <c r="B481" s="5"/>
      <c r="C481" s="5"/>
      <c r="D481" s="86"/>
      <c r="E481" s="10"/>
      <c r="F481" s="200"/>
      <c r="G481" s="151" t="str">
        <f>IFERROR(VLOOKUP(Tabla46[[#This Row],[ID RIESGO]],'1. IDENTIFICACION DEL RIESGO'!$AB$27:$AL$34,11,0),"")</f>
        <v/>
      </c>
      <c r="H481" s="200"/>
      <c r="I481" s="426"/>
      <c r="J481" s="426"/>
      <c r="K481" s="426"/>
      <c r="L481" s="426"/>
      <c r="M481" s="426"/>
      <c r="N481" s="427" t="str">
        <f>IF(Tabla46[[#This Row],[ID RIESGO]]="","",IF(Tabla46[[#This Row],[RESPONSABLE DEL CONTROL (CARGO)]]="","No","Si"))</f>
        <v/>
      </c>
      <c r="O481" s="427" t="str">
        <f>IF(Tabla46[[#This Row],[FRECUENCIA DE EJECUCION DEL CONTROL]]="","",IF(Tabla46[[#This Row],[FRECUENCIA DE EJECUCION DEL CONTROL]]=DATOS!$AS$32,DATOS!$AS$32,DATOS!$AS$31))</f>
        <v/>
      </c>
      <c r="P48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1" s="427" t="str">
        <f>IF(ISTEXT(Tabla46[[#This Row],[VALOR EVALUACION DISENO]]),"",IF(Tabla46[[#This Row],[VALOR EVALUACION DISENO]]&gt;4.6,DATOS!$AV$21,IF(Tabla46[[#This Row],[VALOR EVALUACION DISENO]]&gt;=3,DATOS!$AV$22,DATOS!$AV$23)))</f>
        <v/>
      </c>
      <c r="R481" s="431"/>
      <c r="S481" s="427" t="str">
        <f>IFERROR(VLOOKUP(Tabla46[[#This Row],[% DE CUMPLIMIENTO DE LA EJECUCION DEL CONTROL]],DATOS!$AS$38:$AT$40,2,0),"")</f>
        <v/>
      </c>
      <c r="T481" s="432"/>
      <c r="U481" s="433" t="str">
        <f>IFERROR(VLOOKUP(Tabla46[[#This Row],[CRITERIOS DE EVALUACION DE LA EFECTIVIDAD]],DATOS!$AS$43:$AT$45,2,0),"")</f>
        <v/>
      </c>
      <c r="V48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2" spans="1:22" ht="15" customHeight="1" x14ac:dyDescent="0.25">
      <c r="A482" s="7"/>
      <c r="B482" s="5"/>
      <c r="C482" s="5"/>
      <c r="D482" s="86"/>
      <c r="E482" s="10"/>
      <c r="F482" s="200"/>
      <c r="G482" s="151" t="str">
        <f>IFERROR(VLOOKUP(Tabla46[[#This Row],[ID RIESGO]],'1. IDENTIFICACION DEL RIESGO'!$AB$27:$AL$34,11,0),"")</f>
        <v/>
      </c>
      <c r="H482" s="200"/>
      <c r="I482" s="426"/>
      <c r="J482" s="426"/>
      <c r="K482" s="426"/>
      <c r="L482" s="426"/>
      <c r="M482" s="426"/>
      <c r="N482" s="427" t="str">
        <f>IF(Tabla46[[#This Row],[ID RIESGO]]="","",IF(Tabla46[[#This Row],[RESPONSABLE DEL CONTROL (CARGO)]]="","No","Si"))</f>
        <v/>
      </c>
      <c r="O482" s="427" t="str">
        <f>IF(Tabla46[[#This Row],[FRECUENCIA DE EJECUCION DEL CONTROL]]="","",IF(Tabla46[[#This Row],[FRECUENCIA DE EJECUCION DEL CONTROL]]=DATOS!$AS$32,DATOS!$AS$32,DATOS!$AS$31))</f>
        <v/>
      </c>
      <c r="P48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2" s="427" t="str">
        <f>IF(ISTEXT(Tabla46[[#This Row],[VALOR EVALUACION DISENO]]),"",IF(Tabla46[[#This Row],[VALOR EVALUACION DISENO]]&gt;4.6,DATOS!$AV$21,IF(Tabla46[[#This Row],[VALOR EVALUACION DISENO]]&gt;=3,DATOS!$AV$22,DATOS!$AV$23)))</f>
        <v/>
      </c>
      <c r="R482" s="431"/>
      <c r="S482" s="427" t="str">
        <f>IFERROR(VLOOKUP(Tabla46[[#This Row],[% DE CUMPLIMIENTO DE LA EJECUCION DEL CONTROL]],DATOS!$AS$38:$AT$40,2,0),"")</f>
        <v/>
      </c>
      <c r="T482" s="432"/>
      <c r="U482" s="433" t="str">
        <f>IFERROR(VLOOKUP(Tabla46[[#This Row],[CRITERIOS DE EVALUACION DE LA EFECTIVIDAD]],DATOS!$AS$43:$AT$45,2,0),"")</f>
        <v/>
      </c>
      <c r="V48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3" spans="1:22" ht="15" customHeight="1" x14ac:dyDescent="0.25">
      <c r="A483" s="7"/>
      <c r="B483" s="5"/>
      <c r="C483" s="5"/>
      <c r="D483" s="86"/>
      <c r="E483" s="10"/>
      <c r="F483" s="200"/>
      <c r="G483" s="151" t="str">
        <f>IFERROR(VLOOKUP(Tabla46[[#This Row],[ID RIESGO]],'1. IDENTIFICACION DEL RIESGO'!$AB$27:$AL$34,11,0),"")</f>
        <v/>
      </c>
      <c r="H483" s="200"/>
      <c r="I483" s="426"/>
      <c r="J483" s="426"/>
      <c r="K483" s="426"/>
      <c r="L483" s="426"/>
      <c r="M483" s="426"/>
      <c r="N483" s="427" t="str">
        <f>IF(Tabla46[[#This Row],[ID RIESGO]]="","",IF(Tabla46[[#This Row],[RESPONSABLE DEL CONTROL (CARGO)]]="","No","Si"))</f>
        <v/>
      </c>
      <c r="O483" s="427" t="str">
        <f>IF(Tabla46[[#This Row],[FRECUENCIA DE EJECUCION DEL CONTROL]]="","",IF(Tabla46[[#This Row],[FRECUENCIA DE EJECUCION DEL CONTROL]]=DATOS!$AS$32,DATOS!$AS$32,DATOS!$AS$31))</f>
        <v/>
      </c>
      <c r="P48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3" s="427" t="str">
        <f>IF(ISTEXT(Tabla46[[#This Row],[VALOR EVALUACION DISENO]]),"",IF(Tabla46[[#This Row],[VALOR EVALUACION DISENO]]&gt;4.6,DATOS!$AV$21,IF(Tabla46[[#This Row],[VALOR EVALUACION DISENO]]&gt;=3,DATOS!$AV$22,DATOS!$AV$23)))</f>
        <v/>
      </c>
      <c r="R483" s="431"/>
      <c r="S483" s="427" t="str">
        <f>IFERROR(VLOOKUP(Tabla46[[#This Row],[% DE CUMPLIMIENTO DE LA EJECUCION DEL CONTROL]],DATOS!$AS$38:$AT$40,2,0),"")</f>
        <v/>
      </c>
      <c r="T483" s="432"/>
      <c r="U483" s="433" t="str">
        <f>IFERROR(VLOOKUP(Tabla46[[#This Row],[CRITERIOS DE EVALUACION DE LA EFECTIVIDAD]],DATOS!$AS$43:$AT$45,2,0),"")</f>
        <v/>
      </c>
      <c r="V48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4" spans="1:22" ht="15" customHeight="1" x14ac:dyDescent="0.25">
      <c r="A484" s="7"/>
      <c r="B484" s="5"/>
      <c r="C484" s="5"/>
      <c r="D484" s="86"/>
      <c r="E484" s="10"/>
      <c r="F484" s="200"/>
      <c r="G484" s="151" t="str">
        <f>IFERROR(VLOOKUP(Tabla46[[#This Row],[ID RIESGO]],'1. IDENTIFICACION DEL RIESGO'!$AB$27:$AL$34,11,0),"")</f>
        <v/>
      </c>
      <c r="H484" s="200"/>
      <c r="I484" s="426"/>
      <c r="J484" s="426"/>
      <c r="K484" s="426"/>
      <c r="L484" s="426"/>
      <c r="M484" s="426"/>
      <c r="N484" s="427" t="str">
        <f>IF(Tabla46[[#This Row],[ID RIESGO]]="","",IF(Tabla46[[#This Row],[RESPONSABLE DEL CONTROL (CARGO)]]="","No","Si"))</f>
        <v/>
      </c>
      <c r="O484" s="427" t="str">
        <f>IF(Tabla46[[#This Row],[FRECUENCIA DE EJECUCION DEL CONTROL]]="","",IF(Tabla46[[#This Row],[FRECUENCIA DE EJECUCION DEL CONTROL]]=DATOS!$AS$32,DATOS!$AS$32,DATOS!$AS$31))</f>
        <v/>
      </c>
      <c r="P48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4" s="427" t="str">
        <f>IF(ISTEXT(Tabla46[[#This Row],[VALOR EVALUACION DISENO]]),"",IF(Tabla46[[#This Row],[VALOR EVALUACION DISENO]]&gt;4.6,DATOS!$AV$21,IF(Tabla46[[#This Row],[VALOR EVALUACION DISENO]]&gt;=3,DATOS!$AV$22,DATOS!$AV$23)))</f>
        <v/>
      </c>
      <c r="R484" s="431"/>
      <c r="S484" s="427" t="str">
        <f>IFERROR(VLOOKUP(Tabla46[[#This Row],[% DE CUMPLIMIENTO DE LA EJECUCION DEL CONTROL]],DATOS!$AS$38:$AT$40,2,0),"")</f>
        <v/>
      </c>
      <c r="T484" s="432"/>
      <c r="U484" s="433" t="str">
        <f>IFERROR(VLOOKUP(Tabla46[[#This Row],[CRITERIOS DE EVALUACION DE LA EFECTIVIDAD]],DATOS!$AS$43:$AT$45,2,0),"")</f>
        <v/>
      </c>
      <c r="V48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5" spans="1:22" ht="15" customHeight="1" x14ac:dyDescent="0.25">
      <c r="A485" s="7"/>
      <c r="B485" s="5"/>
      <c r="C485" s="5"/>
      <c r="D485" s="86"/>
      <c r="E485" s="10"/>
      <c r="F485" s="200"/>
      <c r="G485" s="151" t="str">
        <f>IFERROR(VLOOKUP(Tabla46[[#This Row],[ID RIESGO]],'1. IDENTIFICACION DEL RIESGO'!$AB$27:$AL$34,11,0),"")</f>
        <v/>
      </c>
      <c r="H485" s="200"/>
      <c r="I485" s="426"/>
      <c r="J485" s="426"/>
      <c r="K485" s="426"/>
      <c r="L485" s="426"/>
      <c r="M485" s="426"/>
      <c r="N485" s="427" t="str">
        <f>IF(Tabla46[[#This Row],[ID RIESGO]]="","",IF(Tabla46[[#This Row],[RESPONSABLE DEL CONTROL (CARGO)]]="","No","Si"))</f>
        <v/>
      </c>
      <c r="O485" s="427" t="str">
        <f>IF(Tabla46[[#This Row],[FRECUENCIA DE EJECUCION DEL CONTROL]]="","",IF(Tabla46[[#This Row],[FRECUENCIA DE EJECUCION DEL CONTROL]]=DATOS!$AS$32,DATOS!$AS$32,DATOS!$AS$31))</f>
        <v/>
      </c>
      <c r="P48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5" s="427" t="str">
        <f>IF(ISTEXT(Tabla46[[#This Row],[VALOR EVALUACION DISENO]]),"",IF(Tabla46[[#This Row],[VALOR EVALUACION DISENO]]&gt;4.6,DATOS!$AV$21,IF(Tabla46[[#This Row],[VALOR EVALUACION DISENO]]&gt;=3,DATOS!$AV$22,DATOS!$AV$23)))</f>
        <v/>
      </c>
      <c r="R485" s="431"/>
      <c r="S485" s="427" t="str">
        <f>IFERROR(VLOOKUP(Tabla46[[#This Row],[% DE CUMPLIMIENTO DE LA EJECUCION DEL CONTROL]],DATOS!$AS$38:$AT$40,2,0),"")</f>
        <v/>
      </c>
      <c r="T485" s="432"/>
      <c r="U485" s="433" t="str">
        <f>IFERROR(VLOOKUP(Tabla46[[#This Row],[CRITERIOS DE EVALUACION DE LA EFECTIVIDAD]],DATOS!$AS$43:$AT$45,2,0),"")</f>
        <v/>
      </c>
      <c r="V48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6" spans="1:22" ht="15" customHeight="1" x14ac:dyDescent="0.25">
      <c r="A486" s="7"/>
      <c r="B486" s="5"/>
      <c r="C486" s="5"/>
      <c r="D486" s="86"/>
      <c r="E486" s="10"/>
      <c r="F486" s="200"/>
      <c r="G486" s="151" t="str">
        <f>IFERROR(VLOOKUP(Tabla46[[#This Row],[ID RIESGO]],'1. IDENTIFICACION DEL RIESGO'!$AB$27:$AL$34,11,0),"")</f>
        <v/>
      </c>
      <c r="H486" s="200"/>
      <c r="I486" s="426"/>
      <c r="J486" s="426"/>
      <c r="K486" s="426"/>
      <c r="L486" s="426"/>
      <c r="M486" s="426"/>
      <c r="N486" s="427" t="str">
        <f>IF(Tabla46[[#This Row],[ID RIESGO]]="","",IF(Tabla46[[#This Row],[RESPONSABLE DEL CONTROL (CARGO)]]="","No","Si"))</f>
        <v/>
      </c>
      <c r="O486" s="427" t="str">
        <f>IF(Tabla46[[#This Row],[FRECUENCIA DE EJECUCION DEL CONTROL]]="","",IF(Tabla46[[#This Row],[FRECUENCIA DE EJECUCION DEL CONTROL]]=DATOS!$AS$32,DATOS!$AS$32,DATOS!$AS$31))</f>
        <v/>
      </c>
      <c r="P48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6" s="427" t="str">
        <f>IF(ISTEXT(Tabla46[[#This Row],[VALOR EVALUACION DISENO]]),"",IF(Tabla46[[#This Row],[VALOR EVALUACION DISENO]]&gt;4.6,DATOS!$AV$21,IF(Tabla46[[#This Row],[VALOR EVALUACION DISENO]]&gt;=3,DATOS!$AV$22,DATOS!$AV$23)))</f>
        <v/>
      </c>
      <c r="R486" s="431"/>
      <c r="S486" s="427" t="str">
        <f>IFERROR(VLOOKUP(Tabla46[[#This Row],[% DE CUMPLIMIENTO DE LA EJECUCION DEL CONTROL]],DATOS!$AS$38:$AT$40,2,0),"")</f>
        <v/>
      </c>
      <c r="T486" s="432"/>
      <c r="U486" s="433" t="str">
        <f>IFERROR(VLOOKUP(Tabla46[[#This Row],[CRITERIOS DE EVALUACION DE LA EFECTIVIDAD]],DATOS!$AS$43:$AT$45,2,0),"")</f>
        <v/>
      </c>
      <c r="V48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7" spans="1:22" ht="15" customHeight="1" x14ac:dyDescent="0.25">
      <c r="A487" s="7"/>
      <c r="B487" s="5"/>
      <c r="C487" s="5"/>
      <c r="D487" s="86"/>
      <c r="E487" s="10"/>
      <c r="F487" s="200"/>
      <c r="G487" s="151" t="str">
        <f>IFERROR(VLOOKUP(Tabla46[[#This Row],[ID RIESGO]],'1. IDENTIFICACION DEL RIESGO'!$AB$27:$AL$34,11,0),"")</f>
        <v/>
      </c>
      <c r="H487" s="200"/>
      <c r="I487" s="426"/>
      <c r="J487" s="426"/>
      <c r="K487" s="426"/>
      <c r="L487" s="426"/>
      <c r="M487" s="426"/>
      <c r="N487" s="427" t="str">
        <f>IF(Tabla46[[#This Row],[ID RIESGO]]="","",IF(Tabla46[[#This Row],[RESPONSABLE DEL CONTROL (CARGO)]]="","No","Si"))</f>
        <v/>
      </c>
      <c r="O487" s="427" t="str">
        <f>IF(Tabla46[[#This Row],[FRECUENCIA DE EJECUCION DEL CONTROL]]="","",IF(Tabla46[[#This Row],[FRECUENCIA DE EJECUCION DEL CONTROL]]=DATOS!$AS$32,DATOS!$AS$32,DATOS!$AS$31))</f>
        <v/>
      </c>
      <c r="P48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7" s="427" t="str">
        <f>IF(ISTEXT(Tabla46[[#This Row],[VALOR EVALUACION DISENO]]),"",IF(Tabla46[[#This Row],[VALOR EVALUACION DISENO]]&gt;4.6,DATOS!$AV$21,IF(Tabla46[[#This Row],[VALOR EVALUACION DISENO]]&gt;=3,DATOS!$AV$22,DATOS!$AV$23)))</f>
        <v/>
      </c>
      <c r="R487" s="431"/>
      <c r="S487" s="427" t="str">
        <f>IFERROR(VLOOKUP(Tabla46[[#This Row],[% DE CUMPLIMIENTO DE LA EJECUCION DEL CONTROL]],DATOS!$AS$38:$AT$40,2,0),"")</f>
        <v/>
      </c>
      <c r="T487" s="432"/>
      <c r="U487" s="433" t="str">
        <f>IFERROR(VLOOKUP(Tabla46[[#This Row],[CRITERIOS DE EVALUACION DE LA EFECTIVIDAD]],DATOS!$AS$43:$AT$45,2,0),"")</f>
        <v/>
      </c>
      <c r="V48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8" spans="1:22" ht="15" customHeight="1" x14ac:dyDescent="0.25">
      <c r="A488" s="7"/>
      <c r="B488" s="5"/>
      <c r="C488" s="5"/>
      <c r="D488" s="86"/>
      <c r="E488" s="10"/>
      <c r="F488" s="200"/>
      <c r="G488" s="151" t="str">
        <f>IFERROR(VLOOKUP(Tabla46[[#This Row],[ID RIESGO]],'1. IDENTIFICACION DEL RIESGO'!$AB$27:$AL$34,11,0),"")</f>
        <v/>
      </c>
      <c r="H488" s="200"/>
      <c r="I488" s="426"/>
      <c r="J488" s="426"/>
      <c r="K488" s="426"/>
      <c r="L488" s="426"/>
      <c r="M488" s="426"/>
      <c r="N488" s="427" t="str">
        <f>IF(Tabla46[[#This Row],[ID RIESGO]]="","",IF(Tabla46[[#This Row],[RESPONSABLE DEL CONTROL (CARGO)]]="","No","Si"))</f>
        <v/>
      </c>
      <c r="O488" s="427" t="str">
        <f>IF(Tabla46[[#This Row],[FRECUENCIA DE EJECUCION DEL CONTROL]]="","",IF(Tabla46[[#This Row],[FRECUENCIA DE EJECUCION DEL CONTROL]]=DATOS!$AS$32,DATOS!$AS$32,DATOS!$AS$31))</f>
        <v/>
      </c>
      <c r="P48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8" s="427" t="str">
        <f>IF(ISTEXT(Tabla46[[#This Row],[VALOR EVALUACION DISENO]]),"",IF(Tabla46[[#This Row],[VALOR EVALUACION DISENO]]&gt;4.6,DATOS!$AV$21,IF(Tabla46[[#This Row],[VALOR EVALUACION DISENO]]&gt;=3,DATOS!$AV$22,DATOS!$AV$23)))</f>
        <v/>
      </c>
      <c r="R488" s="431"/>
      <c r="S488" s="427" t="str">
        <f>IFERROR(VLOOKUP(Tabla46[[#This Row],[% DE CUMPLIMIENTO DE LA EJECUCION DEL CONTROL]],DATOS!$AS$38:$AT$40,2,0),"")</f>
        <v/>
      </c>
      <c r="T488" s="432"/>
      <c r="U488" s="433" t="str">
        <f>IFERROR(VLOOKUP(Tabla46[[#This Row],[CRITERIOS DE EVALUACION DE LA EFECTIVIDAD]],DATOS!$AS$43:$AT$45,2,0),"")</f>
        <v/>
      </c>
      <c r="V48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89" spans="1:22" ht="15" customHeight="1" x14ac:dyDescent="0.25">
      <c r="A489" s="7"/>
      <c r="B489" s="5"/>
      <c r="C489" s="5"/>
      <c r="D489" s="86"/>
      <c r="E489" s="10"/>
      <c r="F489" s="200"/>
      <c r="G489" s="151" t="str">
        <f>IFERROR(VLOOKUP(Tabla46[[#This Row],[ID RIESGO]],'1. IDENTIFICACION DEL RIESGO'!$AB$27:$AL$34,11,0),"")</f>
        <v/>
      </c>
      <c r="H489" s="200"/>
      <c r="I489" s="426"/>
      <c r="J489" s="426"/>
      <c r="K489" s="426"/>
      <c r="L489" s="426"/>
      <c r="M489" s="426"/>
      <c r="N489" s="427" t="str">
        <f>IF(Tabla46[[#This Row],[ID RIESGO]]="","",IF(Tabla46[[#This Row],[RESPONSABLE DEL CONTROL (CARGO)]]="","No","Si"))</f>
        <v/>
      </c>
      <c r="O489" s="427" t="str">
        <f>IF(Tabla46[[#This Row],[FRECUENCIA DE EJECUCION DEL CONTROL]]="","",IF(Tabla46[[#This Row],[FRECUENCIA DE EJECUCION DEL CONTROL]]=DATOS!$AS$32,DATOS!$AS$32,DATOS!$AS$31))</f>
        <v/>
      </c>
      <c r="P48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89" s="427" t="str">
        <f>IF(ISTEXT(Tabla46[[#This Row],[VALOR EVALUACION DISENO]]),"",IF(Tabla46[[#This Row],[VALOR EVALUACION DISENO]]&gt;4.6,DATOS!$AV$21,IF(Tabla46[[#This Row],[VALOR EVALUACION DISENO]]&gt;=3,DATOS!$AV$22,DATOS!$AV$23)))</f>
        <v/>
      </c>
      <c r="R489" s="431"/>
      <c r="S489" s="427" t="str">
        <f>IFERROR(VLOOKUP(Tabla46[[#This Row],[% DE CUMPLIMIENTO DE LA EJECUCION DEL CONTROL]],DATOS!$AS$38:$AT$40,2,0),"")</f>
        <v/>
      </c>
      <c r="T489" s="432"/>
      <c r="U489" s="433" t="str">
        <f>IFERROR(VLOOKUP(Tabla46[[#This Row],[CRITERIOS DE EVALUACION DE LA EFECTIVIDAD]],DATOS!$AS$43:$AT$45,2,0),"")</f>
        <v/>
      </c>
      <c r="V48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0" spans="1:22" ht="15" customHeight="1" x14ac:dyDescent="0.25">
      <c r="A490" s="7"/>
      <c r="B490" s="5"/>
      <c r="C490" s="5"/>
      <c r="D490" s="86"/>
      <c r="E490" s="10"/>
      <c r="F490" s="200"/>
      <c r="G490" s="151" t="str">
        <f>IFERROR(VLOOKUP(Tabla46[[#This Row],[ID RIESGO]],'1. IDENTIFICACION DEL RIESGO'!$AB$27:$AL$34,11,0),"")</f>
        <v/>
      </c>
      <c r="H490" s="200"/>
      <c r="I490" s="426"/>
      <c r="J490" s="426"/>
      <c r="K490" s="426"/>
      <c r="L490" s="426"/>
      <c r="M490" s="426"/>
      <c r="N490" s="427" t="str">
        <f>IF(Tabla46[[#This Row],[ID RIESGO]]="","",IF(Tabla46[[#This Row],[RESPONSABLE DEL CONTROL (CARGO)]]="","No","Si"))</f>
        <v/>
      </c>
      <c r="O490" s="427" t="str">
        <f>IF(Tabla46[[#This Row],[FRECUENCIA DE EJECUCION DEL CONTROL]]="","",IF(Tabla46[[#This Row],[FRECUENCIA DE EJECUCION DEL CONTROL]]=DATOS!$AS$32,DATOS!$AS$32,DATOS!$AS$31))</f>
        <v/>
      </c>
      <c r="P49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0" s="427" t="str">
        <f>IF(ISTEXT(Tabla46[[#This Row],[VALOR EVALUACION DISENO]]),"",IF(Tabla46[[#This Row],[VALOR EVALUACION DISENO]]&gt;4.6,DATOS!$AV$21,IF(Tabla46[[#This Row],[VALOR EVALUACION DISENO]]&gt;=3,DATOS!$AV$22,DATOS!$AV$23)))</f>
        <v/>
      </c>
      <c r="R490" s="431"/>
      <c r="S490" s="427" t="str">
        <f>IFERROR(VLOOKUP(Tabla46[[#This Row],[% DE CUMPLIMIENTO DE LA EJECUCION DEL CONTROL]],DATOS!$AS$38:$AT$40,2,0),"")</f>
        <v/>
      </c>
      <c r="T490" s="432"/>
      <c r="U490" s="433" t="str">
        <f>IFERROR(VLOOKUP(Tabla46[[#This Row],[CRITERIOS DE EVALUACION DE LA EFECTIVIDAD]],DATOS!$AS$43:$AT$45,2,0),"")</f>
        <v/>
      </c>
      <c r="V49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1" spans="1:22" ht="15" customHeight="1" x14ac:dyDescent="0.25">
      <c r="A491" s="7"/>
      <c r="B491" s="5"/>
      <c r="C491" s="5"/>
      <c r="D491" s="86"/>
      <c r="E491" s="10"/>
      <c r="F491" s="200"/>
      <c r="G491" s="151" t="str">
        <f>IFERROR(VLOOKUP(Tabla46[[#This Row],[ID RIESGO]],'1. IDENTIFICACION DEL RIESGO'!$AB$27:$AL$34,11,0),"")</f>
        <v/>
      </c>
      <c r="H491" s="200"/>
      <c r="I491" s="426"/>
      <c r="J491" s="426"/>
      <c r="K491" s="426"/>
      <c r="L491" s="426"/>
      <c r="M491" s="426"/>
      <c r="N491" s="427" t="str">
        <f>IF(Tabla46[[#This Row],[ID RIESGO]]="","",IF(Tabla46[[#This Row],[RESPONSABLE DEL CONTROL (CARGO)]]="","No","Si"))</f>
        <v/>
      </c>
      <c r="O491" s="427" t="str">
        <f>IF(Tabla46[[#This Row],[FRECUENCIA DE EJECUCION DEL CONTROL]]="","",IF(Tabla46[[#This Row],[FRECUENCIA DE EJECUCION DEL CONTROL]]=DATOS!$AS$32,DATOS!$AS$32,DATOS!$AS$31))</f>
        <v/>
      </c>
      <c r="P49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1" s="427" t="str">
        <f>IF(ISTEXT(Tabla46[[#This Row],[VALOR EVALUACION DISENO]]),"",IF(Tabla46[[#This Row],[VALOR EVALUACION DISENO]]&gt;4.6,DATOS!$AV$21,IF(Tabla46[[#This Row],[VALOR EVALUACION DISENO]]&gt;=3,DATOS!$AV$22,DATOS!$AV$23)))</f>
        <v/>
      </c>
      <c r="R491" s="431"/>
      <c r="S491" s="427" t="str">
        <f>IFERROR(VLOOKUP(Tabla46[[#This Row],[% DE CUMPLIMIENTO DE LA EJECUCION DEL CONTROL]],DATOS!$AS$38:$AT$40,2,0),"")</f>
        <v/>
      </c>
      <c r="T491" s="432"/>
      <c r="U491" s="433" t="str">
        <f>IFERROR(VLOOKUP(Tabla46[[#This Row],[CRITERIOS DE EVALUACION DE LA EFECTIVIDAD]],DATOS!$AS$43:$AT$45,2,0),"")</f>
        <v/>
      </c>
      <c r="V49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2" spans="1:22" ht="15" customHeight="1" x14ac:dyDescent="0.25">
      <c r="A492" s="7"/>
      <c r="B492" s="5"/>
      <c r="C492" s="5"/>
      <c r="D492" s="86"/>
      <c r="E492" s="10"/>
      <c r="F492" s="200"/>
      <c r="G492" s="151" t="str">
        <f>IFERROR(VLOOKUP(Tabla46[[#This Row],[ID RIESGO]],'1. IDENTIFICACION DEL RIESGO'!$AB$27:$AL$34,11,0),"")</f>
        <v/>
      </c>
      <c r="H492" s="200"/>
      <c r="I492" s="426"/>
      <c r="J492" s="426"/>
      <c r="K492" s="426"/>
      <c r="L492" s="426"/>
      <c r="M492" s="426"/>
      <c r="N492" s="427" t="str">
        <f>IF(Tabla46[[#This Row],[ID RIESGO]]="","",IF(Tabla46[[#This Row],[RESPONSABLE DEL CONTROL (CARGO)]]="","No","Si"))</f>
        <v/>
      </c>
      <c r="O492" s="427" t="str">
        <f>IF(Tabla46[[#This Row],[FRECUENCIA DE EJECUCION DEL CONTROL]]="","",IF(Tabla46[[#This Row],[FRECUENCIA DE EJECUCION DEL CONTROL]]=DATOS!$AS$32,DATOS!$AS$32,DATOS!$AS$31))</f>
        <v/>
      </c>
      <c r="P49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2" s="427" t="str">
        <f>IF(ISTEXT(Tabla46[[#This Row],[VALOR EVALUACION DISENO]]),"",IF(Tabla46[[#This Row],[VALOR EVALUACION DISENO]]&gt;4.6,DATOS!$AV$21,IF(Tabla46[[#This Row],[VALOR EVALUACION DISENO]]&gt;=3,DATOS!$AV$22,DATOS!$AV$23)))</f>
        <v/>
      </c>
      <c r="R492" s="431"/>
      <c r="S492" s="427" t="str">
        <f>IFERROR(VLOOKUP(Tabla46[[#This Row],[% DE CUMPLIMIENTO DE LA EJECUCION DEL CONTROL]],DATOS!$AS$38:$AT$40,2,0),"")</f>
        <v/>
      </c>
      <c r="T492" s="432"/>
      <c r="U492" s="433" t="str">
        <f>IFERROR(VLOOKUP(Tabla46[[#This Row],[CRITERIOS DE EVALUACION DE LA EFECTIVIDAD]],DATOS!$AS$43:$AT$45,2,0),"")</f>
        <v/>
      </c>
      <c r="V49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3" spans="1:22" ht="15" customHeight="1" x14ac:dyDescent="0.25">
      <c r="A493" s="7"/>
      <c r="B493" s="5"/>
      <c r="C493" s="5"/>
      <c r="D493" s="86"/>
      <c r="E493" s="10"/>
      <c r="F493" s="200"/>
      <c r="G493" s="151" t="str">
        <f>IFERROR(VLOOKUP(Tabla46[[#This Row],[ID RIESGO]],'1. IDENTIFICACION DEL RIESGO'!$AB$27:$AL$34,11,0),"")</f>
        <v/>
      </c>
      <c r="H493" s="200"/>
      <c r="I493" s="426"/>
      <c r="J493" s="426"/>
      <c r="K493" s="426"/>
      <c r="L493" s="426"/>
      <c r="M493" s="426"/>
      <c r="N493" s="427" t="str">
        <f>IF(Tabla46[[#This Row],[ID RIESGO]]="","",IF(Tabla46[[#This Row],[RESPONSABLE DEL CONTROL (CARGO)]]="","No","Si"))</f>
        <v/>
      </c>
      <c r="O493" s="427" t="str">
        <f>IF(Tabla46[[#This Row],[FRECUENCIA DE EJECUCION DEL CONTROL]]="","",IF(Tabla46[[#This Row],[FRECUENCIA DE EJECUCION DEL CONTROL]]=DATOS!$AS$32,DATOS!$AS$32,DATOS!$AS$31))</f>
        <v/>
      </c>
      <c r="P49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3" s="427" t="str">
        <f>IF(ISTEXT(Tabla46[[#This Row],[VALOR EVALUACION DISENO]]),"",IF(Tabla46[[#This Row],[VALOR EVALUACION DISENO]]&gt;4.6,DATOS!$AV$21,IF(Tabla46[[#This Row],[VALOR EVALUACION DISENO]]&gt;=3,DATOS!$AV$22,DATOS!$AV$23)))</f>
        <v/>
      </c>
      <c r="R493" s="431"/>
      <c r="S493" s="427" t="str">
        <f>IFERROR(VLOOKUP(Tabla46[[#This Row],[% DE CUMPLIMIENTO DE LA EJECUCION DEL CONTROL]],DATOS!$AS$38:$AT$40,2,0),"")</f>
        <v/>
      </c>
      <c r="T493" s="432"/>
      <c r="U493" s="433" t="str">
        <f>IFERROR(VLOOKUP(Tabla46[[#This Row],[CRITERIOS DE EVALUACION DE LA EFECTIVIDAD]],DATOS!$AS$43:$AT$45,2,0),"")</f>
        <v/>
      </c>
      <c r="V49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4" spans="1:22" ht="15" customHeight="1" x14ac:dyDescent="0.25">
      <c r="A494" s="7"/>
      <c r="B494" s="5"/>
      <c r="C494" s="5"/>
      <c r="D494" s="86"/>
      <c r="E494" s="10"/>
      <c r="F494" s="200"/>
      <c r="G494" s="151" t="str">
        <f>IFERROR(VLOOKUP(Tabla46[[#This Row],[ID RIESGO]],'1. IDENTIFICACION DEL RIESGO'!$AB$27:$AL$34,11,0),"")</f>
        <v/>
      </c>
      <c r="H494" s="200"/>
      <c r="I494" s="426"/>
      <c r="J494" s="426"/>
      <c r="K494" s="426"/>
      <c r="L494" s="426"/>
      <c r="M494" s="426"/>
      <c r="N494" s="427" t="str">
        <f>IF(Tabla46[[#This Row],[ID RIESGO]]="","",IF(Tabla46[[#This Row],[RESPONSABLE DEL CONTROL (CARGO)]]="","No","Si"))</f>
        <v/>
      </c>
      <c r="O494" s="427" t="str">
        <f>IF(Tabla46[[#This Row],[FRECUENCIA DE EJECUCION DEL CONTROL]]="","",IF(Tabla46[[#This Row],[FRECUENCIA DE EJECUCION DEL CONTROL]]=DATOS!$AS$32,DATOS!$AS$32,DATOS!$AS$31))</f>
        <v/>
      </c>
      <c r="P49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4" s="427" t="str">
        <f>IF(ISTEXT(Tabla46[[#This Row],[VALOR EVALUACION DISENO]]),"",IF(Tabla46[[#This Row],[VALOR EVALUACION DISENO]]&gt;4.6,DATOS!$AV$21,IF(Tabla46[[#This Row],[VALOR EVALUACION DISENO]]&gt;=3,DATOS!$AV$22,DATOS!$AV$23)))</f>
        <v/>
      </c>
      <c r="R494" s="431"/>
      <c r="S494" s="427" t="str">
        <f>IFERROR(VLOOKUP(Tabla46[[#This Row],[% DE CUMPLIMIENTO DE LA EJECUCION DEL CONTROL]],DATOS!$AS$38:$AT$40,2,0),"")</f>
        <v/>
      </c>
      <c r="T494" s="432"/>
      <c r="U494" s="433" t="str">
        <f>IFERROR(VLOOKUP(Tabla46[[#This Row],[CRITERIOS DE EVALUACION DE LA EFECTIVIDAD]],DATOS!$AS$43:$AT$45,2,0),"")</f>
        <v/>
      </c>
      <c r="V49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5" spans="1:22" ht="15" customHeight="1" x14ac:dyDescent="0.25">
      <c r="A495" s="7"/>
      <c r="B495" s="5"/>
      <c r="C495" s="5"/>
      <c r="D495" s="86"/>
      <c r="E495" s="10"/>
      <c r="F495" s="200"/>
      <c r="G495" s="151" t="str">
        <f>IFERROR(VLOOKUP(Tabla46[[#This Row],[ID RIESGO]],'1. IDENTIFICACION DEL RIESGO'!$AB$27:$AL$34,11,0),"")</f>
        <v/>
      </c>
      <c r="H495" s="200"/>
      <c r="I495" s="426"/>
      <c r="J495" s="426"/>
      <c r="K495" s="426"/>
      <c r="L495" s="426"/>
      <c r="M495" s="426"/>
      <c r="N495" s="427" t="str">
        <f>IF(Tabla46[[#This Row],[ID RIESGO]]="","",IF(Tabla46[[#This Row],[RESPONSABLE DEL CONTROL (CARGO)]]="","No","Si"))</f>
        <v/>
      </c>
      <c r="O495" s="427" t="str">
        <f>IF(Tabla46[[#This Row],[FRECUENCIA DE EJECUCION DEL CONTROL]]="","",IF(Tabla46[[#This Row],[FRECUENCIA DE EJECUCION DEL CONTROL]]=DATOS!$AS$32,DATOS!$AS$32,DATOS!$AS$31))</f>
        <v/>
      </c>
      <c r="P49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5" s="427" t="str">
        <f>IF(ISTEXT(Tabla46[[#This Row],[VALOR EVALUACION DISENO]]),"",IF(Tabla46[[#This Row],[VALOR EVALUACION DISENO]]&gt;4.6,DATOS!$AV$21,IF(Tabla46[[#This Row],[VALOR EVALUACION DISENO]]&gt;=3,DATOS!$AV$22,DATOS!$AV$23)))</f>
        <v/>
      </c>
      <c r="R495" s="431"/>
      <c r="S495" s="427" t="str">
        <f>IFERROR(VLOOKUP(Tabla46[[#This Row],[% DE CUMPLIMIENTO DE LA EJECUCION DEL CONTROL]],DATOS!$AS$38:$AT$40,2,0),"")</f>
        <v/>
      </c>
      <c r="T495" s="432"/>
      <c r="U495" s="433" t="str">
        <f>IFERROR(VLOOKUP(Tabla46[[#This Row],[CRITERIOS DE EVALUACION DE LA EFECTIVIDAD]],DATOS!$AS$43:$AT$45,2,0),"")</f>
        <v/>
      </c>
      <c r="V49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6" spans="1:22" ht="15" customHeight="1" x14ac:dyDescent="0.25">
      <c r="A496" s="7"/>
      <c r="B496" s="5"/>
      <c r="C496" s="5"/>
      <c r="D496" s="86"/>
      <c r="E496" s="10"/>
      <c r="F496" s="200"/>
      <c r="G496" s="151" t="str">
        <f>IFERROR(VLOOKUP(Tabla46[[#This Row],[ID RIESGO]],'1. IDENTIFICACION DEL RIESGO'!$AB$27:$AL$34,11,0),"")</f>
        <v/>
      </c>
      <c r="H496" s="200"/>
      <c r="I496" s="426"/>
      <c r="J496" s="426"/>
      <c r="K496" s="426"/>
      <c r="L496" s="426"/>
      <c r="M496" s="426"/>
      <c r="N496" s="427" t="str">
        <f>IF(Tabla46[[#This Row],[ID RIESGO]]="","",IF(Tabla46[[#This Row],[RESPONSABLE DEL CONTROL (CARGO)]]="","No","Si"))</f>
        <v/>
      </c>
      <c r="O496" s="427" t="str">
        <f>IF(Tabla46[[#This Row],[FRECUENCIA DE EJECUCION DEL CONTROL]]="","",IF(Tabla46[[#This Row],[FRECUENCIA DE EJECUCION DEL CONTROL]]=DATOS!$AS$32,DATOS!$AS$32,DATOS!$AS$31))</f>
        <v/>
      </c>
      <c r="P49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6" s="427" t="str">
        <f>IF(ISTEXT(Tabla46[[#This Row],[VALOR EVALUACION DISENO]]),"",IF(Tabla46[[#This Row],[VALOR EVALUACION DISENO]]&gt;4.6,DATOS!$AV$21,IF(Tabla46[[#This Row],[VALOR EVALUACION DISENO]]&gt;=3,DATOS!$AV$22,DATOS!$AV$23)))</f>
        <v/>
      </c>
      <c r="R496" s="431"/>
      <c r="S496" s="427" t="str">
        <f>IFERROR(VLOOKUP(Tabla46[[#This Row],[% DE CUMPLIMIENTO DE LA EJECUCION DEL CONTROL]],DATOS!$AS$38:$AT$40,2,0),"")</f>
        <v/>
      </c>
      <c r="T496" s="432"/>
      <c r="U496" s="433" t="str">
        <f>IFERROR(VLOOKUP(Tabla46[[#This Row],[CRITERIOS DE EVALUACION DE LA EFECTIVIDAD]],DATOS!$AS$43:$AT$45,2,0),"")</f>
        <v/>
      </c>
      <c r="V49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7" spans="1:22" ht="15" customHeight="1" x14ac:dyDescent="0.25">
      <c r="A497" s="7"/>
      <c r="B497" s="5"/>
      <c r="C497" s="5"/>
      <c r="D497" s="86"/>
      <c r="E497" s="10"/>
      <c r="F497" s="200"/>
      <c r="G497" s="151" t="str">
        <f>IFERROR(VLOOKUP(Tabla46[[#This Row],[ID RIESGO]],'1. IDENTIFICACION DEL RIESGO'!$AB$27:$AL$34,11,0),"")</f>
        <v/>
      </c>
      <c r="H497" s="200"/>
      <c r="I497" s="426"/>
      <c r="J497" s="426"/>
      <c r="K497" s="426"/>
      <c r="L497" s="426"/>
      <c r="M497" s="426"/>
      <c r="N497" s="427" t="str">
        <f>IF(Tabla46[[#This Row],[ID RIESGO]]="","",IF(Tabla46[[#This Row],[RESPONSABLE DEL CONTROL (CARGO)]]="","No","Si"))</f>
        <v/>
      </c>
      <c r="O497" s="427" t="str">
        <f>IF(Tabla46[[#This Row],[FRECUENCIA DE EJECUCION DEL CONTROL]]="","",IF(Tabla46[[#This Row],[FRECUENCIA DE EJECUCION DEL CONTROL]]=DATOS!$AS$32,DATOS!$AS$32,DATOS!$AS$31))</f>
        <v/>
      </c>
      <c r="P49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7" s="427" t="str">
        <f>IF(ISTEXT(Tabla46[[#This Row],[VALOR EVALUACION DISENO]]),"",IF(Tabla46[[#This Row],[VALOR EVALUACION DISENO]]&gt;4.6,DATOS!$AV$21,IF(Tabla46[[#This Row],[VALOR EVALUACION DISENO]]&gt;=3,DATOS!$AV$22,DATOS!$AV$23)))</f>
        <v/>
      </c>
      <c r="R497" s="431"/>
      <c r="S497" s="427" t="str">
        <f>IFERROR(VLOOKUP(Tabla46[[#This Row],[% DE CUMPLIMIENTO DE LA EJECUCION DEL CONTROL]],DATOS!$AS$38:$AT$40,2,0),"")</f>
        <v/>
      </c>
      <c r="T497" s="432"/>
      <c r="U497" s="433" t="str">
        <f>IFERROR(VLOOKUP(Tabla46[[#This Row],[CRITERIOS DE EVALUACION DE LA EFECTIVIDAD]],DATOS!$AS$43:$AT$45,2,0),"")</f>
        <v/>
      </c>
      <c r="V49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8" spans="1:22" ht="15" customHeight="1" x14ac:dyDescent="0.25">
      <c r="A498" s="7"/>
      <c r="B498" s="5"/>
      <c r="C498" s="5"/>
      <c r="D498" s="86"/>
      <c r="E498" s="10"/>
      <c r="F498" s="200"/>
      <c r="G498" s="151" t="str">
        <f>IFERROR(VLOOKUP(Tabla46[[#This Row],[ID RIESGO]],'1. IDENTIFICACION DEL RIESGO'!$AB$27:$AL$34,11,0),"")</f>
        <v/>
      </c>
      <c r="H498" s="200"/>
      <c r="I498" s="426"/>
      <c r="J498" s="426"/>
      <c r="K498" s="426"/>
      <c r="L498" s="426"/>
      <c r="M498" s="426"/>
      <c r="N498" s="427" t="str">
        <f>IF(Tabla46[[#This Row],[ID RIESGO]]="","",IF(Tabla46[[#This Row],[RESPONSABLE DEL CONTROL (CARGO)]]="","No","Si"))</f>
        <v/>
      </c>
      <c r="O498" s="427" t="str">
        <f>IF(Tabla46[[#This Row],[FRECUENCIA DE EJECUCION DEL CONTROL]]="","",IF(Tabla46[[#This Row],[FRECUENCIA DE EJECUCION DEL CONTROL]]=DATOS!$AS$32,DATOS!$AS$32,DATOS!$AS$31))</f>
        <v/>
      </c>
      <c r="P49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8" s="427" t="str">
        <f>IF(ISTEXT(Tabla46[[#This Row],[VALOR EVALUACION DISENO]]),"",IF(Tabla46[[#This Row],[VALOR EVALUACION DISENO]]&gt;4.6,DATOS!$AV$21,IF(Tabla46[[#This Row],[VALOR EVALUACION DISENO]]&gt;=3,DATOS!$AV$22,DATOS!$AV$23)))</f>
        <v/>
      </c>
      <c r="R498" s="431"/>
      <c r="S498" s="427" t="str">
        <f>IFERROR(VLOOKUP(Tabla46[[#This Row],[% DE CUMPLIMIENTO DE LA EJECUCION DEL CONTROL]],DATOS!$AS$38:$AT$40,2,0),"")</f>
        <v/>
      </c>
      <c r="T498" s="432"/>
      <c r="U498" s="433" t="str">
        <f>IFERROR(VLOOKUP(Tabla46[[#This Row],[CRITERIOS DE EVALUACION DE LA EFECTIVIDAD]],DATOS!$AS$43:$AT$45,2,0),"")</f>
        <v/>
      </c>
      <c r="V49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499" spans="1:22" ht="15" customHeight="1" x14ac:dyDescent="0.25">
      <c r="A499" s="7"/>
      <c r="B499" s="5"/>
      <c r="C499" s="5"/>
      <c r="D499" s="86"/>
      <c r="E499" s="10"/>
      <c r="F499" s="200"/>
      <c r="G499" s="151" t="str">
        <f>IFERROR(VLOOKUP(Tabla46[[#This Row],[ID RIESGO]],'1. IDENTIFICACION DEL RIESGO'!$AB$27:$AL$34,11,0),"")</f>
        <v/>
      </c>
      <c r="H499" s="200"/>
      <c r="I499" s="426"/>
      <c r="J499" s="426"/>
      <c r="K499" s="426"/>
      <c r="L499" s="426"/>
      <c r="M499" s="426"/>
      <c r="N499" s="427" t="str">
        <f>IF(Tabla46[[#This Row],[ID RIESGO]]="","",IF(Tabla46[[#This Row],[RESPONSABLE DEL CONTROL (CARGO)]]="","No","Si"))</f>
        <v/>
      </c>
      <c r="O499" s="427" t="str">
        <f>IF(Tabla46[[#This Row],[FRECUENCIA DE EJECUCION DEL CONTROL]]="","",IF(Tabla46[[#This Row],[FRECUENCIA DE EJECUCION DEL CONTROL]]=DATOS!$AS$32,DATOS!$AS$32,DATOS!$AS$31))</f>
        <v/>
      </c>
      <c r="P49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499" s="427" t="str">
        <f>IF(ISTEXT(Tabla46[[#This Row],[VALOR EVALUACION DISENO]]),"",IF(Tabla46[[#This Row],[VALOR EVALUACION DISENO]]&gt;4.6,DATOS!$AV$21,IF(Tabla46[[#This Row],[VALOR EVALUACION DISENO]]&gt;=3,DATOS!$AV$22,DATOS!$AV$23)))</f>
        <v/>
      </c>
      <c r="R499" s="431"/>
      <c r="S499" s="427" t="str">
        <f>IFERROR(VLOOKUP(Tabla46[[#This Row],[% DE CUMPLIMIENTO DE LA EJECUCION DEL CONTROL]],DATOS!$AS$38:$AT$40,2,0),"")</f>
        <v/>
      </c>
      <c r="T499" s="432"/>
      <c r="U499" s="433" t="str">
        <f>IFERROR(VLOOKUP(Tabla46[[#This Row],[CRITERIOS DE EVALUACION DE LA EFECTIVIDAD]],DATOS!$AS$43:$AT$45,2,0),"")</f>
        <v/>
      </c>
      <c r="V49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0" spans="1:22" ht="15" customHeight="1" x14ac:dyDescent="0.25">
      <c r="A500" s="7"/>
      <c r="B500" s="5"/>
      <c r="C500" s="5"/>
      <c r="D500" s="86"/>
      <c r="E500" s="10"/>
      <c r="F500" s="200"/>
      <c r="G500" s="151" t="str">
        <f>IFERROR(VLOOKUP(Tabla46[[#This Row],[ID RIESGO]],'1. IDENTIFICACION DEL RIESGO'!$AB$27:$AL$34,11,0),"")</f>
        <v/>
      </c>
      <c r="H500" s="200"/>
      <c r="I500" s="426"/>
      <c r="J500" s="426"/>
      <c r="K500" s="426"/>
      <c r="L500" s="426"/>
      <c r="M500" s="426"/>
      <c r="N500" s="427" t="str">
        <f>IF(Tabla46[[#This Row],[ID RIESGO]]="","",IF(Tabla46[[#This Row],[RESPONSABLE DEL CONTROL (CARGO)]]="","No","Si"))</f>
        <v/>
      </c>
      <c r="O500" s="427" t="str">
        <f>IF(Tabla46[[#This Row],[FRECUENCIA DE EJECUCION DEL CONTROL]]="","",IF(Tabla46[[#This Row],[FRECUENCIA DE EJECUCION DEL CONTROL]]=DATOS!$AS$32,DATOS!$AS$32,DATOS!$AS$31))</f>
        <v/>
      </c>
      <c r="P50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0" s="427" t="str">
        <f>IF(ISTEXT(Tabla46[[#This Row],[VALOR EVALUACION DISENO]]),"",IF(Tabla46[[#This Row],[VALOR EVALUACION DISENO]]&gt;4.6,DATOS!$AV$21,IF(Tabla46[[#This Row],[VALOR EVALUACION DISENO]]&gt;=3,DATOS!$AV$22,DATOS!$AV$23)))</f>
        <v/>
      </c>
      <c r="R500" s="431"/>
      <c r="S500" s="427" t="str">
        <f>IFERROR(VLOOKUP(Tabla46[[#This Row],[% DE CUMPLIMIENTO DE LA EJECUCION DEL CONTROL]],DATOS!$AS$38:$AT$40,2,0),"")</f>
        <v/>
      </c>
      <c r="T500" s="432"/>
      <c r="U500" s="433" t="str">
        <f>IFERROR(VLOOKUP(Tabla46[[#This Row],[CRITERIOS DE EVALUACION DE LA EFECTIVIDAD]],DATOS!$AS$43:$AT$45,2,0),"")</f>
        <v/>
      </c>
      <c r="V50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1" spans="1:22" ht="15" customHeight="1" x14ac:dyDescent="0.25">
      <c r="A501" s="7"/>
      <c r="B501" s="5"/>
      <c r="C501" s="5"/>
      <c r="D501" s="86"/>
      <c r="E501" s="10"/>
      <c r="F501" s="200"/>
      <c r="G501" s="151" t="str">
        <f>IFERROR(VLOOKUP(Tabla46[[#This Row],[ID RIESGO]],'1. IDENTIFICACION DEL RIESGO'!$AB$27:$AL$34,11,0),"")</f>
        <v/>
      </c>
      <c r="H501" s="200"/>
      <c r="I501" s="426"/>
      <c r="J501" s="426"/>
      <c r="K501" s="426"/>
      <c r="L501" s="426"/>
      <c r="M501" s="426"/>
      <c r="N501" s="427" t="str">
        <f>IF(Tabla46[[#This Row],[ID RIESGO]]="","",IF(Tabla46[[#This Row],[RESPONSABLE DEL CONTROL (CARGO)]]="","No","Si"))</f>
        <v/>
      </c>
      <c r="O501" s="427" t="str">
        <f>IF(Tabla46[[#This Row],[FRECUENCIA DE EJECUCION DEL CONTROL]]="","",IF(Tabla46[[#This Row],[FRECUENCIA DE EJECUCION DEL CONTROL]]=DATOS!$AS$32,DATOS!$AS$32,DATOS!$AS$31))</f>
        <v/>
      </c>
      <c r="P50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1" s="427" t="str">
        <f>IF(ISTEXT(Tabla46[[#This Row],[VALOR EVALUACION DISENO]]),"",IF(Tabla46[[#This Row],[VALOR EVALUACION DISENO]]&gt;4.6,DATOS!$AV$21,IF(Tabla46[[#This Row],[VALOR EVALUACION DISENO]]&gt;=3,DATOS!$AV$22,DATOS!$AV$23)))</f>
        <v/>
      </c>
      <c r="R501" s="431"/>
      <c r="S501" s="427" t="str">
        <f>IFERROR(VLOOKUP(Tabla46[[#This Row],[% DE CUMPLIMIENTO DE LA EJECUCION DEL CONTROL]],DATOS!$AS$38:$AT$40,2,0),"")</f>
        <v/>
      </c>
      <c r="T501" s="432"/>
      <c r="U501" s="433" t="str">
        <f>IFERROR(VLOOKUP(Tabla46[[#This Row],[CRITERIOS DE EVALUACION DE LA EFECTIVIDAD]],DATOS!$AS$43:$AT$45,2,0),"")</f>
        <v/>
      </c>
      <c r="V50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2" spans="1:22" ht="15" customHeight="1" x14ac:dyDescent="0.25">
      <c r="A502" s="7"/>
      <c r="B502" s="5"/>
      <c r="C502" s="5"/>
      <c r="D502" s="86"/>
      <c r="E502" s="10"/>
      <c r="F502" s="200"/>
      <c r="G502" s="151" t="str">
        <f>IFERROR(VLOOKUP(Tabla46[[#This Row],[ID RIESGO]],'1. IDENTIFICACION DEL RIESGO'!$AB$27:$AL$34,11,0),"")</f>
        <v/>
      </c>
      <c r="H502" s="200"/>
      <c r="I502" s="426"/>
      <c r="J502" s="426"/>
      <c r="K502" s="426"/>
      <c r="L502" s="426"/>
      <c r="M502" s="426"/>
      <c r="N502" s="427" t="str">
        <f>IF(Tabla46[[#This Row],[ID RIESGO]]="","",IF(Tabla46[[#This Row],[RESPONSABLE DEL CONTROL (CARGO)]]="","No","Si"))</f>
        <v/>
      </c>
      <c r="O502" s="427" t="str">
        <f>IF(Tabla46[[#This Row],[FRECUENCIA DE EJECUCION DEL CONTROL]]="","",IF(Tabla46[[#This Row],[FRECUENCIA DE EJECUCION DEL CONTROL]]=DATOS!$AS$32,DATOS!$AS$32,DATOS!$AS$31))</f>
        <v/>
      </c>
      <c r="P50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2" s="427" t="str">
        <f>IF(ISTEXT(Tabla46[[#This Row],[VALOR EVALUACION DISENO]]),"",IF(Tabla46[[#This Row],[VALOR EVALUACION DISENO]]&gt;4.6,DATOS!$AV$21,IF(Tabla46[[#This Row],[VALOR EVALUACION DISENO]]&gt;=3,DATOS!$AV$22,DATOS!$AV$23)))</f>
        <v/>
      </c>
      <c r="R502" s="431"/>
      <c r="S502" s="427" t="str">
        <f>IFERROR(VLOOKUP(Tabla46[[#This Row],[% DE CUMPLIMIENTO DE LA EJECUCION DEL CONTROL]],DATOS!$AS$38:$AT$40,2,0),"")</f>
        <v/>
      </c>
      <c r="T502" s="432"/>
      <c r="U502" s="433" t="str">
        <f>IFERROR(VLOOKUP(Tabla46[[#This Row],[CRITERIOS DE EVALUACION DE LA EFECTIVIDAD]],DATOS!$AS$43:$AT$45,2,0),"")</f>
        <v/>
      </c>
      <c r="V50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3" spans="1:22" ht="15" customHeight="1" x14ac:dyDescent="0.25">
      <c r="A503" s="7"/>
      <c r="B503" s="5"/>
      <c r="C503" s="5"/>
      <c r="D503" s="86"/>
      <c r="E503" s="10"/>
      <c r="F503" s="200"/>
      <c r="G503" s="151" t="str">
        <f>IFERROR(VLOOKUP(Tabla46[[#This Row],[ID RIESGO]],'1. IDENTIFICACION DEL RIESGO'!$AB$27:$AL$34,11,0),"")</f>
        <v/>
      </c>
      <c r="H503" s="200"/>
      <c r="I503" s="426"/>
      <c r="J503" s="426"/>
      <c r="K503" s="426"/>
      <c r="L503" s="426"/>
      <c r="M503" s="426"/>
      <c r="N503" s="427" t="str">
        <f>IF(Tabla46[[#This Row],[ID RIESGO]]="","",IF(Tabla46[[#This Row],[RESPONSABLE DEL CONTROL (CARGO)]]="","No","Si"))</f>
        <v/>
      </c>
      <c r="O503" s="427" t="str">
        <f>IF(Tabla46[[#This Row],[FRECUENCIA DE EJECUCION DEL CONTROL]]="","",IF(Tabla46[[#This Row],[FRECUENCIA DE EJECUCION DEL CONTROL]]=DATOS!$AS$32,DATOS!$AS$32,DATOS!$AS$31))</f>
        <v/>
      </c>
      <c r="P50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3" s="427" t="str">
        <f>IF(ISTEXT(Tabla46[[#This Row],[VALOR EVALUACION DISENO]]),"",IF(Tabla46[[#This Row],[VALOR EVALUACION DISENO]]&gt;4.6,DATOS!$AV$21,IF(Tabla46[[#This Row],[VALOR EVALUACION DISENO]]&gt;=3,DATOS!$AV$22,DATOS!$AV$23)))</f>
        <v/>
      </c>
      <c r="R503" s="431"/>
      <c r="S503" s="427" t="str">
        <f>IFERROR(VLOOKUP(Tabla46[[#This Row],[% DE CUMPLIMIENTO DE LA EJECUCION DEL CONTROL]],DATOS!$AS$38:$AT$40,2,0),"")</f>
        <v/>
      </c>
      <c r="T503" s="432"/>
      <c r="U503" s="433" t="str">
        <f>IFERROR(VLOOKUP(Tabla46[[#This Row],[CRITERIOS DE EVALUACION DE LA EFECTIVIDAD]],DATOS!$AS$43:$AT$45,2,0),"")</f>
        <v/>
      </c>
      <c r="V50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4" spans="1:22" ht="15" customHeight="1" x14ac:dyDescent="0.25">
      <c r="A504" s="7"/>
      <c r="B504" s="5"/>
      <c r="C504" s="5"/>
      <c r="D504" s="86"/>
      <c r="E504" s="10"/>
      <c r="F504" s="200"/>
      <c r="G504" s="151" t="str">
        <f>IFERROR(VLOOKUP(Tabla46[[#This Row],[ID RIESGO]],'1. IDENTIFICACION DEL RIESGO'!$AB$27:$AL$34,11,0),"")</f>
        <v/>
      </c>
      <c r="H504" s="200"/>
      <c r="I504" s="426"/>
      <c r="J504" s="426"/>
      <c r="K504" s="426"/>
      <c r="L504" s="426"/>
      <c r="M504" s="426"/>
      <c r="N504" s="427" t="str">
        <f>IF(Tabla46[[#This Row],[ID RIESGO]]="","",IF(Tabla46[[#This Row],[RESPONSABLE DEL CONTROL (CARGO)]]="","No","Si"))</f>
        <v/>
      </c>
      <c r="O504" s="427" t="str">
        <f>IF(Tabla46[[#This Row],[FRECUENCIA DE EJECUCION DEL CONTROL]]="","",IF(Tabla46[[#This Row],[FRECUENCIA DE EJECUCION DEL CONTROL]]=DATOS!$AS$32,DATOS!$AS$32,DATOS!$AS$31))</f>
        <v/>
      </c>
      <c r="P50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4" s="427" t="str">
        <f>IF(ISTEXT(Tabla46[[#This Row],[VALOR EVALUACION DISENO]]),"",IF(Tabla46[[#This Row],[VALOR EVALUACION DISENO]]&gt;4.6,DATOS!$AV$21,IF(Tabla46[[#This Row],[VALOR EVALUACION DISENO]]&gt;=3,DATOS!$AV$22,DATOS!$AV$23)))</f>
        <v/>
      </c>
      <c r="R504" s="431"/>
      <c r="S504" s="427" t="str">
        <f>IFERROR(VLOOKUP(Tabla46[[#This Row],[% DE CUMPLIMIENTO DE LA EJECUCION DEL CONTROL]],DATOS!$AS$38:$AT$40,2,0),"")</f>
        <v/>
      </c>
      <c r="T504" s="432"/>
      <c r="U504" s="433" t="str">
        <f>IFERROR(VLOOKUP(Tabla46[[#This Row],[CRITERIOS DE EVALUACION DE LA EFECTIVIDAD]],DATOS!$AS$43:$AT$45,2,0),"")</f>
        <v/>
      </c>
      <c r="V50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5" spans="1:22" ht="15" customHeight="1" x14ac:dyDescent="0.25">
      <c r="A505" s="7"/>
      <c r="B505" s="5"/>
      <c r="C505" s="5"/>
      <c r="D505" s="86"/>
      <c r="E505" s="10"/>
      <c r="F505" s="200"/>
      <c r="G505" s="151" t="str">
        <f>IFERROR(VLOOKUP(Tabla46[[#This Row],[ID RIESGO]],'1. IDENTIFICACION DEL RIESGO'!$AB$27:$AL$34,11,0),"")</f>
        <v/>
      </c>
      <c r="H505" s="200"/>
      <c r="I505" s="426"/>
      <c r="J505" s="426"/>
      <c r="K505" s="426"/>
      <c r="L505" s="426"/>
      <c r="M505" s="426"/>
      <c r="N505" s="427" t="str">
        <f>IF(Tabla46[[#This Row],[ID RIESGO]]="","",IF(Tabla46[[#This Row],[RESPONSABLE DEL CONTROL (CARGO)]]="","No","Si"))</f>
        <v/>
      </c>
      <c r="O505" s="427" t="str">
        <f>IF(Tabla46[[#This Row],[FRECUENCIA DE EJECUCION DEL CONTROL]]="","",IF(Tabla46[[#This Row],[FRECUENCIA DE EJECUCION DEL CONTROL]]=DATOS!$AS$32,DATOS!$AS$32,DATOS!$AS$31))</f>
        <v/>
      </c>
      <c r="P50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5" s="427" t="str">
        <f>IF(ISTEXT(Tabla46[[#This Row],[VALOR EVALUACION DISENO]]),"",IF(Tabla46[[#This Row],[VALOR EVALUACION DISENO]]&gt;4.6,DATOS!$AV$21,IF(Tabla46[[#This Row],[VALOR EVALUACION DISENO]]&gt;=3,DATOS!$AV$22,DATOS!$AV$23)))</f>
        <v/>
      </c>
      <c r="R505" s="431"/>
      <c r="S505" s="427" t="str">
        <f>IFERROR(VLOOKUP(Tabla46[[#This Row],[% DE CUMPLIMIENTO DE LA EJECUCION DEL CONTROL]],DATOS!$AS$38:$AT$40,2,0),"")</f>
        <v/>
      </c>
      <c r="T505" s="432"/>
      <c r="U505" s="433" t="str">
        <f>IFERROR(VLOOKUP(Tabla46[[#This Row],[CRITERIOS DE EVALUACION DE LA EFECTIVIDAD]],DATOS!$AS$43:$AT$45,2,0),"")</f>
        <v/>
      </c>
      <c r="V50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6" spans="1:22" ht="15" customHeight="1" x14ac:dyDescent="0.25">
      <c r="A506" s="7"/>
      <c r="B506" s="5"/>
      <c r="C506" s="5"/>
      <c r="D506" s="86"/>
      <c r="E506" s="10"/>
      <c r="F506" s="200"/>
      <c r="G506" s="151" t="str">
        <f>IFERROR(VLOOKUP(Tabla46[[#This Row],[ID RIESGO]],'1. IDENTIFICACION DEL RIESGO'!$AB$27:$AL$34,11,0),"")</f>
        <v/>
      </c>
      <c r="H506" s="200"/>
      <c r="I506" s="426"/>
      <c r="J506" s="426"/>
      <c r="K506" s="426"/>
      <c r="L506" s="426"/>
      <c r="M506" s="426"/>
      <c r="N506" s="427" t="str">
        <f>IF(Tabla46[[#This Row],[ID RIESGO]]="","",IF(Tabla46[[#This Row],[RESPONSABLE DEL CONTROL (CARGO)]]="","No","Si"))</f>
        <v/>
      </c>
      <c r="O506" s="427" t="str">
        <f>IF(Tabla46[[#This Row],[FRECUENCIA DE EJECUCION DEL CONTROL]]="","",IF(Tabla46[[#This Row],[FRECUENCIA DE EJECUCION DEL CONTROL]]=DATOS!$AS$32,DATOS!$AS$32,DATOS!$AS$31))</f>
        <v/>
      </c>
      <c r="P50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6" s="427" t="str">
        <f>IF(ISTEXT(Tabla46[[#This Row],[VALOR EVALUACION DISENO]]),"",IF(Tabla46[[#This Row],[VALOR EVALUACION DISENO]]&gt;4.6,DATOS!$AV$21,IF(Tabla46[[#This Row],[VALOR EVALUACION DISENO]]&gt;=3,DATOS!$AV$22,DATOS!$AV$23)))</f>
        <v/>
      </c>
      <c r="R506" s="431"/>
      <c r="S506" s="427" t="str">
        <f>IFERROR(VLOOKUP(Tabla46[[#This Row],[% DE CUMPLIMIENTO DE LA EJECUCION DEL CONTROL]],DATOS!$AS$38:$AT$40,2,0),"")</f>
        <v/>
      </c>
      <c r="T506" s="432"/>
      <c r="U506" s="433" t="str">
        <f>IFERROR(VLOOKUP(Tabla46[[#This Row],[CRITERIOS DE EVALUACION DE LA EFECTIVIDAD]],DATOS!$AS$43:$AT$45,2,0),"")</f>
        <v/>
      </c>
      <c r="V50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7" spans="1:22" ht="15" customHeight="1" x14ac:dyDescent="0.25">
      <c r="A507" s="7"/>
      <c r="B507" s="5"/>
      <c r="C507" s="5"/>
      <c r="D507" s="86"/>
      <c r="E507" s="10"/>
      <c r="F507" s="200"/>
      <c r="G507" s="151" t="str">
        <f>IFERROR(VLOOKUP(Tabla46[[#This Row],[ID RIESGO]],'1. IDENTIFICACION DEL RIESGO'!$AB$27:$AL$34,11,0),"")</f>
        <v/>
      </c>
      <c r="H507" s="200"/>
      <c r="I507" s="426"/>
      <c r="J507" s="426"/>
      <c r="K507" s="426"/>
      <c r="L507" s="426"/>
      <c r="M507" s="426"/>
      <c r="N507" s="427" t="str">
        <f>IF(Tabla46[[#This Row],[ID RIESGO]]="","",IF(Tabla46[[#This Row],[RESPONSABLE DEL CONTROL (CARGO)]]="","No","Si"))</f>
        <v/>
      </c>
      <c r="O507" s="427" t="str">
        <f>IF(Tabla46[[#This Row],[FRECUENCIA DE EJECUCION DEL CONTROL]]="","",IF(Tabla46[[#This Row],[FRECUENCIA DE EJECUCION DEL CONTROL]]=DATOS!$AS$32,DATOS!$AS$32,DATOS!$AS$31))</f>
        <v/>
      </c>
      <c r="P50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7" s="427" t="str">
        <f>IF(ISTEXT(Tabla46[[#This Row],[VALOR EVALUACION DISENO]]),"",IF(Tabla46[[#This Row],[VALOR EVALUACION DISENO]]&gt;4.6,DATOS!$AV$21,IF(Tabla46[[#This Row],[VALOR EVALUACION DISENO]]&gt;=3,DATOS!$AV$22,DATOS!$AV$23)))</f>
        <v/>
      </c>
      <c r="R507" s="431"/>
      <c r="S507" s="427" t="str">
        <f>IFERROR(VLOOKUP(Tabla46[[#This Row],[% DE CUMPLIMIENTO DE LA EJECUCION DEL CONTROL]],DATOS!$AS$38:$AT$40,2,0),"")</f>
        <v/>
      </c>
      <c r="T507" s="432"/>
      <c r="U507" s="433" t="str">
        <f>IFERROR(VLOOKUP(Tabla46[[#This Row],[CRITERIOS DE EVALUACION DE LA EFECTIVIDAD]],DATOS!$AS$43:$AT$45,2,0),"")</f>
        <v/>
      </c>
      <c r="V50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8" spans="1:22" ht="15" customHeight="1" x14ac:dyDescent="0.25">
      <c r="A508" s="7"/>
      <c r="B508" s="5"/>
      <c r="C508" s="5"/>
      <c r="D508" s="86"/>
      <c r="E508" s="10"/>
      <c r="F508" s="200"/>
      <c r="G508" s="151" t="str">
        <f>IFERROR(VLOOKUP(Tabla46[[#This Row],[ID RIESGO]],'1. IDENTIFICACION DEL RIESGO'!$AB$27:$AL$34,11,0),"")</f>
        <v/>
      </c>
      <c r="H508" s="200"/>
      <c r="I508" s="426"/>
      <c r="J508" s="426"/>
      <c r="K508" s="426"/>
      <c r="L508" s="426"/>
      <c r="M508" s="426"/>
      <c r="N508" s="427" t="str">
        <f>IF(Tabla46[[#This Row],[ID RIESGO]]="","",IF(Tabla46[[#This Row],[RESPONSABLE DEL CONTROL (CARGO)]]="","No","Si"))</f>
        <v/>
      </c>
      <c r="O508" s="427" t="str">
        <f>IF(Tabla46[[#This Row],[FRECUENCIA DE EJECUCION DEL CONTROL]]="","",IF(Tabla46[[#This Row],[FRECUENCIA DE EJECUCION DEL CONTROL]]=DATOS!$AS$32,DATOS!$AS$32,DATOS!$AS$31))</f>
        <v/>
      </c>
      <c r="P50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8" s="427" t="str">
        <f>IF(ISTEXT(Tabla46[[#This Row],[VALOR EVALUACION DISENO]]),"",IF(Tabla46[[#This Row],[VALOR EVALUACION DISENO]]&gt;4.6,DATOS!$AV$21,IF(Tabla46[[#This Row],[VALOR EVALUACION DISENO]]&gt;=3,DATOS!$AV$22,DATOS!$AV$23)))</f>
        <v/>
      </c>
      <c r="R508" s="431"/>
      <c r="S508" s="427" t="str">
        <f>IFERROR(VLOOKUP(Tabla46[[#This Row],[% DE CUMPLIMIENTO DE LA EJECUCION DEL CONTROL]],DATOS!$AS$38:$AT$40,2,0),"")</f>
        <v/>
      </c>
      <c r="T508" s="432"/>
      <c r="U508" s="433" t="str">
        <f>IFERROR(VLOOKUP(Tabla46[[#This Row],[CRITERIOS DE EVALUACION DE LA EFECTIVIDAD]],DATOS!$AS$43:$AT$45,2,0),"")</f>
        <v/>
      </c>
      <c r="V50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09" spans="1:22" ht="15" customHeight="1" x14ac:dyDescent="0.25">
      <c r="A509" s="7"/>
      <c r="B509" s="5"/>
      <c r="C509" s="5"/>
      <c r="D509" s="86"/>
      <c r="E509" s="10"/>
      <c r="F509" s="200"/>
      <c r="G509" s="151" t="str">
        <f>IFERROR(VLOOKUP(Tabla46[[#This Row],[ID RIESGO]],'1. IDENTIFICACION DEL RIESGO'!$AB$27:$AL$34,11,0),"")</f>
        <v/>
      </c>
      <c r="H509" s="200"/>
      <c r="I509" s="426"/>
      <c r="J509" s="426"/>
      <c r="K509" s="426"/>
      <c r="L509" s="426"/>
      <c r="M509" s="426"/>
      <c r="N509" s="427" t="str">
        <f>IF(Tabla46[[#This Row],[ID RIESGO]]="","",IF(Tabla46[[#This Row],[RESPONSABLE DEL CONTROL (CARGO)]]="","No","Si"))</f>
        <v/>
      </c>
      <c r="O509" s="427" t="str">
        <f>IF(Tabla46[[#This Row],[FRECUENCIA DE EJECUCION DEL CONTROL]]="","",IF(Tabla46[[#This Row],[FRECUENCIA DE EJECUCION DEL CONTROL]]=DATOS!$AS$32,DATOS!$AS$32,DATOS!$AS$31))</f>
        <v/>
      </c>
      <c r="P50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09" s="427" t="str">
        <f>IF(ISTEXT(Tabla46[[#This Row],[VALOR EVALUACION DISENO]]),"",IF(Tabla46[[#This Row],[VALOR EVALUACION DISENO]]&gt;4.6,DATOS!$AV$21,IF(Tabla46[[#This Row],[VALOR EVALUACION DISENO]]&gt;=3,DATOS!$AV$22,DATOS!$AV$23)))</f>
        <v/>
      </c>
      <c r="R509" s="431"/>
      <c r="S509" s="427" t="str">
        <f>IFERROR(VLOOKUP(Tabla46[[#This Row],[% DE CUMPLIMIENTO DE LA EJECUCION DEL CONTROL]],DATOS!$AS$38:$AT$40,2,0),"")</f>
        <v/>
      </c>
      <c r="T509" s="432"/>
      <c r="U509" s="433" t="str">
        <f>IFERROR(VLOOKUP(Tabla46[[#This Row],[CRITERIOS DE EVALUACION DE LA EFECTIVIDAD]],DATOS!$AS$43:$AT$45,2,0),"")</f>
        <v/>
      </c>
      <c r="V50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0" spans="1:22" ht="15" customHeight="1" x14ac:dyDescent="0.25">
      <c r="A510" s="7"/>
      <c r="B510" s="5"/>
      <c r="C510" s="5"/>
      <c r="D510" s="86"/>
      <c r="E510" s="10"/>
      <c r="F510" s="200"/>
      <c r="G510" s="151" t="str">
        <f>IFERROR(VLOOKUP(Tabla46[[#This Row],[ID RIESGO]],'1. IDENTIFICACION DEL RIESGO'!$AB$27:$AL$34,11,0),"")</f>
        <v/>
      </c>
      <c r="H510" s="200"/>
      <c r="I510" s="426"/>
      <c r="J510" s="426"/>
      <c r="K510" s="426"/>
      <c r="L510" s="426"/>
      <c r="M510" s="426"/>
      <c r="N510" s="427" t="str">
        <f>IF(Tabla46[[#This Row],[ID RIESGO]]="","",IF(Tabla46[[#This Row],[RESPONSABLE DEL CONTROL (CARGO)]]="","No","Si"))</f>
        <v/>
      </c>
      <c r="O510" s="427" t="str">
        <f>IF(Tabla46[[#This Row],[FRECUENCIA DE EJECUCION DEL CONTROL]]="","",IF(Tabla46[[#This Row],[FRECUENCIA DE EJECUCION DEL CONTROL]]=DATOS!$AS$32,DATOS!$AS$32,DATOS!$AS$31))</f>
        <v/>
      </c>
      <c r="P51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0" s="427" t="str">
        <f>IF(ISTEXT(Tabla46[[#This Row],[VALOR EVALUACION DISENO]]),"",IF(Tabla46[[#This Row],[VALOR EVALUACION DISENO]]&gt;4.6,DATOS!$AV$21,IF(Tabla46[[#This Row],[VALOR EVALUACION DISENO]]&gt;=3,DATOS!$AV$22,DATOS!$AV$23)))</f>
        <v/>
      </c>
      <c r="R510" s="431"/>
      <c r="S510" s="427" t="str">
        <f>IFERROR(VLOOKUP(Tabla46[[#This Row],[% DE CUMPLIMIENTO DE LA EJECUCION DEL CONTROL]],DATOS!$AS$38:$AT$40,2,0),"")</f>
        <v/>
      </c>
      <c r="T510" s="432"/>
      <c r="U510" s="433" t="str">
        <f>IFERROR(VLOOKUP(Tabla46[[#This Row],[CRITERIOS DE EVALUACION DE LA EFECTIVIDAD]],DATOS!$AS$43:$AT$45,2,0),"")</f>
        <v/>
      </c>
      <c r="V51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1" spans="1:22" ht="15" customHeight="1" x14ac:dyDescent="0.25">
      <c r="A511" s="7"/>
      <c r="B511" s="5"/>
      <c r="C511" s="5"/>
      <c r="D511" s="86"/>
      <c r="E511" s="10"/>
      <c r="F511" s="200"/>
      <c r="G511" s="151" t="str">
        <f>IFERROR(VLOOKUP(Tabla46[[#This Row],[ID RIESGO]],'1. IDENTIFICACION DEL RIESGO'!$AB$27:$AL$34,11,0),"")</f>
        <v/>
      </c>
      <c r="H511" s="200"/>
      <c r="I511" s="426"/>
      <c r="J511" s="426"/>
      <c r="K511" s="426"/>
      <c r="L511" s="426"/>
      <c r="M511" s="426"/>
      <c r="N511" s="427" t="str">
        <f>IF(Tabla46[[#This Row],[ID RIESGO]]="","",IF(Tabla46[[#This Row],[RESPONSABLE DEL CONTROL (CARGO)]]="","No","Si"))</f>
        <v/>
      </c>
      <c r="O511" s="427" t="str">
        <f>IF(Tabla46[[#This Row],[FRECUENCIA DE EJECUCION DEL CONTROL]]="","",IF(Tabla46[[#This Row],[FRECUENCIA DE EJECUCION DEL CONTROL]]=DATOS!$AS$32,DATOS!$AS$32,DATOS!$AS$31))</f>
        <v/>
      </c>
      <c r="P51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1" s="427" t="str">
        <f>IF(ISTEXT(Tabla46[[#This Row],[VALOR EVALUACION DISENO]]),"",IF(Tabla46[[#This Row],[VALOR EVALUACION DISENO]]&gt;4.6,DATOS!$AV$21,IF(Tabla46[[#This Row],[VALOR EVALUACION DISENO]]&gt;=3,DATOS!$AV$22,DATOS!$AV$23)))</f>
        <v/>
      </c>
      <c r="R511" s="431"/>
      <c r="S511" s="427" t="str">
        <f>IFERROR(VLOOKUP(Tabla46[[#This Row],[% DE CUMPLIMIENTO DE LA EJECUCION DEL CONTROL]],DATOS!$AS$38:$AT$40,2,0),"")</f>
        <v/>
      </c>
      <c r="T511" s="432"/>
      <c r="U511" s="433" t="str">
        <f>IFERROR(VLOOKUP(Tabla46[[#This Row],[CRITERIOS DE EVALUACION DE LA EFECTIVIDAD]],DATOS!$AS$43:$AT$45,2,0),"")</f>
        <v/>
      </c>
      <c r="V51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2" spans="1:22" ht="15" customHeight="1" x14ac:dyDescent="0.25">
      <c r="A512" s="7"/>
      <c r="B512" s="5"/>
      <c r="C512" s="5"/>
      <c r="D512" s="86"/>
      <c r="E512" s="10"/>
      <c r="F512" s="200"/>
      <c r="G512" s="151" t="str">
        <f>IFERROR(VLOOKUP(Tabla46[[#This Row],[ID RIESGO]],'1. IDENTIFICACION DEL RIESGO'!$AB$27:$AL$34,11,0),"")</f>
        <v/>
      </c>
      <c r="H512" s="200"/>
      <c r="I512" s="426"/>
      <c r="J512" s="426"/>
      <c r="K512" s="426"/>
      <c r="L512" s="426"/>
      <c r="M512" s="426"/>
      <c r="N512" s="427" t="str">
        <f>IF(Tabla46[[#This Row],[ID RIESGO]]="","",IF(Tabla46[[#This Row],[RESPONSABLE DEL CONTROL (CARGO)]]="","No","Si"))</f>
        <v/>
      </c>
      <c r="O512" s="427" t="str">
        <f>IF(Tabla46[[#This Row],[FRECUENCIA DE EJECUCION DEL CONTROL]]="","",IF(Tabla46[[#This Row],[FRECUENCIA DE EJECUCION DEL CONTROL]]=DATOS!$AS$32,DATOS!$AS$32,DATOS!$AS$31))</f>
        <v/>
      </c>
      <c r="P512"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2" s="427" t="str">
        <f>IF(ISTEXT(Tabla46[[#This Row],[VALOR EVALUACION DISENO]]),"",IF(Tabla46[[#This Row],[VALOR EVALUACION DISENO]]&gt;4.6,DATOS!$AV$21,IF(Tabla46[[#This Row],[VALOR EVALUACION DISENO]]&gt;=3,DATOS!$AV$22,DATOS!$AV$23)))</f>
        <v/>
      </c>
      <c r="R512" s="431"/>
      <c r="S512" s="427" t="str">
        <f>IFERROR(VLOOKUP(Tabla46[[#This Row],[% DE CUMPLIMIENTO DE LA EJECUCION DEL CONTROL]],DATOS!$AS$38:$AT$40,2,0),"")</f>
        <v/>
      </c>
      <c r="T512" s="432"/>
      <c r="U512" s="433" t="str">
        <f>IFERROR(VLOOKUP(Tabla46[[#This Row],[CRITERIOS DE EVALUACION DE LA EFECTIVIDAD]],DATOS!$AS$43:$AT$45,2,0),"")</f>
        <v/>
      </c>
      <c r="V512"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3" spans="1:22" ht="15" customHeight="1" x14ac:dyDescent="0.25">
      <c r="A513" s="7"/>
      <c r="B513" s="5"/>
      <c r="C513" s="5"/>
      <c r="D513" s="86"/>
      <c r="E513" s="10"/>
      <c r="F513" s="200"/>
      <c r="G513" s="151" t="str">
        <f>IFERROR(VLOOKUP(Tabla46[[#This Row],[ID RIESGO]],'1. IDENTIFICACION DEL RIESGO'!$AB$27:$AL$34,11,0),"")</f>
        <v/>
      </c>
      <c r="H513" s="200"/>
      <c r="I513" s="426"/>
      <c r="J513" s="426"/>
      <c r="K513" s="426"/>
      <c r="L513" s="426"/>
      <c r="M513" s="426"/>
      <c r="N513" s="427" t="str">
        <f>IF(Tabla46[[#This Row],[ID RIESGO]]="","",IF(Tabla46[[#This Row],[RESPONSABLE DEL CONTROL (CARGO)]]="","No","Si"))</f>
        <v/>
      </c>
      <c r="O513" s="427" t="str">
        <f>IF(Tabla46[[#This Row],[FRECUENCIA DE EJECUCION DEL CONTROL]]="","",IF(Tabla46[[#This Row],[FRECUENCIA DE EJECUCION DEL CONTROL]]=DATOS!$AS$32,DATOS!$AS$32,DATOS!$AS$31))</f>
        <v/>
      </c>
      <c r="P513"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3" s="427" t="str">
        <f>IF(ISTEXT(Tabla46[[#This Row],[VALOR EVALUACION DISENO]]),"",IF(Tabla46[[#This Row],[VALOR EVALUACION DISENO]]&gt;4.6,DATOS!$AV$21,IF(Tabla46[[#This Row],[VALOR EVALUACION DISENO]]&gt;=3,DATOS!$AV$22,DATOS!$AV$23)))</f>
        <v/>
      </c>
      <c r="R513" s="431"/>
      <c r="S513" s="427" t="str">
        <f>IFERROR(VLOOKUP(Tabla46[[#This Row],[% DE CUMPLIMIENTO DE LA EJECUCION DEL CONTROL]],DATOS!$AS$38:$AT$40,2,0),"")</f>
        <v/>
      </c>
      <c r="T513" s="432"/>
      <c r="U513" s="433" t="str">
        <f>IFERROR(VLOOKUP(Tabla46[[#This Row],[CRITERIOS DE EVALUACION DE LA EFECTIVIDAD]],DATOS!$AS$43:$AT$45,2,0),"")</f>
        <v/>
      </c>
      <c r="V513"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4" spans="1:22" ht="15" customHeight="1" x14ac:dyDescent="0.25">
      <c r="A514" s="7"/>
      <c r="B514" s="5"/>
      <c r="C514" s="5"/>
      <c r="D514" s="86"/>
      <c r="E514" s="10"/>
      <c r="F514" s="200"/>
      <c r="G514" s="151" t="str">
        <f>IFERROR(VLOOKUP(Tabla46[[#This Row],[ID RIESGO]],'1. IDENTIFICACION DEL RIESGO'!$AB$27:$AL$34,11,0),"")</f>
        <v/>
      </c>
      <c r="H514" s="200"/>
      <c r="I514" s="426"/>
      <c r="J514" s="426"/>
      <c r="K514" s="426"/>
      <c r="L514" s="426"/>
      <c r="M514" s="426"/>
      <c r="N514" s="427" t="str">
        <f>IF(Tabla46[[#This Row],[ID RIESGO]]="","",IF(Tabla46[[#This Row],[RESPONSABLE DEL CONTROL (CARGO)]]="","No","Si"))</f>
        <v/>
      </c>
      <c r="O514" s="427" t="str">
        <f>IF(Tabla46[[#This Row],[FRECUENCIA DE EJECUCION DEL CONTROL]]="","",IF(Tabla46[[#This Row],[FRECUENCIA DE EJECUCION DEL CONTROL]]=DATOS!$AS$32,DATOS!$AS$32,DATOS!$AS$31))</f>
        <v/>
      </c>
      <c r="P514"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4" s="427" t="str">
        <f>IF(ISTEXT(Tabla46[[#This Row],[VALOR EVALUACION DISENO]]),"",IF(Tabla46[[#This Row],[VALOR EVALUACION DISENO]]&gt;4.6,DATOS!$AV$21,IF(Tabla46[[#This Row],[VALOR EVALUACION DISENO]]&gt;=3,DATOS!$AV$22,DATOS!$AV$23)))</f>
        <v/>
      </c>
      <c r="R514" s="431"/>
      <c r="S514" s="427" t="str">
        <f>IFERROR(VLOOKUP(Tabla46[[#This Row],[% DE CUMPLIMIENTO DE LA EJECUCION DEL CONTROL]],DATOS!$AS$38:$AT$40,2,0),"")</f>
        <v/>
      </c>
      <c r="T514" s="432"/>
      <c r="U514" s="433" t="str">
        <f>IFERROR(VLOOKUP(Tabla46[[#This Row],[CRITERIOS DE EVALUACION DE LA EFECTIVIDAD]],DATOS!$AS$43:$AT$45,2,0),"")</f>
        <v/>
      </c>
      <c r="V514"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5" spans="1:22" ht="15" customHeight="1" x14ac:dyDescent="0.25">
      <c r="A515" s="7"/>
      <c r="B515" s="5"/>
      <c r="C515" s="5"/>
      <c r="D515" s="86"/>
      <c r="E515" s="10"/>
      <c r="F515" s="200"/>
      <c r="G515" s="151" t="str">
        <f>IFERROR(VLOOKUP(Tabla46[[#This Row],[ID RIESGO]],'1. IDENTIFICACION DEL RIESGO'!$AB$27:$AL$34,11,0),"")</f>
        <v/>
      </c>
      <c r="H515" s="200"/>
      <c r="I515" s="426"/>
      <c r="J515" s="426"/>
      <c r="K515" s="426"/>
      <c r="L515" s="426"/>
      <c r="M515" s="426"/>
      <c r="N515" s="427" t="str">
        <f>IF(Tabla46[[#This Row],[ID RIESGO]]="","",IF(Tabla46[[#This Row],[RESPONSABLE DEL CONTROL (CARGO)]]="","No","Si"))</f>
        <v/>
      </c>
      <c r="O515" s="427" t="str">
        <f>IF(Tabla46[[#This Row],[FRECUENCIA DE EJECUCION DEL CONTROL]]="","",IF(Tabla46[[#This Row],[FRECUENCIA DE EJECUCION DEL CONTROL]]=DATOS!$AS$32,DATOS!$AS$32,DATOS!$AS$31))</f>
        <v/>
      </c>
      <c r="P515"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5" s="427" t="str">
        <f>IF(ISTEXT(Tabla46[[#This Row],[VALOR EVALUACION DISENO]]),"",IF(Tabla46[[#This Row],[VALOR EVALUACION DISENO]]&gt;4.6,DATOS!$AV$21,IF(Tabla46[[#This Row],[VALOR EVALUACION DISENO]]&gt;=3,DATOS!$AV$22,DATOS!$AV$23)))</f>
        <v/>
      </c>
      <c r="R515" s="431"/>
      <c r="S515" s="427" t="str">
        <f>IFERROR(VLOOKUP(Tabla46[[#This Row],[% DE CUMPLIMIENTO DE LA EJECUCION DEL CONTROL]],DATOS!$AS$38:$AT$40,2,0),"")</f>
        <v/>
      </c>
      <c r="T515" s="432"/>
      <c r="U515" s="433" t="str">
        <f>IFERROR(VLOOKUP(Tabla46[[#This Row],[CRITERIOS DE EVALUACION DE LA EFECTIVIDAD]],DATOS!$AS$43:$AT$45,2,0),"")</f>
        <v/>
      </c>
      <c r="V515"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6" spans="1:22" ht="15" customHeight="1" x14ac:dyDescent="0.25">
      <c r="A516" s="7"/>
      <c r="B516" s="5"/>
      <c r="C516" s="5"/>
      <c r="D516" s="86"/>
      <c r="E516" s="10"/>
      <c r="F516" s="200"/>
      <c r="G516" s="151" t="str">
        <f>IFERROR(VLOOKUP(Tabla46[[#This Row],[ID RIESGO]],'1. IDENTIFICACION DEL RIESGO'!$AB$27:$AL$34,11,0),"")</f>
        <v/>
      </c>
      <c r="H516" s="200"/>
      <c r="I516" s="426"/>
      <c r="J516" s="426"/>
      <c r="K516" s="426"/>
      <c r="L516" s="426"/>
      <c r="M516" s="426"/>
      <c r="N516" s="427" t="str">
        <f>IF(Tabla46[[#This Row],[ID RIESGO]]="","",IF(Tabla46[[#This Row],[RESPONSABLE DEL CONTROL (CARGO)]]="","No","Si"))</f>
        <v/>
      </c>
      <c r="O516" s="427" t="str">
        <f>IF(Tabla46[[#This Row],[FRECUENCIA DE EJECUCION DEL CONTROL]]="","",IF(Tabla46[[#This Row],[FRECUENCIA DE EJECUCION DEL CONTROL]]=DATOS!$AS$32,DATOS!$AS$32,DATOS!$AS$31))</f>
        <v/>
      </c>
      <c r="P516"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6" s="427" t="str">
        <f>IF(ISTEXT(Tabla46[[#This Row],[VALOR EVALUACION DISENO]]),"",IF(Tabla46[[#This Row],[VALOR EVALUACION DISENO]]&gt;4.6,DATOS!$AV$21,IF(Tabla46[[#This Row],[VALOR EVALUACION DISENO]]&gt;=3,DATOS!$AV$22,DATOS!$AV$23)))</f>
        <v/>
      </c>
      <c r="R516" s="431"/>
      <c r="S516" s="427" t="str">
        <f>IFERROR(VLOOKUP(Tabla46[[#This Row],[% DE CUMPLIMIENTO DE LA EJECUCION DEL CONTROL]],DATOS!$AS$38:$AT$40,2,0),"")</f>
        <v/>
      </c>
      <c r="T516" s="432"/>
      <c r="U516" s="433" t="str">
        <f>IFERROR(VLOOKUP(Tabla46[[#This Row],[CRITERIOS DE EVALUACION DE LA EFECTIVIDAD]],DATOS!$AS$43:$AT$45,2,0),"")</f>
        <v/>
      </c>
      <c r="V516"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7" spans="1:22" ht="15" customHeight="1" x14ac:dyDescent="0.25">
      <c r="A517" s="7"/>
      <c r="B517" s="5"/>
      <c r="C517" s="5"/>
      <c r="D517" s="86"/>
      <c r="E517" s="10"/>
      <c r="F517" s="200"/>
      <c r="G517" s="151" t="str">
        <f>IFERROR(VLOOKUP(Tabla46[[#This Row],[ID RIESGO]],'1. IDENTIFICACION DEL RIESGO'!$AB$27:$AL$34,11,0),"")</f>
        <v/>
      </c>
      <c r="H517" s="200"/>
      <c r="I517" s="426"/>
      <c r="J517" s="426"/>
      <c r="K517" s="426"/>
      <c r="L517" s="426"/>
      <c r="M517" s="426"/>
      <c r="N517" s="427" t="str">
        <f>IF(Tabla46[[#This Row],[ID RIESGO]]="","",IF(Tabla46[[#This Row],[RESPONSABLE DEL CONTROL (CARGO)]]="","No","Si"))</f>
        <v/>
      </c>
      <c r="O517" s="427" t="str">
        <f>IF(Tabla46[[#This Row],[FRECUENCIA DE EJECUCION DEL CONTROL]]="","",IF(Tabla46[[#This Row],[FRECUENCIA DE EJECUCION DEL CONTROL]]=DATOS!$AS$32,DATOS!$AS$32,DATOS!$AS$31))</f>
        <v/>
      </c>
      <c r="P517"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7" s="427" t="str">
        <f>IF(ISTEXT(Tabla46[[#This Row],[VALOR EVALUACION DISENO]]),"",IF(Tabla46[[#This Row],[VALOR EVALUACION DISENO]]&gt;4.6,DATOS!$AV$21,IF(Tabla46[[#This Row],[VALOR EVALUACION DISENO]]&gt;=3,DATOS!$AV$22,DATOS!$AV$23)))</f>
        <v/>
      </c>
      <c r="R517" s="431"/>
      <c r="S517" s="427" t="str">
        <f>IFERROR(VLOOKUP(Tabla46[[#This Row],[% DE CUMPLIMIENTO DE LA EJECUCION DEL CONTROL]],DATOS!$AS$38:$AT$40,2,0),"")</f>
        <v/>
      </c>
      <c r="T517" s="432"/>
      <c r="U517" s="433" t="str">
        <f>IFERROR(VLOOKUP(Tabla46[[#This Row],[CRITERIOS DE EVALUACION DE LA EFECTIVIDAD]],DATOS!$AS$43:$AT$45,2,0),"")</f>
        <v/>
      </c>
      <c r="V517"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8" spans="1:22" ht="15" customHeight="1" x14ac:dyDescent="0.25">
      <c r="A518" s="7"/>
      <c r="B518" s="5"/>
      <c r="C518" s="5"/>
      <c r="D518" s="86"/>
      <c r="E518" s="10"/>
      <c r="F518" s="200"/>
      <c r="G518" s="151" t="str">
        <f>IFERROR(VLOOKUP(Tabla46[[#This Row],[ID RIESGO]],'1. IDENTIFICACION DEL RIESGO'!$AB$27:$AL$34,11,0),"")</f>
        <v/>
      </c>
      <c r="H518" s="200"/>
      <c r="I518" s="426"/>
      <c r="J518" s="426"/>
      <c r="K518" s="426"/>
      <c r="L518" s="426"/>
      <c r="M518" s="426"/>
      <c r="N518" s="427" t="str">
        <f>IF(Tabla46[[#This Row],[ID RIESGO]]="","",IF(Tabla46[[#This Row],[RESPONSABLE DEL CONTROL (CARGO)]]="","No","Si"))</f>
        <v/>
      </c>
      <c r="O518" s="427" t="str">
        <f>IF(Tabla46[[#This Row],[FRECUENCIA DE EJECUCION DEL CONTROL]]="","",IF(Tabla46[[#This Row],[FRECUENCIA DE EJECUCION DEL CONTROL]]=DATOS!$AS$32,DATOS!$AS$32,DATOS!$AS$31))</f>
        <v/>
      </c>
      <c r="P518"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8" s="427" t="str">
        <f>IF(ISTEXT(Tabla46[[#This Row],[VALOR EVALUACION DISENO]]),"",IF(Tabla46[[#This Row],[VALOR EVALUACION DISENO]]&gt;4.6,DATOS!$AV$21,IF(Tabla46[[#This Row],[VALOR EVALUACION DISENO]]&gt;=3,DATOS!$AV$22,DATOS!$AV$23)))</f>
        <v/>
      </c>
      <c r="R518" s="431"/>
      <c r="S518" s="427" t="str">
        <f>IFERROR(VLOOKUP(Tabla46[[#This Row],[% DE CUMPLIMIENTO DE LA EJECUCION DEL CONTROL]],DATOS!$AS$38:$AT$40,2,0),"")</f>
        <v/>
      </c>
      <c r="T518" s="432"/>
      <c r="U518" s="433" t="str">
        <f>IFERROR(VLOOKUP(Tabla46[[#This Row],[CRITERIOS DE EVALUACION DE LA EFECTIVIDAD]],DATOS!$AS$43:$AT$45,2,0),"")</f>
        <v/>
      </c>
      <c r="V518"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19" spans="1:22" ht="15" customHeight="1" x14ac:dyDescent="0.25">
      <c r="A519" s="7"/>
      <c r="B519" s="5"/>
      <c r="C519" s="5"/>
      <c r="D519" s="86"/>
      <c r="E519" s="10"/>
      <c r="F519" s="200"/>
      <c r="G519" s="151" t="str">
        <f>IFERROR(VLOOKUP(Tabla46[[#This Row],[ID RIESGO]],'1. IDENTIFICACION DEL RIESGO'!$AB$27:$AL$34,11,0),"")</f>
        <v/>
      </c>
      <c r="H519" s="200"/>
      <c r="I519" s="426"/>
      <c r="J519" s="426"/>
      <c r="K519" s="426"/>
      <c r="L519" s="426"/>
      <c r="M519" s="426"/>
      <c r="N519" s="427" t="str">
        <f>IF(Tabla46[[#This Row],[ID RIESGO]]="","",IF(Tabla46[[#This Row],[RESPONSABLE DEL CONTROL (CARGO)]]="","No","Si"))</f>
        <v/>
      </c>
      <c r="O519" s="427" t="str">
        <f>IF(Tabla46[[#This Row],[FRECUENCIA DE EJECUCION DEL CONTROL]]="","",IF(Tabla46[[#This Row],[FRECUENCIA DE EJECUCION DEL CONTROL]]=DATOS!$AS$32,DATOS!$AS$32,DATOS!$AS$31))</f>
        <v/>
      </c>
      <c r="P519"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19" s="427" t="str">
        <f>IF(ISTEXT(Tabla46[[#This Row],[VALOR EVALUACION DISENO]]),"",IF(Tabla46[[#This Row],[VALOR EVALUACION DISENO]]&gt;4.6,DATOS!$AV$21,IF(Tabla46[[#This Row],[VALOR EVALUACION DISENO]]&gt;=3,DATOS!$AV$22,DATOS!$AV$23)))</f>
        <v/>
      </c>
      <c r="R519" s="431"/>
      <c r="S519" s="427" t="str">
        <f>IFERROR(VLOOKUP(Tabla46[[#This Row],[% DE CUMPLIMIENTO DE LA EJECUCION DEL CONTROL]],DATOS!$AS$38:$AT$40,2,0),"")</f>
        <v/>
      </c>
      <c r="T519" s="432"/>
      <c r="U519" s="433" t="str">
        <f>IFERROR(VLOOKUP(Tabla46[[#This Row],[CRITERIOS DE EVALUACION DE LA EFECTIVIDAD]],DATOS!$AS$43:$AT$45,2,0),"")</f>
        <v/>
      </c>
      <c r="V519"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0" spans="1:22" ht="15" customHeight="1" x14ac:dyDescent="0.25">
      <c r="A520" s="7"/>
      <c r="B520" s="5"/>
      <c r="C520" s="5"/>
      <c r="D520" s="86"/>
      <c r="E520" s="10"/>
      <c r="F520" s="200"/>
      <c r="G520" s="151" t="str">
        <f>IFERROR(VLOOKUP(Tabla46[[#This Row],[ID RIESGO]],'1. IDENTIFICACION DEL RIESGO'!$AB$27:$AL$34,11,0),"")</f>
        <v/>
      </c>
      <c r="H520" s="200"/>
      <c r="I520" s="426"/>
      <c r="J520" s="426"/>
      <c r="K520" s="426"/>
      <c r="L520" s="426"/>
      <c r="M520" s="426"/>
      <c r="N520" s="427" t="str">
        <f>IF(Tabla46[[#This Row],[ID RIESGO]]="","",IF(Tabla46[[#This Row],[RESPONSABLE DEL CONTROL (CARGO)]]="","No","Si"))</f>
        <v/>
      </c>
      <c r="O520" s="427" t="str">
        <f>IF(Tabla46[[#This Row],[FRECUENCIA DE EJECUCION DEL CONTROL]]="","",IF(Tabla46[[#This Row],[FRECUENCIA DE EJECUCION DEL CONTROL]]=DATOS!$AS$32,DATOS!$AS$32,DATOS!$AS$31))</f>
        <v/>
      </c>
      <c r="P520"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0" s="427" t="str">
        <f>IF(ISTEXT(Tabla46[[#This Row],[VALOR EVALUACION DISENO]]),"",IF(Tabla46[[#This Row],[VALOR EVALUACION DISENO]]&gt;4.6,DATOS!$AV$21,IF(Tabla46[[#This Row],[VALOR EVALUACION DISENO]]&gt;=3,DATOS!$AV$22,DATOS!$AV$23)))</f>
        <v/>
      </c>
      <c r="R520" s="431"/>
      <c r="S520" s="427" t="str">
        <f>IFERROR(VLOOKUP(Tabla46[[#This Row],[% DE CUMPLIMIENTO DE LA EJECUCION DEL CONTROL]],DATOS!$AS$38:$AT$40,2,0),"")</f>
        <v/>
      </c>
      <c r="T520" s="432"/>
      <c r="U520" s="433" t="str">
        <f>IFERROR(VLOOKUP(Tabla46[[#This Row],[CRITERIOS DE EVALUACION DE LA EFECTIVIDAD]],DATOS!$AS$43:$AT$45,2,0),"")</f>
        <v/>
      </c>
      <c r="V520"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1" spans="1:22" ht="15" customHeight="1" x14ac:dyDescent="0.25">
      <c r="A521" s="7"/>
      <c r="B521" s="5"/>
      <c r="C521" s="5"/>
      <c r="D521" s="86"/>
      <c r="E521" s="10"/>
      <c r="F521" s="201"/>
      <c r="G521" s="151" t="str">
        <f>IFERROR(VLOOKUP(Tabla46[[#This Row],[ID RIESGO]],'1. IDENTIFICACION DEL RIESGO'!$AB$27:$AL$34,11,0),"")</f>
        <v/>
      </c>
      <c r="H521" s="200"/>
      <c r="I521" s="426"/>
      <c r="J521" s="426"/>
      <c r="K521" s="426"/>
      <c r="L521" s="426"/>
      <c r="M521" s="426"/>
      <c r="N521" s="427" t="str">
        <f>IF(Tabla46[[#This Row],[ID RIESGO]]="","",IF(Tabla46[[#This Row],[RESPONSABLE DEL CONTROL (CARGO)]]="","No","Si"))</f>
        <v/>
      </c>
      <c r="O521" s="427" t="str">
        <f>IF(Tabla46[[#This Row],[FRECUENCIA DE EJECUCION DEL CONTROL]]="","",IF(Tabla46[[#This Row],[FRECUENCIA DE EJECUCION DEL CONTROL]]=DATOS!$AS$32,DATOS!$AS$32,DATOS!$AS$31))</f>
        <v/>
      </c>
      <c r="P521" s="430" t="str">
        <f>+IFERROR(AVERAGE(VLOOKUP(Tabla46[[#This Row],[NATURALEZA DEL CONTROL]],DATOS!$AS$23:$AT$25,2,0),VLOOKUP(Tabla46[[#This Row],[CLASE DE CONTROL ]],DATOS!$AS$27:$AT$29,2,0),VLOOKUP(Tabla46[[#This Row],[EL CONTROL ESTA DOCUMENTADO]],DATOS!$AS$33:$AT$34,2,0),VLOOKUP(Tabla46[[#This Row],[EL CONTROL TIENE ASIGNADO RESPONSABLE]],DATOS!$AS$21:$AT$22,2,0),VLOOKUP(Tabla46[[#This Row],[FRECUENCIA]],DATOS!$AS$31:$AT$32,2,0)),"")</f>
        <v/>
      </c>
      <c r="Q521" s="427" t="str">
        <f>IF(ISTEXT(Tabla46[[#This Row],[VALOR EVALUACION DISENO]]),"",IF(Tabla46[[#This Row],[VALOR EVALUACION DISENO]]&gt;4.6,DATOS!$AV$21,IF(Tabla46[[#This Row],[VALOR EVALUACION DISENO]]&gt;=3,DATOS!$AV$22,DATOS!$AV$23)))</f>
        <v/>
      </c>
      <c r="R521" s="431"/>
      <c r="S521" s="427" t="str">
        <f>IFERROR(VLOOKUP(Tabla46[[#This Row],[% DE CUMPLIMIENTO DE LA EJECUCION DEL CONTROL]],DATOS!$AS$38:$AT$40,2,0),"")</f>
        <v/>
      </c>
      <c r="T521" s="432"/>
      <c r="U521" s="433" t="str">
        <f>IFERROR(VLOOKUP(Tabla46[[#This Row],[CRITERIOS DE EVALUACION DE LA EFECTIVIDAD]],DATOS!$AS$43:$AT$45,2,0),"")</f>
        <v/>
      </c>
      <c r="V521" s="433" t="str">
        <f>IF(Tabla46[[#This Row],[RESULTADO EVALUACIÓN DEL DISEÑO DEL CONTROL]]="","",SUMIFS(DATOS!$AU$49:$AU$75,DATOS!$AR$49:$AR$75,Tabla46[[#This Row],[RESULTADO EVALUACIÓN DEL DISEÑO DEL CONTROL]],DATOS!$AS$49:$AS$75,Tabla46[[#This Row],[RESULTADO EVALUACION DE LA EJECUCION]],DATOS!$AT$49:$AT$75,Tabla46[[#This Row],[RESULTADO EVALUACION DE LA EFECTIVIDAD]]))</f>
        <v/>
      </c>
    </row>
    <row r="522" spans="1:22" ht="15" customHeight="1" x14ac:dyDescent="0.25">
      <c r="A522" s="18"/>
      <c r="B522" s="18"/>
      <c r="C522" s="18"/>
      <c r="D522" s="89"/>
      <c r="E522" s="18"/>
      <c r="F522" s="11"/>
    </row>
    <row r="523" spans="1:22" ht="15" customHeight="1" x14ac:dyDescent="0.25">
      <c r="A523" s="18"/>
      <c r="B523" s="18"/>
      <c r="C523" s="18"/>
      <c r="D523" s="89"/>
      <c r="E523" s="18"/>
      <c r="F523" s="11"/>
    </row>
    <row r="524" spans="1:22" ht="15" customHeight="1" x14ac:dyDescent="0.25">
      <c r="A524" s="18"/>
      <c r="B524" s="18"/>
      <c r="C524" s="18"/>
      <c r="D524" s="89"/>
      <c r="E524" s="18"/>
      <c r="F524" s="11"/>
    </row>
    <row r="525" spans="1:22" ht="15" customHeight="1" x14ac:dyDescent="0.25">
      <c r="A525" s="18"/>
      <c r="B525" s="18"/>
      <c r="C525" s="18"/>
      <c r="D525" s="89"/>
      <c r="E525" s="18"/>
      <c r="F525" s="11"/>
    </row>
    <row r="526" spans="1:22" ht="15" customHeight="1" x14ac:dyDescent="0.25">
      <c r="A526" s="18"/>
      <c r="B526" s="18"/>
      <c r="C526" s="18"/>
      <c r="D526" s="89"/>
      <c r="E526" s="18"/>
      <c r="F526" s="11"/>
    </row>
    <row r="527" spans="1:22" ht="15" customHeight="1" x14ac:dyDescent="0.25">
      <c r="A527" s="18"/>
      <c r="B527" s="18"/>
      <c r="C527" s="18"/>
      <c r="D527" s="89"/>
      <c r="E527" s="18"/>
      <c r="F527" s="11"/>
    </row>
    <row r="528" spans="1:22" ht="15" customHeight="1" x14ac:dyDescent="0.25">
      <c r="A528" s="18"/>
      <c r="B528" s="18"/>
      <c r="C528" s="18"/>
      <c r="D528" s="89"/>
      <c r="E528" s="18"/>
      <c r="F528" s="11"/>
    </row>
    <row r="529" spans="1:6" ht="15" customHeight="1" x14ac:dyDescent="0.25">
      <c r="A529" s="18"/>
      <c r="B529" s="18"/>
      <c r="C529" s="18"/>
      <c r="D529" s="89"/>
      <c r="E529" s="18"/>
      <c r="F529" s="11"/>
    </row>
    <row r="530" spans="1:6" ht="15" customHeight="1" x14ac:dyDescent="0.25">
      <c r="A530" s="18"/>
      <c r="B530" s="18"/>
      <c r="C530" s="18"/>
      <c r="D530" s="89"/>
      <c r="E530" s="18"/>
      <c r="F530" s="11"/>
    </row>
    <row r="531" spans="1:6" ht="15" customHeight="1" x14ac:dyDescent="0.25">
      <c r="A531" s="18"/>
      <c r="B531" s="18"/>
      <c r="C531" s="18"/>
      <c r="D531" s="89"/>
      <c r="E531" s="18"/>
      <c r="F531" s="11"/>
    </row>
    <row r="532" spans="1:6" ht="15" customHeight="1" x14ac:dyDescent="0.25">
      <c r="A532" s="18"/>
      <c r="B532" s="18"/>
      <c r="C532" s="18"/>
      <c r="D532" s="89"/>
      <c r="E532" s="18"/>
      <c r="F532" s="11"/>
    </row>
    <row r="533" spans="1:6" ht="15" customHeight="1" x14ac:dyDescent="0.25">
      <c r="A533" s="18"/>
      <c r="B533" s="18"/>
      <c r="C533" s="18"/>
      <c r="D533" s="89"/>
      <c r="E533" s="18"/>
      <c r="F533" s="11"/>
    </row>
    <row r="534" spans="1:6" ht="15" customHeight="1" x14ac:dyDescent="0.25">
      <c r="A534" s="18"/>
      <c r="B534" s="18"/>
      <c r="C534" s="18"/>
      <c r="D534" s="89"/>
      <c r="E534" s="18"/>
      <c r="F534" s="11"/>
    </row>
    <row r="535" spans="1:6" ht="15" customHeight="1" x14ac:dyDescent="0.25">
      <c r="A535" s="18"/>
      <c r="B535" s="18"/>
      <c r="C535" s="18"/>
      <c r="D535" s="89"/>
      <c r="E535" s="18"/>
      <c r="F535" s="11"/>
    </row>
    <row r="536" spans="1:6" ht="15" customHeight="1" x14ac:dyDescent="0.25">
      <c r="A536" s="18"/>
      <c r="B536" s="18"/>
      <c r="C536" s="18"/>
      <c r="D536" s="89"/>
      <c r="E536" s="18"/>
      <c r="F536" s="11"/>
    </row>
    <row r="537" spans="1:6" ht="15" customHeight="1" x14ac:dyDescent="0.25">
      <c r="A537" s="18"/>
      <c r="B537" s="18"/>
      <c r="C537" s="18"/>
      <c r="D537" s="89"/>
      <c r="E537" s="18"/>
      <c r="F537" s="11"/>
    </row>
    <row r="538" spans="1:6" ht="15" customHeight="1" x14ac:dyDescent="0.25">
      <c r="A538" s="18"/>
      <c r="B538" s="18"/>
      <c r="C538" s="18"/>
      <c r="D538" s="89"/>
      <c r="E538" s="18"/>
      <c r="F538" s="11"/>
    </row>
    <row r="539" spans="1:6" ht="15" customHeight="1" x14ac:dyDescent="0.25">
      <c r="A539" s="18"/>
      <c r="B539" s="18"/>
      <c r="C539" s="18"/>
      <c r="D539" s="89"/>
      <c r="E539" s="18"/>
      <c r="F539" s="11"/>
    </row>
    <row r="540" spans="1:6" ht="15" customHeight="1" x14ac:dyDescent="0.25">
      <c r="A540" s="18"/>
      <c r="B540" s="18"/>
      <c r="C540" s="18"/>
      <c r="D540" s="89"/>
      <c r="E540" s="18"/>
      <c r="F540" s="11"/>
    </row>
    <row r="541" spans="1:6" ht="15" customHeight="1" x14ac:dyDescent="0.25">
      <c r="A541" s="18"/>
      <c r="B541" s="18"/>
      <c r="C541" s="18"/>
      <c r="D541" s="89"/>
      <c r="E541" s="18"/>
      <c r="F541" s="11"/>
    </row>
    <row r="542" spans="1:6" ht="15" customHeight="1" x14ac:dyDescent="0.25">
      <c r="A542" s="18"/>
      <c r="B542" s="18"/>
      <c r="C542" s="18"/>
      <c r="D542" s="89"/>
      <c r="E542" s="18"/>
      <c r="F542" s="11"/>
    </row>
    <row r="543" spans="1:6" ht="15" customHeight="1" x14ac:dyDescent="0.25">
      <c r="A543" s="18"/>
      <c r="B543" s="18"/>
      <c r="C543" s="18"/>
      <c r="D543" s="89"/>
      <c r="E543" s="18"/>
      <c r="F543" s="11"/>
    </row>
    <row r="544" spans="1:6" ht="15" customHeight="1" x14ac:dyDescent="0.25">
      <c r="A544" s="18"/>
      <c r="B544" s="18"/>
      <c r="C544" s="18"/>
      <c r="D544" s="89"/>
      <c r="E544" s="18"/>
      <c r="F544" s="11"/>
    </row>
    <row r="545" spans="1:6" ht="15" customHeight="1" x14ac:dyDescent="0.25">
      <c r="A545" s="18"/>
      <c r="B545" s="18"/>
      <c r="C545" s="18"/>
      <c r="D545" s="89"/>
      <c r="E545" s="18"/>
      <c r="F545" s="11"/>
    </row>
    <row r="546" spans="1:6" ht="15" customHeight="1" x14ac:dyDescent="0.25">
      <c r="A546" s="18"/>
      <c r="B546" s="18"/>
      <c r="C546" s="18"/>
      <c r="D546" s="89"/>
      <c r="E546" s="18"/>
      <c r="F546" s="11"/>
    </row>
    <row r="547" spans="1:6" ht="15" customHeight="1" x14ac:dyDescent="0.25">
      <c r="A547" s="18"/>
      <c r="B547" s="18"/>
      <c r="C547" s="18"/>
      <c r="D547" s="89"/>
      <c r="E547" s="18"/>
      <c r="F547" s="11"/>
    </row>
    <row r="548" spans="1:6" ht="15" customHeight="1" x14ac:dyDescent="0.25">
      <c r="A548" s="18"/>
      <c r="B548" s="18"/>
      <c r="C548" s="18"/>
      <c r="D548" s="89"/>
      <c r="E548" s="18"/>
      <c r="F548" s="11"/>
    </row>
    <row r="549" spans="1:6" ht="15" customHeight="1" x14ac:dyDescent="0.25">
      <c r="A549" s="18"/>
      <c r="B549" s="18"/>
      <c r="C549" s="18"/>
      <c r="D549" s="89"/>
      <c r="E549" s="18"/>
      <c r="F549" s="11"/>
    </row>
    <row r="550" spans="1:6" ht="15" customHeight="1" x14ac:dyDescent="0.25">
      <c r="A550" s="18"/>
      <c r="B550" s="18"/>
      <c r="C550" s="18"/>
      <c r="D550" s="89"/>
      <c r="E550" s="18"/>
      <c r="F550" s="11"/>
    </row>
    <row r="551" spans="1:6" ht="15" customHeight="1" x14ac:dyDescent="0.25">
      <c r="A551" s="18"/>
      <c r="B551" s="18"/>
      <c r="C551" s="18"/>
      <c r="D551" s="89"/>
      <c r="E551" s="18"/>
      <c r="F551" s="11"/>
    </row>
    <row r="552" spans="1:6" ht="15" customHeight="1" x14ac:dyDescent="0.25">
      <c r="A552" s="18"/>
      <c r="B552" s="18"/>
      <c r="C552" s="18"/>
      <c r="D552" s="89"/>
      <c r="E552" s="18"/>
      <c r="F552" s="11"/>
    </row>
    <row r="553" spans="1:6" ht="15" customHeight="1" x14ac:dyDescent="0.25">
      <c r="A553" s="18"/>
      <c r="B553" s="18"/>
      <c r="C553" s="18"/>
      <c r="D553" s="89"/>
      <c r="E553" s="18"/>
      <c r="F553" s="11"/>
    </row>
    <row r="554" spans="1:6" ht="15" customHeight="1" x14ac:dyDescent="0.25">
      <c r="A554" s="18"/>
      <c r="B554" s="18"/>
      <c r="C554" s="18"/>
      <c r="D554" s="89"/>
      <c r="E554" s="18"/>
      <c r="F554" s="11"/>
    </row>
    <row r="555" spans="1:6" ht="15" customHeight="1" x14ac:dyDescent="0.25">
      <c r="A555" s="18"/>
      <c r="B555" s="18"/>
      <c r="C555" s="18"/>
      <c r="D555" s="89"/>
      <c r="E555" s="18"/>
      <c r="F555" s="11"/>
    </row>
    <row r="556" spans="1:6" ht="15" customHeight="1" x14ac:dyDescent="0.25">
      <c r="A556" s="18"/>
      <c r="B556" s="18"/>
      <c r="C556" s="18"/>
      <c r="D556" s="89"/>
      <c r="E556" s="18"/>
      <c r="F556" s="11"/>
    </row>
    <row r="557" spans="1:6" ht="15" customHeight="1" x14ac:dyDescent="0.25">
      <c r="A557" s="18"/>
      <c r="B557" s="18"/>
      <c r="C557" s="18"/>
      <c r="D557" s="89"/>
      <c r="E557" s="18"/>
      <c r="F557" s="11"/>
    </row>
    <row r="558" spans="1:6" ht="15" customHeight="1" x14ac:dyDescent="0.25">
      <c r="A558" s="18"/>
      <c r="B558" s="18"/>
      <c r="C558" s="18"/>
      <c r="D558" s="89"/>
      <c r="E558" s="18"/>
      <c r="F558" s="11"/>
    </row>
    <row r="559" spans="1:6" ht="15" customHeight="1" x14ac:dyDescent="0.25">
      <c r="A559" s="18"/>
      <c r="B559" s="18"/>
      <c r="C559" s="18"/>
      <c r="D559" s="89"/>
      <c r="E559" s="18"/>
      <c r="F559" s="11"/>
    </row>
    <row r="560" spans="1:6" ht="15" customHeight="1" x14ac:dyDescent="0.25">
      <c r="A560" s="18"/>
      <c r="B560" s="18"/>
      <c r="C560" s="18"/>
      <c r="D560" s="89"/>
      <c r="E560" s="18"/>
      <c r="F560" s="11"/>
    </row>
    <row r="561" spans="1:6" ht="15" customHeight="1" x14ac:dyDescent="0.25">
      <c r="A561" s="18"/>
      <c r="B561" s="18"/>
      <c r="C561" s="18"/>
      <c r="D561" s="89"/>
      <c r="E561" s="18"/>
      <c r="F561" s="11"/>
    </row>
    <row r="562" spans="1:6" ht="15" customHeight="1" x14ac:dyDescent="0.25">
      <c r="A562" s="18"/>
      <c r="B562" s="18"/>
      <c r="C562" s="18"/>
      <c r="D562" s="89"/>
      <c r="E562" s="18"/>
      <c r="F562" s="11"/>
    </row>
    <row r="563" spans="1:6" ht="15" customHeight="1" x14ac:dyDescent="0.25">
      <c r="A563" s="18"/>
      <c r="B563" s="18"/>
      <c r="C563" s="18"/>
      <c r="D563" s="89"/>
      <c r="E563" s="18"/>
      <c r="F563" s="11"/>
    </row>
    <row r="564" spans="1:6" ht="15" customHeight="1" x14ac:dyDescent="0.25">
      <c r="A564" s="18"/>
      <c r="B564" s="18"/>
      <c r="C564" s="18"/>
      <c r="D564" s="89"/>
      <c r="E564" s="18"/>
      <c r="F564" s="11"/>
    </row>
    <row r="565" spans="1:6" ht="15" customHeight="1" x14ac:dyDescent="0.25">
      <c r="A565" s="18"/>
      <c r="B565" s="18"/>
      <c r="C565" s="18"/>
      <c r="D565" s="89"/>
      <c r="E565" s="18"/>
      <c r="F565" s="11"/>
    </row>
    <row r="566" spans="1:6" ht="15" customHeight="1" x14ac:dyDescent="0.25">
      <c r="A566" s="18"/>
      <c r="B566" s="18"/>
      <c r="C566" s="18"/>
      <c r="D566" s="89"/>
      <c r="E566" s="18"/>
      <c r="F566" s="11"/>
    </row>
    <row r="567" spans="1:6" ht="15" customHeight="1" x14ac:dyDescent="0.25">
      <c r="A567" s="18"/>
      <c r="B567" s="18"/>
      <c r="C567" s="18"/>
      <c r="D567" s="89"/>
      <c r="E567" s="18"/>
      <c r="F567" s="11"/>
    </row>
    <row r="568" spans="1:6" ht="15" customHeight="1" x14ac:dyDescent="0.25">
      <c r="A568" s="18"/>
      <c r="B568" s="18"/>
      <c r="C568" s="18"/>
      <c r="D568" s="89"/>
      <c r="E568" s="18"/>
      <c r="F568" s="11"/>
    </row>
    <row r="569" spans="1:6" ht="15" customHeight="1" x14ac:dyDescent="0.25">
      <c r="A569" s="18"/>
      <c r="B569" s="18"/>
      <c r="C569" s="18"/>
      <c r="D569" s="89"/>
      <c r="E569" s="18"/>
      <c r="F569" s="11"/>
    </row>
    <row r="570" spans="1:6" ht="15" customHeight="1" x14ac:dyDescent="0.25">
      <c r="A570" s="18"/>
      <c r="B570" s="18"/>
      <c r="C570" s="18"/>
      <c r="D570" s="89"/>
      <c r="E570" s="18"/>
      <c r="F570" s="11"/>
    </row>
    <row r="571" spans="1:6" ht="15" customHeight="1" x14ac:dyDescent="0.25">
      <c r="A571" s="18"/>
      <c r="B571" s="18"/>
      <c r="C571" s="18"/>
      <c r="D571" s="89"/>
      <c r="E571" s="18"/>
      <c r="F571" s="11"/>
    </row>
    <row r="572" spans="1:6" ht="15" customHeight="1" x14ac:dyDescent="0.25">
      <c r="A572" s="18"/>
      <c r="B572" s="18"/>
      <c r="C572" s="18"/>
      <c r="D572" s="89"/>
      <c r="E572" s="18"/>
      <c r="F572" s="11"/>
    </row>
    <row r="573" spans="1:6" ht="15" customHeight="1" x14ac:dyDescent="0.25">
      <c r="A573" s="18"/>
      <c r="B573" s="18"/>
      <c r="C573" s="18"/>
      <c r="D573" s="89"/>
      <c r="E573" s="18"/>
      <c r="F573" s="11"/>
    </row>
    <row r="574" spans="1:6" ht="15" customHeight="1" x14ac:dyDescent="0.25">
      <c r="A574" s="18"/>
      <c r="B574" s="18"/>
      <c r="C574" s="18"/>
      <c r="D574" s="89"/>
      <c r="E574" s="18"/>
      <c r="F574" s="11"/>
    </row>
    <row r="575" spans="1:6" ht="15" customHeight="1" x14ac:dyDescent="0.25">
      <c r="A575" s="18"/>
      <c r="B575" s="18"/>
      <c r="C575" s="18"/>
      <c r="D575" s="89"/>
      <c r="E575" s="18"/>
      <c r="F575" s="11"/>
    </row>
    <row r="576" spans="1:6" ht="15" customHeight="1" x14ac:dyDescent="0.25">
      <c r="A576" s="18"/>
      <c r="B576" s="18"/>
      <c r="C576" s="18"/>
      <c r="D576" s="89"/>
      <c r="E576" s="18"/>
      <c r="F576" s="11"/>
    </row>
    <row r="577" spans="1:6" x14ac:dyDescent="0.25">
      <c r="A577" s="18"/>
      <c r="B577" s="18"/>
      <c r="C577" s="18"/>
      <c r="D577" s="89"/>
      <c r="E577" s="18"/>
      <c r="F577" s="11"/>
    </row>
    <row r="578" spans="1:6" x14ac:dyDescent="0.25">
      <c r="A578" s="18"/>
      <c r="B578" s="18"/>
      <c r="C578" s="18"/>
      <c r="D578" s="89"/>
      <c r="E578" s="18"/>
      <c r="F578" s="18"/>
    </row>
    <row r="579" spans="1:6" x14ac:dyDescent="0.25">
      <c r="A579" s="18"/>
      <c r="B579" s="18"/>
      <c r="C579" s="18"/>
      <c r="D579" s="89"/>
      <c r="E579" s="18"/>
      <c r="F579" s="18"/>
    </row>
    <row r="580" spans="1:6" x14ac:dyDescent="0.25">
      <c r="A580" s="18"/>
      <c r="B580" s="18"/>
      <c r="C580" s="18"/>
      <c r="D580" s="89"/>
      <c r="E580" s="18"/>
      <c r="F580" s="18"/>
    </row>
    <row r="581" spans="1:6" x14ac:dyDescent="0.25">
      <c r="A581" s="18"/>
      <c r="B581" s="18"/>
      <c r="C581" s="18"/>
      <c r="D581" s="89"/>
      <c r="E581" s="18"/>
      <c r="F581" s="18"/>
    </row>
    <row r="582" spans="1:6" x14ac:dyDescent="0.25">
      <c r="A582" s="18"/>
      <c r="B582" s="18"/>
      <c r="C582" s="18"/>
      <c r="D582" s="89"/>
      <c r="E582" s="18"/>
      <c r="F582" s="18"/>
    </row>
    <row r="583" spans="1:6" x14ac:dyDescent="0.25">
      <c r="A583" s="18"/>
      <c r="B583" s="18"/>
      <c r="C583" s="18"/>
      <c r="D583" s="89"/>
      <c r="E583" s="18"/>
      <c r="F583" s="18"/>
    </row>
    <row r="584" spans="1:6" x14ac:dyDescent="0.25">
      <c r="A584" s="18"/>
      <c r="B584" s="18"/>
      <c r="C584" s="18"/>
      <c r="D584" s="89"/>
      <c r="E584" s="18"/>
      <c r="F584" s="18"/>
    </row>
    <row r="585" spans="1:6" x14ac:dyDescent="0.25">
      <c r="A585" s="18"/>
      <c r="B585" s="18"/>
      <c r="C585" s="18"/>
      <c r="D585" s="89"/>
      <c r="E585" s="18"/>
      <c r="F585" s="18"/>
    </row>
    <row r="586" spans="1:6" x14ac:dyDescent="0.25">
      <c r="A586" s="18"/>
      <c r="B586" s="18"/>
      <c r="C586" s="18"/>
      <c r="D586" s="89"/>
      <c r="E586" s="18"/>
      <c r="F586" s="18"/>
    </row>
    <row r="587" spans="1:6" x14ac:dyDescent="0.25">
      <c r="A587" s="18"/>
      <c r="B587" s="18"/>
      <c r="C587" s="18"/>
      <c r="D587" s="89"/>
      <c r="E587" s="18"/>
      <c r="F587" s="18"/>
    </row>
    <row r="588" spans="1:6" x14ac:dyDescent="0.25">
      <c r="A588" s="18"/>
      <c r="B588" s="18"/>
      <c r="C588" s="18"/>
      <c r="D588" s="89"/>
      <c r="E588" s="18"/>
      <c r="F588" s="18"/>
    </row>
    <row r="589" spans="1:6" x14ac:dyDescent="0.25">
      <c r="A589" s="18"/>
      <c r="B589" s="18"/>
      <c r="C589" s="18"/>
      <c r="D589" s="89"/>
      <c r="E589" s="18"/>
      <c r="F589" s="18"/>
    </row>
    <row r="590" spans="1:6" x14ac:dyDescent="0.25">
      <c r="A590" s="18"/>
      <c r="B590" s="18"/>
      <c r="C590" s="18"/>
      <c r="D590" s="89"/>
      <c r="E590" s="18"/>
      <c r="F590" s="18"/>
    </row>
    <row r="591" spans="1:6" x14ac:dyDescent="0.25">
      <c r="A591" s="18"/>
      <c r="B591" s="18"/>
      <c r="C591" s="18"/>
      <c r="D591" s="89"/>
      <c r="E591" s="18"/>
      <c r="F591" s="18"/>
    </row>
    <row r="592" spans="1:6" x14ac:dyDescent="0.25">
      <c r="A592" s="18"/>
      <c r="B592" s="18"/>
      <c r="C592" s="18"/>
      <c r="D592" s="89"/>
      <c r="E592" s="18"/>
      <c r="F592" s="18"/>
    </row>
    <row r="593" spans="1:6" x14ac:dyDescent="0.25">
      <c r="A593" s="18"/>
      <c r="B593" s="18"/>
      <c r="C593" s="18"/>
      <c r="D593" s="89"/>
      <c r="E593" s="18"/>
      <c r="F593" s="18"/>
    </row>
    <row r="594" spans="1:6" x14ac:dyDescent="0.25">
      <c r="A594" s="18"/>
      <c r="B594" s="18"/>
      <c r="C594" s="18"/>
      <c r="D594" s="89"/>
      <c r="E594" s="18"/>
      <c r="F594" s="18"/>
    </row>
    <row r="595" spans="1:6" x14ac:dyDescent="0.25">
      <c r="A595" s="18"/>
      <c r="B595" s="18"/>
      <c r="C595" s="18"/>
      <c r="D595" s="89"/>
      <c r="E595" s="18"/>
      <c r="F595" s="18"/>
    </row>
    <row r="596" spans="1:6" x14ac:dyDescent="0.25">
      <c r="A596" s="18"/>
      <c r="B596" s="18"/>
      <c r="C596" s="18"/>
      <c r="D596" s="89"/>
      <c r="E596" s="18"/>
      <c r="F596" s="18"/>
    </row>
    <row r="597" spans="1:6" x14ac:dyDescent="0.25">
      <c r="A597" s="18"/>
      <c r="B597" s="18"/>
      <c r="C597" s="18"/>
      <c r="D597" s="89"/>
      <c r="E597" s="18"/>
      <c r="F597" s="18"/>
    </row>
    <row r="598" spans="1:6" x14ac:dyDescent="0.25">
      <c r="A598" s="18"/>
      <c r="B598" s="3"/>
      <c r="C598" s="3"/>
      <c r="D598" s="88"/>
      <c r="E598" s="3"/>
      <c r="F598" s="3"/>
    </row>
    <row r="599" spans="1:6" x14ac:dyDescent="0.25">
      <c r="B599" s="3"/>
      <c r="C599" s="3"/>
      <c r="D599" s="88"/>
      <c r="E599" s="3"/>
      <c r="F599" s="3"/>
    </row>
  </sheetData>
  <sheetProtection formatCells="0" formatColumns="0" formatRows="0"/>
  <dataConsolidate/>
  <mergeCells count="10">
    <mergeCell ref="AN15:AP15"/>
    <mergeCell ref="H5:S5"/>
    <mergeCell ref="R16:S16"/>
    <mergeCell ref="T16:V16"/>
    <mergeCell ref="G16:Q16"/>
    <mergeCell ref="A1:E3"/>
    <mergeCell ref="F1:K1"/>
    <mergeCell ref="F2:K2"/>
    <mergeCell ref="F3:K3"/>
    <mergeCell ref="L3:M3"/>
  </mergeCells>
  <conditionalFormatting sqref="O9:O13 P8:P10 K8 K9:L13 N8:N13">
    <cfRule type="expression" dxfId="396" priority="2518">
      <formula>+IF($O$8="Sede Direccion General",1,0)</formula>
    </cfRule>
    <cfRule type="expression" dxfId="395" priority="2519">
      <formula>+IF($O$8="",1,0)</formula>
    </cfRule>
  </conditionalFormatting>
  <conditionalFormatting sqref="O9:O13 P10 P8 K8 K9:L13 N8:N13">
    <cfRule type="expression" dxfId="394" priority="2522">
      <formula>+IF($O$9="",1,0)</formula>
    </cfRule>
  </conditionalFormatting>
  <dataValidations count="8">
    <dataValidation allowBlank="1" showInputMessage="1" showErrorMessage="1" promptTitle="FECHA" prompt="INGRESE DD/MM/AA" sqref="L13:L14 I10:J10 I12:J12 I8"/>
    <dataValidation type="list" allowBlank="1" showInputMessage="1" showErrorMessage="1" sqref="L18:L521">
      <formula1>CONTROL_NATURALEZA</formula1>
    </dataValidation>
    <dataValidation type="list" allowBlank="1" showInputMessage="1" showErrorMessage="1" sqref="K18:K521">
      <formula1>CONTROL_TIPO</formula1>
    </dataValidation>
    <dataValidation type="list" allowBlank="1" showInputMessage="1" showErrorMessage="1" sqref="M18:M521">
      <formula1>CONTROL_DOCUMENTADO</formula1>
    </dataValidation>
    <dataValidation type="list" allowBlank="1" showInputMessage="1" showErrorMessage="1" sqref="R18:R521">
      <formula1>CONTROL_EJECUCION</formula1>
    </dataValidation>
    <dataValidation type="list" allowBlank="1" showInputMessage="1" showErrorMessage="1" sqref="T18:T521">
      <formula1>CONTROL_EFECTIVIDAD</formula1>
    </dataValidation>
    <dataValidation type="list" allowBlank="1" showInputMessage="1" showErrorMessage="1" sqref="J18:J521">
      <formula1>CONTROLES_FRECUENCIA</formula1>
    </dataValidation>
    <dataValidation type="list" allowBlank="1" showInputMessage="1" showErrorMessage="1" sqref="F18:F25">
      <formula1>$AB$35:$AB$83</formula1>
    </dataValidation>
  </dataValidations>
  <pageMargins left="0.7" right="0.7" top="0.75" bottom="0.75" header="0.3" footer="0.3"/>
  <pageSetup paperSize="9" orientation="portrait" verticalDpi="4294967295" r:id="rId1"/>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'1. IDENTIFICACION DEL RIESGO'!$AB$29:$AB$34</xm:f>
          </x14:formula1>
          <xm:sqref>F27:F521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7" tint="0.39997558519241921"/>
  </sheetPr>
  <dimension ref="A1:BH598"/>
  <sheetViews>
    <sheetView showGridLines="0" zoomScale="80" zoomScaleNormal="80" workbookViewId="0">
      <selection activeCell="F1" sqref="F1:Q1"/>
    </sheetView>
  </sheetViews>
  <sheetFormatPr baseColWidth="10" defaultColWidth="11.42578125" defaultRowHeight="15" x14ac:dyDescent="0.25"/>
  <cols>
    <col min="1" max="1" width="1.140625" style="3" customWidth="1"/>
    <col min="2" max="3" width="1" style="3" customWidth="1"/>
    <col min="4" max="4" width="11.7109375" style="88" customWidth="1"/>
    <col min="5" max="5" width="1.140625" style="3" customWidth="1"/>
    <col min="6" max="6" width="3.7109375" style="168" customWidth="1"/>
    <col min="7" max="7" width="15.85546875" style="168" customWidth="1"/>
    <col min="8" max="8" width="11.42578125" style="168" hidden="1" customWidth="1"/>
    <col min="9" max="9" width="15.7109375" style="168" customWidth="1"/>
    <col min="10" max="10" width="14.42578125" style="168" customWidth="1"/>
    <col min="11" max="11" width="16.42578125" style="168" customWidth="1"/>
    <col min="12" max="12" width="14" style="168" customWidth="1"/>
    <col min="13" max="13" width="18" style="168" customWidth="1"/>
    <col min="14" max="14" width="8.28515625" style="168" customWidth="1"/>
    <col min="15" max="15" width="8.7109375" style="168" customWidth="1"/>
    <col min="16" max="16" width="3.28515625" style="168" customWidth="1"/>
    <col min="17" max="17" width="14.5703125" style="168" customWidth="1"/>
    <col min="18" max="18" width="0" style="168" hidden="1" customWidth="1"/>
    <col min="19" max="22" width="16.140625" style="168" customWidth="1"/>
    <col min="23" max="23" width="18.140625" style="168" customWidth="1"/>
    <col min="24" max="24" width="0.85546875" style="168" customWidth="1"/>
    <col min="25" max="16384" width="11.42578125" style="168"/>
  </cols>
  <sheetData>
    <row r="1" spans="1:60" s="300" customFormat="1" ht="30" customHeight="1" x14ac:dyDescent="0.25">
      <c r="A1" s="575"/>
      <c r="B1" s="575"/>
      <c r="C1" s="575"/>
      <c r="D1" s="575"/>
      <c r="E1" s="575"/>
      <c r="F1" s="576" t="s">
        <v>3</v>
      </c>
      <c r="G1" s="576"/>
      <c r="H1" s="576"/>
      <c r="I1" s="576"/>
      <c r="J1" s="576"/>
      <c r="K1" s="576"/>
      <c r="L1" s="576"/>
      <c r="M1" s="576"/>
      <c r="N1" s="576"/>
      <c r="O1" s="576"/>
      <c r="P1" s="576"/>
      <c r="Q1" s="576"/>
      <c r="R1" s="414"/>
      <c r="S1" s="514" t="s">
        <v>1808</v>
      </c>
      <c r="T1" s="512">
        <v>43063</v>
      </c>
      <c r="U1" s="102"/>
      <c r="V1" s="102"/>
      <c r="W1" s="102"/>
      <c r="X1" s="102"/>
      <c r="Y1" s="102"/>
      <c r="Z1" s="102"/>
      <c r="AA1" s="102"/>
      <c r="AB1" s="102"/>
      <c r="AC1" s="102"/>
      <c r="AD1" s="102"/>
      <c r="AE1" s="102"/>
      <c r="AF1" s="102"/>
      <c r="AG1" s="102"/>
      <c r="AH1" s="102"/>
      <c r="AI1" s="102"/>
      <c r="AJ1" s="102"/>
      <c r="AK1" s="102"/>
      <c r="AL1" s="102"/>
      <c r="AM1" s="360"/>
      <c r="AN1" s="360"/>
      <c r="AO1" s="360"/>
      <c r="AP1" s="360"/>
      <c r="AQ1" s="102"/>
      <c r="AR1" s="102"/>
      <c r="AS1" s="102"/>
      <c r="AT1" s="102"/>
      <c r="AU1" s="361"/>
      <c r="AV1" s="102"/>
      <c r="AW1" s="102"/>
      <c r="AX1" s="102"/>
      <c r="AY1" s="102"/>
      <c r="AZ1" s="102"/>
      <c r="BB1" s="322"/>
      <c r="BD1" s="322"/>
      <c r="BF1" s="322"/>
      <c r="BH1" s="322"/>
    </row>
    <row r="2" spans="1:60" s="300" customFormat="1" ht="30" customHeight="1" x14ac:dyDescent="0.25">
      <c r="A2" s="575"/>
      <c r="B2" s="575"/>
      <c r="C2" s="575"/>
      <c r="D2" s="575"/>
      <c r="E2" s="575"/>
      <c r="F2" s="579" t="s">
        <v>1792</v>
      </c>
      <c r="G2" s="579"/>
      <c r="H2" s="579"/>
      <c r="I2" s="579"/>
      <c r="J2" s="579"/>
      <c r="K2" s="579"/>
      <c r="L2" s="579"/>
      <c r="M2" s="579"/>
      <c r="N2" s="579"/>
      <c r="O2" s="579"/>
      <c r="P2" s="579"/>
      <c r="Q2" s="579"/>
      <c r="R2" s="414"/>
      <c r="S2" s="513" t="s">
        <v>1819</v>
      </c>
      <c r="T2" s="513" t="s">
        <v>1824</v>
      </c>
      <c r="U2" s="102"/>
      <c r="V2" s="102"/>
      <c r="W2" s="102"/>
      <c r="X2" s="102"/>
      <c r="Y2" s="102"/>
      <c r="Z2" s="102"/>
      <c r="AA2" s="102"/>
      <c r="AB2" s="102"/>
      <c r="AC2" s="102"/>
      <c r="AD2" s="102"/>
      <c r="AE2" s="102"/>
      <c r="AF2" s="102"/>
      <c r="AG2" s="102"/>
      <c r="AH2" s="102"/>
      <c r="AI2" s="102"/>
      <c r="AJ2" s="102"/>
      <c r="AK2" s="102"/>
      <c r="AL2" s="102"/>
      <c r="AM2" s="360"/>
      <c r="AN2" s="360"/>
      <c r="AO2" s="360"/>
      <c r="AP2" s="360"/>
      <c r="AQ2" s="102"/>
      <c r="AR2" s="102"/>
      <c r="AS2" s="102"/>
      <c r="AT2" s="102"/>
      <c r="AU2" s="361"/>
      <c r="AV2" s="102"/>
      <c r="AW2" s="102"/>
      <c r="AX2" s="102"/>
      <c r="AY2" s="102"/>
      <c r="AZ2" s="102"/>
      <c r="BB2" s="322"/>
      <c r="BD2" s="322"/>
      <c r="BF2" s="322"/>
      <c r="BH2" s="322"/>
    </row>
    <row r="3" spans="1:60" s="300" customFormat="1" ht="30" customHeight="1" x14ac:dyDescent="0.25">
      <c r="A3" s="575"/>
      <c r="B3" s="575"/>
      <c r="C3" s="575"/>
      <c r="D3" s="575"/>
      <c r="E3" s="575"/>
      <c r="F3" s="580" t="s">
        <v>1821</v>
      </c>
      <c r="G3" s="580"/>
      <c r="H3" s="580"/>
      <c r="I3" s="580"/>
      <c r="J3" s="580"/>
      <c r="K3" s="580"/>
      <c r="L3" s="580"/>
      <c r="M3" s="580"/>
      <c r="N3" s="580"/>
      <c r="O3" s="580"/>
      <c r="P3" s="580"/>
      <c r="Q3" s="580"/>
      <c r="R3" s="414"/>
      <c r="S3" s="581" t="s">
        <v>1793</v>
      </c>
      <c r="T3" s="581"/>
      <c r="U3" s="102"/>
      <c r="V3" s="102"/>
      <c r="W3" s="102"/>
      <c r="X3" s="102"/>
      <c r="Y3" s="102"/>
      <c r="Z3" s="102"/>
      <c r="AA3" s="102"/>
      <c r="AB3" s="102"/>
      <c r="AC3" s="102"/>
      <c r="AD3" s="102"/>
      <c r="AE3" s="102"/>
      <c r="AF3" s="102"/>
      <c r="AG3" s="102"/>
      <c r="AH3" s="102"/>
      <c r="AI3" s="102"/>
      <c r="AJ3" s="102"/>
      <c r="AK3" s="102"/>
      <c r="AL3" s="102"/>
      <c r="AM3" s="360"/>
      <c r="AN3" s="360"/>
      <c r="AO3" s="360"/>
      <c r="AP3" s="360"/>
      <c r="AQ3" s="102"/>
      <c r="AR3" s="102"/>
      <c r="AS3" s="102"/>
      <c r="AT3" s="102"/>
      <c r="AU3" s="361"/>
      <c r="AV3" s="102"/>
      <c r="AW3" s="102"/>
      <c r="AX3" s="102"/>
      <c r="AY3" s="102"/>
      <c r="AZ3" s="102"/>
      <c r="BB3" s="322"/>
      <c r="BD3" s="322"/>
      <c r="BF3" s="322"/>
      <c r="BH3" s="322"/>
    </row>
    <row r="4" spans="1:60" s="235" customFormat="1" ht="12" x14ac:dyDescent="0.25">
      <c r="A4" s="3"/>
      <c r="B4" s="152"/>
      <c r="C4" s="152"/>
      <c r="D4" s="153"/>
      <c r="E4" s="152"/>
      <c r="F4" s="152"/>
      <c r="G4" s="152"/>
      <c r="H4" s="154"/>
      <c r="I4" s="154"/>
      <c r="J4" s="154"/>
      <c r="K4" s="154"/>
      <c r="L4" s="152"/>
      <c r="M4" s="152"/>
      <c r="N4" s="154"/>
      <c r="O4" s="152"/>
      <c r="P4" s="152"/>
      <c r="Q4" s="152"/>
      <c r="R4" s="152"/>
      <c r="S4" s="152"/>
      <c r="T4" s="152"/>
      <c r="U4" s="152"/>
      <c r="V4" s="152"/>
      <c r="W4" s="152"/>
      <c r="X4" s="152"/>
    </row>
    <row r="5" spans="1:60" s="235" customFormat="1" ht="15.75" hidden="1" customHeight="1" x14ac:dyDescent="0.25">
      <c r="A5" s="3"/>
      <c r="B5" s="7"/>
      <c r="C5" s="7"/>
      <c r="D5" s="155"/>
      <c r="E5" s="7"/>
      <c r="F5" s="650" t="s">
        <v>1791</v>
      </c>
      <c r="G5" s="650"/>
      <c r="H5" s="650"/>
      <c r="I5" s="650"/>
      <c r="J5" s="650"/>
      <c r="K5" s="650"/>
      <c r="L5" s="650"/>
      <c r="M5" s="650"/>
      <c r="N5" s="650"/>
      <c r="O5" s="650"/>
      <c r="P5" s="650"/>
      <c r="Q5" s="650"/>
      <c r="R5" s="650"/>
      <c r="S5" s="650"/>
      <c r="T5" s="650"/>
      <c r="U5" s="650"/>
      <c r="V5" s="650"/>
      <c r="W5" s="650"/>
      <c r="X5" s="156"/>
    </row>
    <row r="6" spans="1:60" s="235" customFormat="1" ht="12" hidden="1" x14ac:dyDescent="0.25">
      <c r="A6" s="3"/>
      <c r="B6" s="152"/>
      <c r="C6" s="152"/>
      <c r="D6" s="153"/>
      <c r="E6" s="152"/>
      <c r="F6" s="152"/>
      <c r="G6" s="152"/>
      <c r="H6" s="154"/>
      <c r="I6" s="154"/>
      <c r="J6" s="154"/>
      <c r="K6" s="154"/>
      <c r="L6" s="152"/>
      <c r="M6" s="152"/>
      <c r="N6" s="154"/>
      <c r="O6" s="152"/>
      <c r="P6" s="152"/>
      <c r="Q6" s="152"/>
      <c r="R6" s="152"/>
      <c r="S6" s="152"/>
      <c r="T6" s="152"/>
      <c r="U6" s="152"/>
      <c r="V6" s="152"/>
      <c r="W6" s="152"/>
      <c r="X6" s="152"/>
    </row>
    <row r="7" spans="1:60" s="228" customFormat="1" ht="9" customHeight="1" x14ac:dyDescent="0.25">
      <c r="A7" s="7"/>
      <c r="B7" s="157"/>
      <c r="C7" s="157"/>
      <c r="D7" s="158"/>
      <c r="E7" s="157"/>
      <c r="F7" s="157"/>
      <c r="G7" s="157"/>
      <c r="H7" s="157"/>
      <c r="I7" s="157"/>
      <c r="J7" s="157"/>
      <c r="K7" s="157"/>
      <c r="L7" s="157"/>
      <c r="M7" s="157"/>
      <c r="N7" s="157"/>
      <c r="O7" s="159"/>
      <c r="P7" s="159"/>
      <c r="Q7" s="159"/>
      <c r="R7" s="159"/>
      <c r="S7" s="159"/>
      <c r="T7" s="159"/>
      <c r="U7" s="159"/>
      <c r="V7" s="159"/>
      <c r="W7" s="159"/>
      <c r="X7" s="159"/>
    </row>
    <row r="8" spans="1:60" s="228" customFormat="1" ht="26.25" customHeight="1" x14ac:dyDescent="0.25">
      <c r="A8" s="7"/>
      <c r="B8" s="157"/>
      <c r="C8" s="157"/>
      <c r="D8" s="158"/>
      <c r="E8" s="157"/>
      <c r="F8" s="157"/>
      <c r="G8" s="157"/>
      <c r="H8" s="157"/>
      <c r="I8" s="651" t="s">
        <v>3</v>
      </c>
      <c r="J8" s="652"/>
      <c r="K8" s="653" t="str">
        <f>IF('1. IDENTIFICACION DEL RIESGO'!K8="","",'1. IDENTIFICACION DEL RIESGO'!K8)</f>
        <v xml:space="preserve">Protección </v>
      </c>
      <c r="L8" s="653"/>
      <c r="M8" s="157"/>
      <c r="N8" s="160"/>
      <c r="O8" s="161"/>
      <c r="P8" s="161"/>
      <c r="Q8" s="161"/>
      <c r="R8" s="161"/>
      <c r="S8" s="161"/>
      <c r="T8" s="161"/>
      <c r="U8" s="161"/>
      <c r="V8" s="161"/>
      <c r="W8" s="161"/>
      <c r="X8" s="161"/>
      <c r="Y8" s="229"/>
      <c r="Z8" s="229"/>
      <c r="AA8" s="229"/>
      <c r="AB8" s="230"/>
      <c r="AC8" s="230"/>
      <c r="AD8" s="231"/>
      <c r="AE8" s="231"/>
      <c r="AF8" s="231"/>
      <c r="AG8" s="229"/>
      <c r="AH8" s="232"/>
      <c r="AI8" s="231"/>
      <c r="AJ8" s="231"/>
      <c r="AK8" s="231"/>
      <c r="AL8" s="231"/>
      <c r="AN8" s="231"/>
      <c r="AO8" s="231"/>
      <c r="AP8" s="231"/>
      <c r="AQ8" s="231"/>
      <c r="AR8" s="231"/>
      <c r="AS8" s="231"/>
      <c r="AT8" s="231"/>
      <c r="AU8" s="231"/>
      <c r="AV8" s="231"/>
      <c r="AW8" s="231"/>
      <c r="AX8" s="231"/>
      <c r="AY8" s="231"/>
      <c r="AZ8" s="231"/>
      <c r="BA8" s="231"/>
      <c r="BB8" s="231"/>
      <c r="BC8" s="231"/>
      <c r="BD8" s="231"/>
      <c r="BE8" s="231"/>
      <c r="BF8" s="231"/>
    </row>
    <row r="9" spans="1:60" s="228" customFormat="1" ht="12" x14ac:dyDescent="0.25">
      <c r="A9" s="7"/>
      <c r="B9" s="157"/>
      <c r="C9" s="157"/>
      <c r="D9" s="158"/>
      <c r="E9" s="157"/>
      <c r="F9" s="157"/>
      <c r="G9" s="157"/>
      <c r="H9" s="157"/>
      <c r="I9" s="160"/>
      <c r="J9" s="160"/>
      <c r="K9" s="160"/>
      <c r="L9" s="160"/>
      <c r="M9" s="157"/>
      <c r="N9" s="160"/>
      <c r="O9" s="161"/>
      <c r="P9" s="161"/>
      <c r="Q9" s="161"/>
      <c r="R9" s="161"/>
      <c r="S9" s="161"/>
      <c r="T9" s="161"/>
      <c r="U9" s="161"/>
      <c r="V9" s="161"/>
      <c r="W9" s="161"/>
      <c r="X9" s="161"/>
      <c r="Y9" s="229"/>
      <c r="Z9" s="229"/>
      <c r="AA9" s="229"/>
      <c r="AB9" s="230"/>
      <c r="AC9" s="230"/>
      <c r="AD9" s="231"/>
      <c r="AE9" s="231"/>
      <c r="AF9" s="231"/>
      <c r="AG9" s="229"/>
      <c r="AH9" s="232"/>
      <c r="AI9" s="231"/>
      <c r="AJ9" s="231"/>
      <c r="AK9" s="231"/>
      <c r="AL9" s="231"/>
      <c r="AN9" s="231"/>
      <c r="AO9" s="231"/>
      <c r="AP9" s="231"/>
      <c r="AQ9" s="231"/>
      <c r="AR9" s="231"/>
      <c r="AS9" s="231"/>
      <c r="AT9" s="231"/>
      <c r="AU9" s="231"/>
      <c r="AV9" s="231"/>
      <c r="AW9" s="231"/>
      <c r="AX9" s="231"/>
      <c r="AY9" s="231"/>
      <c r="AZ9" s="231"/>
      <c r="BA9" s="231"/>
      <c r="BB9" s="231"/>
      <c r="BC9" s="231"/>
      <c r="BD9" s="231"/>
      <c r="BE9" s="231"/>
      <c r="BF9" s="231"/>
    </row>
    <row r="10" spans="1:60" s="228" customFormat="1" ht="12" x14ac:dyDescent="0.25">
      <c r="A10" s="7"/>
      <c r="B10" s="157"/>
      <c r="C10" s="157"/>
      <c r="D10" s="158"/>
      <c r="E10" s="157"/>
      <c r="F10" s="157"/>
      <c r="G10" s="157"/>
      <c r="H10" s="157"/>
      <c r="I10" s="651" t="s">
        <v>1285</v>
      </c>
      <c r="J10" s="652"/>
      <c r="K10" s="654">
        <f>IF(ISBLANK('2. ANALISIS DEL RIESGO'!$I$10),"",'2. ANALISIS DEL RIESGO'!$I$10)</f>
        <v>42734</v>
      </c>
      <c r="L10" s="654"/>
      <c r="M10" s="157"/>
      <c r="N10" s="160"/>
      <c r="O10" s="161"/>
      <c r="P10" s="161"/>
      <c r="Q10" s="161"/>
      <c r="R10" s="161"/>
      <c r="S10" s="161"/>
      <c r="T10" s="161"/>
      <c r="U10" s="161"/>
      <c r="V10" s="161"/>
      <c r="W10" s="161"/>
      <c r="X10" s="161"/>
      <c r="Y10" s="229"/>
      <c r="Z10" s="229"/>
      <c r="AA10" s="229"/>
      <c r="AB10" s="230"/>
      <c r="AC10" s="230"/>
      <c r="AD10" s="231"/>
      <c r="AE10" s="231"/>
      <c r="AF10" s="231"/>
      <c r="AG10" s="229"/>
      <c r="AH10" s="232"/>
      <c r="AI10" s="231"/>
      <c r="AJ10" s="231"/>
      <c r="AK10" s="231"/>
      <c r="AL10" s="231"/>
      <c r="AN10" s="231"/>
      <c r="AO10" s="231"/>
      <c r="AP10" s="231"/>
      <c r="AQ10" s="231"/>
      <c r="AR10" s="231"/>
      <c r="AS10" s="231"/>
      <c r="AT10" s="231"/>
      <c r="AU10" s="231"/>
      <c r="AV10" s="231"/>
      <c r="AW10" s="231"/>
      <c r="AX10" s="231"/>
      <c r="AY10" s="231"/>
      <c r="AZ10" s="231"/>
      <c r="BA10" s="231"/>
      <c r="BB10" s="231"/>
      <c r="BC10" s="231"/>
      <c r="BD10" s="231"/>
      <c r="BE10" s="231"/>
      <c r="BF10" s="231"/>
    </row>
    <row r="11" spans="1:60" s="228" customFormat="1" ht="12" x14ac:dyDescent="0.25">
      <c r="A11" s="7"/>
      <c r="B11" s="157"/>
      <c r="C11" s="157"/>
      <c r="D11" s="158"/>
      <c r="E11" s="157"/>
      <c r="F11" s="157"/>
      <c r="G11" s="157"/>
      <c r="H11" s="157"/>
      <c r="I11" s="157"/>
      <c r="J11" s="157"/>
      <c r="K11" s="157"/>
      <c r="L11" s="160"/>
      <c r="M11" s="157"/>
      <c r="N11" s="159"/>
      <c r="O11" s="159"/>
      <c r="P11" s="159"/>
      <c r="Q11" s="159"/>
      <c r="R11" s="159"/>
      <c r="S11" s="159"/>
      <c r="T11" s="159"/>
      <c r="U11" s="159"/>
      <c r="V11" s="159"/>
      <c r="W11" s="159"/>
      <c r="X11" s="159"/>
      <c r="Y11" s="231"/>
      <c r="Z11" s="231"/>
      <c r="AA11" s="231"/>
      <c r="AB11" s="230"/>
      <c r="AC11" s="230"/>
      <c r="AD11" s="231"/>
      <c r="AE11" s="231"/>
      <c r="AF11" s="231"/>
      <c r="AG11" s="231"/>
      <c r="AH11" s="233"/>
      <c r="AI11" s="231"/>
      <c r="AJ11" s="231"/>
      <c r="AK11" s="231"/>
      <c r="AL11" s="231"/>
      <c r="AN11" s="231"/>
      <c r="AO11" s="231"/>
      <c r="AP11" s="231"/>
      <c r="AQ11" s="231"/>
      <c r="AR11" s="231"/>
      <c r="AS11" s="231"/>
      <c r="AT11" s="231"/>
      <c r="AU11" s="231"/>
      <c r="AV11" s="231"/>
      <c r="AW11" s="231"/>
      <c r="AX11" s="231"/>
      <c r="AY11" s="231"/>
      <c r="AZ11" s="231"/>
      <c r="BA11" s="231"/>
      <c r="BB11" s="231"/>
      <c r="BC11" s="231"/>
      <c r="BD11" s="231"/>
      <c r="BE11" s="231"/>
      <c r="BF11" s="231"/>
    </row>
    <row r="12" spans="1:60" s="228" customFormat="1" ht="12" x14ac:dyDescent="0.25">
      <c r="A12" s="7"/>
      <c r="B12" s="157"/>
      <c r="C12" s="157"/>
      <c r="D12" s="158"/>
      <c r="E12" s="157"/>
      <c r="F12" s="157"/>
      <c r="G12" s="157"/>
      <c r="H12" s="157"/>
      <c r="I12" s="651" t="s">
        <v>1286</v>
      </c>
      <c r="J12" s="652"/>
      <c r="K12" s="654">
        <f>IF(ISBLANK('2. ANALISIS DEL RIESGO'!$I$12),"",'2. ANALISIS DEL RIESGO'!$I$12)</f>
        <v>43061</v>
      </c>
      <c r="L12" s="654"/>
      <c r="M12" s="157"/>
      <c r="N12" s="159"/>
      <c r="O12" s="159"/>
      <c r="P12" s="159"/>
      <c r="Q12" s="159"/>
      <c r="R12" s="159"/>
      <c r="S12" s="159"/>
      <c r="T12" s="159"/>
      <c r="U12" s="159"/>
      <c r="V12" s="159"/>
      <c r="W12" s="159"/>
      <c r="X12" s="159"/>
      <c r="Y12" s="231"/>
      <c r="Z12" s="231"/>
      <c r="AA12" s="231"/>
      <c r="AB12" s="234"/>
      <c r="AC12" s="234"/>
      <c r="AG12" s="231"/>
      <c r="AH12" s="233"/>
      <c r="AI12" s="231"/>
      <c r="AK12" s="235"/>
      <c r="AL12" s="235"/>
      <c r="AN12" s="231"/>
      <c r="AO12" s="231"/>
      <c r="AP12" s="231"/>
      <c r="AQ12" s="231"/>
      <c r="AR12" s="231"/>
      <c r="AS12" s="231"/>
      <c r="AT12" s="231"/>
      <c r="AU12" s="231"/>
      <c r="AV12" s="231"/>
      <c r="AW12" s="231"/>
      <c r="AX12" s="231"/>
      <c r="AY12" s="231"/>
      <c r="AZ12" s="231"/>
      <c r="BA12" s="231"/>
      <c r="BB12" s="231"/>
      <c r="BC12" s="231"/>
      <c r="BD12" s="231"/>
      <c r="BE12" s="231"/>
      <c r="BF12" s="231"/>
    </row>
    <row r="13" spans="1:60" s="228" customFormat="1" ht="9" customHeight="1" x14ac:dyDescent="0.25">
      <c r="A13" s="7"/>
      <c r="B13" s="157"/>
      <c r="C13" s="157"/>
      <c r="D13" s="158"/>
      <c r="E13" s="159"/>
      <c r="F13" s="157"/>
      <c r="G13" s="157"/>
      <c r="H13" s="159"/>
      <c r="I13" s="159"/>
      <c r="J13" s="159"/>
      <c r="K13" s="159"/>
      <c r="L13" s="159"/>
      <c r="M13" s="157"/>
      <c r="N13" s="159"/>
      <c r="O13" s="159"/>
      <c r="P13" s="159"/>
      <c r="Q13" s="159"/>
      <c r="R13" s="159"/>
      <c r="S13" s="159"/>
      <c r="T13" s="159"/>
      <c r="U13" s="159"/>
      <c r="V13" s="159"/>
      <c r="W13" s="159"/>
      <c r="X13" s="159"/>
    </row>
    <row r="14" spans="1:60" s="228" customFormat="1" ht="9" customHeight="1" x14ac:dyDescent="0.25">
      <c r="A14" s="7"/>
      <c r="B14" s="157"/>
      <c r="C14" s="157"/>
      <c r="D14" s="158"/>
      <c r="E14" s="157"/>
      <c r="F14" s="157"/>
      <c r="G14" s="157"/>
      <c r="H14" s="157"/>
      <c r="I14" s="157"/>
      <c r="J14" s="157"/>
      <c r="K14" s="157"/>
      <c r="L14" s="157"/>
      <c r="M14" s="157"/>
      <c r="N14" s="157"/>
      <c r="O14" s="157"/>
      <c r="P14" s="157"/>
      <c r="Q14" s="157"/>
      <c r="R14" s="157"/>
      <c r="S14" s="157"/>
      <c r="T14" s="157"/>
      <c r="U14" s="157"/>
      <c r="V14" s="157"/>
      <c r="W14" s="157"/>
      <c r="X14" s="157"/>
    </row>
    <row r="15" spans="1:60" s="7" customFormat="1" x14ac:dyDescent="0.25">
      <c r="B15" s="157"/>
      <c r="C15" s="157"/>
      <c r="D15" s="158"/>
      <c r="E15" s="162"/>
      <c r="F15" s="649" t="s">
        <v>1549</v>
      </c>
      <c r="G15" s="649"/>
      <c r="H15" s="649"/>
      <c r="I15" s="649"/>
      <c r="J15" s="649"/>
      <c r="K15" s="649"/>
      <c r="L15" s="649"/>
      <c r="M15" s="649"/>
      <c r="N15" s="649"/>
      <c r="O15" s="649"/>
      <c r="P15" s="649"/>
      <c r="Q15" s="649"/>
      <c r="R15" s="649"/>
      <c r="S15" s="649"/>
      <c r="T15" s="649"/>
      <c r="U15" s="649"/>
      <c r="V15" s="649"/>
      <c r="W15" s="649"/>
      <c r="X15" s="163"/>
    </row>
    <row r="16" spans="1:60" s="7" customFormat="1" ht="7.5" customHeight="1" x14ac:dyDescent="0.25">
      <c r="B16" s="157"/>
      <c r="C16" s="157"/>
      <c r="D16" s="158"/>
      <c r="E16" s="164"/>
      <c r="F16" s="16"/>
      <c r="G16" s="16"/>
      <c r="H16" s="165"/>
      <c r="I16" s="16"/>
      <c r="J16" s="16"/>
      <c r="K16" s="16"/>
      <c r="L16" s="16"/>
      <c r="M16" s="16"/>
      <c r="N16" s="16"/>
      <c r="O16" s="16"/>
      <c r="P16" s="16"/>
      <c r="Q16" s="16"/>
      <c r="R16" s="16"/>
      <c r="S16" s="16"/>
      <c r="T16" s="16"/>
      <c r="U16" s="16"/>
      <c r="V16" s="16"/>
      <c r="W16" s="16"/>
      <c r="X16" s="16"/>
    </row>
    <row r="17" spans="1:24" s="7" customFormat="1" ht="12" x14ac:dyDescent="0.25">
      <c r="B17" s="157"/>
      <c r="C17" s="157"/>
      <c r="D17" s="158"/>
      <c r="E17" s="164"/>
      <c r="F17" s="643" t="s">
        <v>1735</v>
      </c>
      <c r="G17" s="644"/>
      <c r="H17" s="644"/>
      <c r="I17" s="644"/>
      <c r="J17" s="644"/>
      <c r="K17" s="644"/>
      <c r="L17" s="644"/>
      <c r="M17" s="645"/>
      <c r="N17" s="16"/>
      <c r="O17" s="16"/>
      <c r="P17" s="643" t="s">
        <v>1736</v>
      </c>
      <c r="Q17" s="644"/>
      <c r="R17" s="644"/>
      <c r="S17" s="644"/>
      <c r="T17" s="644"/>
      <c r="U17" s="644"/>
      <c r="V17" s="644"/>
      <c r="W17" s="645"/>
      <c r="X17" s="16"/>
    </row>
    <row r="18" spans="1:24" s="7" customFormat="1" ht="7.5" customHeight="1" x14ac:dyDescent="0.25">
      <c r="B18" s="157"/>
      <c r="C18" s="157"/>
      <c r="D18" s="158"/>
      <c r="E18" s="164"/>
      <c r="F18" s="16"/>
      <c r="G18" s="16"/>
      <c r="H18" s="165"/>
      <c r="I18" s="16"/>
      <c r="J18" s="16"/>
      <c r="K18" s="16"/>
      <c r="L18" s="16"/>
      <c r="M18" s="16"/>
      <c r="N18" s="16"/>
      <c r="O18" s="16"/>
      <c r="P18" s="16"/>
      <c r="Q18" s="16"/>
      <c r="R18" s="16"/>
      <c r="S18" s="16"/>
      <c r="T18" s="16"/>
      <c r="U18" s="16"/>
      <c r="V18" s="16"/>
      <c r="W18" s="16"/>
      <c r="X18" s="16"/>
    </row>
    <row r="19" spans="1:24" x14ac:dyDescent="0.25">
      <c r="A19" s="7"/>
      <c r="B19" s="157"/>
      <c r="C19" s="157"/>
      <c r="D19" s="158"/>
      <c r="E19" s="164"/>
      <c r="F19" s="166" t="s">
        <v>4</v>
      </c>
      <c r="G19" s="167" t="s">
        <v>4</v>
      </c>
      <c r="H19" s="167" t="s">
        <v>4</v>
      </c>
      <c r="I19" s="646" t="s">
        <v>6</v>
      </c>
      <c r="J19" s="647"/>
      <c r="K19" s="647"/>
      <c r="L19" s="647"/>
      <c r="M19" s="648"/>
      <c r="P19" s="166" t="s">
        <v>4</v>
      </c>
      <c r="Q19" s="167" t="s">
        <v>4</v>
      </c>
      <c r="R19" s="167" t="s">
        <v>4</v>
      </c>
      <c r="S19" s="646" t="s">
        <v>6</v>
      </c>
      <c r="T19" s="647"/>
      <c r="U19" s="647"/>
      <c r="V19" s="647"/>
      <c r="W19" s="648"/>
    </row>
    <row r="20" spans="1:24" ht="22.5" customHeight="1" x14ac:dyDescent="0.25">
      <c r="A20" s="7"/>
      <c r="B20" s="157"/>
      <c r="C20" s="157"/>
      <c r="D20" s="158"/>
      <c r="E20" s="164"/>
      <c r="F20" s="169" t="s">
        <v>4</v>
      </c>
      <c r="G20" s="170" t="s">
        <v>4</v>
      </c>
      <c r="H20" s="170" t="s">
        <v>4</v>
      </c>
      <c r="I20" s="171" t="s">
        <v>1550</v>
      </c>
      <c r="J20" s="172" t="s">
        <v>1102</v>
      </c>
      <c r="K20" s="172" t="s">
        <v>1098</v>
      </c>
      <c r="L20" s="173" t="s">
        <v>1551</v>
      </c>
      <c r="M20" s="174" t="s">
        <v>1752</v>
      </c>
      <c r="P20" s="169" t="s">
        <v>4</v>
      </c>
      <c r="Q20" s="170" t="s">
        <v>4</v>
      </c>
      <c r="R20" s="170" t="s">
        <v>4</v>
      </c>
      <c r="S20" s="171" t="s">
        <v>1550</v>
      </c>
      <c r="T20" s="172" t="s">
        <v>1102</v>
      </c>
      <c r="U20" s="172" t="s">
        <v>1098</v>
      </c>
      <c r="V20" s="173" t="s">
        <v>1551</v>
      </c>
      <c r="W20" s="174" t="s">
        <v>1752</v>
      </c>
    </row>
    <row r="21" spans="1:24" hidden="1" x14ac:dyDescent="0.25">
      <c r="A21" s="7"/>
      <c r="B21" s="157"/>
      <c r="C21" s="157"/>
      <c r="D21" s="158"/>
      <c r="E21" s="164"/>
      <c r="F21" s="169" t="s">
        <v>4</v>
      </c>
      <c r="G21" s="170" t="s">
        <v>4</v>
      </c>
      <c r="H21" s="170" t="s">
        <v>4</v>
      </c>
      <c r="I21" s="175">
        <v>1</v>
      </c>
      <c r="J21" s="175">
        <v>2</v>
      </c>
      <c r="K21" s="175">
        <v>3</v>
      </c>
      <c r="L21" s="175">
        <v>4</v>
      </c>
      <c r="M21" s="176">
        <v>5</v>
      </c>
      <c r="P21" s="169" t="s">
        <v>4</v>
      </c>
      <c r="Q21" s="170" t="s">
        <v>4</v>
      </c>
      <c r="R21" s="170" t="s">
        <v>4</v>
      </c>
      <c r="S21" s="175">
        <v>1</v>
      </c>
      <c r="T21" s="175">
        <v>2</v>
      </c>
      <c r="U21" s="175">
        <v>3</v>
      </c>
      <c r="V21" s="175">
        <v>4</v>
      </c>
      <c r="W21" s="176">
        <v>5</v>
      </c>
    </row>
    <row r="22" spans="1:24" ht="40.5" customHeight="1" x14ac:dyDescent="0.25">
      <c r="A22" s="7"/>
      <c r="B22" s="157"/>
      <c r="C22" s="157"/>
      <c r="D22" s="158"/>
      <c r="E22" s="164"/>
      <c r="F22" s="639" t="s">
        <v>5</v>
      </c>
      <c r="G22" s="179" t="s">
        <v>1668</v>
      </c>
      <c r="H22" s="177">
        <v>1</v>
      </c>
      <c r="I22" s="382" t="str">
        <f>concatenateif('2. ANALISIS DEL RIESGO'!$AG$18:$AG$23,DATOS!BD12,'2. ANALISIS DEL RIESGO'!$N$18:$N$23,", ")</f>
        <v/>
      </c>
      <c r="J22" s="178" t="str">
        <f>concatenateif('2. ANALISIS DEL RIESGO'!$AG$18:$AG$23,DATOS!BE12,'2. ANALISIS DEL RIESGO'!$N$18:$N$23,", ")</f>
        <v/>
      </c>
      <c r="K22" s="383" t="str">
        <f>concatenateif('2. ANALISIS DEL RIESGO'!$AG$18:$AG$23,DATOS!BF12,'2. ANALISIS DEL RIESGO'!$N$18:$N$23,", ")</f>
        <v/>
      </c>
      <c r="L22" s="383" t="str">
        <f>concatenateif('2. ANALISIS DEL RIESGO'!$AG$18:$AG$23,DATOS!BG12,'2. ANALISIS DEL RIESGO'!$N$18:$N$23,", ")</f>
        <v/>
      </c>
      <c r="M22" s="384" t="str">
        <f>concatenateif('2. ANALISIS DEL RIESGO'!$AG$18:$AG$23,DATOS!BH12,'2. ANALISIS DEL RIESGO'!$N$18:$N$23,", ")</f>
        <v/>
      </c>
      <c r="P22" s="639" t="s">
        <v>5</v>
      </c>
      <c r="Q22" s="179" t="s">
        <v>1668</v>
      </c>
      <c r="R22" s="175">
        <v>1</v>
      </c>
      <c r="S22" s="382" t="str">
        <f>concatenateif('2. ANALISIS DEL RIESGO'!$AY$18:$AY$23,DATOS!BD12,'2. ANALISIS DEL RIESGO'!$N$18:$N$23,", ")</f>
        <v/>
      </c>
      <c r="T22" s="178" t="str">
        <f>concatenateif('2. ANALISIS DEL RIESGO'!$AY$18:$AY$23,DATOS!BE12,'2. ANALISIS DEL RIESGO'!$N$18:$N$23,", ")</f>
        <v/>
      </c>
      <c r="U22" s="383" t="str">
        <f>concatenateif('2. ANALISIS DEL RIESGO'!$AY$18:$AY$23,DATOS!BF12,'2. ANALISIS DEL RIESGO'!$N$18:$N$23,", ")</f>
        <v/>
      </c>
      <c r="V22" s="383" t="str">
        <f>concatenateif('2. ANALISIS DEL RIESGO'!$AY$18:$AY$23,DATOS!BG12,'2. ANALISIS DEL RIESGO'!$N$18:$N$23,", ")</f>
        <v/>
      </c>
      <c r="W22" s="384" t="str">
        <f>concatenateif('2. ANALISIS DEL RIESGO'!$AY$18:$AY$23,DATOS!BH12,'2. ANALISIS DEL RIESGO'!$N$18:$N$23,", ")</f>
        <v/>
      </c>
    </row>
    <row r="23" spans="1:24" ht="40.5" customHeight="1" x14ac:dyDescent="0.25">
      <c r="A23" s="7"/>
      <c r="B23" s="157"/>
      <c r="C23" s="157"/>
      <c r="D23" s="158"/>
      <c r="E23" s="164"/>
      <c r="F23" s="640"/>
      <c r="G23" s="176" t="s">
        <v>1100</v>
      </c>
      <c r="H23" s="175">
        <v>2</v>
      </c>
      <c r="I23" s="380" t="str">
        <f>concatenateif('2. ANALISIS DEL RIESGO'!$AG$18:$AG$23,DATOS!BD13,'2. ANALISIS DEL RIESGO'!$N$18:$N$23,", ")</f>
        <v/>
      </c>
      <c r="J23" s="182" t="str">
        <f>concatenateif('2. ANALISIS DEL RIESGO'!$AG$18:$AG$23,DATOS!BE13,'2. ANALISIS DEL RIESGO'!$N$18:$N$23,", ")</f>
        <v/>
      </c>
      <c r="K23" s="182" t="str">
        <f>concatenateif('2. ANALISIS DEL RIESGO'!$AG$18:$AG$23,DATOS!BF13,'2. ANALISIS DEL RIESGO'!$N$18:$N$23,", ")</f>
        <v/>
      </c>
      <c r="L23" s="184" t="str">
        <f>concatenateif('2. ANALISIS DEL RIESGO'!$AG$18:$AG$23,DATOS!BG13,'2. ANALISIS DEL RIESGO'!$N$18:$N$23,", ")</f>
        <v>PR3, PR7</v>
      </c>
      <c r="M23" s="183" t="str">
        <f>concatenateif('2. ANALISIS DEL RIESGO'!$AG$18:$AG$23,DATOS!BH13,'2. ANALISIS DEL RIESGO'!$N$18:$N$23,", ")</f>
        <v/>
      </c>
      <c r="P23" s="640"/>
      <c r="Q23" s="176" t="s">
        <v>1100</v>
      </c>
      <c r="R23" s="175">
        <v>2</v>
      </c>
      <c r="S23" s="380" t="str">
        <f>concatenateif('2. ANALISIS DEL RIESGO'!$AY$18:$AY$23,DATOS!BD13,'2. ANALISIS DEL RIESGO'!$N$18:$N$23,", ")</f>
        <v/>
      </c>
      <c r="T23" s="182" t="str">
        <f>concatenateif('2. ANALISIS DEL RIESGO'!$AY$18:$AY$23,DATOS!BE13,'2. ANALISIS DEL RIESGO'!$N$18:$N$23,", ")</f>
        <v/>
      </c>
      <c r="U23" s="182" t="str">
        <f>concatenateif('2. ANALISIS DEL RIESGO'!$AY$18:$AY$23,DATOS!BF13,'2. ANALISIS DEL RIESGO'!$N$18:$N$23,", ")</f>
        <v/>
      </c>
      <c r="V23" s="184" t="str">
        <f>concatenateif('2. ANALISIS DEL RIESGO'!$AY$18:$AY$23,DATOS!BG13,'2. ANALISIS DEL RIESGO'!$N$18:$N$23,", ")</f>
        <v>PR7</v>
      </c>
      <c r="W23" s="183" t="str">
        <f>concatenateif('2. ANALISIS DEL RIESGO'!$AY$18:$AY$23,DATOS!BH13,'2. ANALISIS DEL RIESGO'!$N$18:$N$23,", ")</f>
        <v/>
      </c>
    </row>
    <row r="24" spans="1:24" ht="40.5" customHeight="1" x14ac:dyDescent="0.25">
      <c r="A24" s="7"/>
      <c r="B24" s="157"/>
      <c r="C24" s="157"/>
      <c r="D24" s="158"/>
      <c r="E24" s="164"/>
      <c r="F24" s="640"/>
      <c r="G24" s="176" t="s">
        <v>1667</v>
      </c>
      <c r="H24" s="175">
        <v>3</v>
      </c>
      <c r="I24" s="381" t="str">
        <f>concatenateif('2. ANALISIS DEL RIESGO'!$AG$18:$AG$23,DATOS!BD14,'2. ANALISIS DEL RIESGO'!$N$18:$N$23,", ")</f>
        <v/>
      </c>
      <c r="J24" s="181" t="str">
        <f>concatenateif('2. ANALISIS DEL RIESGO'!$AG$18:$AG$23,DATOS!BE14,'2. ANALISIS DEL RIESGO'!$N$18:$N$23,", ")</f>
        <v/>
      </c>
      <c r="K24" s="182" t="str">
        <f>concatenateif('2. ANALISIS DEL RIESGO'!$AG$18:$AG$23,DATOS!BF14,'2. ANALISIS DEL RIESGO'!$N$18:$N$23,", ")</f>
        <v/>
      </c>
      <c r="L24" s="184" t="str">
        <f>concatenateif('2. ANALISIS DEL RIESGO'!$AG$18:$AG$23,DATOS!BG14,'2. ANALISIS DEL RIESGO'!$N$18:$N$23,", ")</f>
        <v/>
      </c>
      <c r="M24" s="183" t="str">
        <f>concatenateif('2. ANALISIS DEL RIESGO'!$AG$18:$AG$23,DATOS!BH14,'2. ANALISIS DEL RIESGO'!$N$18:$N$23,", ")</f>
        <v/>
      </c>
      <c r="P24" s="640"/>
      <c r="Q24" s="176" t="s">
        <v>1667</v>
      </c>
      <c r="R24" s="175">
        <v>3</v>
      </c>
      <c r="S24" s="381" t="str">
        <f>concatenateif('2. ANALISIS DEL RIESGO'!$AY$18:$AY$23,DATOS!BD14,'2. ANALISIS DEL RIESGO'!$N$18:$N$23,", ")</f>
        <v/>
      </c>
      <c r="T24" s="181" t="str">
        <f>concatenateif('2. ANALISIS DEL RIESGO'!$AY$18:$AY$23,DATOS!BE14,'2. ANALISIS DEL RIESGO'!$N$18:$N$23,", ")</f>
        <v/>
      </c>
      <c r="U24" s="182" t="str">
        <f>concatenateif('2. ANALISIS DEL RIESGO'!$AY$18:$AY$23,DATOS!BF14,'2. ANALISIS DEL RIESGO'!$N$18:$N$23,", ")</f>
        <v/>
      </c>
      <c r="V24" s="184" t="str">
        <f>concatenateif('2. ANALISIS DEL RIESGO'!$AY$18:$AY$23,DATOS!BG14,'2. ANALISIS DEL RIESGO'!$N$18:$N$23,", ")</f>
        <v>PR3</v>
      </c>
      <c r="W24" s="183" t="str">
        <f>concatenateif('2. ANALISIS DEL RIESGO'!$AY$18:$AY$23,DATOS!BH14,'2. ANALISIS DEL RIESGO'!$N$18:$N$23,", ")</f>
        <v/>
      </c>
    </row>
    <row r="25" spans="1:24" ht="40.5" customHeight="1" x14ac:dyDescent="0.25">
      <c r="A25" s="7"/>
      <c r="B25" s="157"/>
      <c r="C25" s="157"/>
      <c r="D25" s="158"/>
      <c r="E25" s="164"/>
      <c r="F25" s="640"/>
      <c r="G25" s="176" t="s">
        <v>1096</v>
      </c>
      <c r="H25" s="175">
        <v>4</v>
      </c>
      <c r="I25" s="381" t="str">
        <f>concatenateif('2. ANALISIS DEL RIESGO'!$AG$18:$AG$23,DATOS!BD15,'2. ANALISIS DEL RIESGO'!$N$18:$N$23,", ")</f>
        <v/>
      </c>
      <c r="J25" s="180" t="str">
        <f>concatenateif('2. ANALISIS DEL RIESGO'!$AG$18:$AG$23,DATOS!BE15,'2. ANALISIS DEL RIESGO'!$N$18:$N$23,", ")</f>
        <v/>
      </c>
      <c r="K25" s="181" t="str">
        <f>concatenateif('2. ANALISIS DEL RIESGO'!$AG$18:$AG$23,DATOS!BF15,'2. ANALISIS DEL RIESGO'!$N$18:$N$23,", ")</f>
        <v>PR4</v>
      </c>
      <c r="L25" s="182" t="str">
        <f>concatenateif('2. ANALISIS DEL RIESGO'!$AG$18:$AG$23,DATOS!BG15,'2. ANALISIS DEL RIESGO'!$N$18:$N$23,", ")</f>
        <v/>
      </c>
      <c r="M25" s="183" t="str">
        <f>concatenateif('2. ANALISIS DEL RIESGO'!$AG$18:$AG$23,DATOS!BH15,'2. ANALISIS DEL RIESGO'!$N$18:$N$23,", ")</f>
        <v/>
      </c>
      <c r="P25" s="640"/>
      <c r="Q25" s="176" t="s">
        <v>1096</v>
      </c>
      <c r="R25" s="175">
        <v>4</v>
      </c>
      <c r="S25" s="381" t="str">
        <f>concatenateif('2. ANALISIS DEL RIESGO'!$AY$18:$AY$23,DATOS!BD15,'2. ANALISIS DEL RIESGO'!$N$18:$N$23,", ")</f>
        <v/>
      </c>
      <c r="T25" s="180" t="str">
        <f>concatenateif('2. ANALISIS DEL RIESGO'!$AY$18:$AY$23,DATOS!BE15,'2. ANALISIS DEL RIESGO'!$N$18:$N$23,", ")</f>
        <v/>
      </c>
      <c r="U25" s="181" t="str">
        <f>concatenateif('2. ANALISIS DEL RIESGO'!$AY$18:$AY$23,DATOS!BF15,'2. ANALISIS DEL RIESGO'!$N$18:$N$23,", ")</f>
        <v/>
      </c>
      <c r="V25" s="182" t="str">
        <f>concatenateif('2. ANALISIS DEL RIESGO'!$AY$18:$AY$23,DATOS!BG15,'2. ANALISIS DEL RIESGO'!$N$18:$N$23,", ")</f>
        <v/>
      </c>
      <c r="W25" s="183" t="str">
        <f>concatenateif('2. ANALISIS DEL RIESGO'!$AY$18:$AY$23,DATOS!BH15,'2. ANALISIS DEL RIESGO'!$N$18:$N$23,", ")</f>
        <v/>
      </c>
    </row>
    <row r="26" spans="1:24" ht="40.5" customHeight="1" x14ac:dyDescent="0.25">
      <c r="A26" s="7"/>
      <c r="B26" s="157"/>
      <c r="C26" s="157"/>
      <c r="D26" s="158"/>
      <c r="E26" s="164"/>
      <c r="F26" s="641"/>
      <c r="G26" s="186" t="s">
        <v>1666</v>
      </c>
      <c r="H26" s="172">
        <v>5</v>
      </c>
      <c r="I26" s="385" t="str">
        <f>concatenateif('2. ANALISIS DEL RIESGO'!$AG$18:$AG$23,DATOS!BD16,'2. ANALISIS DEL RIESGO'!$N$18:$N$23,", ")</f>
        <v/>
      </c>
      <c r="J26" s="386" t="str">
        <f>concatenateif('2. ANALISIS DEL RIESGO'!$AG$18:$AG$23,DATOS!BE16,'2. ANALISIS DEL RIESGO'!$N$18:$N$23,", ")</f>
        <v/>
      </c>
      <c r="K26" s="387" t="str">
        <f>concatenateif('2. ANALISIS DEL RIESGO'!$AG$18:$AG$23,DATOS!BF16,'2. ANALISIS DEL RIESGO'!$N$18:$N$23,", ")</f>
        <v/>
      </c>
      <c r="L26" s="185" t="str">
        <f>concatenateif('2. ANALISIS DEL RIESGO'!$AG$18:$AG$23,DATOS!BG16,'2. ANALISIS DEL RIESGO'!$N$18:$N$23,", ")</f>
        <v/>
      </c>
      <c r="M26" s="388" t="str">
        <f>concatenateif('2. ANALISIS DEL RIESGO'!$AG$18:$AG$23,DATOS!BH16,'2. ANALISIS DEL RIESGO'!$N$18:$N$23,", ")</f>
        <v/>
      </c>
      <c r="P26" s="641"/>
      <c r="Q26" s="186" t="s">
        <v>1666</v>
      </c>
      <c r="R26" s="172">
        <v>5</v>
      </c>
      <c r="S26" s="385" t="str">
        <f>concatenateif('2. ANALISIS DEL RIESGO'!$AY$18:$AY$23,DATOS!BD16,'2. ANALISIS DEL RIESGO'!$N$18:$N$23,", ")</f>
        <v/>
      </c>
      <c r="T26" s="386" t="str">
        <f>concatenateif('2. ANALISIS DEL RIESGO'!$AY$18:$AY$23,DATOS!BE16,'2. ANALISIS DEL RIESGO'!$N$18:$N$23,", ")</f>
        <v/>
      </c>
      <c r="U26" s="387" t="str">
        <f>concatenateif('2. ANALISIS DEL RIESGO'!$AY$18:$AY$23,DATOS!BF16,'2. ANALISIS DEL RIESGO'!$N$18:$N$23,", ")</f>
        <v>PR4</v>
      </c>
      <c r="V26" s="185" t="str">
        <f>concatenateif('2. ANALISIS DEL RIESGO'!$AY$18:$AY$23,DATOS!BG16,'2. ANALISIS DEL RIESGO'!$N$18:$N$23,", ")</f>
        <v/>
      </c>
      <c r="W26" s="388" t="str">
        <f>concatenateif('2. ANALISIS DEL RIESGO'!$AY$18:$AY$23,DATOS!BH16,'2. ANALISIS DEL RIESGO'!$N$18:$N$23,", ")</f>
        <v/>
      </c>
    </row>
    <row r="27" spans="1:24" x14ac:dyDescent="0.25">
      <c r="A27" s="7"/>
      <c r="B27" s="157"/>
      <c r="C27" s="157"/>
      <c r="D27" s="158"/>
      <c r="E27" s="164"/>
    </row>
    <row r="28" spans="1:24" x14ac:dyDescent="0.25">
      <c r="A28" s="7"/>
      <c r="B28" s="157"/>
      <c r="C28" s="157"/>
      <c r="D28" s="158"/>
      <c r="E28" s="164"/>
      <c r="F28" s="643" t="s">
        <v>1737</v>
      </c>
      <c r="G28" s="644"/>
      <c r="H28" s="644"/>
      <c r="I28" s="644"/>
      <c r="J28" s="644"/>
      <c r="K28" s="644"/>
      <c r="L28" s="644"/>
      <c r="M28" s="645"/>
      <c r="P28" s="643" t="s">
        <v>1738</v>
      </c>
      <c r="Q28" s="644"/>
      <c r="R28" s="644"/>
      <c r="S28" s="644"/>
      <c r="T28" s="644"/>
      <c r="U28" s="644"/>
      <c r="V28" s="644"/>
      <c r="W28" s="645"/>
    </row>
    <row r="29" spans="1:24" ht="7.5" customHeight="1" x14ac:dyDescent="0.25">
      <c r="A29" s="7"/>
      <c r="B29" s="157"/>
      <c r="C29" s="157"/>
      <c r="D29" s="158"/>
      <c r="E29" s="164"/>
      <c r="F29" s="16"/>
      <c r="G29" s="16"/>
      <c r="H29" s="165"/>
      <c r="I29" s="16"/>
      <c r="J29" s="16"/>
      <c r="K29" s="16"/>
      <c r="L29" s="16"/>
      <c r="M29" s="16"/>
      <c r="P29" s="16"/>
      <c r="Q29" s="16"/>
      <c r="R29" s="165"/>
      <c r="S29" s="16"/>
      <c r="T29" s="16"/>
      <c r="U29" s="16"/>
      <c r="V29" s="16"/>
      <c r="W29" s="16"/>
    </row>
    <row r="30" spans="1:24" ht="15" customHeight="1" x14ac:dyDescent="0.25">
      <c r="A30" s="7"/>
      <c r="B30" s="157"/>
      <c r="C30" s="157"/>
      <c r="D30" s="158"/>
      <c r="E30" s="164"/>
      <c r="I30" s="642" t="s">
        <v>6</v>
      </c>
      <c r="J30" s="642"/>
      <c r="K30" s="642"/>
      <c r="S30" s="642" t="s">
        <v>6</v>
      </c>
      <c r="T30" s="642"/>
      <c r="U30" s="642"/>
    </row>
    <row r="31" spans="1:24" ht="22.5" customHeight="1" x14ac:dyDescent="0.25">
      <c r="A31" s="7"/>
      <c r="B31" s="157"/>
      <c r="C31" s="157"/>
      <c r="D31" s="158"/>
      <c r="E31" s="164"/>
      <c r="I31" s="398" t="s">
        <v>1099</v>
      </c>
      <c r="J31" s="175" t="s">
        <v>1551</v>
      </c>
      <c r="K31" s="174" t="s">
        <v>1752</v>
      </c>
      <c r="S31" s="171" t="s">
        <v>1099</v>
      </c>
      <c r="T31" s="172" t="s">
        <v>1551</v>
      </c>
      <c r="U31" s="174" t="s">
        <v>1752</v>
      </c>
    </row>
    <row r="32" spans="1:24" ht="40.5" customHeight="1" x14ac:dyDescent="0.25">
      <c r="B32" s="157"/>
      <c r="C32" s="157"/>
      <c r="D32" s="158"/>
      <c r="F32" s="639" t="s">
        <v>5</v>
      </c>
      <c r="G32" s="179" t="s">
        <v>1668</v>
      </c>
      <c r="H32" s="397">
        <v>5</v>
      </c>
      <c r="I32" s="399" t="str">
        <f>concatenateif('2. ANALISIS DEL RIESGO'!$AG$18:$AG$23,DATOS!BD26,'2. ANALISIS DEL RIESGO'!$N$18:$N$23,", ")</f>
        <v/>
      </c>
      <c r="J32" s="400" t="str">
        <f>concatenateif('2. ANALISIS DEL RIESGO'!$AG$18:$AG$23,DATOS!BE26,'2. ANALISIS DEL RIESGO'!$N$18:$N$23,", ")</f>
        <v/>
      </c>
      <c r="K32" s="401" t="str">
        <f>concatenateif('2. ANALISIS DEL RIESGO'!$AG$18:$AG$23,DATOS!BF26,'2. ANALISIS DEL RIESGO'!$N$18:$N$23,", ")</f>
        <v/>
      </c>
      <c r="P32" s="639" t="s">
        <v>5</v>
      </c>
      <c r="Q32" s="179" t="s">
        <v>1668</v>
      </c>
      <c r="R32" s="390">
        <v>5</v>
      </c>
      <c r="S32" s="399" t="str">
        <f>concatenateif('2. ANALISIS DEL RIESGO'!$AY$18:$AY$23,DATOS!BD26,'2. ANALISIS DEL RIESGO'!$N$18:$N$23,", ")</f>
        <v/>
      </c>
      <c r="T32" s="400" t="str">
        <f>concatenateif('2. ANALISIS DEL RIESGO'!$AY$18:$AY$23,DATOS!BE26,'2. ANALISIS DEL RIESGO'!$N$18:$N$23,", ")</f>
        <v/>
      </c>
      <c r="U32" s="401" t="str">
        <f>concatenateif('2. ANALISIS DEL RIESGO'!$AY$18:$AY$23,DATOS!BF26,'2. ANALISIS DEL RIESGO'!$N$18:$N$23,", ")</f>
        <v/>
      </c>
    </row>
    <row r="33" spans="2:33" ht="40.5" customHeight="1" x14ac:dyDescent="0.25">
      <c r="B33" s="157"/>
      <c r="C33" s="157"/>
      <c r="D33" s="158"/>
      <c r="F33" s="640"/>
      <c r="G33" s="176" t="s">
        <v>1100</v>
      </c>
      <c r="H33" s="397">
        <v>4</v>
      </c>
      <c r="I33" s="402" t="str">
        <f>concatenateif('2. ANALISIS DEL RIESGO'!$AG$18:$AG$23,DATOS!BD27,'2. ANALISIS DEL RIESGO'!$N$18:$N$23,", ")</f>
        <v/>
      </c>
      <c r="J33" s="62" t="str">
        <f>concatenateif('2. ANALISIS DEL RIESGO'!$AG$18:$AG$23,DATOS!BE27,'2. ANALISIS DEL RIESGO'!$N$18:$N$23,", ")</f>
        <v>PR2+</v>
      </c>
      <c r="K33" s="64" t="str">
        <f>concatenateif('2. ANALISIS DEL RIESGO'!$AG$18:$AG$23,DATOS!BF27,'2. ANALISIS DEL RIESGO'!$N$18:$N$23,", ")</f>
        <v/>
      </c>
      <c r="P33" s="640"/>
      <c r="Q33" s="176" t="s">
        <v>1100</v>
      </c>
      <c r="R33" s="390">
        <v>4</v>
      </c>
      <c r="S33" s="402" t="str">
        <f>concatenateif('2. ANALISIS DEL RIESGO'!$AY$18:$AY$23,DATOS!BD27,'2. ANALISIS DEL RIESGO'!$N$18:$N$23,", ")</f>
        <v/>
      </c>
      <c r="T33" s="62" t="str">
        <f>concatenateif('2. ANALISIS DEL RIESGO'!$AY$18:$AY$23,DATOS!BE27,'2. ANALISIS DEL RIESGO'!$N$18:$N$23,", ")</f>
        <v/>
      </c>
      <c r="U33" s="64" t="str">
        <f>concatenateif('2. ANALISIS DEL RIESGO'!$AY$18:$AY$23,DATOS!BF27,'2. ANALISIS DEL RIESGO'!$N$18:$N$23,", ")</f>
        <v/>
      </c>
    </row>
    <row r="34" spans="2:33" ht="40.5" customHeight="1" x14ac:dyDescent="0.25">
      <c r="B34" s="157"/>
      <c r="C34" s="157"/>
      <c r="D34" s="158"/>
      <c r="F34" s="640"/>
      <c r="G34" s="176" t="s">
        <v>1667</v>
      </c>
      <c r="H34" s="397">
        <v>3</v>
      </c>
      <c r="I34" s="402" t="str">
        <f>concatenateif('2. ANALISIS DEL RIESGO'!$AG$18:$AG$23,DATOS!BD28,'2. ANALISIS DEL RIESGO'!$N$18:$N$23,", ")</f>
        <v/>
      </c>
      <c r="J34" s="62" t="str">
        <f>concatenateif('2. ANALISIS DEL RIESGO'!$AG$18:$AG$23,DATOS!BE28,'2. ANALISIS DEL RIESGO'!$N$18:$N$23,", ")</f>
        <v/>
      </c>
      <c r="K34" s="64" t="str">
        <f>concatenateif('2. ANALISIS DEL RIESGO'!$AG$18:$AG$23,DATOS!BF28,'2. ANALISIS DEL RIESGO'!$N$18:$N$23,", ")</f>
        <v/>
      </c>
      <c r="P34" s="640"/>
      <c r="Q34" s="176" t="s">
        <v>1667</v>
      </c>
      <c r="R34" s="390">
        <v>3</v>
      </c>
      <c r="S34" s="402" t="str">
        <f>concatenateif('2. ANALISIS DEL RIESGO'!$AY$18:$AY$23,DATOS!BD28,'2. ANALISIS DEL RIESGO'!$N$18:$N$23,", ")</f>
        <v/>
      </c>
      <c r="T34" s="62" t="str">
        <f>concatenateif('2. ANALISIS DEL RIESGO'!$AY$18:$AY$23,DATOS!BE28,'2. ANALISIS DEL RIESGO'!$N$18:$N$23,", ")</f>
        <v>PR2+</v>
      </c>
      <c r="U34" s="64" t="str">
        <f>concatenateif('2. ANALISIS DEL RIESGO'!$AY$18:$AY$23,DATOS!BF28,'2. ANALISIS DEL RIESGO'!$N$18:$N$23,", ")</f>
        <v/>
      </c>
    </row>
    <row r="35" spans="2:33" ht="40.5" customHeight="1" x14ac:dyDescent="0.25">
      <c r="B35" s="157"/>
      <c r="C35" s="157"/>
      <c r="D35" s="158"/>
      <c r="F35" s="640"/>
      <c r="G35" s="176" t="s">
        <v>1096</v>
      </c>
      <c r="H35" s="397">
        <v>2</v>
      </c>
      <c r="I35" s="403" t="str">
        <f>concatenateif('2. ANALISIS DEL RIESGO'!$AG$18:$AG$23,DATOS!BD29,'2. ANALISIS DEL RIESGO'!$N$18:$N$23,", ")</f>
        <v/>
      </c>
      <c r="J35" s="61" t="str">
        <f>concatenateif('2. ANALISIS DEL RIESGO'!$AG$18:$AG$23,DATOS!BE29,'2. ANALISIS DEL RIESGO'!$N$18:$N$23,", ")</f>
        <v/>
      </c>
      <c r="K35" s="63" t="str">
        <f>concatenateif('2. ANALISIS DEL RIESGO'!$AG$18:$AG$23,DATOS!BF29,'2. ANALISIS DEL RIESGO'!$N$18:$N$23,", ")</f>
        <v/>
      </c>
      <c r="P35" s="640"/>
      <c r="Q35" s="176" t="s">
        <v>1096</v>
      </c>
      <c r="R35" s="390">
        <v>2</v>
      </c>
      <c r="S35" s="403" t="str">
        <f>concatenateif('2. ANALISIS DEL RIESGO'!$AY$18:$AY$23,DATOS!BD29,'2. ANALISIS DEL RIESGO'!$N$18:$N$23,", ")</f>
        <v/>
      </c>
      <c r="T35" s="61" t="str">
        <f>concatenateif('2. ANALISIS DEL RIESGO'!$AY$18:$AY$23,DATOS!BE29,'2. ANALISIS DEL RIESGO'!$N$18:$N$23,", ")</f>
        <v/>
      </c>
      <c r="U35" s="63" t="str">
        <f>concatenateif('2. ANALISIS DEL RIESGO'!$AY$18:$AY$23,DATOS!BF29,'2. ANALISIS DEL RIESGO'!$N$18:$N$23,", ")</f>
        <v/>
      </c>
    </row>
    <row r="36" spans="2:33" ht="40.5" customHeight="1" x14ac:dyDescent="0.25">
      <c r="B36" s="157"/>
      <c r="C36" s="157"/>
      <c r="D36" s="158"/>
      <c r="F36" s="641"/>
      <c r="G36" s="186" t="s">
        <v>1666</v>
      </c>
      <c r="H36" s="397">
        <v>1</v>
      </c>
      <c r="I36" s="404" t="str">
        <f>concatenateif('2. ANALISIS DEL RIESGO'!$AG$18:$AG$23,DATOS!BD30,'2. ANALISIS DEL RIESGO'!$N$18:$N$23,", ")</f>
        <v/>
      </c>
      <c r="J36" s="405" t="str">
        <f>concatenateif('2. ANALISIS DEL RIESGO'!$AG$18:$AG$23,DATOS!BE30,'2. ANALISIS DEL RIESGO'!$N$18:$N$23,", ")</f>
        <v>PR5+, PR6+</v>
      </c>
      <c r="K36" s="406" t="str">
        <f>concatenateif('2. ANALISIS DEL RIESGO'!$AG$18:$AG$23,DATOS!BF30,'2. ANALISIS DEL RIESGO'!$N$18:$N$23,", ")</f>
        <v/>
      </c>
      <c r="P36" s="641"/>
      <c r="Q36" s="186" t="s">
        <v>1666</v>
      </c>
      <c r="R36" s="390">
        <v>1</v>
      </c>
      <c r="S36" s="404" t="str">
        <f>concatenateif('2. ANALISIS DEL RIESGO'!$AY$18:$AY$23,DATOS!BD30,'2. ANALISIS DEL RIESGO'!$N$18:$N$23,", ")</f>
        <v/>
      </c>
      <c r="T36" s="405" t="str">
        <f>concatenateif('2. ANALISIS DEL RIESGO'!$AY$18:$AY$23,DATOS!BE30,'2. ANALISIS DEL RIESGO'!$N$18:$N$23,", ")</f>
        <v>PR5+, PR6+</v>
      </c>
      <c r="U36" s="406" t="str">
        <f>concatenateif('2. ANALISIS DEL RIESGO'!$AY$18:$AY$23,DATOS!BF30,'2. ANALISIS DEL RIESGO'!$N$18:$N$23,", ")</f>
        <v/>
      </c>
    </row>
    <row r="37" spans="2:33" x14ac:dyDescent="0.25">
      <c r="B37" s="157"/>
      <c r="C37" s="157"/>
      <c r="D37" s="158"/>
      <c r="F37" s="25"/>
      <c r="G37" s="81"/>
      <c r="H37" s="24"/>
      <c r="I37" s="25"/>
      <c r="J37" s="25"/>
      <c r="K37" s="25"/>
    </row>
    <row r="38" spans="2:33" s="301" customFormat="1" ht="34.5" customHeight="1" x14ac:dyDescent="0.25">
      <c r="B38" s="636" t="s">
        <v>1794</v>
      </c>
      <c r="C38" s="637"/>
      <c r="D38" s="637"/>
      <c r="E38" s="637"/>
      <c r="F38" s="637"/>
      <c r="G38" s="637"/>
      <c r="H38" s="637"/>
      <c r="I38" s="637"/>
      <c r="J38" s="637"/>
      <c r="K38" s="637"/>
      <c r="L38" s="637"/>
      <c r="M38" s="637"/>
      <c r="N38" s="637"/>
      <c r="O38" s="637"/>
      <c r="P38" s="637"/>
      <c r="Q38" s="637"/>
      <c r="R38" s="637"/>
      <c r="S38" s="637"/>
      <c r="T38" s="637"/>
      <c r="U38" s="638"/>
      <c r="V38" s="322"/>
      <c r="W38" s="322"/>
      <c r="X38" s="322"/>
      <c r="Y38" s="322"/>
      <c r="Z38" s="103"/>
      <c r="AA38" s="103"/>
      <c r="AB38" s="322"/>
      <c r="AC38" s="303"/>
      <c r="AD38" s="304"/>
      <c r="AE38" s="303"/>
      <c r="AF38" s="303"/>
      <c r="AG38" s="303"/>
    </row>
    <row r="39" spans="2:33" x14ac:dyDescent="0.25">
      <c r="B39" s="157"/>
      <c r="C39" s="157"/>
      <c r="D39" s="158"/>
      <c r="F39" s="25"/>
      <c r="G39" s="52"/>
      <c r="H39" s="24"/>
    </row>
    <row r="40" spans="2:33" x14ac:dyDescent="0.25">
      <c r="B40" s="157"/>
      <c r="C40" s="157"/>
      <c r="D40" s="158"/>
    </row>
    <row r="41" spans="2:33" x14ac:dyDescent="0.25">
      <c r="B41" s="157"/>
      <c r="C41" s="157"/>
      <c r="D41" s="158"/>
    </row>
    <row r="42" spans="2:33" x14ac:dyDescent="0.25">
      <c r="B42" s="157"/>
      <c r="C42" s="157"/>
      <c r="D42" s="158"/>
    </row>
    <row r="43" spans="2:33" x14ac:dyDescent="0.25">
      <c r="B43" s="157"/>
      <c r="C43" s="157"/>
      <c r="D43" s="158"/>
    </row>
    <row r="44" spans="2:33" x14ac:dyDescent="0.25">
      <c r="B44" s="157"/>
      <c r="C44" s="157"/>
      <c r="D44" s="158"/>
    </row>
    <row r="45" spans="2:33" x14ac:dyDescent="0.25">
      <c r="B45" s="157"/>
      <c r="C45" s="157"/>
      <c r="D45" s="158"/>
    </row>
    <row r="46" spans="2:33" x14ac:dyDescent="0.25">
      <c r="B46" s="157"/>
      <c r="C46" s="157"/>
      <c r="D46" s="158"/>
    </row>
    <row r="47" spans="2:33" x14ac:dyDescent="0.25">
      <c r="B47" s="157"/>
      <c r="C47" s="157"/>
      <c r="D47" s="158"/>
    </row>
    <row r="48" spans="2:33" x14ac:dyDescent="0.25">
      <c r="B48" s="157"/>
      <c r="C48" s="157"/>
      <c r="D48" s="158"/>
    </row>
    <row r="49" spans="2:4" x14ac:dyDescent="0.25">
      <c r="B49" s="157"/>
      <c r="C49" s="157"/>
      <c r="D49" s="158"/>
    </row>
    <row r="50" spans="2:4" x14ac:dyDescent="0.25">
      <c r="B50" s="157"/>
      <c r="C50" s="157"/>
      <c r="D50" s="158"/>
    </row>
    <row r="51" spans="2:4" x14ac:dyDescent="0.25">
      <c r="B51" s="157"/>
      <c r="C51" s="157"/>
      <c r="D51" s="158"/>
    </row>
    <row r="52" spans="2:4" x14ac:dyDescent="0.25">
      <c r="B52" s="157"/>
      <c r="C52" s="157"/>
      <c r="D52" s="158"/>
    </row>
    <row r="53" spans="2:4" x14ac:dyDescent="0.25">
      <c r="B53" s="157"/>
      <c r="C53" s="157"/>
      <c r="D53" s="158"/>
    </row>
    <row r="54" spans="2:4" x14ac:dyDescent="0.25">
      <c r="B54" s="157"/>
      <c r="C54" s="157"/>
      <c r="D54" s="158"/>
    </row>
    <row r="55" spans="2:4" x14ac:dyDescent="0.25">
      <c r="B55" s="157"/>
      <c r="C55" s="157"/>
      <c r="D55" s="158"/>
    </row>
    <row r="56" spans="2:4" x14ac:dyDescent="0.25">
      <c r="B56" s="157"/>
      <c r="C56" s="157"/>
      <c r="D56" s="158"/>
    </row>
    <row r="57" spans="2:4" x14ac:dyDescent="0.25">
      <c r="B57" s="157"/>
      <c r="C57" s="157"/>
      <c r="D57" s="158"/>
    </row>
    <row r="58" spans="2:4" x14ac:dyDescent="0.25">
      <c r="B58" s="157"/>
      <c r="C58" s="157"/>
      <c r="D58" s="158"/>
    </row>
    <row r="59" spans="2:4" x14ac:dyDescent="0.25">
      <c r="B59" s="157"/>
      <c r="C59" s="157"/>
      <c r="D59" s="158"/>
    </row>
    <row r="60" spans="2:4" x14ac:dyDescent="0.25">
      <c r="B60" s="157"/>
      <c r="C60" s="157"/>
      <c r="D60" s="158"/>
    </row>
    <row r="61" spans="2:4" x14ac:dyDescent="0.25">
      <c r="B61" s="157"/>
      <c r="C61" s="157"/>
      <c r="D61" s="158"/>
    </row>
    <row r="62" spans="2:4" x14ac:dyDescent="0.25">
      <c r="B62" s="157"/>
      <c r="C62" s="157"/>
      <c r="D62" s="158"/>
    </row>
    <row r="63" spans="2:4" x14ac:dyDescent="0.25">
      <c r="B63" s="157"/>
      <c r="C63" s="157"/>
      <c r="D63" s="158"/>
    </row>
    <row r="64" spans="2:4" x14ac:dyDescent="0.25">
      <c r="B64" s="157"/>
      <c r="C64" s="157"/>
      <c r="D64" s="158"/>
    </row>
    <row r="65" spans="2:4" x14ac:dyDescent="0.25">
      <c r="B65" s="157"/>
      <c r="C65" s="157"/>
      <c r="D65" s="158"/>
    </row>
    <row r="66" spans="2:4" x14ac:dyDescent="0.25">
      <c r="B66" s="157"/>
      <c r="C66" s="157"/>
      <c r="D66" s="158"/>
    </row>
    <row r="67" spans="2:4" x14ac:dyDescent="0.25">
      <c r="B67" s="157"/>
      <c r="C67" s="157"/>
      <c r="D67" s="158"/>
    </row>
    <row r="68" spans="2:4" x14ac:dyDescent="0.25">
      <c r="B68" s="157"/>
      <c r="C68" s="157"/>
      <c r="D68" s="158"/>
    </row>
    <row r="69" spans="2:4" x14ac:dyDescent="0.25">
      <c r="B69" s="157"/>
      <c r="C69" s="157"/>
      <c r="D69" s="158"/>
    </row>
    <row r="70" spans="2:4" x14ac:dyDescent="0.25">
      <c r="B70" s="157"/>
      <c r="C70" s="157"/>
      <c r="D70" s="158"/>
    </row>
    <row r="71" spans="2:4" x14ac:dyDescent="0.25">
      <c r="B71" s="157"/>
      <c r="C71" s="157"/>
      <c r="D71" s="158"/>
    </row>
    <row r="72" spans="2:4" x14ac:dyDescent="0.25">
      <c r="B72" s="157"/>
      <c r="C72" s="157"/>
      <c r="D72" s="158"/>
    </row>
    <row r="73" spans="2:4" x14ac:dyDescent="0.25">
      <c r="B73" s="157"/>
      <c r="C73" s="157"/>
      <c r="D73" s="158"/>
    </row>
    <row r="109" spans="1:5" x14ac:dyDescent="0.25">
      <c r="B109" s="18"/>
      <c r="C109" s="18"/>
      <c r="D109" s="89"/>
      <c r="E109" s="18"/>
    </row>
    <row r="110" spans="1:5" x14ac:dyDescent="0.25">
      <c r="A110" s="18"/>
      <c r="B110" s="18"/>
      <c r="C110" s="18"/>
      <c r="D110" s="89"/>
      <c r="E110" s="18"/>
    </row>
    <row r="111" spans="1:5" x14ac:dyDescent="0.25">
      <c r="A111" s="18"/>
      <c r="B111" s="18"/>
      <c r="C111" s="18"/>
      <c r="D111" s="89"/>
      <c r="E111" s="18"/>
    </row>
    <row r="112" spans="1:5" x14ac:dyDescent="0.25">
      <c r="A112" s="18"/>
      <c r="B112" s="18"/>
      <c r="C112" s="18"/>
      <c r="D112" s="89"/>
      <c r="E112" s="18"/>
    </row>
    <row r="113" spans="1:5" x14ac:dyDescent="0.25">
      <c r="A113" s="18"/>
      <c r="B113" s="18"/>
      <c r="C113" s="18"/>
      <c r="D113" s="89"/>
      <c r="E113" s="18"/>
    </row>
    <row r="114" spans="1:5" x14ac:dyDescent="0.25">
      <c r="A114" s="18"/>
      <c r="B114" s="18"/>
      <c r="C114" s="18"/>
      <c r="D114" s="89"/>
      <c r="E114" s="18"/>
    </row>
    <row r="115" spans="1:5" x14ac:dyDescent="0.25">
      <c r="A115" s="18"/>
      <c r="B115" s="18"/>
      <c r="C115" s="18"/>
      <c r="D115" s="89"/>
      <c r="E115" s="18"/>
    </row>
    <row r="116" spans="1:5" x14ac:dyDescent="0.25">
      <c r="A116" s="18"/>
      <c r="B116" s="18"/>
      <c r="C116" s="18"/>
      <c r="D116" s="89"/>
      <c r="E116" s="18"/>
    </row>
    <row r="117" spans="1:5" x14ac:dyDescent="0.25">
      <c r="A117" s="18"/>
      <c r="B117" s="18"/>
      <c r="C117" s="18"/>
      <c r="D117" s="89"/>
      <c r="E117" s="18"/>
    </row>
    <row r="118" spans="1:5" x14ac:dyDescent="0.25">
      <c r="A118" s="18"/>
      <c r="B118" s="18"/>
      <c r="C118" s="18"/>
      <c r="D118" s="89"/>
      <c r="E118" s="18"/>
    </row>
    <row r="119" spans="1:5" x14ac:dyDescent="0.25">
      <c r="A119" s="18"/>
      <c r="B119" s="18"/>
      <c r="C119" s="18"/>
      <c r="D119" s="89"/>
      <c r="E119" s="18"/>
    </row>
    <row r="120" spans="1:5" x14ac:dyDescent="0.25">
      <c r="A120" s="18"/>
      <c r="B120" s="18"/>
      <c r="C120" s="18"/>
      <c r="D120" s="89"/>
      <c r="E120" s="18"/>
    </row>
    <row r="121" spans="1:5" x14ac:dyDescent="0.25">
      <c r="A121" s="18"/>
      <c r="B121" s="18"/>
      <c r="C121" s="18"/>
      <c r="D121" s="89"/>
      <c r="E121" s="18"/>
    </row>
    <row r="122" spans="1:5" x14ac:dyDescent="0.25">
      <c r="A122" s="18"/>
      <c r="B122" s="18"/>
      <c r="C122" s="18"/>
      <c r="D122" s="89"/>
      <c r="E122" s="18"/>
    </row>
    <row r="123" spans="1:5" x14ac:dyDescent="0.25">
      <c r="A123" s="18"/>
      <c r="B123" s="18"/>
      <c r="C123" s="18"/>
      <c r="D123" s="89"/>
      <c r="E123" s="18"/>
    </row>
    <row r="124" spans="1:5" x14ac:dyDescent="0.25">
      <c r="A124" s="18"/>
      <c r="B124" s="18"/>
      <c r="C124" s="18"/>
      <c r="D124" s="89"/>
      <c r="E124" s="18"/>
    </row>
    <row r="125" spans="1:5" x14ac:dyDescent="0.25">
      <c r="A125" s="18"/>
      <c r="B125" s="18"/>
      <c r="C125" s="18"/>
      <c r="D125" s="89"/>
      <c r="E125" s="18"/>
    </row>
    <row r="126" spans="1:5" x14ac:dyDescent="0.25">
      <c r="A126" s="18"/>
      <c r="B126" s="18"/>
      <c r="C126" s="18"/>
      <c r="D126" s="89"/>
      <c r="E126" s="18"/>
    </row>
    <row r="127" spans="1:5" x14ac:dyDescent="0.25">
      <c r="A127" s="18"/>
      <c r="B127" s="18"/>
      <c r="C127" s="18"/>
      <c r="D127" s="89"/>
      <c r="E127" s="18"/>
    </row>
    <row r="128" spans="1:5" x14ac:dyDescent="0.25">
      <c r="A128" s="18"/>
      <c r="B128" s="18"/>
      <c r="C128" s="18"/>
      <c r="D128" s="89"/>
      <c r="E128" s="18"/>
    </row>
    <row r="129" spans="1:5" x14ac:dyDescent="0.25">
      <c r="A129" s="18"/>
      <c r="B129" s="18"/>
      <c r="C129" s="18"/>
      <c r="D129" s="89"/>
      <c r="E129" s="18"/>
    </row>
    <row r="130" spans="1:5" x14ac:dyDescent="0.25">
      <c r="A130" s="18"/>
      <c r="B130" s="18"/>
      <c r="C130" s="18"/>
      <c r="D130" s="89"/>
      <c r="E130" s="18"/>
    </row>
    <row r="131" spans="1:5" x14ac:dyDescent="0.25">
      <c r="A131" s="18"/>
      <c r="B131" s="18"/>
      <c r="C131" s="18"/>
      <c r="D131" s="89"/>
      <c r="E131" s="18"/>
    </row>
    <row r="132" spans="1:5" x14ac:dyDescent="0.25">
      <c r="A132" s="18"/>
      <c r="B132" s="18"/>
      <c r="C132" s="18"/>
      <c r="D132" s="89"/>
      <c r="E132" s="18"/>
    </row>
    <row r="133" spans="1:5" x14ac:dyDescent="0.25">
      <c r="A133" s="18"/>
      <c r="B133" s="18"/>
      <c r="C133" s="18"/>
      <c r="D133" s="89"/>
      <c r="E133" s="18"/>
    </row>
    <row r="134" spans="1:5" x14ac:dyDescent="0.25">
      <c r="A134" s="18"/>
      <c r="B134" s="18"/>
      <c r="C134" s="18"/>
      <c r="D134" s="89"/>
      <c r="E134" s="18"/>
    </row>
    <row r="135" spans="1:5" x14ac:dyDescent="0.25">
      <c r="A135" s="18"/>
      <c r="B135" s="18"/>
      <c r="C135" s="18"/>
      <c r="D135" s="89"/>
      <c r="E135" s="18"/>
    </row>
    <row r="136" spans="1:5" x14ac:dyDescent="0.25">
      <c r="A136" s="18"/>
      <c r="B136" s="18"/>
      <c r="C136" s="18"/>
      <c r="D136" s="89"/>
      <c r="E136" s="18"/>
    </row>
    <row r="137" spans="1:5" x14ac:dyDescent="0.25">
      <c r="A137" s="18"/>
      <c r="B137" s="18"/>
      <c r="C137" s="18"/>
      <c r="D137" s="89"/>
      <c r="E137" s="18"/>
    </row>
    <row r="138" spans="1:5" x14ac:dyDescent="0.25">
      <c r="A138" s="18"/>
      <c r="B138" s="18"/>
      <c r="C138" s="18"/>
      <c r="D138" s="89"/>
      <c r="E138" s="18"/>
    </row>
    <row r="139" spans="1:5" x14ac:dyDescent="0.25">
      <c r="A139" s="18"/>
      <c r="B139" s="18"/>
      <c r="C139" s="18"/>
      <c r="D139" s="89"/>
      <c r="E139" s="18"/>
    </row>
    <row r="140" spans="1:5" x14ac:dyDescent="0.25">
      <c r="A140" s="18"/>
      <c r="B140" s="18"/>
      <c r="C140" s="18"/>
      <c r="D140" s="89"/>
      <c r="E140" s="18"/>
    </row>
    <row r="141" spans="1:5" x14ac:dyDescent="0.25">
      <c r="A141" s="18"/>
      <c r="B141" s="18"/>
      <c r="C141" s="18"/>
      <c r="D141" s="89"/>
      <c r="E141" s="18"/>
    </row>
    <row r="142" spans="1:5" x14ac:dyDescent="0.25">
      <c r="A142" s="18"/>
      <c r="B142" s="18"/>
      <c r="C142" s="18"/>
      <c r="D142" s="89"/>
      <c r="E142" s="18"/>
    </row>
    <row r="143" spans="1:5" x14ac:dyDescent="0.25">
      <c r="A143" s="18"/>
      <c r="B143" s="18"/>
      <c r="C143" s="18"/>
      <c r="D143" s="89"/>
      <c r="E143" s="18"/>
    </row>
    <row r="144" spans="1:5" x14ac:dyDescent="0.25">
      <c r="A144" s="18"/>
      <c r="B144" s="18"/>
      <c r="C144" s="18"/>
      <c r="D144" s="89"/>
      <c r="E144" s="18"/>
    </row>
    <row r="145" spans="1:5" x14ac:dyDescent="0.25">
      <c r="A145" s="18"/>
      <c r="B145" s="18"/>
      <c r="C145" s="18"/>
      <c r="D145" s="89"/>
      <c r="E145" s="18"/>
    </row>
    <row r="146" spans="1:5" x14ac:dyDescent="0.25">
      <c r="A146" s="18"/>
      <c r="B146" s="18"/>
      <c r="C146" s="18"/>
      <c r="D146" s="89"/>
      <c r="E146" s="18"/>
    </row>
    <row r="147" spans="1:5" x14ac:dyDescent="0.25">
      <c r="A147" s="18"/>
      <c r="B147" s="18"/>
      <c r="C147" s="18"/>
      <c r="D147" s="89"/>
      <c r="E147" s="18"/>
    </row>
    <row r="148" spans="1:5" x14ac:dyDescent="0.25">
      <c r="A148" s="18"/>
      <c r="B148" s="18"/>
      <c r="C148" s="18"/>
      <c r="D148" s="89"/>
      <c r="E148" s="18"/>
    </row>
    <row r="149" spans="1:5" x14ac:dyDescent="0.25">
      <c r="A149" s="18"/>
      <c r="B149" s="18"/>
      <c r="C149" s="18"/>
      <c r="D149" s="89"/>
      <c r="E149" s="18"/>
    </row>
    <row r="150" spans="1:5" x14ac:dyDescent="0.25">
      <c r="A150" s="18"/>
      <c r="B150" s="18"/>
      <c r="C150" s="18"/>
      <c r="D150" s="89"/>
      <c r="E150" s="18"/>
    </row>
    <row r="151" spans="1:5" x14ac:dyDescent="0.25">
      <c r="A151" s="18"/>
      <c r="B151" s="18"/>
      <c r="C151" s="18"/>
      <c r="D151" s="89"/>
      <c r="E151" s="18"/>
    </row>
    <row r="152" spans="1:5" x14ac:dyDescent="0.25">
      <c r="A152" s="18"/>
      <c r="B152" s="18"/>
      <c r="C152" s="18"/>
      <c r="D152" s="89"/>
      <c r="E152" s="18"/>
    </row>
    <row r="153" spans="1:5" x14ac:dyDescent="0.25">
      <c r="A153" s="18"/>
      <c r="B153" s="18"/>
      <c r="C153" s="18"/>
      <c r="D153" s="89"/>
      <c r="E153" s="18"/>
    </row>
    <row r="154" spans="1:5" x14ac:dyDescent="0.25">
      <c r="A154" s="18"/>
      <c r="B154" s="18"/>
      <c r="C154" s="18"/>
      <c r="D154" s="89"/>
      <c r="E154" s="18"/>
    </row>
    <row r="155" spans="1:5" x14ac:dyDescent="0.25">
      <c r="A155" s="18"/>
      <c r="B155" s="18"/>
      <c r="C155" s="18"/>
      <c r="D155" s="89"/>
      <c r="E155" s="18"/>
    </row>
    <row r="156" spans="1:5" x14ac:dyDescent="0.25">
      <c r="A156" s="18"/>
      <c r="B156" s="18"/>
      <c r="C156" s="18"/>
      <c r="D156" s="89"/>
      <c r="E156" s="18"/>
    </row>
    <row r="157" spans="1:5" x14ac:dyDescent="0.25">
      <c r="A157" s="18"/>
      <c r="B157" s="18"/>
      <c r="C157" s="18"/>
      <c r="D157" s="89"/>
      <c r="E157" s="18"/>
    </row>
    <row r="158" spans="1:5" x14ac:dyDescent="0.25">
      <c r="A158" s="18"/>
      <c r="B158" s="18"/>
      <c r="C158" s="18"/>
      <c r="D158" s="89"/>
      <c r="E158" s="18"/>
    </row>
    <row r="159" spans="1:5" x14ac:dyDescent="0.25">
      <c r="A159" s="18"/>
      <c r="B159" s="18"/>
      <c r="C159" s="18"/>
      <c r="D159" s="89"/>
      <c r="E159" s="18"/>
    </row>
    <row r="160" spans="1:5" x14ac:dyDescent="0.25">
      <c r="A160" s="18"/>
      <c r="B160" s="18"/>
      <c r="C160" s="18"/>
      <c r="D160" s="89"/>
      <c r="E160" s="18"/>
    </row>
    <row r="161" spans="1:5" x14ac:dyDescent="0.25">
      <c r="A161" s="18"/>
      <c r="B161" s="18"/>
      <c r="C161" s="18"/>
      <c r="D161" s="89"/>
      <c r="E161" s="18"/>
    </row>
    <row r="162" spans="1:5" x14ac:dyDescent="0.25">
      <c r="A162" s="18"/>
      <c r="B162" s="18"/>
      <c r="C162" s="18"/>
      <c r="D162" s="89"/>
      <c r="E162" s="18"/>
    </row>
    <row r="163" spans="1:5" x14ac:dyDescent="0.25">
      <c r="A163" s="18"/>
      <c r="B163" s="18"/>
      <c r="C163" s="18"/>
      <c r="D163" s="89"/>
      <c r="E163" s="18"/>
    </row>
    <row r="164" spans="1:5" x14ac:dyDescent="0.25">
      <c r="A164" s="18"/>
      <c r="B164" s="18"/>
      <c r="C164" s="18"/>
      <c r="D164" s="89"/>
      <c r="E164" s="18"/>
    </row>
    <row r="165" spans="1:5" x14ac:dyDescent="0.25">
      <c r="A165" s="18"/>
      <c r="B165" s="18"/>
      <c r="C165" s="18"/>
      <c r="D165" s="89"/>
      <c r="E165" s="18"/>
    </row>
    <row r="166" spans="1:5" x14ac:dyDescent="0.25">
      <c r="A166" s="18"/>
      <c r="B166" s="18"/>
      <c r="C166" s="18"/>
      <c r="D166" s="89"/>
      <c r="E166" s="18"/>
    </row>
    <row r="167" spans="1:5" x14ac:dyDescent="0.25">
      <c r="A167" s="18"/>
      <c r="B167" s="18"/>
      <c r="C167" s="18"/>
      <c r="D167" s="89"/>
      <c r="E167" s="18"/>
    </row>
    <row r="168" spans="1:5" x14ac:dyDescent="0.25">
      <c r="A168" s="18"/>
      <c r="B168" s="18"/>
      <c r="C168" s="18"/>
      <c r="D168" s="89"/>
      <c r="E168" s="18"/>
    </row>
    <row r="169" spans="1:5" x14ac:dyDescent="0.25">
      <c r="A169" s="18"/>
      <c r="B169" s="18"/>
      <c r="C169" s="18"/>
      <c r="D169" s="89"/>
      <c r="E169" s="18"/>
    </row>
    <row r="170" spans="1:5" x14ac:dyDescent="0.25">
      <c r="A170" s="18"/>
      <c r="B170" s="18"/>
      <c r="C170" s="18"/>
      <c r="D170" s="89"/>
      <c r="E170" s="18"/>
    </row>
    <row r="171" spans="1:5" x14ac:dyDescent="0.25">
      <c r="A171" s="18"/>
      <c r="B171" s="18"/>
      <c r="C171" s="18"/>
      <c r="D171" s="89"/>
      <c r="E171" s="18"/>
    </row>
    <row r="172" spans="1:5" x14ac:dyDescent="0.25">
      <c r="A172" s="18"/>
      <c r="B172" s="18"/>
      <c r="C172" s="18"/>
      <c r="D172" s="89"/>
      <c r="E172" s="18"/>
    </row>
    <row r="173" spans="1:5" x14ac:dyDescent="0.25">
      <c r="A173" s="18"/>
      <c r="B173" s="18"/>
      <c r="C173" s="18"/>
      <c r="D173" s="89"/>
      <c r="E173" s="18"/>
    </row>
    <row r="174" spans="1:5" x14ac:dyDescent="0.25">
      <c r="A174" s="18"/>
      <c r="B174" s="18"/>
      <c r="C174" s="18"/>
      <c r="D174" s="89"/>
      <c r="E174" s="18"/>
    </row>
    <row r="175" spans="1:5" x14ac:dyDescent="0.25">
      <c r="A175" s="18"/>
      <c r="B175" s="18"/>
      <c r="C175" s="18"/>
      <c r="D175" s="89"/>
      <c r="E175" s="18"/>
    </row>
    <row r="176" spans="1:5" x14ac:dyDescent="0.25">
      <c r="A176" s="18"/>
      <c r="B176" s="18"/>
      <c r="C176" s="18"/>
      <c r="D176" s="89"/>
      <c r="E176" s="18"/>
    </row>
    <row r="177" spans="1:5" x14ac:dyDescent="0.25">
      <c r="A177" s="18"/>
      <c r="B177" s="18"/>
      <c r="C177" s="18"/>
      <c r="D177" s="89"/>
      <c r="E177" s="18"/>
    </row>
    <row r="178" spans="1:5" x14ac:dyDescent="0.25">
      <c r="A178" s="18"/>
      <c r="B178" s="18"/>
      <c r="C178" s="18"/>
      <c r="D178" s="89"/>
      <c r="E178" s="18"/>
    </row>
    <row r="179" spans="1:5" x14ac:dyDescent="0.25">
      <c r="A179" s="18"/>
      <c r="B179" s="18"/>
      <c r="C179" s="18"/>
      <c r="D179" s="89"/>
      <c r="E179" s="18"/>
    </row>
    <row r="180" spans="1:5" x14ac:dyDescent="0.25">
      <c r="A180" s="18"/>
      <c r="B180" s="18"/>
      <c r="C180" s="18"/>
      <c r="D180" s="89"/>
      <c r="E180" s="18"/>
    </row>
    <row r="181" spans="1:5" x14ac:dyDescent="0.25">
      <c r="A181" s="18"/>
      <c r="B181" s="18"/>
      <c r="C181" s="18"/>
      <c r="D181" s="89"/>
      <c r="E181" s="18"/>
    </row>
    <row r="182" spans="1:5" x14ac:dyDescent="0.25">
      <c r="A182" s="18"/>
      <c r="B182" s="18"/>
      <c r="C182" s="18"/>
      <c r="D182" s="89"/>
      <c r="E182" s="18"/>
    </row>
    <row r="183" spans="1:5" x14ac:dyDescent="0.25">
      <c r="A183" s="18"/>
      <c r="B183" s="18"/>
      <c r="C183" s="18"/>
      <c r="D183" s="89"/>
      <c r="E183" s="18"/>
    </row>
    <row r="184" spans="1:5" x14ac:dyDescent="0.25">
      <c r="A184" s="18"/>
      <c r="B184" s="18"/>
      <c r="C184" s="18"/>
      <c r="D184" s="89"/>
      <c r="E184" s="18"/>
    </row>
    <row r="185" spans="1:5" x14ac:dyDescent="0.25">
      <c r="A185" s="18"/>
      <c r="B185" s="18"/>
      <c r="C185" s="18"/>
      <c r="D185" s="89"/>
      <c r="E185" s="18"/>
    </row>
    <row r="186" spans="1:5" x14ac:dyDescent="0.25">
      <c r="A186" s="18"/>
      <c r="B186" s="18"/>
      <c r="C186" s="18"/>
      <c r="D186" s="89"/>
      <c r="E186" s="18"/>
    </row>
    <row r="187" spans="1:5" x14ac:dyDescent="0.25">
      <c r="A187" s="18"/>
      <c r="B187" s="18"/>
      <c r="C187" s="18"/>
      <c r="D187" s="89"/>
      <c r="E187" s="18"/>
    </row>
    <row r="188" spans="1:5" x14ac:dyDescent="0.25">
      <c r="A188" s="18"/>
      <c r="B188" s="18"/>
      <c r="C188" s="18"/>
      <c r="D188" s="89"/>
      <c r="E188" s="18"/>
    </row>
    <row r="189" spans="1:5" x14ac:dyDescent="0.25">
      <c r="A189" s="18"/>
      <c r="B189" s="18"/>
      <c r="C189" s="18"/>
      <c r="D189" s="89"/>
      <c r="E189" s="18"/>
    </row>
    <row r="190" spans="1:5" x14ac:dyDescent="0.25">
      <c r="A190" s="18"/>
      <c r="B190" s="18"/>
      <c r="C190" s="18"/>
      <c r="D190" s="89"/>
      <c r="E190" s="18"/>
    </row>
    <row r="191" spans="1:5" x14ac:dyDescent="0.25">
      <c r="A191" s="18"/>
      <c r="B191" s="18"/>
      <c r="C191" s="18"/>
      <c r="D191" s="89"/>
      <c r="E191" s="18"/>
    </row>
    <row r="192" spans="1:5" x14ac:dyDescent="0.25">
      <c r="A192" s="18"/>
      <c r="B192" s="18"/>
      <c r="C192" s="18"/>
      <c r="D192" s="89"/>
      <c r="E192" s="18"/>
    </row>
    <row r="193" spans="1:5" x14ac:dyDescent="0.25">
      <c r="A193" s="18"/>
      <c r="B193" s="18"/>
      <c r="C193" s="18"/>
      <c r="D193" s="89"/>
      <c r="E193" s="18"/>
    </row>
    <row r="194" spans="1:5" x14ac:dyDescent="0.25">
      <c r="A194" s="18"/>
      <c r="B194" s="18"/>
      <c r="C194" s="18"/>
      <c r="D194" s="89"/>
      <c r="E194" s="18"/>
    </row>
    <row r="195" spans="1:5" x14ac:dyDescent="0.25">
      <c r="A195" s="18"/>
      <c r="B195" s="18"/>
      <c r="C195" s="18"/>
      <c r="D195" s="89"/>
      <c r="E195" s="18"/>
    </row>
    <row r="196" spans="1:5" x14ac:dyDescent="0.25">
      <c r="A196" s="18"/>
      <c r="B196" s="18"/>
      <c r="C196" s="18"/>
      <c r="D196" s="89"/>
      <c r="E196" s="18"/>
    </row>
    <row r="197" spans="1:5" x14ac:dyDescent="0.25">
      <c r="A197" s="18"/>
      <c r="B197" s="18"/>
      <c r="C197" s="18"/>
      <c r="D197" s="89"/>
      <c r="E197" s="18"/>
    </row>
    <row r="198" spans="1:5" x14ac:dyDescent="0.25">
      <c r="A198" s="18"/>
      <c r="B198" s="18"/>
      <c r="C198" s="18"/>
      <c r="D198" s="89"/>
      <c r="E198" s="18"/>
    </row>
    <row r="199" spans="1:5" x14ac:dyDescent="0.25">
      <c r="A199" s="18"/>
      <c r="B199" s="18"/>
      <c r="C199" s="18"/>
      <c r="D199" s="89"/>
      <c r="E199" s="18"/>
    </row>
    <row r="200" spans="1:5" x14ac:dyDescent="0.25">
      <c r="A200" s="18"/>
      <c r="B200" s="18"/>
      <c r="C200" s="18"/>
      <c r="D200" s="89"/>
      <c r="E200" s="18"/>
    </row>
    <row r="201" spans="1:5" x14ac:dyDescent="0.25">
      <c r="A201" s="18"/>
      <c r="B201" s="18"/>
      <c r="C201" s="18"/>
      <c r="D201" s="89"/>
      <c r="E201" s="18"/>
    </row>
    <row r="202" spans="1:5" x14ac:dyDescent="0.25">
      <c r="A202" s="18"/>
      <c r="B202" s="18"/>
      <c r="C202" s="18"/>
      <c r="D202" s="89"/>
      <c r="E202" s="18"/>
    </row>
    <row r="203" spans="1:5" x14ac:dyDescent="0.25">
      <c r="A203" s="18"/>
      <c r="B203" s="18"/>
      <c r="C203" s="18"/>
      <c r="D203" s="89"/>
      <c r="E203" s="18"/>
    </row>
    <row r="204" spans="1:5" x14ac:dyDescent="0.25">
      <c r="A204" s="18"/>
      <c r="B204" s="18"/>
      <c r="C204" s="18"/>
      <c r="D204" s="89"/>
      <c r="E204" s="18"/>
    </row>
    <row r="205" spans="1:5" x14ac:dyDescent="0.25">
      <c r="A205" s="18"/>
      <c r="B205" s="18"/>
      <c r="C205" s="18"/>
      <c r="D205" s="89"/>
      <c r="E205" s="18"/>
    </row>
    <row r="206" spans="1:5" x14ac:dyDescent="0.25">
      <c r="A206" s="18"/>
      <c r="B206" s="18"/>
      <c r="C206" s="18"/>
      <c r="D206" s="89"/>
      <c r="E206" s="18"/>
    </row>
    <row r="207" spans="1:5" x14ac:dyDescent="0.25">
      <c r="A207" s="18"/>
      <c r="B207" s="18"/>
      <c r="C207" s="18"/>
      <c r="D207" s="89"/>
      <c r="E207" s="18"/>
    </row>
    <row r="208" spans="1:5" x14ac:dyDescent="0.25">
      <c r="A208" s="18"/>
      <c r="B208" s="18"/>
      <c r="C208" s="18"/>
      <c r="D208" s="89"/>
      <c r="E208" s="18"/>
    </row>
    <row r="209" spans="1:5" x14ac:dyDescent="0.25">
      <c r="A209" s="18"/>
      <c r="B209" s="18"/>
      <c r="C209" s="18"/>
      <c r="D209" s="89"/>
      <c r="E209" s="18"/>
    </row>
    <row r="210" spans="1:5" x14ac:dyDescent="0.25">
      <c r="A210" s="18"/>
      <c r="B210" s="18"/>
      <c r="C210" s="18"/>
      <c r="D210" s="89"/>
      <c r="E210" s="18"/>
    </row>
    <row r="211" spans="1:5" x14ac:dyDescent="0.25">
      <c r="A211" s="18"/>
      <c r="B211" s="18"/>
      <c r="C211" s="18"/>
      <c r="D211" s="89"/>
      <c r="E211" s="18"/>
    </row>
    <row r="212" spans="1:5" x14ac:dyDescent="0.25">
      <c r="A212" s="18"/>
      <c r="B212" s="18"/>
      <c r="C212" s="18"/>
      <c r="D212" s="89"/>
      <c r="E212" s="18"/>
    </row>
    <row r="213" spans="1:5" x14ac:dyDescent="0.25">
      <c r="A213" s="18"/>
      <c r="B213" s="18"/>
      <c r="C213" s="18"/>
      <c r="D213" s="89"/>
      <c r="E213" s="18"/>
    </row>
    <row r="214" spans="1:5" x14ac:dyDescent="0.25">
      <c r="A214" s="18"/>
      <c r="B214" s="18"/>
      <c r="C214" s="18"/>
      <c r="D214" s="89"/>
      <c r="E214" s="18"/>
    </row>
    <row r="215" spans="1:5" x14ac:dyDescent="0.25">
      <c r="A215" s="18"/>
      <c r="B215" s="18"/>
      <c r="C215" s="18"/>
      <c r="D215" s="89"/>
      <c r="E215" s="18"/>
    </row>
    <row r="216" spans="1:5" x14ac:dyDescent="0.25">
      <c r="A216" s="18"/>
      <c r="B216" s="18"/>
      <c r="C216" s="18"/>
      <c r="D216" s="89"/>
      <c r="E216" s="18"/>
    </row>
    <row r="217" spans="1:5" x14ac:dyDescent="0.25">
      <c r="A217" s="18"/>
      <c r="B217" s="18"/>
      <c r="C217" s="18"/>
      <c r="D217" s="89"/>
      <c r="E217" s="18"/>
    </row>
    <row r="218" spans="1:5" x14ac:dyDescent="0.25">
      <c r="A218" s="18"/>
      <c r="B218" s="18"/>
      <c r="C218" s="18"/>
      <c r="D218" s="89"/>
      <c r="E218" s="18"/>
    </row>
    <row r="219" spans="1:5" x14ac:dyDescent="0.25">
      <c r="A219" s="18"/>
      <c r="B219" s="18"/>
      <c r="C219" s="18"/>
      <c r="D219" s="89"/>
      <c r="E219" s="18"/>
    </row>
    <row r="220" spans="1:5" x14ac:dyDescent="0.25">
      <c r="A220" s="18"/>
      <c r="B220" s="18"/>
      <c r="C220" s="18"/>
      <c r="D220" s="89"/>
      <c r="E220" s="18"/>
    </row>
    <row r="221" spans="1:5" x14ac:dyDescent="0.25">
      <c r="A221" s="18"/>
      <c r="B221" s="18"/>
      <c r="C221" s="18"/>
      <c r="D221" s="89"/>
      <c r="E221" s="18"/>
    </row>
    <row r="222" spans="1:5" x14ac:dyDescent="0.25">
      <c r="A222" s="18"/>
      <c r="B222" s="18"/>
      <c r="C222" s="18"/>
      <c r="D222" s="89"/>
      <c r="E222" s="18"/>
    </row>
    <row r="223" spans="1:5" x14ac:dyDescent="0.25">
      <c r="A223" s="18"/>
      <c r="B223" s="18"/>
      <c r="C223" s="18"/>
      <c r="D223" s="89"/>
      <c r="E223" s="18"/>
    </row>
    <row r="224" spans="1:5" x14ac:dyDescent="0.25">
      <c r="A224" s="18"/>
      <c r="B224" s="18"/>
      <c r="C224" s="18"/>
      <c r="D224" s="89"/>
      <c r="E224" s="18"/>
    </row>
    <row r="225" spans="1:5" x14ac:dyDescent="0.25">
      <c r="A225" s="18"/>
      <c r="B225" s="18"/>
      <c r="C225" s="18"/>
      <c r="D225" s="89"/>
      <c r="E225" s="18"/>
    </row>
    <row r="226" spans="1:5" x14ac:dyDescent="0.25">
      <c r="A226" s="18"/>
      <c r="B226" s="18"/>
      <c r="C226" s="18"/>
      <c r="D226" s="89"/>
      <c r="E226" s="18"/>
    </row>
    <row r="227" spans="1:5" x14ac:dyDescent="0.25">
      <c r="A227" s="18"/>
      <c r="B227" s="18"/>
      <c r="C227" s="18"/>
      <c r="D227" s="89"/>
      <c r="E227" s="18"/>
    </row>
    <row r="228" spans="1:5" x14ac:dyDescent="0.25">
      <c r="A228" s="18"/>
      <c r="B228" s="18"/>
      <c r="C228" s="18"/>
      <c r="D228" s="89"/>
      <c r="E228" s="18"/>
    </row>
    <row r="229" spans="1:5" x14ac:dyDescent="0.25">
      <c r="A229" s="18"/>
      <c r="B229" s="18"/>
      <c r="C229" s="18"/>
      <c r="D229" s="89"/>
      <c r="E229" s="18"/>
    </row>
    <row r="230" spans="1:5" x14ac:dyDescent="0.25">
      <c r="A230" s="18"/>
      <c r="B230" s="18"/>
      <c r="C230" s="18"/>
      <c r="D230" s="89"/>
      <c r="E230" s="18"/>
    </row>
    <row r="231" spans="1:5" x14ac:dyDescent="0.25">
      <c r="A231" s="18"/>
      <c r="B231" s="18"/>
      <c r="C231" s="18"/>
      <c r="D231" s="89"/>
      <c r="E231" s="18"/>
    </row>
    <row r="232" spans="1:5" x14ac:dyDescent="0.25">
      <c r="A232" s="18"/>
      <c r="B232" s="18"/>
      <c r="C232" s="18"/>
      <c r="D232" s="89"/>
      <c r="E232" s="18"/>
    </row>
    <row r="233" spans="1:5" x14ac:dyDescent="0.25">
      <c r="A233" s="18"/>
      <c r="B233" s="18"/>
      <c r="C233" s="18"/>
      <c r="D233" s="89"/>
      <c r="E233" s="18"/>
    </row>
    <row r="234" spans="1:5" x14ac:dyDescent="0.25">
      <c r="A234" s="18"/>
      <c r="B234" s="18"/>
      <c r="C234" s="18"/>
      <c r="D234" s="89"/>
      <c r="E234" s="18"/>
    </row>
    <row r="235" spans="1:5" x14ac:dyDescent="0.25">
      <c r="A235" s="18"/>
      <c r="B235" s="18"/>
      <c r="C235" s="18"/>
      <c r="D235" s="89"/>
      <c r="E235" s="18"/>
    </row>
    <row r="236" spans="1:5" x14ac:dyDescent="0.25">
      <c r="A236" s="18"/>
      <c r="B236" s="18"/>
      <c r="C236" s="18"/>
      <c r="D236" s="89"/>
      <c r="E236" s="18"/>
    </row>
    <row r="237" spans="1:5" x14ac:dyDescent="0.25">
      <c r="A237" s="18"/>
      <c r="B237" s="18"/>
      <c r="C237" s="18"/>
      <c r="D237" s="89"/>
      <c r="E237" s="18"/>
    </row>
    <row r="238" spans="1:5" x14ac:dyDescent="0.25">
      <c r="A238" s="18"/>
      <c r="B238" s="18"/>
      <c r="C238" s="18"/>
      <c r="D238" s="89"/>
      <c r="E238" s="18"/>
    </row>
    <row r="239" spans="1:5" x14ac:dyDescent="0.25">
      <c r="A239" s="18"/>
      <c r="B239" s="18"/>
      <c r="C239" s="18"/>
      <c r="D239" s="89"/>
      <c r="E239" s="18"/>
    </row>
    <row r="240" spans="1:5" x14ac:dyDescent="0.25">
      <c r="A240" s="18"/>
      <c r="B240" s="18"/>
      <c r="C240" s="18"/>
      <c r="D240" s="89"/>
      <c r="E240" s="18"/>
    </row>
    <row r="241" spans="1:5" x14ac:dyDescent="0.25">
      <c r="A241" s="18"/>
      <c r="B241" s="18"/>
      <c r="C241" s="18"/>
      <c r="D241" s="89"/>
      <c r="E241" s="18"/>
    </row>
    <row r="242" spans="1:5" x14ac:dyDescent="0.25">
      <c r="A242" s="18"/>
      <c r="B242" s="18"/>
      <c r="C242" s="18"/>
      <c r="D242" s="89"/>
      <c r="E242" s="18"/>
    </row>
    <row r="243" spans="1:5" x14ac:dyDescent="0.25">
      <c r="A243" s="18"/>
      <c r="B243" s="18"/>
      <c r="C243" s="18"/>
      <c r="D243" s="89"/>
      <c r="E243" s="18"/>
    </row>
    <row r="244" spans="1:5" x14ac:dyDescent="0.25">
      <c r="A244" s="18"/>
      <c r="B244" s="18"/>
      <c r="C244" s="18"/>
      <c r="D244" s="89"/>
      <c r="E244" s="18"/>
    </row>
    <row r="245" spans="1:5" x14ac:dyDescent="0.25">
      <c r="A245" s="18"/>
      <c r="B245" s="18"/>
      <c r="C245" s="18"/>
      <c r="D245" s="89"/>
      <c r="E245" s="18"/>
    </row>
    <row r="246" spans="1:5" x14ac:dyDescent="0.25">
      <c r="A246" s="18"/>
      <c r="B246" s="18"/>
      <c r="C246" s="18"/>
      <c r="D246" s="89"/>
      <c r="E246" s="18"/>
    </row>
    <row r="247" spans="1:5" x14ac:dyDescent="0.25">
      <c r="A247" s="18"/>
      <c r="B247" s="18"/>
      <c r="C247" s="18"/>
      <c r="D247" s="89"/>
      <c r="E247" s="18"/>
    </row>
    <row r="248" spans="1:5" x14ac:dyDescent="0.25">
      <c r="A248" s="18"/>
      <c r="B248" s="18"/>
      <c r="C248" s="18"/>
      <c r="D248" s="89"/>
      <c r="E248" s="18"/>
    </row>
    <row r="249" spans="1:5" x14ac:dyDescent="0.25">
      <c r="A249" s="18"/>
      <c r="B249" s="18"/>
      <c r="C249" s="18"/>
      <c r="D249" s="89"/>
      <c r="E249" s="18"/>
    </row>
    <row r="250" spans="1:5" x14ac:dyDescent="0.25">
      <c r="A250" s="18"/>
      <c r="B250" s="18"/>
      <c r="C250" s="18"/>
      <c r="D250" s="89"/>
      <c r="E250" s="18"/>
    </row>
    <row r="251" spans="1:5" x14ac:dyDescent="0.25">
      <c r="A251" s="18"/>
      <c r="B251" s="18"/>
      <c r="C251" s="18"/>
      <c r="D251" s="89"/>
      <c r="E251" s="18"/>
    </row>
    <row r="252" spans="1:5" x14ac:dyDescent="0.25">
      <c r="A252" s="18"/>
      <c r="B252" s="18"/>
      <c r="C252" s="18"/>
      <c r="D252" s="89"/>
      <c r="E252" s="18"/>
    </row>
    <row r="253" spans="1:5" x14ac:dyDescent="0.25">
      <c r="A253" s="18"/>
      <c r="B253" s="18"/>
      <c r="C253" s="18"/>
      <c r="D253" s="89"/>
      <c r="E253" s="18"/>
    </row>
    <row r="254" spans="1:5" x14ac:dyDescent="0.25">
      <c r="A254" s="18"/>
      <c r="B254" s="18"/>
      <c r="C254" s="18"/>
      <c r="D254" s="89"/>
      <c r="E254" s="18"/>
    </row>
    <row r="255" spans="1:5" x14ac:dyDescent="0.25">
      <c r="A255" s="18"/>
      <c r="B255" s="18"/>
      <c r="C255" s="18"/>
      <c r="D255" s="89"/>
      <c r="E255" s="18"/>
    </row>
    <row r="256" spans="1:5" x14ac:dyDescent="0.25">
      <c r="A256" s="18"/>
      <c r="B256" s="18"/>
      <c r="C256" s="18"/>
      <c r="D256" s="89"/>
      <c r="E256" s="18"/>
    </row>
    <row r="257" spans="1:5" x14ac:dyDescent="0.25">
      <c r="A257" s="18"/>
      <c r="B257" s="18"/>
      <c r="C257" s="18"/>
      <c r="D257" s="89"/>
      <c r="E257" s="18"/>
    </row>
    <row r="258" spans="1:5" x14ac:dyDescent="0.25">
      <c r="A258" s="18"/>
      <c r="B258" s="18"/>
      <c r="C258" s="18"/>
      <c r="D258" s="89"/>
      <c r="E258" s="18"/>
    </row>
    <row r="259" spans="1:5" x14ac:dyDescent="0.25">
      <c r="A259" s="18"/>
      <c r="B259" s="18"/>
      <c r="C259" s="18"/>
      <c r="D259" s="89"/>
      <c r="E259" s="18"/>
    </row>
    <row r="260" spans="1:5" x14ac:dyDescent="0.25">
      <c r="A260" s="18"/>
      <c r="B260" s="18"/>
      <c r="C260" s="18"/>
      <c r="D260" s="89"/>
      <c r="E260" s="18"/>
    </row>
    <row r="261" spans="1:5" x14ac:dyDescent="0.25">
      <c r="A261" s="18"/>
      <c r="B261" s="18"/>
      <c r="C261" s="18"/>
      <c r="D261" s="89"/>
      <c r="E261" s="18"/>
    </row>
    <row r="262" spans="1:5" x14ac:dyDescent="0.25">
      <c r="A262" s="18"/>
      <c r="B262" s="18"/>
      <c r="C262" s="18"/>
      <c r="D262" s="89"/>
      <c r="E262" s="18"/>
    </row>
    <row r="263" spans="1:5" x14ac:dyDescent="0.25">
      <c r="A263" s="18"/>
      <c r="B263" s="18"/>
      <c r="C263" s="18"/>
      <c r="D263" s="89"/>
      <c r="E263" s="18"/>
    </row>
    <row r="264" spans="1:5" x14ac:dyDescent="0.25">
      <c r="A264" s="18"/>
      <c r="B264" s="18"/>
      <c r="C264" s="18"/>
      <c r="D264" s="89"/>
      <c r="E264" s="18"/>
    </row>
    <row r="265" spans="1:5" x14ac:dyDescent="0.25">
      <c r="A265" s="18"/>
      <c r="B265" s="18"/>
      <c r="C265" s="18"/>
      <c r="D265" s="89"/>
      <c r="E265" s="18"/>
    </row>
    <row r="266" spans="1:5" x14ac:dyDescent="0.25">
      <c r="A266" s="18"/>
      <c r="B266" s="18"/>
      <c r="C266" s="18"/>
      <c r="D266" s="89"/>
      <c r="E266" s="18"/>
    </row>
    <row r="267" spans="1:5" x14ac:dyDescent="0.25">
      <c r="A267" s="18"/>
      <c r="B267" s="18"/>
      <c r="C267" s="18"/>
      <c r="D267" s="89"/>
      <c r="E267" s="18"/>
    </row>
    <row r="268" spans="1:5" x14ac:dyDescent="0.25">
      <c r="A268" s="18"/>
      <c r="B268" s="18"/>
      <c r="C268" s="18"/>
      <c r="D268" s="89"/>
      <c r="E268" s="18"/>
    </row>
    <row r="269" spans="1:5" x14ac:dyDescent="0.25">
      <c r="A269" s="18"/>
      <c r="B269" s="18"/>
      <c r="C269" s="18"/>
      <c r="D269" s="89"/>
      <c r="E269" s="18"/>
    </row>
    <row r="270" spans="1:5" x14ac:dyDescent="0.25">
      <c r="A270" s="18"/>
      <c r="B270" s="18"/>
      <c r="C270" s="18"/>
      <c r="D270" s="89"/>
      <c r="E270" s="18"/>
    </row>
    <row r="271" spans="1:5" x14ac:dyDescent="0.25">
      <c r="A271" s="18"/>
      <c r="B271" s="18"/>
      <c r="C271" s="18"/>
      <c r="D271" s="89"/>
      <c r="E271" s="18"/>
    </row>
    <row r="272" spans="1:5" x14ac:dyDescent="0.25">
      <c r="A272" s="18"/>
      <c r="B272" s="18"/>
      <c r="C272" s="18"/>
      <c r="D272" s="89"/>
      <c r="E272" s="18"/>
    </row>
    <row r="273" spans="1:5" x14ac:dyDescent="0.25">
      <c r="A273" s="18"/>
      <c r="B273" s="18"/>
      <c r="C273" s="18"/>
      <c r="D273" s="89"/>
      <c r="E273" s="18"/>
    </row>
    <row r="274" spans="1:5" x14ac:dyDescent="0.25">
      <c r="A274" s="18"/>
      <c r="B274" s="18"/>
      <c r="C274" s="18"/>
      <c r="D274" s="89"/>
      <c r="E274" s="18"/>
    </row>
    <row r="275" spans="1:5" x14ac:dyDescent="0.25">
      <c r="A275" s="18"/>
      <c r="B275" s="18"/>
      <c r="C275" s="18"/>
      <c r="D275" s="89"/>
      <c r="E275" s="18"/>
    </row>
    <row r="276" spans="1:5" x14ac:dyDescent="0.25">
      <c r="A276" s="18"/>
      <c r="B276" s="18"/>
      <c r="C276" s="18"/>
      <c r="D276" s="89"/>
      <c r="E276" s="18"/>
    </row>
    <row r="277" spans="1:5" x14ac:dyDescent="0.25">
      <c r="A277" s="18"/>
      <c r="B277" s="18"/>
      <c r="C277" s="18"/>
      <c r="D277" s="89"/>
      <c r="E277" s="18"/>
    </row>
    <row r="278" spans="1:5" x14ac:dyDescent="0.25">
      <c r="A278" s="18"/>
      <c r="B278" s="18"/>
      <c r="C278" s="18"/>
      <c r="D278" s="89"/>
      <c r="E278" s="18"/>
    </row>
    <row r="279" spans="1:5" x14ac:dyDescent="0.25">
      <c r="A279" s="18"/>
      <c r="B279" s="18"/>
      <c r="C279" s="18"/>
      <c r="D279" s="89"/>
      <c r="E279" s="18"/>
    </row>
    <row r="280" spans="1:5" x14ac:dyDescent="0.25">
      <c r="A280" s="18"/>
      <c r="B280" s="18"/>
      <c r="C280" s="18"/>
      <c r="D280" s="89"/>
      <c r="E280" s="18"/>
    </row>
    <row r="281" spans="1:5" x14ac:dyDescent="0.25">
      <c r="A281" s="18"/>
      <c r="B281" s="18"/>
      <c r="C281" s="18"/>
      <c r="D281" s="89"/>
      <c r="E281" s="18"/>
    </row>
    <row r="282" spans="1:5" x14ac:dyDescent="0.25">
      <c r="A282" s="18"/>
      <c r="B282" s="18"/>
      <c r="C282" s="18"/>
      <c r="D282" s="89"/>
      <c r="E282" s="18"/>
    </row>
    <row r="283" spans="1:5" x14ac:dyDescent="0.25">
      <c r="A283" s="18"/>
      <c r="B283" s="18"/>
      <c r="C283" s="18"/>
      <c r="D283" s="89"/>
      <c r="E283" s="18"/>
    </row>
    <row r="284" spans="1:5" x14ac:dyDescent="0.25">
      <c r="A284" s="18"/>
      <c r="B284" s="18"/>
      <c r="C284" s="18"/>
      <c r="D284" s="89"/>
      <c r="E284" s="18"/>
    </row>
    <row r="285" spans="1:5" x14ac:dyDescent="0.25">
      <c r="A285" s="18"/>
      <c r="B285" s="18"/>
      <c r="C285" s="18"/>
      <c r="D285" s="89"/>
      <c r="E285" s="18"/>
    </row>
    <row r="286" spans="1:5" x14ac:dyDescent="0.25">
      <c r="A286" s="18"/>
      <c r="B286" s="18"/>
      <c r="C286" s="18"/>
      <c r="D286" s="89"/>
      <c r="E286" s="18"/>
    </row>
    <row r="287" spans="1:5" x14ac:dyDescent="0.25">
      <c r="A287" s="18"/>
      <c r="B287" s="18"/>
      <c r="C287" s="18"/>
      <c r="D287" s="89"/>
      <c r="E287" s="18"/>
    </row>
    <row r="288" spans="1:5" x14ac:dyDescent="0.25">
      <c r="A288" s="18"/>
      <c r="B288" s="18"/>
      <c r="C288" s="18"/>
      <c r="D288" s="89"/>
      <c r="E288" s="18"/>
    </row>
    <row r="289" spans="1:5" x14ac:dyDescent="0.25">
      <c r="A289" s="18"/>
      <c r="B289" s="18"/>
      <c r="C289" s="18"/>
      <c r="D289" s="89"/>
      <c r="E289" s="18"/>
    </row>
    <row r="290" spans="1:5" x14ac:dyDescent="0.25">
      <c r="A290" s="18"/>
      <c r="B290" s="18"/>
      <c r="C290" s="18"/>
      <c r="D290" s="89"/>
      <c r="E290" s="18"/>
    </row>
    <row r="291" spans="1:5" x14ac:dyDescent="0.25">
      <c r="A291" s="18"/>
      <c r="B291" s="18"/>
      <c r="C291" s="18"/>
      <c r="D291" s="89"/>
      <c r="E291" s="18"/>
    </row>
    <row r="292" spans="1:5" x14ac:dyDescent="0.25">
      <c r="A292" s="18"/>
      <c r="B292" s="18"/>
      <c r="C292" s="18"/>
      <c r="D292" s="89"/>
      <c r="E292" s="18"/>
    </row>
    <row r="293" spans="1:5" x14ac:dyDescent="0.25">
      <c r="A293" s="18"/>
      <c r="B293" s="18"/>
      <c r="C293" s="18"/>
      <c r="D293" s="89"/>
      <c r="E293" s="18"/>
    </row>
    <row r="294" spans="1:5" x14ac:dyDescent="0.25">
      <c r="A294" s="18"/>
      <c r="B294" s="18"/>
      <c r="C294" s="18"/>
      <c r="D294" s="89"/>
      <c r="E294" s="18"/>
    </row>
    <row r="295" spans="1:5" x14ac:dyDescent="0.25">
      <c r="A295" s="18"/>
      <c r="B295" s="18"/>
      <c r="C295" s="18"/>
      <c r="D295" s="89"/>
      <c r="E295" s="18"/>
    </row>
    <row r="296" spans="1:5" x14ac:dyDescent="0.25">
      <c r="A296" s="18"/>
      <c r="B296" s="18"/>
      <c r="C296" s="18"/>
      <c r="D296" s="89"/>
      <c r="E296" s="18"/>
    </row>
    <row r="297" spans="1:5" x14ac:dyDescent="0.25">
      <c r="A297" s="18"/>
      <c r="B297" s="18"/>
      <c r="C297" s="18"/>
      <c r="D297" s="89"/>
      <c r="E297" s="18"/>
    </row>
    <row r="298" spans="1:5" x14ac:dyDescent="0.25">
      <c r="A298" s="18"/>
      <c r="B298" s="18"/>
      <c r="C298" s="18"/>
      <c r="D298" s="89"/>
      <c r="E298" s="18"/>
    </row>
    <row r="299" spans="1:5" x14ac:dyDescent="0.25">
      <c r="A299" s="18"/>
      <c r="B299" s="18"/>
      <c r="C299" s="18"/>
      <c r="D299" s="89"/>
      <c r="E299" s="18"/>
    </row>
    <row r="300" spans="1:5" x14ac:dyDescent="0.25">
      <c r="A300" s="18"/>
      <c r="B300" s="18"/>
      <c r="C300" s="18"/>
      <c r="D300" s="89"/>
      <c r="E300" s="18"/>
    </row>
    <row r="301" spans="1:5" x14ac:dyDescent="0.25">
      <c r="A301" s="18"/>
      <c r="B301" s="18"/>
      <c r="C301" s="18"/>
      <c r="D301" s="89"/>
      <c r="E301" s="18"/>
    </row>
    <row r="302" spans="1:5" x14ac:dyDescent="0.25">
      <c r="A302" s="18"/>
      <c r="B302" s="18"/>
      <c r="C302" s="18"/>
      <c r="D302" s="89"/>
      <c r="E302" s="18"/>
    </row>
    <row r="303" spans="1:5" x14ac:dyDescent="0.25">
      <c r="A303" s="18"/>
      <c r="B303" s="18"/>
      <c r="C303" s="18"/>
      <c r="D303" s="89"/>
      <c r="E303" s="18"/>
    </row>
    <row r="304" spans="1:5" x14ac:dyDescent="0.25">
      <c r="A304" s="18"/>
      <c r="B304" s="18"/>
      <c r="C304" s="18"/>
      <c r="D304" s="89"/>
      <c r="E304" s="18"/>
    </row>
    <row r="305" spans="1:5" x14ac:dyDescent="0.25">
      <c r="A305" s="18"/>
      <c r="B305" s="18"/>
      <c r="C305" s="18"/>
      <c r="D305" s="89"/>
      <c r="E305" s="18"/>
    </row>
    <row r="306" spans="1:5" x14ac:dyDescent="0.25">
      <c r="A306" s="18"/>
      <c r="B306" s="18"/>
      <c r="C306" s="18"/>
      <c r="D306" s="89"/>
      <c r="E306" s="18"/>
    </row>
    <row r="307" spans="1:5" x14ac:dyDescent="0.25">
      <c r="A307" s="18"/>
      <c r="B307" s="18"/>
      <c r="C307" s="18"/>
      <c r="D307" s="89"/>
      <c r="E307" s="18"/>
    </row>
    <row r="308" spans="1:5" x14ac:dyDescent="0.25">
      <c r="A308" s="18"/>
      <c r="B308" s="18"/>
      <c r="C308" s="18"/>
      <c r="D308" s="89"/>
      <c r="E308" s="18"/>
    </row>
    <row r="309" spans="1:5" x14ac:dyDescent="0.25">
      <c r="A309" s="18"/>
      <c r="B309" s="18"/>
      <c r="C309" s="18"/>
      <c r="D309" s="89"/>
      <c r="E309" s="18"/>
    </row>
    <row r="310" spans="1:5" x14ac:dyDescent="0.25">
      <c r="A310" s="18"/>
      <c r="B310" s="18"/>
      <c r="C310" s="18"/>
      <c r="D310" s="89"/>
      <c r="E310" s="18"/>
    </row>
    <row r="311" spans="1:5" x14ac:dyDescent="0.25">
      <c r="A311" s="18"/>
      <c r="B311" s="18"/>
      <c r="C311" s="18"/>
      <c r="D311" s="89"/>
      <c r="E311" s="18"/>
    </row>
    <row r="312" spans="1:5" x14ac:dyDescent="0.25">
      <c r="A312" s="18"/>
      <c r="B312" s="18"/>
      <c r="C312" s="18"/>
      <c r="D312" s="89"/>
      <c r="E312" s="18"/>
    </row>
    <row r="313" spans="1:5" x14ac:dyDescent="0.25">
      <c r="A313" s="18"/>
      <c r="B313" s="18"/>
      <c r="C313" s="18"/>
      <c r="D313" s="89"/>
      <c r="E313" s="18"/>
    </row>
    <row r="314" spans="1:5" x14ac:dyDescent="0.25">
      <c r="A314" s="18"/>
      <c r="B314" s="18"/>
      <c r="C314" s="18"/>
      <c r="D314" s="89"/>
      <c r="E314" s="18"/>
    </row>
    <row r="315" spans="1:5" x14ac:dyDescent="0.25">
      <c r="A315" s="18"/>
      <c r="B315" s="18"/>
      <c r="C315" s="18"/>
      <c r="D315" s="89"/>
      <c r="E315" s="18"/>
    </row>
    <row r="316" spans="1:5" x14ac:dyDescent="0.25">
      <c r="A316" s="18"/>
      <c r="B316" s="18"/>
      <c r="C316" s="18"/>
      <c r="D316" s="89"/>
      <c r="E316" s="18"/>
    </row>
    <row r="317" spans="1:5" x14ac:dyDescent="0.25">
      <c r="A317" s="18"/>
      <c r="B317" s="18"/>
      <c r="C317" s="18"/>
      <c r="D317" s="89"/>
      <c r="E317" s="18"/>
    </row>
    <row r="318" spans="1:5" x14ac:dyDescent="0.25">
      <c r="A318" s="18"/>
      <c r="B318" s="18"/>
      <c r="C318" s="18"/>
      <c r="D318" s="89"/>
      <c r="E318" s="18"/>
    </row>
    <row r="319" spans="1:5" x14ac:dyDescent="0.25">
      <c r="A319" s="18"/>
      <c r="B319" s="18"/>
      <c r="C319" s="18"/>
      <c r="D319" s="89"/>
      <c r="E319" s="18"/>
    </row>
    <row r="320" spans="1:5" x14ac:dyDescent="0.25">
      <c r="A320" s="18"/>
      <c r="B320" s="18"/>
      <c r="C320" s="18"/>
      <c r="D320" s="89"/>
      <c r="E320" s="18"/>
    </row>
    <row r="321" spans="1:5" x14ac:dyDescent="0.25">
      <c r="A321" s="18"/>
      <c r="B321" s="18"/>
      <c r="C321" s="18"/>
      <c r="D321" s="89"/>
      <c r="E321" s="18"/>
    </row>
    <row r="322" spans="1:5" x14ac:dyDescent="0.25">
      <c r="A322" s="18"/>
      <c r="B322" s="18"/>
      <c r="C322" s="18"/>
      <c r="D322" s="89"/>
      <c r="E322" s="18"/>
    </row>
    <row r="323" spans="1:5" x14ac:dyDescent="0.25">
      <c r="A323" s="18"/>
      <c r="B323" s="18"/>
      <c r="C323" s="18"/>
      <c r="D323" s="89"/>
      <c r="E323" s="18"/>
    </row>
    <row r="324" spans="1:5" x14ac:dyDescent="0.25">
      <c r="A324" s="18"/>
      <c r="B324" s="18"/>
      <c r="C324" s="18"/>
      <c r="D324" s="89"/>
      <c r="E324" s="18"/>
    </row>
    <row r="325" spans="1:5" x14ac:dyDescent="0.25">
      <c r="A325" s="18"/>
      <c r="B325" s="18"/>
      <c r="C325" s="18"/>
      <c r="D325" s="89"/>
      <c r="E325" s="18"/>
    </row>
    <row r="326" spans="1:5" x14ac:dyDescent="0.25">
      <c r="A326" s="18"/>
      <c r="B326" s="18"/>
      <c r="C326" s="18"/>
      <c r="D326" s="89"/>
      <c r="E326" s="18"/>
    </row>
    <row r="327" spans="1:5" x14ac:dyDescent="0.25">
      <c r="A327" s="18"/>
      <c r="B327" s="18"/>
      <c r="C327" s="18"/>
      <c r="D327" s="89"/>
      <c r="E327" s="18"/>
    </row>
    <row r="328" spans="1:5" x14ac:dyDescent="0.25">
      <c r="A328" s="18"/>
      <c r="B328" s="18"/>
      <c r="C328" s="18"/>
      <c r="D328" s="89"/>
      <c r="E328" s="18"/>
    </row>
    <row r="329" spans="1:5" x14ac:dyDescent="0.25">
      <c r="A329" s="18"/>
      <c r="B329" s="18"/>
      <c r="C329" s="18"/>
      <c r="D329" s="89"/>
      <c r="E329" s="18"/>
    </row>
    <row r="330" spans="1:5" x14ac:dyDescent="0.25">
      <c r="A330" s="18"/>
      <c r="B330" s="18"/>
      <c r="C330" s="18"/>
      <c r="D330" s="89"/>
      <c r="E330" s="18"/>
    </row>
    <row r="331" spans="1:5" x14ac:dyDescent="0.25">
      <c r="A331" s="18"/>
      <c r="B331" s="18"/>
      <c r="C331" s="18"/>
      <c r="D331" s="89"/>
      <c r="E331" s="18"/>
    </row>
    <row r="332" spans="1:5" x14ac:dyDescent="0.25">
      <c r="A332" s="18"/>
      <c r="B332" s="18"/>
      <c r="C332" s="18"/>
      <c r="D332" s="89"/>
      <c r="E332" s="18"/>
    </row>
    <row r="333" spans="1:5" x14ac:dyDescent="0.25">
      <c r="A333" s="18"/>
      <c r="B333" s="18"/>
      <c r="C333" s="18"/>
      <c r="D333" s="89"/>
      <c r="E333" s="18"/>
    </row>
    <row r="334" spans="1:5" x14ac:dyDescent="0.25">
      <c r="A334" s="18"/>
      <c r="B334" s="18"/>
      <c r="C334" s="18"/>
      <c r="D334" s="89"/>
      <c r="E334" s="18"/>
    </row>
    <row r="335" spans="1:5" x14ac:dyDescent="0.25">
      <c r="A335" s="18"/>
      <c r="B335" s="18"/>
      <c r="C335" s="18"/>
      <c r="D335" s="89"/>
      <c r="E335" s="18"/>
    </row>
    <row r="336" spans="1:5" x14ac:dyDescent="0.25">
      <c r="A336" s="18"/>
      <c r="B336" s="18"/>
      <c r="C336" s="18"/>
      <c r="D336" s="89"/>
      <c r="E336" s="18"/>
    </row>
    <row r="337" spans="1:5" x14ac:dyDescent="0.25">
      <c r="A337" s="18"/>
      <c r="B337" s="18"/>
      <c r="C337" s="18"/>
      <c r="D337" s="89"/>
      <c r="E337" s="18"/>
    </row>
    <row r="338" spans="1:5" x14ac:dyDescent="0.25">
      <c r="A338" s="18"/>
      <c r="B338" s="18"/>
      <c r="C338" s="18"/>
      <c r="D338" s="89"/>
      <c r="E338" s="18"/>
    </row>
    <row r="339" spans="1:5" x14ac:dyDescent="0.25">
      <c r="A339" s="18"/>
      <c r="B339" s="18"/>
      <c r="C339" s="18"/>
      <c r="D339" s="89"/>
      <c r="E339" s="18"/>
    </row>
    <row r="340" spans="1:5" x14ac:dyDescent="0.25">
      <c r="A340" s="18"/>
      <c r="B340" s="18"/>
      <c r="C340" s="18"/>
      <c r="D340" s="89"/>
      <c r="E340" s="18"/>
    </row>
    <row r="341" spans="1:5" x14ac:dyDescent="0.25">
      <c r="A341" s="18"/>
      <c r="B341" s="18"/>
      <c r="C341" s="18"/>
      <c r="D341" s="89"/>
      <c r="E341" s="18"/>
    </row>
    <row r="342" spans="1:5" x14ac:dyDescent="0.25">
      <c r="A342" s="18"/>
      <c r="B342" s="18"/>
      <c r="C342" s="18"/>
      <c r="D342" s="89"/>
      <c r="E342" s="18"/>
    </row>
    <row r="343" spans="1:5" x14ac:dyDescent="0.25">
      <c r="A343" s="18"/>
      <c r="B343" s="18"/>
      <c r="C343" s="18"/>
      <c r="D343" s="89"/>
      <c r="E343" s="18"/>
    </row>
    <row r="344" spans="1:5" x14ac:dyDescent="0.25">
      <c r="A344" s="18"/>
      <c r="B344" s="18"/>
      <c r="C344" s="18"/>
      <c r="D344" s="89"/>
      <c r="E344" s="18"/>
    </row>
    <row r="345" spans="1:5" x14ac:dyDescent="0.25">
      <c r="A345" s="18"/>
      <c r="B345" s="18"/>
      <c r="C345" s="18"/>
      <c r="D345" s="89"/>
      <c r="E345" s="18"/>
    </row>
    <row r="346" spans="1:5" x14ac:dyDescent="0.25">
      <c r="A346" s="18"/>
      <c r="B346" s="18"/>
      <c r="C346" s="18"/>
      <c r="D346" s="89"/>
      <c r="E346" s="18"/>
    </row>
    <row r="347" spans="1:5" x14ac:dyDescent="0.25">
      <c r="A347" s="18"/>
      <c r="B347" s="18"/>
      <c r="C347" s="18"/>
      <c r="D347" s="89"/>
      <c r="E347" s="18"/>
    </row>
    <row r="348" spans="1:5" x14ac:dyDescent="0.25">
      <c r="A348" s="18"/>
      <c r="B348" s="18"/>
      <c r="C348" s="18"/>
      <c r="D348" s="89"/>
      <c r="E348" s="18"/>
    </row>
    <row r="349" spans="1:5" x14ac:dyDescent="0.25">
      <c r="A349" s="18"/>
      <c r="B349" s="18"/>
      <c r="C349" s="18"/>
      <c r="D349" s="89"/>
      <c r="E349" s="18"/>
    </row>
    <row r="350" spans="1:5" x14ac:dyDescent="0.25">
      <c r="A350" s="18"/>
      <c r="B350" s="18"/>
      <c r="C350" s="18"/>
      <c r="D350" s="89"/>
      <c r="E350" s="18"/>
    </row>
    <row r="351" spans="1:5" x14ac:dyDescent="0.25">
      <c r="A351" s="18"/>
      <c r="B351" s="18"/>
      <c r="C351" s="18"/>
      <c r="D351" s="89"/>
      <c r="E351" s="18"/>
    </row>
    <row r="352" spans="1:5" x14ac:dyDescent="0.25">
      <c r="A352" s="18"/>
      <c r="B352" s="18"/>
      <c r="C352" s="18"/>
      <c r="D352" s="89"/>
      <c r="E352" s="18"/>
    </row>
    <row r="353" spans="1:5" x14ac:dyDescent="0.25">
      <c r="A353" s="18"/>
      <c r="B353" s="18"/>
      <c r="C353" s="18"/>
      <c r="D353" s="89"/>
      <c r="E353" s="18"/>
    </row>
    <row r="354" spans="1:5" x14ac:dyDescent="0.25">
      <c r="A354" s="18"/>
      <c r="B354" s="18"/>
      <c r="C354" s="18"/>
      <c r="D354" s="89"/>
      <c r="E354" s="18"/>
    </row>
    <row r="355" spans="1:5" x14ac:dyDescent="0.25">
      <c r="A355" s="18"/>
      <c r="B355" s="18"/>
      <c r="C355" s="18"/>
      <c r="D355" s="89"/>
      <c r="E355" s="18"/>
    </row>
    <row r="356" spans="1:5" x14ac:dyDescent="0.25">
      <c r="A356" s="18"/>
      <c r="B356" s="18"/>
      <c r="C356" s="18"/>
      <c r="D356" s="89"/>
      <c r="E356" s="18"/>
    </row>
    <row r="357" spans="1:5" x14ac:dyDescent="0.25">
      <c r="A357" s="18"/>
      <c r="B357" s="18"/>
      <c r="C357" s="18"/>
      <c r="D357" s="89"/>
      <c r="E357" s="18"/>
    </row>
    <row r="358" spans="1:5" x14ac:dyDescent="0.25">
      <c r="A358" s="18"/>
      <c r="B358" s="18"/>
      <c r="C358" s="18"/>
      <c r="D358" s="89"/>
      <c r="E358" s="18"/>
    </row>
    <row r="359" spans="1:5" x14ac:dyDescent="0.25">
      <c r="A359" s="18"/>
      <c r="B359" s="18"/>
      <c r="C359" s="18"/>
      <c r="D359" s="89"/>
      <c r="E359" s="18"/>
    </row>
    <row r="360" spans="1:5" x14ac:dyDescent="0.25">
      <c r="A360" s="18"/>
      <c r="B360" s="18"/>
      <c r="C360" s="18"/>
      <c r="D360" s="89"/>
      <c r="E360" s="18"/>
    </row>
    <row r="361" spans="1:5" x14ac:dyDescent="0.25">
      <c r="A361" s="18"/>
      <c r="B361" s="18"/>
      <c r="C361" s="18"/>
      <c r="D361" s="89"/>
      <c r="E361" s="18"/>
    </row>
    <row r="362" spans="1:5" x14ac:dyDescent="0.25">
      <c r="A362" s="18"/>
      <c r="B362" s="18"/>
      <c r="C362" s="18"/>
      <c r="D362" s="89"/>
      <c r="E362" s="18"/>
    </row>
    <row r="363" spans="1:5" x14ac:dyDescent="0.25">
      <c r="A363" s="18"/>
      <c r="B363" s="18"/>
      <c r="C363" s="18"/>
      <c r="D363" s="89"/>
      <c r="E363" s="18"/>
    </row>
    <row r="364" spans="1:5" x14ac:dyDescent="0.25">
      <c r="A364" s="18"/>
      <c r="B364" s="18"/>
      <c r="C364" s="18"/>
      <c r="D364" s="89"/>
      <c r="E364" s="18"/>
    </row>
    <row r="365" spans="1:5" x14ac:dyDescent="0.25">
      <c r="A365" s="18"/>
      <c r="B365" s="18"/>
      <c r="C365" s="18"/>
      <c r="D365" s="89"/>
      <c r="E365" s="18"/>
    </row>
    <row r="366" spans="1:5" x14ac:dyDescent="0.25">
      <c r="A366" s="18"/>
      <c r="B366" s="18"/>
      <c r="C366" s="18"/>
      <c r="D366" s="89"/>
      <c r="E366" s="18"/>
    </row>
    <row r="367" spans="1:5" x14ac:dyDescent="0.25">
      <c r="A367" s="18"/>
      <c r="B367" s="18"/>
      <c r="C367" s="18"/>
      <c r="D367" s="89"/>
      <c r="E367" s="18"/>
    </row>
    <row r="368" spans="1:5" x14ac:dyDescent="0.25">
      <c r="A368" s="18"/>
      <c r="B368" s="18"/>
      <c r="C368" s="18"/>
      <c r="D368" s="89"/>
      <c r="E368" s="18"/>
    </row>
    <row r="369" spans="1:5" x14ac:dyDescent="0.25">
      <c r="A369" s="18"/>
      <c r="B369" s="18"/>
      <c r="C369" s="18"/>
      <c r="D369" s="89"/>
      <c r="E369" s="18"/>
    </row>
    <row r="370" spans="1:5" x14ac:dyDescent="0.25">
      <c r="A370" s="18"/>
      <c r="B370" s="18"/>
      <c r="C370" s="18"/>
      <c r="D370" s="89"/>
      <c r="E370" s="18"/>
    </row>
    <row r="371" spans="1:5" x14ac:dyDescent="0.25">
      <c r="A371" s="18"/>
      <c r="B371" s="18"/>
      <c r="C371" s="18"/>
      <c r="D371" s="89"/>
      <c r="E371" s="18"/>
    </row>
    <row r="372" spans="1:5" x14ac:dyDescent="0.25">
      <c r="A372" s="18"/>
      <c r="B372" s="18"/>
      <c r="C372" s="18"/>
      <c r="D372" s="89"/>
      <c r="E372" s="18"/>
    </row>
    <row r="373" spans="1:5" x14ac:dyDescent="0.25">
      <c r="A373" s="18"/>
      <c r="B373" s="18"/>
      <c r="C373" s="18"/>
      <c r="D373" s="89"/>
      <c r="E373" s="18"/>
    </row>
    <row r="374" spans="1:5" x14ac:dyDescent="0.25">
      <c r="A374" s="18"/>
      <c r="B374" s="18"/>
      <c r="C374" s="18"/>
      <c r="D374" s="89"/>
      <c r="E374" s="18"/>
    </row>
    <row r="375" spans="1:5" x14ac:dyDescent="0.25">
      <c r="A375" s="18"/>
      <c r="B375" s="18"/>
      <c r="C375" s="18"/>
      <c r="D375" s="89"/>
      <c r="E375" s="18"/>
    </row>
    <row r="376" spans="1:5" x14ac:dyDescent="0.25">
      <c r="A376" s="18"/>
      <c r="B376" s="18"/>
      <c r="C376" s="18"/>
      <c r="D376" s="89"/>
      <c r="E376" s="18"/>
    </row>
    <row r="377" spans="1:5" x14ac:dyDescent="0.25">
      <c r="A377" s="18"/>
      <c r="B377" s="18"/>
      <c r="C377" s="18"/>
      <c r="D377" s="89"/>
      <c r="E377" s="18"/>
    </row>
    <row r="378" spans="1:5" x14ac:dyDescent="0.25">
      <c r="A378" s="18"/>
      <c r="B378" s="18"/>
      <c r="C378" s="18"/>
      <c r="D378" s="89"/>
      <c r="E378" s="18"/>
    </row>
    <row r="379" spans="1:5" x14ac:dyDescent="0.25">
      <c r="A379" s="18"/>
      <c r="B379" s="18"/>
      <c r="C379" s="18"/>
      <c r="D379" s="89"/>
      <c r="E379" s="18"/>
    </row>
    <row r="380" spans="1:5" x14ac:dyDescent="0.25">
      <c r="A380" s="18"/>
      <c r="B380" s="18"/>
      <c r="C380" s="18"/>
      <c r="D380" s="89"/>
      <c r="E380" s="18"/>
    </row>
    <row r="381" spans="1:5" x14ac:dyDescent="0.25">
      <c r="A381" s="18"/>
      <c r="B381" s="18"/>
      <c r="C381" s="18"/>
      <c r="D381" s="89"/>
      <c r="E381" s="18"/>
    </row>
    <row r="382" spans="1:5" x14ac:dyDescent="0.25">
      <c r="A382" s="18"/>
      <c r="B382" s="18"/>
      <c r="C382" s="18"/>
      <c r="D382" s="89"/>
      <c r="E382" s="18"/>
    </row>
    <row r="383" spans="1:5" x14ac:dyDescent="0.25">
      <c r="A383" s="18"/>
      <c r="B383" s="18"/>
      <c r="C383" s="18"/>
      <c r="D383" s="89"/>
      <c r="E383" s="18"/>
    </row>
    <row r="384" spans="1:5" x14ac:dyDescent="0.25">
      <c r="A384" s="18"/>
      <c r="B384" s="18"/>
      <c r="C384" s="18"/>
      <c r="D384" s="89"/>
      <c r="E384" s="18"/>
    </row>
    <row r="385" spans="1:5" x14ac:dyDescent="0.25">
      <c r="A385" s="18"/>
      <c r="B385" s="18"/>
      <c r="C385" s="18"/>
      <c r="D385" s="89"/>
      <c r="E385" s="18"/>
    </row>
    <row r="386" spans="1:5" x14ac:dyDescent="0.25">
      <c r="A386" s="18"/>
      <c r="B386" s="18"/>
      <c r="C386" s="18"/>
      <c r="D386" s="89"/>
      <c r="E386" s="18"/>
    </row>
    <row r="387" spans="1:5" x14ac:dyDescent="0.25">
      <c r="A387" s="18"/>
      <c r="B387" s="18"/>
      <c r="C387" s="18"/>
      <c r="D387" s="89"/>
      <c r="E387" s="18"/>
    </row>
    <row r="388" spans="1:5" x14ac:dyDescent="0.25">
      <c r="A388" s="18"/>
      <c r="B388" s="18"/>
      <c r="C388" s="18"/>
      <c r="D388" s="89"/>
      <c r="E388" s="18"/>
    </row>
    <row r="389" spans="1:5" x14ac:dyDescent="0.25">
      <c r="A389" s="18"/>
      <c r="B389" s="18"/>
      <c r="C389" s="18"/>
      <c r="D389" s="89"/>
      <c r="E389" s="18"/>
    </row>
    <row r="390" spans="1:5" x14ac:dyDescent="0.25">
      <c r="A390" s="18"/>
      <c r="B390" s="18"/>
      <c r="C390" s="18"/>
      <c r="D390" s="89"/>
      <c r="E390" s="18"/>
    </row>
    <row r="391" spans="1:5" x14ac:dyDescent="0.25">
      <c r="A391" s="18"/>
      <c r="B391" s="18"/>
      <c r="C391" s="18"/>
      <c r="D391" s="89"/>
      <c r="E391" s="18"/>
    </row>
    <row r="392" spans="1:5" x14ac:dyDescent="0.25">
      <c r="A392" s="18"/>
      <c r="B392" s="18"/>
      <c r="C392" s="18"/>
      <c r="D392" s="89"/>
      <c r="E392" s="18"/>
    </row>
    <row r="393" spans="1:5" x14ac:dyDescent="0.25">
      <c r="A393" s="18"/>
      <c r="B393" s="18"/>
      <c r="C393" s="18"/>
      <c r="D393" s="89"/>
      <c r="E393" s="18"/>
    </row>
    <row r="394" spans="1:5" x14ac:dyDescent="0.25">
      <c r="A394" s="18"/>
      <c r="B394" s="18"/>
      <c r="C394" s="18"/>
      <c r="D394" s="89"/>
      <c r="E394" s="18"/>
    </row>
    <row r="395" spans="1:5" x14ac:dyDescent="0.25">
      <c r="A395" s="18"/>
      <c r="B395" s="18"/>
      <c r="C395" s="18"/>
      <c r="D395" s="89"/>
      <c r="E395" s="18"/>
    </row>
    <row r="396" spans="1:5" x14ac:dyDescent="0.25">
      <c r="A396" s="18"/>
      <c r="B396" s="18"/>
      <c r="C396" s="18"/>
      <c r="D396" s="89"/>
      <c r="E396" s="18"/>
    </row>
    <row r="397" spans="1:5" x14ac:dyDescent="0.25">
      <c r="A397" s="18"/>
      <c r="B397" s="18"/>
      <c r="C397" s="18"/>
      <c r="D397" s="89"/>
      <c r="E397" s="18"/>
    </row>
    <row r="398" spans="1:5" x14ac:dyDescent="0.25">
      <c r="A398" s="18"/>
      <c r="B398" s="18"/>
      <c r="C398" s="18"/>
      <c r="D398" s="89"/>
      <c r="E398" s="18"/>
    </row>
    <row r="399" spans="1:5" x14ac:dyDescent="0.25">
      <c r="A399" s="18"/>
      <c r="B399" s="18"/>
      <c r="C399" s="18"/>
      <c r="D399" s="89"/>
      <c r="E399" s="18"/>
    </row>
    <row r="400" spans="1:5" x14ac:dyDescent="0.25">
      <c r="A400" s="18"/>
      <c r="B400" s="18"/>
      <c r="C400" s="18"/>
      <c r="D400" s="89"/>
      <c r="E400" s="18"/>
    </row>
    <row r="401" spans="1:5" x14ac:dyDescent="0.25">
      <c r="A401" s="18"/>
      <c r="B401" s="18"/>
      <c r="C401" s="18"/>
      <c r="D401" s="89"/>
      <c r="E401" s="18"/>
    </row>
    <row r="402" spans="1:5" x14ac:dyDescent="0.25">
      <c r="A402" s="18"/>
      <c r="B402" s="18"/>
      <c r="C402" s="18"/>
      <c r="D402" s="89"/>
      <c r="E402" s="18"/>
    </row>
    <row r="403" spans="1:5" x14ac:dyDescent="0.25">
      <c r="A403" s="18"/>
      <c r="B403" s="18"/>
      <c r="C403" s="18"/>
      <c r="D403" s="89"/>
      <c r="E403" s="18"/>
    </row>
    <row r="404" spans="1:5" x14ac:dyDescent="0.25">
      <c r="A404" s="18"/>
      <c r="B404" s="18"/>
      <c r="C404" s="18"/>
      <c r="D404" s="89"/>
      <c r="E404" s="18"/>
    </row>
    <row r="405" spans="1:5" x14ac:dyDescent="0.25">
      <c r="A405" s="18"/>
      <c r="B405" s="18"/>
      <c r="C405" s="18"/>
      <c r="D405" s="89"/>
      <c r="E405" s="18"/>
    </row>
    <row r="406" spans="1:5" x14ac:dyDescent="0.25">
      <c r="A406" s="18"/>
      <c r="B406" s="18"/>
      <c r="C406" s="18"/>
      <c r="D406" s="89"/>
      <c r="E406" s="18"/>
    </row>
    <row r="407" spans="1:5" x14ac:dyDescent="0.25">
      <c r="A407" s="18"/>
      <c r="B407" s="18"/>
      <c r="C407" s="18"/>
      <c r="D407" s="89"/>
      <c r="E407" s="18"/>
    </row>
    <row r="408" spans="1:5" x14ac:dyDescent="0.25">
      <c r="A408" s="18"/>
      <c r="B408" s="18"/>
      <c r="C408" s="18"/>
      <c r="D408" s="89"/>
      <c r="E408" s="18"/>
    </row>
    <row r="409" spans="1:5" x14ac:dyDescent="0.25">
      <c r="A409" s="18"/>
      <c r="B409" s="18"/>
      <c r="C409" s="18"/>
      <c r="D409" s="89"/>
      <c r="E409" s="18"/>
    </row>
    <row r="410" spans="1:5" x14ac:dyDescent="0.25">
      <c r="A410" s="18"/>
      <c r="B410" s="18"/>
      <c r="C410" s="18"/>
      <c r="D410" s="89"/>
      <c r="E410" s="18"/>
    </row>
    <row r="411" spans="1:5" x14ac:dyDescent="0.25">
      <c r="A411" s="18"/>
      <c r="B411" s="18"/>
      <c r="C411" s="18"/>
      <c r="D411" s="89"/>
      <c r="E411" s="18"/>
    </row>
    <row r="412" spans="1:5" x14ac:dyDescent="0.25">
      <c r="A412" s="18"/>
      <c r="B412" s="18"/>
      <c r="C412" s="18"/>
      <c r="D412" s="89"/>
      <c r="E412" s="18"/>
    </row>
    <row r="413" spans="1:5" x14ac:dyDescent="0.25">
      <c r="A413" s="18"/>
      <c r="B413" s="18"/>
      <c r="C413" s="18"/>
      <c r="D413" s="89"/>
      <c r="E413" s="18"/>
    </row>
    <row r="414" spans="1:5" x14ac:dyDescent="0.25">
      <c r="A414" s="18"/>
      <c r="B414" s="18"/>
      <c r="C414" s="18"/>
      <c r="D414" s="89"/>
      <c r="E414" s="18"/>
    </row>
    <row r="415" spans="1:5" x14ac:dyDescent="0.25">
      <c r="A415" s="18"/>
      <c r="B415" s="18"/>
      <c r="C415" s="18"/>
      <c r="D415" s="89"/>
      <c r="E415" s="18"/>
    </row>
    <row r="416" spans="1:5" x14ac:dyDescent="0.25">
      <c r="A416" s="18"/>
      <c r="B416" s="18"/>
      <c r="C416" s="18"/>
      <c r="D416" s="89"/>
      <c r="E416" s="18"/>
    </row>
    <row r="417" spans="1:5" x14ac:dyDescent="0.25">
      <c r="A417" s="18"/>
      <c r="B417" s="18"/>
      <c r="C417" s="18"/>
      <c r="D417" s="89"/>
      <c r="E417" s="18"/>
    </row>
    <row r="418" spans="1:5" x14ac:dyDescent="0.25">
      <c r="A418" s="18"/>
      <c r="B418" s="18"/>
      <c r="C418" s="18"/>
      <c r="D418" s="89"/>
      <c r="E418" s="18"/>
    </row>
    <row r="419" spans="1:5" x14ac:dyDescent="0.25">
      <c r="A419" s="18"/>
      <c r="B419" s="18"/>
      <c r="C419" s="18"/>
      <c r="D419" s="89"/>
      <c r="E419" s="18"/>
    </row>
    <row r="420" spans="1:5" x14ac:dyDescent="0.25">
      <c r="A420" s="18"/>
      <c r="B420" s="18"/>
      <c r="C420" s="18"/>
      <c r="D420" s="89"/>
      <c r="E420" s="18"/>
    </row>
    <row r="421" spans="1:5" x14ac:dyDescent="0.25">
      <c r="A421" s="18"/>
      <c r="B421" s="18"/>
      <c r="C421" s="18"/>
      <c r="D421" s="89"/>
      <c r="E421" s="18"/>
    </row>
    <row r="422" spans="1:5" x14ac:dyDescent="0.25">
      <c r="A422" s="18"/>
      <c r="B422" s="18"/>
      <c r="C422" s="18"/>
      <c r="D422" s="89"/>
      <c r="E422" s="18"/>
    </row>
    <row r="423" spans="1:5" x14ac:dyDescent="0.25">
      <c r="A423" s="18"/>
      <c r="B423" s="18"/>
      <c r="C423" s="18"/>
      <c r="D423" s="89"/>
      <c r="E423" s="18"/>
    </row>
    <row r="424" spans="1:5" x14ac:dyDescent="0.25">
      <c r="A424" s="18"/>
      <c r="B424" s="18"/>
      <c r="C424" s="18"/>
      <c r="D424" s="89"/>
      <c r="E424" s="18"/>
    </row>
    <row r="425" spans="1:5" x14ac:dyDescent="0.25">
      <c r="A425" s="18"/>
      <c r="B425" s="18"/>
      <c r="C425" s="18"/>
      <c r="D425" s="89"/>
      <c r="E425" s="18"/>
    </row>
    <row r="426" spans="1:5" x14ac:dyDescent="0.25">
      <c r="A426" s="18"/>
      <c r="B426" s="18"/>
      <c r="C426" s="18"/>
      <c r="D426" s="89"/>
      <c r="E426" s="18"/>
    </row>
    <row r="427" spans="1:5" x14ac:dyDescent="0.25">
      <c r="A427" s="18"/>
      <c r="B427" s="18"/>
      <c r="C427" s="18"/>
      <c r="D427" s="89"/>
      <c r="E427" s="18"/>
    </row>
    <row r="428" spans="1:5" x14ac:dyDescent="0.25">
      <c r="A428" s="18"/>
      <c r="B428" s="18"/>
      <c r="C428" s="18"/>
      <c r="D428" s="89"/>
      <c r="E428" s="18"/>
    </row>
    <row r="429" spans="1:5" x14ac:dyDescent="0.25">
      <c r="A429" s="18"/>
      <c r="B429" s="18"/>
      <c r="C429" s="18"/>
      <c r="D429" s="89"/>
      <c r="E429" s="18"/>
    </row>
    <row r="430" spans="1:5" x14ac:dyDescent="0.25">
      <c r="A430" s="18"/>
      <c r="B430" s="18"/>
      <c r="C430" s="18"/>
      <c r="D430" s="89"/>
      <c r="E430" s="18"/>
    </row>
    <row r="431" spans="1:5" x14ac:dyDescent="0.25">
      <c r="A431" s="18"/>
      <c r="B431" s="18"/>
      <c r="C431" s="18"/>
      <c r="D431" s="89"/>
      <c r="E431" s="18"/>
    </row>
    <row r="432" spans="1:5" x14ac:dyDescent="0.25">
      <c r="A432" s="18"/>
      <c r="B432" s="18"/>
      <c r="C432" s="18"/>
      <c r="D432" s="89"/>
      <c r="E432" s="18"/>
    </row>
    <row r="433" spans="1:5" x14ac:dyDescent="0.25">
      <c r="A433" s="18"/>
      <c r="B433" s="18"/>
      <c r="C433" s="18"/>
      <c r="D433" s="89"/>
      <c r="E433" s="18"/>
    </row>
    <row r="434" spans="1:5" x14ac:dyDescent="0.25">
      <c r="A434" s="18"/>
      <c r="B434" s="18"/>
      <c r="C434" s="18"/>
      <c r="D434" s="89"/>
      <c r="E434" s="18"/>
    </row>
    <row r="435" spans="1:5" x14ac:dyDescent="0.25">
      <c r="A435" s="18"/>
      <c r="B435" s="18"/>
      <c r="C435" s="18"/>
      <c r="D435" s="89"/>
      <c r="E435" s="18"/>
    </row>
    <row r="436" spans="1:5" x14ac:dyDescent="0.25">
      <c r="A436" s="18"/>
      <c r="B436" s="18"/>
      <c r="C436" s="18"/>
      <c r="D436" s="89"/>
      <c r="E436" s="18"/>
    </row>
    <row r="437" spans="1:5" x14ac:dyDescent="0.25">
      <c r="A437" s="18"/>
      <c r="B437" s="18"/>
      <c r="C437" s="18"/>
      <c r="D437" s="89"/>
      <c r="E437" s="18"/>
    </row>
    <row r="438" spans="1:5" x14ac:dyDescent="0.25">
      <c r="A438" s="18"/>
      <c r="B438" s="18"/>
      <c r="C438" s="18"/>
      <c r="D438" s="89"/>
      <c r="E438" s="18"/>
    </row>
    <row r="439" spans="1:5" x14ac:dyDescent="0.25">
      <c r="A439" s="18"/>
      <c r="B439" s="18"/>
      <c r="C439" s="18"/>
      <c r="D439" s="89"/>
      <c r="E439" s="18"/>
    </row>
    <row r="440" spans="1:5" x14ac:dyDescent="0.25">
      <c r="A440" s="18"/>
      <c r="B440" s="18"/>
      <c r="C440" s="18"/>
      <c r="D440" s="89"/>
      <c r="E440" s="18"/>
    </row>
    <row r="441" spans="1:5" x14ac:dyDescent="0.25">
      <c r="A441" s="18"/>
      <c r="B441" s="18"/>
      <c r="C441" s="18"/>
      <c r="D441" s="89"/>
      <c r="E441" s="18"/>
    </row>
    <row r="442" spans="1:5" x14ac:dyDescent="0.25">
      <c r="A442" s="18"/>
      <c r="B442" s="18"/>
      <c r="C442" s="18"/>
      <c r="D442" s="89"/>
      <c r="E442" s="18"/>
    </row>
    <row r="443" spans="1:5" x14ac:dyDescent="0.25">
      <c r="A443" s="18"/>
      <c r="B443" s="18"/>
      <c r="C443" s="18"/>
      <c r="D443" s="89"/>
      <c r="E443" s="18"/>
    </row>
    <row r="444" spans="1:5" x14ac:dyDescent="0.25">
      <c r="A444" s="18"/>
      <c r="B444" s="18"/>
      <c r="C444" s="18"/>
      <c r="D444" s="89"/>
      <c r="E444" s="18"/>
    </row>
    <row r="445" spans="1:5" x14ac:dyDescent="0.25">
      <c r="A445" s="18"/>
      <c r="B445" s="18"/>
      <c r="C445" s="18"/>
      <c r="D445" s="89"/>
      <c r="E445" s="18"/>
    </row>
    <row r="446" spans="1:5" x14ac:dyDescent="0.25">
      <c r="A446" s="18"/>
      <c r="B446" s="18"/>
      <c r="C446" s="18"/>
      <c r="D446" s="89"/>
      <c r="E446" s="18"/>
    </row>
    <row r="447" spans="1:5" x14ac:dyDescent="0.25">
      <c r="A447" s="18"/>
      <c r="B447" s="18"/>
      <c r="C447" s="18"/>
      <c r="D447" s="89"/>
      <c r="E447" s="18"/>
    </row>
    <row r="448" spans="1:5" x14ac:dyDescent="0.25">
      <c r="A448" s="18"/>
      <c r="B448" s="18"/>
      <c r="C448" s="18"/>
      <c r="D448" s="89"/>
      <c r="E448" s="18"/>
    </row>
    <row r="449" spans="1:5" x14ac:dyDescent="0.25">
      <c r="A449" s="18"/>
      <c r="B449" s="18"/>
      <c r="C449" s="18"/>
      <c r="D449" s="89"/>
      <c r="E449" s="18"/>
    </row>
    <row r="450" spans="1:5" x14ac:dyDescent="0.25">
      <c r="A450" s="18"/>
      <c r="B450" s="18"/>
      <c r="C450" s="18"/>
      <c r="D450" s="89"/>
      <c r="E450" s="18"/>
    </row>
    <row r="451" spans="1:5" x14ac:dyDescent="0.25">
      <c r="A451" s="18"/>
      <c r="B451" s="18"/>
      <c r="C451" s="18"/>
      <c r="D451" s="89"/>
      <c r="E451" s="18"/>
    </row>
    <row r="452" spans="1:5" x14ac:dyDescent="0.25">
      <c r="A452" s="18"/>
      <c r="B452" s="18"/>
      <c r="C452" s="18"/>
      <c r="D452" s="89"/>
      <c r="E452" s="18"/>
    </row>
    <row r="453" spans="1:5" x14ac:dyDescent="0.25">
      <c r="A453" s="18"/>
      <c r="B453" s="18"/>
      <c r="C453" s="18"/>
      <c r="D453" s="89"/>
      <c r="E453" s="18"/>
    </row>
    <row r="454" spans="1:5" x14ac:dyDescent="0.25">
      <c r="A454" s="18"/>
      <c r="B454" s="18"/>
      <c r="C454" s="18"/>
      <c r="D454" s="89"/>
      <c r="E454" s="18"/>
    </row>
    <row r="455" spans="1:5" x14ac:dyDescent="0.25">
      <c r="A455" s="18"/>
      <c r="B455" s="18"/>
      <c r="C455" s="18"/>
      <c r="D455" s="89"/>
      <c r="E455" s="18"/>
    </row>
    <row r="456" spans="1:5" x14ac:dyDescent="0.25">
      <c r="A456" s="18"/>
      <c r="B456" s="18"/>
      <c r="C456" s="18"/>
      <c r="D456" s="89"/>
      <c r="E456" s="18"/>
    </row>
    <row r="457" spans="1:5" x14ac:dyDescent="0.25">
      <c r="A457" s="18"/>
      <c r="B457" s="18"/>
      <c r="C457" s="18"/>
      <c r="D457" s="89"/>
      <c r="E457" s="18"/>
    </row>
    <row r="458" spans="1:5" x14ac:dyDescent="0.25">
      <c r="A458" s="18"/>
      <c r="B458" s="18"/>
      <c r="C458" s="18"/>
      <c r="D458" s="89"/>
      <c r="E458" s="18"/>
    </row>
    <row r="459" spans="1:5" x14ac:dyDescent="0.25">
      <c r="A459" s="18"/>
      <c r="B459" s="18"/>
      <c r="C459" s="18"/>
      <c r="D459" s="89"/>
      <c r="E459" s="18"/>
    </row>
    <row r="460" spans="1:5" x14ac:dyDescent="0.25">
      <c r="A460" s="18"/>
      <c r="B460" s="18"/>
      <c r="C460" s="18"/>
      <c r="D460" s="89"/>
      <c r="E460" s="18"/>
    </row>
    <row r="461" spans="1:5" x14ac:dyDescent="0.25">
      <c r="A461" s="18"/>
      <c r="B461" s="18"/>
      <c r="C461" s="18"/>
      <c r="D461" s="89"/>
      <c r="E461" s="18"/>
    </row>
    <row r="462" spans="1:5" x14ac:dyDescent="0.25">
      <c r="A462" s="18"/>
      <c r="B462" s="18"/>
      <c r="C462" s="18"/>
      <c r="D462" s="89"/>
      <c r="E462" s="18"/>
    </row>
    <row r="463" spans="1:5" x14ac:dyDescent="0.25">
      <c r="A463" s="18"/>
      <c r="B463" s="18"/>
      <c r="C463" s="18"/>
      <c r="D463" s="89"/>
      <c r="E463" s="18"/>
    </row>
    <row r="464" spans="1:5" x14ac:dyDescent="0.25">
      <c r="A464" s="18"/>
      <c r="B464" s="18"/>
      <c r="C464" s="18"/>
      <c r="D464" s="89"/>
      <c r="E464" s="18"/>
    </row>
    <row r="465" spans="1:5" x14ac:dyDescent="0.25">
      <c r="A465" s="18"/>
      <c r="B465" s="18"/>
      <c r="C465" s="18"/>
      <c r="D465" s="89"/>
      <c r="E465" s="18"/>
    </row>
    <row r="466" spans="1:5" x14ac:dyDescent="0.25">
      <c r="A466" s="18"/>
      <c r="B466" s="18"/>
      <c r="C466" s="18"/>
      <c r="D466" s="89"/>
      <c r="E466" s="18"/>
    </row>
    <row r="467" spans="1:5" x14ac:dyDescent="0.25">
      <c r="A467" s="18"/>
      <c r="B467" s="18"/>
      <c r="C467" s="18"/>
      <c r="D467" s="89"/>
      <c r="E467" s="18"/>
    </row>
    <row r="468" spans="1:5" x14ac:dyDescent="0.25">
      <c r="A468" s="18"/>
      <c r="B468" s="18"/>
      <c r="C468" s="18"/>
      <c r="D468" s="89"/>
      <c r="E468" s="18"/>
    </row>
    <row r="469" spans="1:5" x14ac:dyDescent="0.25">
      <c r="A469" s="18"/>
      <c r="B469" s="18"/>
      <c r="C469" s="18"/>
      <c r="D469" s="89"/>
      <c r="E469" s="18"/>
    </row>
    <row r="470" spans="1:5" x14ac:dyDescent="0.25">
      <c r="A470" s="18"/>
      <c r="B470" s="18"/>
      <c r="C470" s="18"/>
      <c r="D470" s="89"/>
      <c r="E470" s="18"/>
    </row>
    <row r="471" spans="1:5" x14ac:dyDescent="0.25">
      <c r="A471" s="18"/>
      <c r="B471" s="18"/>
      <c r="C471" s="18"/>
      <c r="D471" s="89"/>
      <c r="E471" s="18"/>
    </row>
    <row r="472" spans="1:5" x14ac:dyDescent="0.25">
      <c r="A472" s="18"/>
      <c r="B472" s="18"/>
      <c r="C472" s="18"/>
      <c r="D472" s="89"/>
      <c r="E472" s="18"/>
    </row>
    <row r="473" spans="1:5" x14ac:dyDescent="0.25">
      <c r="A473" s="18"/>
      <c r="B473" s="18"/>
      <c r="C473" s="18"/>
      <c r="D473" s="89"/>
      <c r="E473" s="18"/>
    </row>
    <row r="474" spans="1:5" x14ac:dyDescent="0.25">
      <c r="A474" s="18"/>
      <c r="B474" s="18"/>
      <c r="C474" s="18"/>
      <c r="D474" s="89"/>
      <c r="E474" s="18"/>
    </row>
    <row r="475" spans="1:5" x14ac:dyDescent="0.25">
      <c r="A475" s="18"/>
      <c r="B475" s="18"/>
      <c r="C475" s="18"/>
      <c r="D475" s="89"/>
      <c r="E475" s="18"/>
    </row>
    <row r="476" spans="1:5" x14ac:dyDescent="0.25">
      <c r="A476" s="18"/>
      <c r="B476" s="18"/>
      <c r="C476" s="18"/>
      <c r="D476" s="89"/>
      <c r="E476" s="18"/>
    </row>
    <row r="477" spans="1:5" x14ac:dyDescent="0.25">
      <c r="A477" s="18"/>
      <c r="B477" s="18"/>
      <c r="C477" s="18"/>
      <c r="D477" s="89"/>
      <c r="E477" s="18"/>
    </row>
    <row r="478" spans="1:5" x14ac:dyDescent="0.25">
      <c r="A478" s="18"/>
      <c r="B478" s="18"/>
      <c r="C478" s="18"/>
      <c r="D478" s="89"/>
      <c r="E478" s="18"/>
    </row>
    <row r="479" spans="1:5" x14ac:dyDescent="0.25">
      <c r="A479" s="18"/>
      <c r="B479" s="18"/>
      <c r="C479" s="18"/>
      <c r="D479" s="89"/>
      <c r="E479" s="18"/>
    </row>
    <row r="480" spans="1:5" x14ac:dyDescent="0.25">
      <c r="A480" s="18"/>
      <c r="B480" s="18"/>
      <c r="C480" s="18"/>
      <c r="D480" s="89"/>
      <c r="E480" s="18"/>
    </row>
    <row r="481" spans="1:5" x14ac:dyDescent="0.25">
      <c r="A481" s="18"/>
      <c r="B481" s="18"/>
      <c r="C481" s="18"/>
      <c r="D481" s="89"/>
      <c r="E481" s="18"/>
    </row>
    <row r="482" spans="1:5" x14ac:dyDescent="0.25">
      <c r="A482" s="18"/>
      <c r="B482" s="18"/>
      <c r="C482" s="18"/>
      <c r="D482" s="89"/>
      <c r="E482" s="18"/>
    </row>
    <row r="483" spans="1:5" x14ac:dyDescent="0.25">
      <c r="A483" s="18"/>
      <c r="B483" s="18"/>
      <c r="C483" s="18"/>
      <c r="D483" s="89"/>
      <c r="E483" s="18"/>
    </row>
    <row r="484" spans="1:5" x14ac:dyDescent="0.25">
      <c r="A484" s="18"/>
      <c r="B484" s="18"/>
      <c r="C484" s="18"/>
      <c r="D484" s="89"/>
      <c r="E484" s="18"/>
    </row>
    <row r="485" spans="1:5" x14ac:dyDescent="0.25">
      <c r="A485" s="18"/>
      <c r="B485" s="18"/>
      <c r="C485" s="18"/>
      <c r="D485" s="89"/>
      <c r="E485" s="18"/>
    </row>
    <row r="486" spans="1:5" x14ac:dyDescent="0.25">
      <c r="A486" s="18"/>
      <c r="B486" s="18"/>
      <c r="C486" s="18"/>
      <c r="D486" s="89"/>
      <c r="E486" s="18"/>
    </row>
    <row r="487" spans="1:5" x14ac:dyDescent="0.25">
      <c r="A487" s="18"/>
      <c r="B487" s="18"/>
      <c r="C487" s="18"/>
      <c r="D487" s="89"/>
      <c r="E487" s="18"/>
    </row>
    <row r="488" spans="1:5" x14ac:dyDescent="0.25">
      <c r="A488" s="18"/>
      <c r="B488" s="18"/>
      <c r="C488" s="18"/>
      <c r="D488" s="89"/>
      <c r="E488" s="18"/>
    </row>
    <row r="489" spans="1:5" x14ac:dyDescent="0.25">
      <c r="A489" s="18"/>
      <c r="B489" s="18"/>
      <c r="C489" s="18"/>
      <c r="D489" s="89"/>
      <c r="E489" s="18"/>
    </row>
    <row r="490" spans="1:5" x14ac:dyDescent="0.25">
      <c r="A490" s="18"/>
      <c r="B490" s="18"/>
      <c r="C490" s="18"/>
      <c r="D490" s="89"/>
      <c r="E490" s="18"/>
    </row>
    <row r="491" spans="1:5" x14ac:dyDescent="0.25">
      <c r="A491" s="18"/>
      <c r="B491" s="18"/>
      <c r="C491" s="18"/>
      <c r="D491" s="89"/>
      <c r="E491" s="18"/>
    </row>
    <row r="492" spans="1:5" x14ac:dyDescent="0.25">
      <c r="A492" s="18"/>
      <c r="B492" s="18"/>
      <c r="C492" s="18"/>
      <c r="D492" s="89"/>
      <c r="E492" s="18"/>
    </row>
    <row r="493" spans="1:5" x14ac:dyDescent="0.25">
      <c r="A493" s="18"/>
      <c r="B493" s="18"/>
      <c r="C493" s="18"/>
      <c r="D493" s="89"/>
      <c r="E493" s="18"/>
    </row>
    <row r="494" spans="1:5" x14ac:dyDescent="0.25">
      <c r="A494" s="18"/>
      <c r="B494" s="18"/>
      <c r="C494" s="18"/>
      <c r="D494" s="89"/>
      <c r="E494" s="18"/>
    </row>
    <row r="495" spans="1:5" x14ac:dyDescent="0.25">
      <c r="A495" s="18"/>
      <c r="B495" s="18"/>
      <c r="C495" s="18"/>
      <c r="D495" s="89"/>
      <c r="E495" s="18"/>
    </row>
    <row r="496" spans="1:5" x14ac:dyDescent="0.25">
      <c r="A496" s="18"/>
      <c r="B496" s="18"/>
      <c r="C496" s="18"/>
      <c r="D496" s="89"/>
      <c r="E496" s="18"/>
    </row>
    <row r="497" spans="1:5" x14ac:dyDescent="0.25">
      <c r="A497" s="18"/>
      <c r="B497" s="18"/>
      <c r="C497" s="18"/>
      <c r="D497" s="89"/>
      <c r="E497" s="18"/>
    </row>
    <row r="498" spans="1:5" x14ac:dyDescent="0.25">
      <c r="A498" s="18"/>
      <c r="B498" s="18"/>
      <c r="C498" s="18"/>
      <c r="D498" s="89"/>
      <c r="E498" s="18"/>
    </row>
    <row r="499" spans="1:5" x14ac:dyDescent="0.25">
      <c r="A499" s="18"/>
      <c r="B499" s="18"/>
      <c r="C499" s="18"/>
      <c r="D499" s="89"/>
      <c r="E499" s="18"/>
    </row>
    <row r="500" spans="1:5" x14ac:dyDescent="0.25">
      <c r="A500" s="18"/>
      <c r="B500" s="18"/>
      <c r="C500" s="18"/>
      <c r="D500" s="89"/>
      <c r="E500" s="18"/>
    </row>
    <row r="501" spans="1:5" x14ac:dyDescent="0.25">
      <c r="A501" s="18"/>
      <c r="B501" s="18"/>
      <c r="C501" s="18"/>
      <c r="D501" s="89"/>
      <c r="E501" s="18"/>
    </row>
    <row r="502" spans="1:5" x14ac:dyDescent="0.25">
      <c r="A502" s="18"/>
      <c r="B502" s="18"/>
      <c r="C502" s="18"/>
      <c r="D502" s="89"/>
      <c r="E502" s="18"/>
    </row>
    <row r="503" spans="1:5" x14ac:dyDescent="0.25">
      <c r="A503" s="18"/>
      <c r="B503" s="18"/>
      <c r="C503" s="18"/>
      <c r="D503" s="89"/>
      <c r="E503" s="18"/>
    </row>
    <row r="504" spans="1:5" x14ac:dyDescent="0.25">
      <c r="A504" s="18"/>
      <c r="B504" s="18"/>
      <c r="C504" s="18"/>
      <c r="D504" s="89"/>
      <c r="E504" s="18"/>
    </row>
    <row r="505" spans="1:5" x14ac:dyDescent="0.25">
      <c r="A505" s="18"/>
      <c r="B505" s="18"/>
      <c r="C505" s="18"/>
      <c r="D505" s="89"/>
      <c r="E505" s="18"/>
    </row>
    <row r="506" spans="1:5" x14ac:dyDescent="0.25">
      <c r="A506" s="18"/>
      <c r="B506" s="18"/>
      <c r="C506" s="18"/>
      <c r="D506" s="89"/>
      <c r="E506" s="18"/>
    </row>
    <row r="507" spans="1:5" x14ac:dyDescent="0.25">
      <c r="A507" s="18"/>
      <c r="B507" s="18"/>
      <c r="C507" s="18"/>
      <c r="D507" s="89"/>
      <c r="E507" s="18"/>
    </row>
    <row r="508" spans="1:5" x14ac:dyDescent="0.25">
      <c r="A508" s="18"/>
      <c r="B508" s="18"/>
      <c r="C508" s="18"/>
      <c r="D508" s="89"/>
      <c r="E508" s="18"/>
    </row>
    <row r="509" spans="1:5" x14ac:dyDescent="0.25">
      <c r="A509" s="18"/>
      <c r="B509" s="18"/>
      <c r="C509" s="18"/>
      <c r="D509" s="89"/>
      <c r="E509" s="18"/>
    </row>
    <row r="510" spans="1:5" x14ac:dyDescent="0.25">
      <c r="A510" s="18"/>
      <c r="B510" s="18"/>
      <c r="C510" s="18"/>
      <c r="D510" s="89"/>
      <c r="E510" s="18"/>
    </row>
    <row r="511" spans="1:5" x14ac:dyDescent="0.25">
      <c r="A511" s="18"/>
      <c r="B511" s="18"/>
      <c r="C511" s="18"/>
      <c r="D511" s="89"/>
      <c r="E511" s="18"/>
    </row>
    <row r="512" spans="1:5" x14ac:dyDescent="0.25">
      <c r="A512" s="18"/>
      <c r="B512" s="18"/>
      <c r="C512" s="18"/>
      <c r="D512" s="89"/>
      <c r="E512" s="18"/>
    </row>
    <row r="513" spans="1:5" x14ac:dyDescent="0.25">
      <c r="A513" s="18"/>
      <c r="B513" s="18"/>
      <c r="C513" s="18"/>
      <c r="D513" s="89"/>
      <c r="E513" s="18"/>
    </row>
    <row r="514" spans="1:5" x14ac:dyDescent="0.25">
      <c r="A514" s="18"/>
      <c r="B514" s="18"/>
      <c r="C514" s="18"/>
      <c r="D514" s="89"/>
      <c r="E514" s="18"/>
    </row>
    <row r="515" spans="1:5" x14ac:dyDescent="0.25">
      <c r="A515" s="18"/>
      <c r="B515" s="18"/>
      <c r="C515" s="18"/>
      <c r="D515" s="89"/>
      <c r="E515" s="18"/>
    </row>
    <row r="516" spans="1:5" x14ac:dyDescent="0.25">
      <c r="A516" s="18"/>
      <c r="B516" s="18"/>
      <c r="C516" s="18"/>
      <c r="D516" s="89"/>
      <c r="E516" s="18"/>
    </row>
    <row r="517" spans="1:5" x14ac:dyDescent="0.25">
      <c r="A517" s="18"/>
      <c r="B517" s="18"/>
      <c r="C517" s="18"/>
      <c r="D517" s="89"/>
      <c r="E517" s="18"/>
    </row>
    <row r="518" spans="1:5" x14ac:dyDescent="0.25">
      <c r="A518" s="18"/>
      <c r="B518" s="18"/>
      <c r="C518" s="18"/>
      <c r="D518" s="89"/>
      <c r="E518" s="18"/>
    </row>
    <row r="519" spans="1:5" x14ac:dyDescent="0.25">
      <c r="A519" s="18"/>
      <c r="B519" s="18"/>
      <c r="C519" s="18"/>
      <c r="D519" s="89"/>
      <c r="E519" s="18"/>
    </row>
    <row r="520" spans="1:5" x14ac:dyDescent="0.25">
      <c r="A520" s="18"/>
      <c r="B520" s="18"/>
      <c r="C520" s="18"/>
      <c r="D520" s="89"/>
      <c r="E520" s="18"/>
    </row>
    <row r="521" spans="1:5" x14ac:dyDescent="0.25">
      <c r="A521" s="18"/>
      <c r="B521" s="18"/>
      <c r="C521" s="18"/>
      <c r="D521" s="89"/>
      <c r="E521" s="18"/>
    </row>
    <row r="522" spans="1:5" x14ac:dyDescent="0.25">
      <c r="A522" s="18"/>
      <c r="B522" s="18"/>
      <c r="C522" s="18"/>
      <c r="D522" s="89"/>
      <c r="E522" s="18"/>
    </row>
    <row r="523" spans="1:5" x14ac:dyDescent="0.25">
      <c r="A523" s="18"/>
      <c r="B523" s="18"/>
      <c r="C523" s="18"/>
      <c r="D523" s="89"/>
      <c r="E523" s="18"/>
    </row>
    <row r="524" spans="1:5" x14ac:dyDescent="0.25">
      <c r="A524" s="18"/>
      <c r="B524" s="18"/>
      <c r="C524" s="18"/>
      <c r="D524" s="89"/>
      <c r="E524" s="18"/>
    </row>
    <row r="525" spans="1:5" x14ac:dyDescent="0.25">
      <c r="A525" s="18"/>
      <c r="B525" s="18"/>
      <c r="C525" s="18"/>
      <c r="D525" s="89"/>
      <c r="E525" s="18"/>
    </row>
    <row r="526" spans="1:5" x14ac:dyDescent="0.25">
      <c r="A526" s="18"/>
      <c r="B526" s="18"/>
      <c r="C526" s="18"/>
      <c r="D526" s="89"/>
      <c r="E526" s="18"/>
    </row>
    <row r="527" spans="1:5" x14ac:dyDescent="0.25">
      <c r="A527" s="18"/>
      <c r="B527" s="18"/>
      <c r="C527" s="18"/>
      <c r="D527" s="89"/>
      <c r="E527" s="18"/>
    </row>
    <row r="528" spans="1:5" x14ac:dyDescent="0.25">
      <c r="A528" s="18"/>
      <c r="B528" s="18"/>
      <c r="C528" s="18"/>
      <c r="D528" s="89"/>
      <c r="E528" s="18"/>
    </row>
    <row r="529" spans="1:5" x14ac:dyDescent="0.25">
      <c r="A529" s="18"/>
      <c r="B529" s="18"/>
      <c r="C529" s="18"/>
      <c r="D529" s="89"/>
      <c r="E529" s="18"/>
    </row>
    <row r="530" spans="1:5" x14ac:dyDescent="0.25">
      <c r="A530" s="18"/>
      <c r="B530" s="18"/>
      <c r="C530" s="18"/>
      <c r="D530" s="89"/>
      <c r="E530" s="18"/>
    </row>
    <row r="531" spans="1:5" x14ac:dyDescent="0.25">
      <c r="A531" s="18"/>
      <c r="B531" s="18"/>
      <c r="C531" s="18"/>
      <c r="D531" s="89"/>
      <c r="E531" s="18"/>
    </row>
    <row r="532" spans="1:5" x14ac:dyDescent="0.25">
      <c r="A532" s="18"/>
      <c r="B532" s="18"/>
      <c r="C532" s="18"/>
      <c r="D532" s="89"/>
      <c r="E532" s="18"/>
    </row>
    <row r="533" spans="1:5" x14ac:dyDescent="0.25">
      <c r="A533" s="18"/>
      <c r="B533" s="18"/>
      <c r="C533" s="18"/>
      <c r="D533" s="89"/>
      <c r="E533" s="18"/>
    </row>
    <row r="534" spans="1:5" x14ac:dyDescent="0.25">
      <c r="A534" s="18"/>
      <c r="B534" s="18"/>
      <c r="C534" s="18"/>
      <c r="D534" s="89"/>
      <c r="E534" s="18"/>
    </row>
    <row r="535" spans="1:5" x14ac:dyDescent="0.25">
      <c r="A535" s="18"/>
      <c r="B535" s="18"/>
      <c r="C535" s="18"/>
      <c r="D535" s="89"/>
      <c r="E535" s="18"/>
    </row>
    <row r="536" spans="1:5" x14ac:dyDescent="0.25">
      <c r="A536" s="18"/>
      <c r="B536" s="18"/>
      <c r="C536" s="18"/>
      <c r="D536" s="89"/>
      <c r="E536" s="18"/>
    </row>
    <row r="537" spans="1:5" x14ac:dyDescent="0.25">
      <c r="A537" s="18"/>
      <c r="B537" s="18"/>
      <c r="C537" s="18"/>
      <c r="D537" s="89"/>
      <c r="E537" s="18"/>
    </row>
    <row r="538" spans="1:5" x14ac:dyDescent="0.25">
      <c r="A538" s="18"/>
      <c r="B538" s="18"/>
      <c r="C538" s="18"/>
      <c r="D538" s="89"/>
      <c r="E538" s="18"/>
    </row>
    <row r="539" spans="1:5" x14ac:dyDescent="0.25">
      <c r="A539" s="18"/>
      <c r="B539" s="18"/>
      <c r="C539" s="18"/>
      <c r="D539" s="89"/>
      <c r="E539" s="18"/>
    </row>
    <row r="540" spans="1:5" x14ac:dyDescent="0.25">
      <c r="A540" s="18"/>
      <c r="B540" s="18"/>
      <c r="C540" s="18"/>
      <c r="D540" s="89"/>
      <c r="E540" s="18"/>
    </row>
    <row r="541" spans="1:5" x14ac:dyDescent="0.25">
      <c r="A541" s="18"/>
      <c r="B541" s="18"/>
      <c r="C541" s="18"/>
      <c r="D541" s="89"/>
      <c r="E541" s="18"/>
    </row>
    <row r="542" spans="1:5" x14ac:dyDescent="0.25">
      <c r="A542" s="18"/>
      <c r="B542" s="18"/>
      <c r="C542" s="18"/>
      <c r="D542" s="89"/>
      <c r="E542" s="18"/>
    </row>
    <row r="543" spans="1:5" x14ac:dyDescent="0.25">
      <c r="A543" s="18"/>
      <c r="B543" s="18"/>
      <c r="C543" s="18"/>
      <c r="D543" s="89"/>
      <c r="E543" s="18"/>
    </row>
    <row r="544" spans="1:5" x14ac:dyDescent="0.25">
      <c r="A544" s="18"/>
      <c r="B544" s="18"/>
      <c r="C544" s="18"/>
      <c r="D544" s="89"/>
      <c r="E544" s="18"/>
    </row>
    <row r="545" spans="1:5" x14ac:dyDescent="0.25">
      <c r="A545" s="18"/>
      <c r="B545" s="18"/>
      <c r="C545" s="18"/>
      <c r="D545" s="89"/>
      <c r="E545" s="18"/>
    </row>
    <row r="546" spans="1:5" x14ac:dyDescent="0.25">
      <c r="A546" s="18"/>
      <c r="B546" s="18"/>
      <c r="C546" s="18"/>
      <c r="D546" s="89"/>
      <c r="E546" s="18"/>
    </row>
    <row r="547" spans="1:5" x14ac:dyDescent="0.25">
      <c r="A547" s="18"/>
      <c r="B547" s="18"/>
      <c r="C547" s="18"/>
      <c r="D547" s="89"/>
      <c r="E547" s="18"/>
    </row>
    <row r="548" spans="1:5" x14ac:dyDescent="0.25">
      <c r="A548" s="18"/>
      <c r="B548" s="18"/>
      <c r="C548" s="18"/>
      <c r="D548" s="89"/>
      <c r="E548" s="18"/>
    </row>
    <row r="549" spans="1:5" x14ac:dyDescent="0.25">
      <c r="A549" s="18"/>
      <c r="B549" s="18"/>
      <c r="C549" s="18"/>
      <c r="D549" s="89"/>
      <c r="E549" s="18"/>
    </row>
    <row r="550" spans="1:5" x14ac:dyDescent="0.25">
      <c r="A550" s="18"/>
      <c r="B550" s="18"/>
      <c r="C550" s="18"/>
      <c r="D550" s="89"/>
      <c r="E550" s="18"/>
    </row>
    <row r="551" spans="1:5" x14ac:dyDescent="0.25">
      <c r="A551" s="18"/>
      <c r="B551" s="18"/>
      <c r="C551" s="18"/>
      <c r="D551" s="89"/>
      <c r="E551" s="18"/>
    </row>
    <row r="552" spans="1:5" x14ac:dyDescent="0.25">
      <c r="A552" s="18"/>
      <c r="B552" s="18"/>
      <c r="C552" s="18"/>
      <c r="D552" s="89"/>
      <c r="E552" s="18"/>
    </row>
    <row r="553" spans="1:5" x14ac:dyDescent="0.25">
      <c r="A553" s="18"/>
      <c r="B553" s="18"/>
      <c r="C553" s="18"/>
      <c r="D553" s="89"/>
      <c r="E553" s="18"/>
    </row>
    <row r="554" spans="1:5" x14ac:dyDescent="0.25">
      <c r="A554" s="18"/>
      <c r="B554" s="18"/>
      <c r="C554" s="18"/>
      <c r="D554" s="89"/>
      <c r="E554" s="18"/>
    </row>
    <row r="555" spans="1:5" x14ac:dyDescent="0.25">
      <c r="A555" s="18"/>
      <c r="B555" s="18"/>
      <c r="C555" s="18"/>
      <c r="D555" s="89"/>
      <c r="E555" s="18"/>
    </row>
    <row r="556" spans="1:5" x14ac:dyDescent="0.25">
      <c r="A556" s="18"/>
      <c r="B556" s="18"/>
      <c r="C556" s="18"/>
      <c r="D556" s="89"/>
      <c r="E556" s="18"/>
    </row>
    <row r="557" spans="1:5" x14ac:dyDescent="0.25">
      <c r="A557" s="18"/>
      <c r="B557" s="18"/>
      <c r="C557" s="18"/>
      <c r="D557" s="89"/>
      <c r="E557" s="18"/>
    </row>
    <row r="558" spans="1:5" x14ac:dyDescent="0.25">
      <c r="A558" s="18"/>
      <c r="B558" s="18"/>
      <c r="C558" s="18"/>
      <c r="D558" s="89"/>
      <c r="E558" s="18"/>
    </row>
    <row r="559" spans="1:5" x14ac:dyDescent="0.25">
      <c r="A559" s="18"/>
      <c r="B559" s="18"/>
      <c r="C559" s="18"/>
      <c r="D559" s="89"/>
      <c r="E559" s="18"/>
    </row>
    <row r="560" spans="1:5" x14ac:dyDescent="0.25">
      <c r="A560" s="18"/>
      <c r="B560" s="18"/>
      <c r="C560" s="18"/>
      <c r="D560" s="89"/>
      <c r="E560" s="18"/>
    </row>
    <row r="561" spans="1:5" x14ac:dyDescent="0.25">
      <c r="A561" s="18"/>
      <c r="B561" s="18"/>
      <c r="C561" s="18"/>
      <c r="D561" s="89"/>
      <c r="E561" s="18"/>
    </row>
    <row r="562" spans="1:5" x14ac:dyDescent="0.25">
      <c r="A562" s="18"/>
      <c r="B562" s="18"/>
      <c r="C562" s="18"/>
      <c r="D562" s="89"/>
      <c r="E562" s="18"/>
    </row>
    <row r="563" spans="1:5" x14ac:dyDescent="0.25">
      <c r="A563" s="18"/>
      <c r="B563" s="18"/>
      <c r="C563" s="18"/>
      <c r="D563" s="89"/>
      <c r="E563" s="18"/>
    </row>
    <row r="564" spans="1:5" x14ac:dyDescent="0.25">
      <c r="A564" s="18"/>
      <c r="B564" s="18"/>
      <c r="C564" s="18"/>
      <c r="D564" s="89"/>
      <c r="E564" s="18"/>
    </row>
    <row r="565" spans="1:5" x14ac:dyDescent="0.25">
      <c r="A565" s="18"/>
      <c r="B565" s="18"/>
      <c r="C565" s="18"/>
      <c r="D565" s="89"/>
      <c r="E565" s="18"/>
    </row>
    <row r="566" spans="1:5" x14ac:dyDescent="0.25">
      <c r="A566" s="18"/>
      <c r="B566" s="18"/>
      <c r="C566" s="18"/>
      <c r="D566" s="89"/>
      <c r="E566" s="18"/>
    </row>
    <row r="567" spans="1:5" x14ac:dyDescent="0.25">
      <c r="A567" s="18"/>
      <c r="B567" s="18"/>
      <c r="C567" s="18"/>
      <c r="D567" s="89"/>
      <c r="E567" s="18"/>
    </row>
    <row r="568" spans="1:5" x14ac:dyDescent="0.25">
      <c r="A568" s="18"/>
      <c r="B568" s="18"/>
      <c r="C568" s="18"/>
      <c r="D568" s="89"/>
      <c r="E568" s="18"/>
    </row>
    <row r="569" spans="1:5" x14ac:dyDescent="0.25">
      <c r="A569" s="18"/>
      <c r="B569" s="18"/>
      <c r="C569" s="18"/>
      <c r="D569" s="89"/>
      <c r="E569" s="18"/>
    </row>
    <row r="570" spans="1:5" x14ac:dyDescent="0.25">
      <c r="A570" s="18"/>
      <c r="B570" s="18"/>
      <c r="C570" s="18"/>
      <c r="D570" s="89"/>
      <c r="E570" s="18"/>
    </row>
    <row r="571" spans="1:5" x14ac:dyDescent="0.25">
      <c r="A571" s="18"/>
      <c r="B571" s="18"/>
      <c r="C571" s="18"/>
      <c r="D571" s="89"/>
      <c r="E571" s="18"/>
    </row>
    <row r="572" spans="1:5" x14ac:dyDescent="0.25">
      <c r="A572" s="18"/>
      <c r="B572" s="18"/>
      <c r="C572" s="18"/>
      <c r="D572" s="89"/>
      <c r="E572" s="18"/>
    </row>
    <row r="573" spans="1:5" x14ac:dyDescent="0.25">
      <c r="A573" s="18"/>
      <c r="B573" s="18"/>
      <c r="C573" s="18"/>
      <c r="D573" s="89"/>
      <c r="E573" s="18"/>
    </row>
    <row r="574" spans="1:5" x14ac:dyDescent="0.25">
      <c r="A574" s="18"/>
      <c r="B574" s="18"/>
      <c r="C574" s="18"/>
      <c r="D574" s="89"/>
      <c r="E574" s="18"/>
    </row>
    <row r="575" spans="1:5" x14ac:dyDescent="0.25">
      <c r="A575" s="18"/>
      <c r="B575" s="18"/>
      <c r="C575" s="18"/>
      <c r="D575" s="89"/>
      <c r="E575" s="18"/>
    </row>
    <row r="576" spans="1:5" x14ac:dyDescent="0.25">
      <c r="A576" s="18"/>
      <c r="B576" s="18"/>
      <c r="C576" s="18"/>
      <c r="D576" s="89"/>
      <c r="E576" s="18"/>
    </row>
    <row r="577" spans="1:5" x14ac:dyDescent="0.25">
      <c r="A577" s="18"/>
      <c r="B577" s="18"/>
      <c r="C577" s="18"/>
      <c r="D577" s="89"/>
      <c r="E577" s="18"/>
    </row>
    <row r="578" spans="1:5" x14ac:dyDescent="0.25">
      <c r="A578" s="18"/>
      <c r="B578" s="18"/>
      <c r="C578" s="18"/>
      <c r="D578" s="89"/>
      <c r="E578" s="18"/>
    </row>
    <row r="579" spans="1:5" x14ac:dyDescent="0.25">
      <c r="A579" s="18"/>
      <c r="B579" s="18"/>
      <c r="C579" s="18"/>
      <c r="D579" s="89"/>
      <c r="E579" s="18"/>
    </row>
    <row r="580" spans="1:5" x14ac:dyDescent="0.25">
      <c r="A580" s="18"/>
      <c r="B580" s="18"/>
      <c r="C580" s="18"/>
      <c r="D580" s="89"/>
      <c r="E580" s="18"/>
    </row>
    <row r="581" spans="1:5" x14ac:dyDescent="0.25">
      <c r="A581" s="18"/>
      <c r="B581" s="18"/>
      <c r="C581" s="18"/>
      <c r="D581" s="89"/>
      <c r="E581" s="18"/>
    </row>
    <row r="582" spans="1:5" x14ac:dyDescent="0.25">
      <c r="A582" s="18"/>
      <c r="B582" s="18"/>
      <c r="C582" s="18"/>
      <c r="D582" s="89"/>
      <c r="E582" s="18"/>
    </row>
    <row r="583" spans="1:5" x14ac:dyDescent="0.25">
      <c r="A583" s="18"/>
      <c r="B583" s="18"/>
      <c r="C583" s="18"/>
      <c r="D583" s="89"/>
      <c r="E583" s="18"/>
    </row>
    <row r="584" spans="1:5" x14ac:dyDescent="0.25">
      <c r="A584" s="18"/>
      <c r="B584" s="18"/>
      <c r="C584" s="18"/>
      <c r="D584" s="89"/>
      <c r="E584" s="18"/>
    </row>
    <row r="585" spans="1:5" x14ac:dyDescent="0.25">
      <c r="A585" s="18"/>
      <c r="B585" s="18"/>
      <c r="C585" s="18"/>
      <c r="D585" s="89"/>
      <c r="E585" s="18"/>
    </row>
    <row r="586" spans="1:5" x14ac:dyDescent="0.25">
      <c r="A586" s="18"/>
      <c r="B586" s="18"/>
      <c r="C586" s="18"/>
      <c r="D586" s="89"/>
      <c r="E586" s="18"/>
    </row>
    <row r="587" spans="1:5" x14ac:dyDescent="0.25">
      <c r="A587" s="18"/>
      <c r="B587" s="18"/>
      <c r="C587" s="18"/>
      <c r="D587" s="89"/>
      <c r="E587" s="18"/>
    </row>
    <row r="588" spans="1:5" x14ac:dyDescent="0.25">
      <c r="A588" s="18"/>
      <c r="B588" s="18"/>
      <c r="C588" s="18"/>
      <c r="D588" s="89"/>
      <c r="E588" s="18"/>
    </row>
    <row r="589" spans="1:5" x14ac:dyDescent="0.25">
      <c r="A589" s="18"/>
      <c r="B589" s="18"/>
      <c r="C589" s="18"/>
      <c r="D589" s="89"/>
      <c r="E589" s="18"/>
    </row>
    <row r="590" spans="1:5" x14ac:dyDescent="0.25">
      <c r="A590" s="18"/>
      <c r="B590" s="18"/>
      <c r="C590" s="18"/>
      <c r="D590" s="89"/>
      <c r="E590" s="18"/>
    </row>
    <row r="591" spans="1:5" x14ac:dyDescent="0.25">
      <c r="A591" s="18"/>
      <c r="B591" s="18"/>
      <c r="C591" s="18"/>
      <c r="D591" s="89"/>
      <c r="E591" s="18"/>
    </row>
    <row r="592" spans="1:5" x14ac:dyDescent="0.25">
      <c r="A592" s="18"/>
      <c r="B592" s="18"/>
      <c r="C592" s="18"/>
      <c r="D592" s="89"/>
      <c r="E592" s="18"/>
    </row>
    <row r="593" spans="1:5" x14ac:dyDescent="0.25">
      <c r="A593" s="18"/>
      <c r="B593" s="18"/>
      <c r="C593" s="18"/>
      <c r="D593" s="89"/>
      <c r="E593" s="18"/>
    </row>
    <row r="594" spans="1:5" x14ac:dyDescent="0.25">
      <c r="A594" s="18"/>
      <c r="B594" s="18"/>
      <c r="C594" s="18"/>
      <c r="D594" s="89"/>
      <c r="E594" s="18"/>
    </row>
    <row r="595" spans="1:5" x14ac:dyDescent="0.25">
      <c r="A595" s="18"/>
      <c r="B595" s="18"/>
      <c r="C595" s="18"/>
      <c r="D595" s="89"/>
      <c r="E595" s="18"/>
    </row>
    <row r="596" spans="1:5" x14ac:dyDescent="0.25">
      <c r="A596" s="18"/>
      <c r="B596" s="18"/>
      <c r="C596" s="18"/>
      <c r="D596" s="89"/>
      <c r="E596" s="18"/>
    </row>
    <row r="597" spans="1:5" x14ac:dyDescent="0.25">
      <c r="A597" s="18"/>
      <c r="B597" s="18"/>
      <c r="C597" s="18"/>
      <c r="D597" s="89"/>
      <c r="E597" s="18"/>
    </row>
    <row r="598" spans="1:5" x14ac:dyDescent="0.25">
      <c r="A598" s="18"/>
    </row>
  </sheetData>
  <sheetProtection algorithmName="SHA-512" hashValue="rGzfaau8g+I6A1FhEJxFDlfbLkE9n8Bn05tUgU20q4i4sSzJr8wmwi36tdDfVVndR0M1452UjTUHb5+gpyUCDQ==" saltValue="b9Nv+rVrTI8lueWCjFQLaA==" spinCount="100000" sheet="1" objects="1" scenarios="1"/>
  <mergeCells count="26">
    <mergeCell ref="I19:M19"/>
    <mergeCell ref="I8:J8"/>
    <mergeCell ref="K8:L8"/>
    <mergeCell ref="K10:L10"/>
    <mergeCell ref="K12:L12"/>
    <mergeCell ref="P17:W17"/>
    <mergeCell ref="F15:W15"/>
    <mergeCell ref="F5:W5"/>
    <mergeCell ref="I10:J10"/>
    <mergeCell ref="I12:J12"/>
    <mergeCell ref="B38:U38"/>
    <mergeCell ref="A1:E3"/>
    <mergeCell ref="F1:Q1"/>
    <mergeCell ref="F2:Q2"/>
    <mergeCell ref="F3:Q3"/>
    <mergeCell ref="S3:T3"/>
    <mergeCell ref="F32:F36"/>
    <mergeCell ref="I30:K30"/>
    <mergeCell ref="S30:U30"/>
    <mergeCell ref="P32:P36"/>
    <mergeCell ref="F28:M28"/>
    <mergeCell ref="P28:W28"/>
    <mergeCell ref="F22:F26"/>
    <mergeCell ref="S19:W19"/>
    <mergeCell ref="P22:P26"/>
    <mergeCell ref="F17:M17"/>
  </mergeCells>
  <conditionalFormatting sqref="L11 I9:L9">
    <cfRule type="expression" dxfId="372" priority="5">
      <formula>+IF($L$8="Sede Direccion General",1,0)</formula>
    </cfRule>
    <cfRule type="expression" dxfId="371" priority="6">
      <formula>+IF($L$8="",1,0)</formula>
    </cfRule>
  </conditionalFormatting>
  <conditionalFormatting sqref="J9:L9 L11 N8">
    <cfRule type="expression" dxfId="370" priority="4">
      <formula>+IF($L$9="",1,0)</formula>
    </cfRule>
  </conditionalFormatting>
  <conditionalFormatting sqref="N8:N10">
    <cfRule type="expression" dxfId="369" priority="8">
      <formula>+IF($L$8="Sede Direccion General",1,0)</formula>
    </cfRule>
    <cfRule type="expression" dxfId="368" priority="9">
      <formula>+IF($L$8="",1,0)</formula>
    </cfRule>
  </conditionalFormatting>
  <conditionalFormatting sqref="N10">
    <cfRule type="expression" dxfId="367" priority="7">
      <formula>+IF($L$9="",1,0)</formula>
    </cfRule>
  </conditionalFormatting>
  <conditionalFormatting sqref="G37">
    <cfRule type="containsText" dxfId="366" priority="1" operator="containsText" text="&quot;MODERADO 3&quot;">
      <formula>NOT(ISERROR(SEARCH("""MODERADO 3""",G37)))</formula>
    </cfRule>
    <cfRule type="containsText" dxfId="365" priority="2" operator="containsText" text="&quot;BAJO-ACEPTABLE 2&quot;">
      <formula>NOT(ISERROR(SEARCH("""BAJO-ACEPTABLE 2""",G37)))</formula>
    </cfRule>
  </conditionalFormatting>
  <dataValidations count="1">
    <dataValidation allowBlank="1" showInputMessage="1" showErrorMessage="1" promptTitle="FECHA" prompt="INGRESE DD/MM/AA" sqref="K10 K12 K8"/>
  </dataValidations>
  <pageMargins left="0.7" right="0.7" top="0.75" bottom="0.75" header="0.3" footer="0.3"/>
  <pageSetup orientation="portrait" r:id="rId1"/>
  <ignoredErrors>
    <ignoredError sqref="K12 K10" unlockedFormula="1"/>
  </ignoredErrors>
  <drawing r:id="rId2"/>
  <extLst>
    <ext xmlns:x14="http://schemas.microsoft.com/office/spreadsheetml/2009/9/main" uri="{78C0D931-6437-407d-A8EE-F0AAD7539E65}">
      <x14:conditionalFormattings>
        <x14:conditionalFormatting xmlns:xm="http://schemas.microsoft.com/office/excel/2006/main">
          <x14:cfRule type="containsText" priority="3" operator="containsText" id="{20C7A76D-7FB6-4D61-AE50-78631B954E99}">
            <xm:f>NOT(ISERROR(SEARCH($BB$15,G37)))</xm:f>
            <xm:f>$BB$15</xm:f>
            <x14:dxf>
              <fill>
                <patternFill>
                  <bgColor theme="9"/>
                </patternFill>
              </fill>
            </x14:dxf>
          </x14:cfRule>
          <xm:sqref>G37</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'C:\Users\JoseH.GonzalezR\Desktop\[12 Servicios Administrativos.xlsm]DATOS'!#REF!</xm:f>
          </x14:formula1>
          <xm:sqref>V38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0" filterMode="1">
    <tabColor theme="7" tint="0.39997558519241921"/>
  </sheetPr>
  <dimension ref="A1:BE591"/>
  <sheetViews>
    <sheetView topLeftCell="A5" zoomScaleNormal="100" workbookViewId="0">
      <selection activeCell="D72" sqref="D72"/>
    </sheetView>
  </sheetViews>
  <sheetFormatPr baseColWidth="10" defaultColWidth="11.42578125" defaultRowHeight="15" x14ac:dyDescent="0.25"/>
  <cols>
    <col min="1" max="1" width="1.140625" style="3" customWidth="1"/>
    <col min="2" max="3" width="1" style="3" customWidth="1"/>
    <col min="4" max="4" width="11.7109375" style="88" customWidth="1"/>
    <col min="5" max="5" width="0.85546875" style="3" customWidth="1"/>
    <col min="6" max="6" width="12" style="3" customWidth="1"/>
    <col min="7" max="7" width="0.7109375" style="3" customWidth="1"/>
    <col min="8" max="8" width="21.7109375" customWidth="1"/>
    <col min="9" max="9" width="0.85546875" customWidth="1"/>
    <col min="10" max="10" width="21.7109375" customWidth="1"/>
    <col min="11" max="11" width="0.85546875" customWidth="1"/>
    <col min="12" max="12" width="21.7109375" customWidth="1"/>
    <col min="13" max="13" width="0.85546875" customWidth="1"/>
    <col min="14" max="14" width="14.7109375" customWidth="1"/>
    <col min="15" max="15" width="0.85546875" customWidth="1"/>
    <col min="16" max="16" width="14.7109375" customWidth="1"/>
    <col min="17" max="17" width="0.85546875" customWidth="1"/>
    <col min="18" max="18" width="15.42578125" customWidth="1"/>
    <col min="19" max="19" width="0.85546875" customWidth="1"/>
    <col min="20" max="20" width="21.7109375" customWidth="1"/>
    <col min="21" max="21" width="0.85546875" customWidth="1"/>
    <col min="22" max="22" width="21.7109375" customWidth="1"/>
    <col min="23" max="23" width="0.85546875" customWidth="1"/>
    <col min="24" max="16384" width="11.42578125" style="236"/>
  </cols>
  <sheetData>
    <row r="1" spans="1:57" s="235" customFormat="1" ht="12" x14ac:dyDescent="0.25">
      <c r="A1" s="3"/>
      <c r="B1" s="152"/>
      <c r="C1" s="152"/>
      <c r="D1" s="153"/>
      <c r="E1" s="152"/>
      <c r="F1" s="152"/>
      <c r="G1" s="152"/>
      <c r="H1" s="152"/>
      <c r="I1" s="152"/>
      <c r="J1" s="152"/>
      <c r="K1" s="152"/>
      <c r="L1" s="154"/>
      <c r="M1" s="154"/>
      <c r="N1" s="154"/>
      <c r="O1" s="154"/>
      <c r="P1" s="154"/>
      <c r="Q1" s="154"/>
      <c r="R1" s="154"/>
      <c r="S1" s="154"/>
      <c r="T1" s="152"/>
      <c r="U1" s="152"/>
      <c r="V1" s="152"/>
      <c r="W1" s="154"/>
    </row>
    <row r="2" spans="1:57" s="235" customFormat="1" ht="15.75" customHeight="1" x14ac:dyDescent="0.25">
      <c r="A2" s="3"/>
      <c r="B2" s="7"/>
      <c r="C2" s="7"/>
      <c r="D2" s="155"/>
      <c r="E2" s="7"/>
      <c r="F2" s="7"/>
      <c r="G2" s="7"/>
      <c r="H2" s="650" t="s">
        <v>1277</v>
      </c>
      <c r="I2" s="650"/>
      <c r="J2" s="650"/>
      <c r="K2" s="650"/>
      <c r="L2" s="650"/>
      <c r="M2" s="650"/>
      <c r="N2" s="650"/>
      <c r="O2" s="650"/>
      <c r="P2" s="650"/>
      <c r="Q2" s="650"/>
      <c r="R2" s="650"/>
      <c r="S2" s="650"/>
      <c r="T2" s="650"/>
      <c r="U2" s="650"/>
      <c r="V2" s="650"/>
      <c r="W2" s="227"/>
    </row>
    <row r="3" spans="1:57" s="235" customFormat="1" ht="12" x14ac:dyDescent="0.25">
      <c r="A3" s="3"/>
      <c r="B3" s="152"/>
      <c r="C3" s="152"/>
      <c r="D3" s="153"/>
      <c r="E3" s="152"/>
      <c r="F3" s="152"/>
      <c r="G3" s="152"/>
      <c r="H3" s="152"/>
      <c r="I3" s="152"/>
      <c r="J3" s="152"/>
      <c r="K3" s="152"/>
      <c r="L3" s="154"/>
      <c r="M3" s="154"/>
      <c r="N3" s="154"/>
      <c r="O3" s="154"/>
      <c r="P3" s="154"/>
      <c r="Q3" s="154"/>
      <c r="R3" s="154"/>
      <c r="S3" s="154"/>
      <c r="T3" s="152"/>
      <c r="U3" s="152"/>
      <c r="V3" s="152"/>
      <c r="W3" s="154"/>
    </row>
    <row r="4" spans="1:57" s="228" customFormat="1" ht="9" customHeight="1" x14ac:dyDescent="0.25">
      <c r="A4" s="7"/>
      <c r="B4" s="157"/>
      <c r="C4" s="157"/>
      <c r="D4" s="158"/>
      <c r="E4" s="157"/>
      <c r="F4" s="157"/>
      <c r="G4" s="157"/>
      <c r="H4" s="157"/>
      <c r="I4" s="157"/>
      <c r="J4" s="157"/>
      <c r="K4" s="157"/>
      <c r="L4" s="157"/>
      <c r="M4" s="157"/>
      <c r="N4" s="157"/>
      <c r="O4" s="157"/>
      <c r="P4" s="157"/>
      <c r="Q4" s="157"/>
      <c r="R4" s="157"/>
      <c r="S4" s="157"/>
      <c r="T4" s="157"/>
      <c r="U4" s="157"/>
      <c r="V4" s="157"/>
      <c r="W4" s="157"/>
    </row>
    <row r="5" spans="1:57" s="228" customFormat="1" ht="12" x14ac:dyDescent="0.25">
      <c r="A5" s="7"/>
      <c r="B5" s="157"/>
      <c r="C5" s="157"/>
      <c r="D5" s="158"/>
      <c r="E5" s="157"/>
      <c r="F5" s="157"/>
      <c r="G5" s="157"/>
      <c r="H5" s="157"/>
      <c r="I5" s="157"/>
      <c r="J5" s="157"/>
      <c r="K5" s="157"/>
      <c r="L5" s="157"/>
      <c r="M5" s="157"/>
      <c r="N5" s="160"/>
      <c r="O5" s="160"/>
      <c r="P5" s="160"/>
      <c r="Q5" s="160"/>
      <c r="R5" s="160"/>
      <c r="S5" s="160"/>
      <c r="T5" s="160"/>
      <c r="U5" s="157"/>
      <c r="V5" s="157"/>
      <c r="W5" s="160"/>
      <c r="X5" s="229"/>
      <c r="Y5" s="229"/>
      <c r="Z5" s="229"/>
      <c r="AA5" s="230"/>
      <c r="AB5" s="230"/>
      <c r="AC5" s="231"/>
      <c r="AD5" s="231"/>
      <c r="AE5" s="231"/>
      <c r="AF5" s="229"/>
      <c r="AG5" s="232"/>
      <c r="AH5" s="231"/>
      <c r="AI5" s="231"/>
      <c r="AJ5" s="231"/>
      <c r="AK5" s="231"/>
      <c r="AM5" s="231"/>
      <c r="AN5" s="231"/>
      <c r="AO5" s="231"/>
      <c r="AP5" s="231"/>
      <c r="AQ5" s="231"/>
      <c r="AR5" s="231"/>
      <c r="AS5" s="231"/>
      <c r="AT5" s="231"/>
      <c r="AU5" s="231"/>
      <c r="AV5" s="231"/>
      <c r="AW5" s="231"/>
      <c r="AX5" s="231"/>
      <c r="AY5" s="231"/>
      <c r="AZ5" s="231"/>
      <c r="BA5" s="231"/>
      <c r="BB5" s="231"/>
      <c r="BC5" s="231"/>
      <c r="BD5" s="231"/>
      <c r="BE5" s="231"/>
    </row>
    <row r="6" spans="1:57" s="228" customFormat="1" ht="12" x14ac:dyDescent="0.25">
      <c r="A6" s="7"/>
      <c r="B6" s="157"/>
      <c r="C6" s="157"/>
      <c r="D6" s="158"/>
      <c r="E6" s="157"/>
      <c r="F6" s="157"/>
      <c r="G6" s="157"/>
      <c r="H6" s="157"/>
      <c r="I6" s="157"/>
      <c r="J6" s="157"/>
      <c r="K6" s="157"/>
      <c r="L6" s="157"/>
      <c r="M6" s="157"/>
      <c r="N6" s="160"/>
      <c r="O6" s="160"/>
      <c r="P6" s="160"/>
      <c r="Q6" s="160"/>
      <c r="R6" s="160"/>
      <c r="S6" s="160"/>
      <c r="T6" s="160"/>
      <c r="U6" s="160"/>
      <c r="V6" s="157"/>
      <c r="W6" s="160"/>
      <c r="X6" s="229"/>
      <c r="Y6" s="229"/>
      <c r="Z6" s="229"/>
      <c r="AA6" s="230"/>
      <c r="AB6" s="230"/>
      <c r="AC6" s="231"/>
      <c r="AD6" s="231"/>
      <c r="AE6" s="231"/>
      <c r="AF6" s="229"/>
      <c r="AG6" s="232"/>
      <c r="AH6" s="231"/>
      <c r="AI6" s="231"/>
      <c r="AJ6" s="231"/>
      <c r="AK6" s="231"/>
      <c r="AM6" s="231"/>
      <c r="AN6" s="231"/>
      <c r="AO6" s="231"/>
      <c r="AP6" s="231"/>
      <c r="AQ6" s="231"/>
      <c r="AR6" s="231"/>
      <c r="AS6" s="231"/>
      <c r="AT6" s="231"/>
      <c r="AU6" s="231"/>
      <c r="AV6" s="231"/>
      <c r="AW6" s="231"/>
      <c r="AX6" s="231"/>
      <c r="AY6" s="231"/>
      <c r="AZ6" s="231"/>
      <c r="BA6" s="231"/>
      <c r="BB6" s="231"/>
      <c r="BC6" s="231"/>
      <c r="BD6" s="231"/>
      <c r="BE6" s="231"/>
    </row>
    <row r="7" spans="1:57" s="228" customFormat="1" ht="12" x14ac:dyDescent="0.25">
      <c r="A7" s="7"/>
      <c r="B7" s="157"/>
      <c r="C7" s="157"/>
      <c r="D7" s="158"/>
      <c r="E7" s="157"/>
      <c r="F7" s="157"/>
      <c r="G7" s="157"/>
      <c r="H7" s="157"/>
      <c r="I7" s="157"/>
      <c r="J7" s="157"/>
      <c r="K7" s="157"/>
      <c r="L7" s="157"/>
      <c r="M7" s="157"/>
      <c r="N7" s="160"/>
      <c r="O7" s="160"/>
      <c r="P7" s="160"/>
      <c r="Q7" s="160"/>
      <c r="R7" s="160">
        <f>IF(ISBLANK('2. ANALISIS DEL RIESGO'!$I$10),"",'2. ANALISIS DEL RIESGO'!$I$10)</f>
        <v>42734</v>
      </c>
      <c r="S7" s="160"/>
      <c r="T7" s="160"/>
      <c r="U7" s="160"/>
      <c r="V7" s="157"/>
      <c r="W7" s="160"/>
      <c r="X7" s="229"/>
      <c r="Y7" s="229"/>
      <c r="Z7" s="229"/>
      <c r="AA7" s="230"/>
      <c r="AB7" s="230"/>
      <c r="AC7" s="231"/>
      <c r="AD7" s="231"/>
      <c r="AE7" s="231"/>
      <c r="AF7" s="229"/>
      <c r="AG7" s="232"/>
      <c r="AH7" s="231"/>
      <c r="AI7" s="231"/>
      <c r="AJ7" s="231"/>
      <c r="AK7" s="231"/>
      <c r="AM7" s="231"/>
      <c r="AN7" s="231"/>
      <c r="AO7" s="231"/>
      <c r="AP7" s="231"/>
      <c r="AQ7" s="231"/>
      <c r="AR7" s="231"/>
      <c r="AS7" s="231"/>
      <c r="AT7" s="231"/>
      <c r="AU7" s="231"/>
      <c r="AV7" s="231"/>
      <c r="AW7" s="231"/>
      <c r="AX7" s="231"/>
      <c r="AY7" s="231"/>
      <c r="AZ7" s="231"/>
      <c r="BA7" s="231"/>
      <c r="BB7" s="231"/>
      <c r="BC7" s="231"/>
      <c r="BD7" s="231"/>
      <c r="BE7" s="231"/>
    </row>
    <row r="8" spans="1:57" s="228" customFormat="1" ht="12" x14ac:dyDescent="0.25">
      <c r="A8" s="7"/>
      <c r="B8" s="157"/>
      <c r="C8" s="157"/>
      <c r="D8" s="158"/>
      <c r="E8" s="157"/>
      <c r="F8" s="157"/>
      <c r="G8" s="157"/>
      <c r="H8" s="157"/>
      <c r="I8" s="157"/>
      <c r="J8" s="157"/>
      <c r="K8" s="157"/>
      <c r="L8" s="157"/>
      <c r="M8" s="157"/>
      <c r="N8" s="160"/>
      <c r="O8" s="160"/>
      <c r="P8" s="160"/>
      <c r="Q8" s="160"/>
      <c r="R8" s="160"/>
      <c r="S8" s="160"/>
      <c r="T8" s="160"/>
      <c r="U8" s="160"/>
      <c r="V8" s="157"/>
      <c r="W8" s="159"/>
      <c r="X8" s="231"/>
      <c r="Y8" s="231"/>
      <c r="Z8" s="231"/>
      <c r="AA8" s="230"/>
      <c r="AB8" s="230"/>
      <c r="AC8" s="231"/>
      <c r="AD8" s="231"/>
      <c r="AE8" s="231"/>
      <c r="AF8" s="231"/>
      <c r="AG8" s="233"/>
      <c r="AH8" s="231"/>
      <c r="AI8" s="231"/>
      <c r="AJ8" s="231"/>
      <c r="AK8" s="231"/>
      <c r="AM8" s="231"/>
      <c r="AN8" s="231"/>
      <c r="AO8" s="231"/>
      <c r="AP8" s="231"/>
      <c r="AQ8" s="231"/>
      <c r="AR8" s="231"/>
      <c r="AS8" s="231"/>
      <c r="AT8" s="231"/>
      <c r="AU8" s="231"/>
      <c r="AV8" s="231"/>
      <c r="AW8" s="231"/>
      <c r="AX8" s="231"/>
      <c r="AY8" s="231"/>
      <c r="AZ8" s="231"/>
      <c r="BA8" s="231"/>
      <c r="BB8" s="231"/>
      <c r="BC8" s="231"/>
      <c r="BD8" s="231"/>
      <c r="BE8" s="231"/>
    </row>
    <row r="9" spans="1:57" s="228" customFormat="1" ht="12" x14ac:dyDescent="0.25">
      <c r="A9" s="7"/>
      <c r="B9" s="157"/>
      <c r="C9" s="157"/>
      <c r="D9" s="158"/>
      <c r="E9" s="157"/>
      <c r="F9" s="157"/>
      <c r="G9" s="157"/>
      <c r="H9" s="157"/>
      <c r="I9" s="157"/>
      <c r="J9" s="157"/>
      <c r="K9" s="157"/>
      <c r="L9" s="157"/>
      <c r="M9" s="157"/>
      <c r="N9" s="160"/>
      <c r="O9" s="160"/>
      <c r="P9" s="160"/>
      <c r="Q9" s="160"/>
      <c r="R9" s="160">
        <f>IF(ISBLANK('2. ANALISIS DEL RIESGO'!$I$12),"",'2. ANALISIS DEL RIESGO'!$I$12)</f>
        <v>43061</v>
      </c>
      <c r="S9" s="160"/>
      <c r="T9" s="160"/>
      <c r="U9" s="160"/>
      <c r="V9" s="157"/>
      <c r="W9" s="159"/>
      <c r="X9" s="231"/>
      <c r="Y9" s="231"/>
      <c r="Z9" s="231"/>
      <c r="AA9" s="234"/>
      <c r="AB9" s="234"/>
      <c r="AF9" s="231"/>
      <c r="AG9" s="233"/>
      <c r="AH9" s="231"/>
      <c r="AJ9" s="235"/>
      <c r="AK9" s="235"/>
      <c r="AM9" s="231"/>
      <c r="AN9" s="231"/>
      <c r="AO9" s="231"/>
      <c r="AP9" s="231"/>
      <c r="AQ9" s="231"/>
      <c r="AR9" s="231"/>
      <c r="AS9" s="231"/>
      <c r="AT9" s="231"/>
      <c r="AU9" s="231"/>
      <c r="AV9" s="231"/>
      <c r="AW9" s="231"/>
      <c r="AX9" s="231"/>
      <c r="AY9" s="231"/>
      <c r="AZ9" s="231"/>
      <c r="BA9" s="231"/>
      <c r="BB9" s="231"/>
      <c r="BC9" s="231"/>
      <c r="BD9" s="231"/>
      <c r="BE9" s="231"/>
    </row>
    <row r="10" spans="1:57" s="228" customFormat="1" ht="9" customHeight="1" x14ac:dyDescent="0.25">
      <c r="A10" s="7"/>
      <c r="B10" s="157"/>
      <c r="C10" s="157"/>
      <c r="D10" s="158"/>
      <c r="E10" s="159"/>
      <c r="F10" s="159"/>
      <c r="G10" s="159"/>
      <c r="H10" s="157"/>
      <c r="I10" s="157"/>
      <c r="J10" s="157"/>
      <c r="K10" s="157"/>
      <c r="L10" s="159"/>
      <c r="M10" s="159"/>
      <c r="N10" s="160"/>
      <c r="O10" s="160"/>
      <c r="P10" s="160"/>
      <c r="Q10" s="160"/>
      <c r="R10" s="160"/>
      <c r="S10" s="160"/>
      <c r="T10" s="160"/>
      <c r="U10" s="159"/>
      <c r="V10" s="157"/>
      <c r="W10" s="159"/>
    </row>
    <row r="11" spans="1:57" s="228" customFormat="1" ht="9" customHeight="1" x14ac:dyDescent="0.25">
      <c r="A11" s="7"/>
      <c r="B11" s="157"/>
      <c r="C11" s="157"/>
      <c r="D11" s="158"/>
      <c r="E11" s="237"/>
      <c r="F11" s="237"/>
      <c r="G11" s="237"/>
      <c r="H11" s="237"/>
      <c r="I11" s="237"/>
      <c r="J11" s="237"/>
      <c r="K11" s="237"/>
      <c r="L11" s="237"/>
      <c r="M11" s="237"/>
      <c r="N11" s="237"/>
      <c r="O11" s="237"/>
      <c r="P11" s="237"/>
      <c r="Q11" s="237"/>
      <c r="R11" s="237"/>
      <c r="S11" s="237"/>
      <c r="T11" s="237"/>
      <c r="U11" s="237"/>
      <c r="V11" s="237"/>
      <c r="W11" s="237"/>
    </row>
    <row r="12" spans="1:57" x14ac:dyDescent="0.25">
      <c r="A12" s="7"/>
      <c r="B12" s="157"/>
      <c r="C12" s="157"/>
      <c r="D12" s="158"/>
      <c r="E12" s="164"/>
      <c r="F12" s="16"/>
      <c r="G12" s="16"/>
      <c r="H12" s="207" t="s">
        <v>1609</v>
      </c>
    </row>
    <row r="13" spans="1:57" x14ac:dyDescent="0.25">
      <c r="A13" s="7"/>
      <c r="B13" s="157"/>
      <c r="C13" s="157"/>
      <c r="D13" s="158"/>
      <c r="E13" s="164"/>
      <c r="F13" s="16"/>
      <c r="G13" s="16"/>
    </row>
    <row r="14" spans="1:57" x14ac:dyDescent="0.25">
      <c r="A14" s="7"/>
      <c r="B14" s="157"/>
      <c r="C14" s="157"/>
      <c r="D14" s="158"/>
      <c r="E14" s="164"/>
      <c r="F14" s="16"/>
      <c r="G14" s="16"/>
      <c r="H14" s="207" t="s">
        <v>1598</v>
      </c>
      <c r="J14" s="219"/>
      <c r="K14" s="219"/>
      <c r="L14" s="219"/>
      <c r="M14" s="219"/>
      <c r="N14" s="219"/>
    </row>
    <row r="15" spans="1:57" x14ac:dyDescent="0.25">
      <c r="A15" s="7"/>
      <c r="B15" s="157"/>
      <c r="C15" s="157"/>
      <c r="D15" s="158"/>
      <c r="E15" s="164"/>
      <c r="F15" s="16"/>
      <c r="G15" s="16"/>
    </row>
    <row r="16" spans="1:57" x14ac:dyDescent="0.25">
      <c r="A16" s="7"/>
      <c r="B16" s="157"/>
      <c r="C16" s="157"/>
      <c r="D16" s="158"/>
      <c r="E16" s="164"/>
      <c r="F16" s="225"/>
      <c r="G16" s="220"/>
      <c r="H16" s="655" t="s">
        <v>1591</v>
      </c>
      <c r="I16" s="655"/>
      <c r="J16" s="655"/>
      <c r="K16" s="655"/>
      <c r="L16" s="655"/>
      <c r="M16" s="208"/>
      <c r="N16" s="656" t="s">
        <v>1592</v>
      </c>
      <c r="O16" s="657"/>
      <c r="P16" s="658"/>
      <c r="Q16" s="208"/>
      <c r="R16" s="656" t="s">
        <v>1282</v>
      </c>
      <c r="S16" s="657"/>
      <c r="T16" s="657"/>
      <c r="U16" s="657"/>
      <c r="V16" s="658"/>
    </row>
    <row r="17" spans="1:22" ht="25.5" x14ac:dyDescent="0.25">
      <c r="A17" s="7"/>
      <c r="B17" s="157"/>
      <c r="C17" s="157"/>
      <c r="D17" s="158"/>
      <c r="E17" s="164"/>
      <c r="F17" s="226" t="s">
        <v>1272</v>
      </c>
      <c r="G17" s="220"/>
      <c r="H17" s="211" t="s">
        <v>1274</v>
      </c>
      <c r="I17" s="212"/>
      <c r="J17" s="211" t="s">
        <v>1275</v>
      </c>
      <c r="K17" s="212"/>
      <c r="L17" s="211" t="s">
        <v>1085</v>
      </c>
      <c r="M17" s="213"/>
      <c r="N17" s="214" t="s">
        <v>1593</v>
      </c>
      <c r="O17" s="215"/>
      <c r="P17" s="214" t="s">
        <v>1594</v>
      </c>
      <c r="Q17" s="213"/>
      <c r="R17" s="216" t="s">
        <v>1595</v>
      </c>
      <c r="S17" s="215"/>
      <c r="T17" s="217" t="s">
        <v>1596</v>
      </c>
      <c r="U17" s="215"/>
      <c r="V17" s="218" t="s">
        <v>1597</v>
      </c>
    </row>
    <row r="18" spans="1:22" ht="149.25" customHeight="1" x14ac:dyDescent="0.25">
      <c r="A18" s="7"/>
      <c r="B18" s="157"/>
      <c r="C18" s="157"/>
      <c r="D18" s="158"/>
      <c r="E18" s="209"/>
      <c r="F18" s="221" t="e">
        <f>'1. IDENTIFICACION DEL RIESGO'!#REF!</f>
        <v>#REF!</v>
      </c>
      <c r="G18" s="222"/>
      <c r="H18" s="251" t="e">
        <f>IF(ISBLANK('1. IDENTIFICACION DEL RIESGO'!#REF!),"",'1. IDENTIFICACION DEL RIESGO'!#REF!)</f>
        <v>#REF!</v>
      </c>
      <c r="I18" s="223"/>
      <c r="J18" s="251" t="e">
        <f>IF(ISBLANK('1. IDENTIFICACION DEL RIESGO'!#REF!),"",'1. IDENTIFICACION DEL RIESGO'!#REF!)</f>
        <v>#REF!</v>
      </c>
      <c r="K18" s="223"/>
      <c r="L18" s="251" t="e">
        <f>'2. ANALISIS DEL RIESGO'!#REF!</f>
        <v>#REF!</v>
      </c>
      <c r="M18" s="224"/>
      <c r="N18" s="252"/>
      <c r="O18" s="224"/>
      <c r="P18" s="252"/>
      <c r="Q18" s="224"/>
      <c r="R18" s="253" t="e">
        <f>'2. ANALISIS DEL RIESGO'!#REF!</f>
        <v>#REF!</v>
      </c>
      <c r="S18" s="224"/>
      <c r="T18" s="253" t="e">
        <f>IF(ISBLANK('2. ANALISIS DEL RIESGO'!#REF!),"",'2. ANALISIS DEL RIESGO'!#REF!)</f>
        <v>#REF!</v>
      </c>
      <c r="U18" s="224"/>
      <c r="V18" s="254"/>
    </row>
    <row r="19" spans="1:22" ht="149.25" hidden="1" customHeight="1" x14ac:dyDescent="0.25">
      <c r="A19" s="7"/>
      <c r="B19" s="157"/>
      <c r="C19" s="157"/>
      <c r="D19" s="158"/>
      <c r="E19" s="209"/>
      <c r="F19" s="221" t="str">
        <f>'1. IDENTIFICACION DEL RIESGO'!F29</f>
        <v>Eje de Calidad (Corrupción)</v>
      </c>
      <c r="G19" s="222"/>
      <c r="H19" s="251" t="str">
        <f>IF(ISBLANK('1. IDENTIFICACION DEL RIESGO'!M29),"",'1. IDENTIFICACION DEL RIESGO'!M29)</f>
        <v xml:space="preserve">Amenazas contra su vida o su familia
Incumplimiento de la normatividad legal vigente
Intereses personales
Falta de apropiación en los Defensores de Familia   de  los procesos de  formación  que se realizan a los profesionales.
Inasistencia de los Servidores Públicos a las actividades de asistencia técnica. </v>
      </c>
      <c r="I19" s="223"/>
      <c r="J19" s="251" t="str">
        <f>IF(ISBLANK('1. IDENTIFICACION DEL RIESGO'!O29),"",'1. IDENTIFICACION DEL RIESGO'!O29)</f>
        <v xml:space="preserve">Decisiones no correspondientes al acervo probatorio
RESTABLECIMIENTO DE DERECHOS </v>
      </c>
      <c r="K19" s="223"/>
      <c r="L19" s="251" t="str">
        <f>'2. ANALISIS DEL RIESGO'!AI18</f>
        <v xml:space="preserve">• Promover la actualización y apropiación de la herramienta que permite delimitar las normas que regulan nuestras actuaciones en desarrollo con el objetivo de la Dirección de Protección – Normograma
• Fortalecimiento al grupo de Defensorías de Familia en el proceso Administrativo de Restablecimiento de Derechos y temáticas afines mediante capacitaciones y sensibilizaciones.
• Comité Consultivo de Restablecimiento de Derechos
• Constatar el cumplimiento del debido proceso en los Procesos Administrativos de Restablecimiento de Derechos, previamente a que se lleve a cabo la audiencia de pruebas y fallo
• Lineamientos Técnico Administrativos
• Ruta de remisión de los niños y las niñas en situación de desnutrición
</v>
      </c>
      <c r="M19" s="224"/>
      <c r="N19" s="252"/>
      <c r="O19" s="224"/>
      <c r="P19" s="252"/>
      <c r="Q19" s="224"/>
      <c r="R19" s="253" t="str">
        <f>'2. ANALISIS DEL RIESGO'!AM18</f>
        <v>MODERADO</v>
      </c>
      <c r="S19" s="224"/>
      <c r="T19" s="253" t="str">
        <f>IF(ISBLANK('2. ANALISIS DEL RIESGO'!BC18),"",'2. ANALISIS DEL RIESGO'!BC18)</f>
        <v xml:space="preserve">
Sede Nacional
1. Construir el cronograma de Asistencia Técnica a los Defensores de Familia y equipos técnicos interdisciplinarios de las Regionales para su ejecución en la vigencia 2018
2.  Identificar las necesidades y temas que presenten falencias o dudas en su compresión y/o aplicación, con el objeto de incluirse en la temática de Asistencia Técnica.
3.  Brindar asistencia técnica a los Defensores de Familia y equipos técnicos interdisciplinarios cuya temática es el proceso Administrativo de Restablecimiento de Derechos, normatividad vigente, Lineamientos, Procedimientos. 
4. Realizar seguimiento mensual a los casos a través de los comités técnicos consultivos a nivel regional y zonal, con el objetivo de verificar que se surtan las actuaciones decretadas en la ley y subir actas a las NAS al grupo de Restablecimiento de Derechos.
5.Verificar semestralmente el comportamiento de los casos reportados por Control Interno disciplinario a los Defensores de Familia.
</v>
      </c>
      <c r="U19" s="224"/>
      <c r="V19" s="254"/>
    </row>
    <row r="20" spans="1:22" ht="149.25" hidden="1" customHeight="1" x14ac:dyDescent="0.25">
      <c r="A20" s="7"/>
      <c r="B20" s="157"/>
      <c r="C20" s="157"/>
      <c r="D20" s="158"/>
      <c r="E20" s="209"/>
      <c r="F20" s="221" t="str">
        <f>'1. IDENTIFICACION DEL RIESGO'!F30</f>
        <v>Eje de Calidad</v>
      </c>
      <c r="G20" s="222"/>
      <c r="H20" s="251" t="str">
        <f>IF(ISBLANK('1. IDENTIFICACION DEL RIESGO'!M30),"",'1. IDENTIFICACION DEL RIESGO'!M30)</f>
        <v>Falta de asistencia técnica que permita la implementación de los nuevos lineamientos Técnicos del SRPA. 
Falta de planeación en la organización interdisciplinaria para la gestión del modelo.
Desconocimiento de las metodologías, herramientas y/o medios aplicados para la implementación de los nuevos Lineamientos Técnicos del SRPA por parte de los operadores.
Falta de apropiación, divulgación e implementación de los conocimientos adquiridos mediante la asistencia técnica de los  nuevos lineamientos Técnicos del SRPA, por parte de los profesionales de los operadores que ejercen la función en la prestación de los servicios y atención a los adolescentes y jóvenes del SRPA.
Falta de coordinación entre quienes desarrollan el proceso.
Falta de interpretación e implementación de los nuevos lineamientos técnicos del SRPA.</v>
      </c>
      <c r="I20" s="223"/>
      <c r="J20" s="251" t="str">
        <f>IF(ISBLANK('1. IDENTIFICACION DEL RIESGO'!O30),"",'1. IDENTIFICACION DEL RIESGO'!O30)</f>
        <v xml:space="preserve">
Inadecuada prestación de los servicios y atención a los adolescentes y jóvenes del SRPA por parte de los operadores, a falta de conocimiento, interpretación e implementación de los lineamientos técnicos del SRPA.
RESPONSABILIDAD PENAL 
</v>
      </c>
      <c r="K20" s="223"/>
      <c r="L20" s="251" t="str">
        <f>'2. ANALISIS DEL RIESGO'!AI19</f>
        <v>Generar procesos de capacitación, acompañamiento y asesoría a las Regionales del ICBF hacia la cualificación de los servicios enmarcados en el contexto de los lineamientos técnicos aprobados en el 2016 para los servicios de protección y la normatividad vigente.</v>
      </c>
      <c r="M20" s="224"/>
      <c r="N20" s="252"/>
      <c r="O20" s="224"/>
      <c r="P20" s="252"/>
      <c r="Q20" s="224"/>
      <c r="R20" s="253" t="str">
        <f>'2. ANALISIS DEL RIESGO'!AM19</f>
        <v>MODERADO</v>
      </c>
      <c r="S20" s="224"/>
      <c r="T20" s="253" t="str">
        <f>IF(ISBLANK('2. ANALISIS DEL RIESGO'!BC19),"",'2. ANALISIS DEL RIESGO'!BC19)</f>
        <v>1. Diseñar el Plan de Asistencia Técnica, para la asesoría, orientación y acompañamiento técnico a las 33 Regionales y Operadores del SRPA, sobre los lineamientos técnicos del SRPA  y la normatividad vigente.
1.1 Programar dentro del plan de asistencia técnica de la Regional la programación con sus respectivas fechas  de la asesoría, orientación y acompañamiento técnico a los operadores sobre los lineamientos técnicos del SRPA aprobados en el 2016 y la normatividad vigente.
2.  Desarrollar el Plan de Asistencia Técnica, sobre los lineamientos técnicos  para los servicios del SRPA y la normatividad vigente. 
2.1. Participar por parte de la Regional en el desarrollo del plan de asistencia técnica de la Subdirección de Responsabilidad Penal y de la Regional en la temática de los lineamientos técnicos aprobados  y la normatividad vigente. 
2.2  Realizar jornadas de asistencia técnica con sus grupos de trabajo y operadores pedagógicos en terreno. 
3. Realizar visitas a las regionales y a los operadores del SRPA a Nivel Nacional para  verificar que se está brindando una adecuada prestación y atención de los servicios a los adolescentes y jóvenes que se encuentran dentro del sistema, de acuerdo con lo estipulado en los lineamientos técnicos del SRPA.
3.1 Acompañar por parte de la Regional a los profesionales de la Subdirección de Responsabilidad Penal en las visitas que se programen a los operadores del SRPA del ICBF, para  verificar que se está brindando una adecuada prestación y atención de los servicios a los adolescentes y jóvenes que se encuentran dentro del sistema, de acuerdo con lo estipulado en los lineamientos técnicos del SRPA.
3.2 Programar visitas periódicas a los CAE y CIP de la Regional, para efectuar entrevista con los adolescentes y jóvenes que se encuentra dentro de estos centros para verificar que se está brindando una atención adecuada en la prestación y atención de los Servicios. 
3.3 Informar cada vez que se presente a la Subdirección de Responsabilidad Penal la situación de posible incumplimiento en la atención por parte de los operadores pedagógicos.
4. Formular acciones de mejora (AC, SNC y NCS) a las Regionales donde se esté incumpliendo lo establecido en los Lineamientos Técnicos del SRPA, para la adecuada prestación de los de los servicios y la atención de los adolescentes y jóvenes que se encuentran dentro del sistema.
4.1   Remitir mensualmente por parte de la Dirección Regional llamados de atención o acciones pertinentes a los operadores que estén incumpliendo en la prestación de los servicios y la adecuada atención a los adolescentes y jóvenes del SRPA de acuerdo con lo estipulado en los Lineamientos Técnicos del SRPA.</v>
      </c>
      <c r="U20" s="224"/>
      <c r="V20" s="254"/>
    </row>
    <row r="21" spans="1:22" ht="149.25" hidden="1" customHeight="1" x14ac:dyDescent="0.25">
      <c r="A21" s="7"/>
      <c r="B21" s="157"/>
      <c r="C21" s="157"/>
      <c r="D21" s="158"/>
      <c r="E21" s="209"/>
      <c r="F21" s="221" t="str">
        <f>'1. IDENTIFICACION DEL RIESGO'!F31</f>
        <v>Eje de Calidad</v>
      </c>
      <c r="G21" s="222"/>
      <c r="H21" s="251" t="str">
        <f>IF(ISBLANK('1. IDENTIFICACION DEL RIESGO'!M31),"",'1. IDENTIFICACION DEL RIESGO'!M31)</f>
        <v xml:space="preserve">Desconocimiento del proceso,  actividad o procedimiento por parte del Equipo Psicosocial.
Falta de experiencia y agilidad en el trabajo.
Fallas en el proceso de selección de familias y de preparacion de los niños, niñas y adolescentes para el encuentro e integración.
Imprecisiones u omisiones en el diligenciamiento del Informe integral del  niño, niña y adolescente.
</v>
      </c>
      <c r="I21" s="223"/>
      <c r="J21" s="251" t="str">
        <f>IF(ISBLANK('1. IDENTIFICACION DEL RIESGO'!O31),"",'1. IDENTIFICACION DEL RIESGO'!O31)</f>
        <v xml:space="preserve">Encuentro e integración fallida 
ADOPCIONES
</v>
      </c>
      <c r="K21" s="223"/>
      <c r="L21" s="251" t="str">
        <f>'2. ANALISIS DEL RIESGO'!AI20</f>
        <v>Fortalecer la aplicación y apropiación del  anexo 15 "Preparación del niño para el encuentro y la adopción" y el cumplimiento del paso 8,  numeral 4. Asignación de familia a niño , niña o adolescente del lineamiento técnico administrativo del programa de adopciones</v>
      </c>
      <c r="M21" s="224"/>
      <c r="N21" s="252"/>
      <c r="O21" s="224"/>
      <c r="P21" s="252"/>
      <c r="Q21" s="224"/>
      <c r="R21" s="253" t="str">
        <f>'2. ANALISIS DEL RIESGO'!AM20</f>
        <v>MODERADO</v>
      </c>
      <c r="S21" s="224"/>
      <c r="T21" s="253" t="str">
        <f>IF(ISBLANK('2. ANALISIS DEL RIESGO'!BC20),"",'2. ANALISIS DEL RIESGO'!BC20)</f>
        <v>1 Realizar un diagnóstico que permita identificar las Regionales donde se presenta el mayor número de encuentros e integraciones fallidas y establecer si hay disminución o aumento en el número de integraciones fallidas
2. Generar procesos de acompañamiento y asesoría a las Regionales del ICBF hacia la cualificación de los servicios enmarcados en el contexto de los LINEAMIENTO TÉCNICO ADMINISTRATIVO DEL PROGRAMA DE ADOPCIÓN, en relación a la aplicación del Anexo 21 "Preparación del niño, niña y adolescente para el encuentro y la adopción" y Anexo 13 y 14 "Informe integral", Anexo 6 "Modelo de Informe Psicológico" y Anexo 7 "Modelo informe Social".
3. Realizar el seguimiento mensual al número de encuentros e integraciones fallidas presentadas en el nivel regional. 
4. Generar dos informes (mayo –Noviembre 2018) que den cuenta de los encuentros e integración fallida  
 presentados y determinar un plan de acción que subsane los hallazgos identificados.</v>
      </c>
      <c r="U21" s="224"/>
      <c r="V21" s="254"/>
    </row>
    <row r="22" spans="1:22" ht="149.25" hidden="1" customHeight="1" x14ac:dyDescent="0.25">
      <c r="A22" s="7"/>
      <c r="B22" s="157"/>
      <c r="C22" s="157"/>
      <c r="D22" s="158"/>
      <c r="E22" s="209"/>
      <c r="F22" s="221" t="str">
        <f>'1. IDENTIFICACION DEL RIESGO'!F32</f>
        <v>Eje de Calidad (Corrupción)</v>
      </c>
      <c r="G22" s="222"/>
      <c r="H22" s="251" t="str">
        <f>IF(ISBLANK('1. IDENTIFICACION DEL RIESGO'!M32),"",'1. IDENTIFICACION DEL RIESGO'!M32)</f>
        <v>.-Falta de ética profesional
-Intereses personales
-Presión jerárquica
-Trafico de Influencias
-Desconocimiento del proceso, actividad o procedimiento
-Fallas en el proceso de preparación, evaluación y selección de las familias adoptantes.</v>
      </c>
      <c r="I22" s="223"/>
      <c r="J22" s="251" t="str">
        <f>IF(ISBLANK('1. IDENTIFICACION DEL RIESGO'!O32),"",'1. IDENTIFICACION DEL RIESGO'!O32)</f>
        <v>Aprobación de solicitudes de adopción sin el cumplimiento de requisitos
ADOPCIONES</v>
      </c>
      <c r="K22" s="223"/>
      <c r="L22" s="251" t="str">
        <f>'2. ANALISIS DEL RIESGO'!AI21</f>
        <v xml:space="preserve">Implementación del reporte automático “semáforo tramite de adopción” y seguimiento al proceso de preparación, evaluación y selección de familias residentes en Colombia
Comité de Adopciones con la participación de manera virtual como invitada el Enlace Regional de LA Subdirección Adopciones
</v>
      </c>
      <c r="M22" s="224"/>
      <c r="N22" s="252"/>
      <c r="O22" s="224"/>
      <c r="P22" s="252"/>
      <c r="Q22" s="224"/>
      <c r="R22" s="253" t="str">
        <f>'2. ANALISIS DEL RIESGO'!AM21</f>
        <v>MODERADO</v>
      </c>
      <c r="S22" s="224"/>
      <c r="T22" s="253" t="str">
        <f>IF(ISBLANK('2. ANALISIS DEL RIESGO'!BC21),"",'2. ANALISIS DEL RIESGO'!BC21)</f>
        <v>Mantener controles existentes</v>
      </c>
      <c r="U22" s="224"/>
      <c r="V22" s="254"/>
    </row>
    <row r="23" spans="1:22" ht="149.25" hidden="1" customHeight="1" x14ac:dyDescent="0.25">
      <c r="A23" s="7"/>
      <c r="B23" s="157"/>
      <c r="C23" s="157"/>
      <c r="D23" s="158"/>
      <c r="E23" s="209"/>
      <c r="F23" s="221" t="str">
        <f>'1. IDENTIFICACION DEL RIESGO'!F33</f>
        <v>Eje de Calidad (Corrupción)</v>
      </c>
      <c r="G23" s="222"/>
      <c r="H23" s="251" t="str">
        <f>IF(ISBLANK('1. IDENTIFICACION DEL RIESGO'!M33),"",'1. IDENTIFICACION DEL RIESGO'!M33)</f>
        <v xml:space="preserve">.-Falta de ética profesional
-Intereses personales
-Presión jerárquica
-Trafico de Influencias
-cohecho
- Deficiencia o ausencia en el registro de información en la herramienta tecnológica
</v>
      </c>
      <c r="I23" s="223"/>
      <c r="J23" s="251" t="str">
        <f>IF(ISBLANK('1. IDENTIFICACION DEL RIESGO'!O33),"",'1. IDENTIFICACION DEL RIESGO'!O33)</f>
        <v>Omisión de solicitudes de adopción aprobadas
ADOPCIONES</v>
      </c>
      <c r="K23" s="223"/>
      <c r="L23" s="251" t="str">
        <f>'2. ANALISIS DEL RIESGO'!AI22</f>
        <v xml:space="preserve">Implementación de reporte automático de cruces nacionales y seguimiento a las familias residentes en Colombia y en el exterior. 
Comité de Adopciones con la participación de manera virtual como invitada el Enlace Regional de LA Subdirección Adopciones
</v>
      </c>
      <c r="M23" s="224"/>
      <c r="N23" s="252"/>
      <c r="O23" s="224"/>
      <c r="P23" s="252"/>
      <c r="Q23" s="224"/>
      <c r="R23" s="253" t="str">
        <f>'2. ANALISIS DEL RIESGO'!AM22</f>
        <v>MODERADO</v>
      </c>
      <c r="S23" s="224"/>
      <c r="T23" s="253" t="str">
        <f>IF(ISBLANK('2. ANALISIS DEL RIESGO'!BC22),"",'2. ANALISIS DEL RIESGO'!BC22)</f>
        <v>Mantener controles existentes</v>
      </c>
      <c r="U23" s="224"/>
      <c r="V23" s="254"/>
    </row>
    <row r="24" spans="1:22" ht="149.25" hidden="1" customHeight="1" x14ac:dyDescent="0.25">
      <c r="A24" s="7"/>
      <c r="B24" s="157"/>
      <c r="C24" s="157"/>
      <c r="D24" s="158"/>
      <c r="E24" s="209"/>
      <c r="F24" s="221" t="str">
        <f>'1. IDENTIFICACION DEL RIESGO'!F34</f>
        <v>Eje de Calidad</v>
      </c>
      <c r="G24" s="222"/>
      <c r="H24" s="251" t="str">
        <f>IF(ISBLANK('1. IDENTIFICACION DEL RIESGO'!M34),"",'1. IDENTIFICACION DEL RIESGO'!M34)</f>
        <v xml:space="preserve">Falta de asistencia técnica que permita la implementación de los lineamientos Técnicos
Falta de apropiación, divulgación e implementación de los conocimientos adquiridos mediante la asistencia técnica de los lineamientos Técnicos por parte de los operadores de las modalidades. </v>
      </c>
      <c r="I24" s="223"/>
      <c r="J24" s="251" t="str">
        <f>IF(ISBLANK('1. IDENTIFICACION DEL RIESGO'!O34),"",'1. IDENTIFICACION DEL RIESGO'!O34)</f>
        <v xml:space="preserve">
Inadecuada prestación de los servicios y atención a los niños, niñas y adolescentes por parte de los operadores de las modalidades para restablecimiento de derechos
RESTABLECIMIENTO DE DERECHOS</v>
      </c>
      <c r="K24" s="223"/>
      <c r="L24" s="251" t="str">
        <f>'2. ANALISIS DEL RIESGO'!AI23</f>
        <v>Generar procesos de capacitación, acompañamiento y asesoría a las Regionales del ICBF hacia la cualificación de los servicios enmarcados en el contexto de los lineamientos de restablecimiento de derechos</v>
      </c>
      <c r="M24" s="224"/>
      <c r="N24" s="252"/>
      <c r="O24" s="224"/>
      <c r="P24" s="252"/>
      <c r="Q24" s="224"/>
      <c r="R24" s="253" t="str">
        <f>'2. ANALISIS DEL RIESGO'!AM23</f>
        <v/>
      </c>
      <c r="S24" s="224"/>
      <c r="T24" s="253" t="str">
        <f>IF(ISBLANK('2. ANALISIS DEL RIESGO'!BC23),"",'2. ANALISIS DEL RIESGO'!BC23)</f>
        <v xml:space="preserve">
Regional
1. Elaborar Planes de Mejora frente a los hallazgos encontrados por la Supervisión y el Equipo de Apoyo Regional
2. Generar informe de resultados y análisis de avance y gestión del desarrollo del acompañamiento y asistencia técnica a Operadores de Protección, para toma de decisiones, según aplique
Sede Nacional
1. Diseñar el Plan de Asistencia Técnica, para la asesoría, orientación y acompañamiento técnico a las 33 Regionales y Operadores de las modalidades para el restablecimiento de derechos sobre los lineamientos técnicos vigentes.
2.  Desarrollar el Plan de Asistencia Técnica, sobre los lineamientos técnicos  para las modalidades de restablecimiento de derechos .
3. Formular acciones de mejora con las Regionales donde se esté incumpliendo lo establecido en los Lineamientos Técnicos , para la adecuada prestación de los de los servicios y la atención de los niños, niñas y adolescentes ubicados en las modalidades para el restablecimiento de derechos de acuerdo con los resultados obtenidos en las visitas de seguimiento a la implementacion de lineamientos, e Inspecciòn , Vigilancia y Control.</v>
      </c>
      <c r="U24" s="224"/>
      <c r="V24" s="254"/>
    </row>
    <row r="25" spans="1:22" ht="149.25" hidden="1" customHeight="1" x14ac:dyDescent="0.25">
      <c r="A25" s="7"/>
      <c r="B25" s="157"/>
      <c r="C25" s="157"/>
      <c r="D25" s="158"/>
      <c r="E25" s="209"/>
      <c r="F25" s="221" t="e">
        <f>'1. IDENTIFICACION DEL RIESGO'!#REF!</f>
        <v>#REF!</v>
      </c>
      <c r="G25" s="222"/>
      <c r="H25" s="251" t="e">
        <f>IF(ISBLANK('1. IDENTIFICACION DEL RIESGO'!#REF!),"",'1. IDENTIFICACION DEL RIESGO'!#REF!)</f>
        <v>#REF!</v>
      </c>
      <c r="I25" s="223"/>
      <c r="J25" s="251" t="e">
        <f>IF(ISBLANK('1. IDENTIFICACION DEL RIESGO'!#REF!),"",'1. IDENTIFICACION DEL RIESGO'!#REF!)</f>
        <v>#REF!</v>
      </c>
      <c r="K25" s="223"/>
      <c r="L25" s="251" t="e">
        <f>'2. ANALISIS DEL RIESGO'!#REF!</f>
        <v>#REF!</v>
      </c>
      <c r="M25" s="224"/>
      <c r="N25" s="252"/>
      <c r="O25" s="224"/>
      <c r="P25" s="252"/>
      <c r="Q25" s="224"/>
      <c r="R25" s="253" t="e">
        <f>'2. ANALISIS DEL RIESGO'!#REF!</f>
        <v>#REF!</v>
      </c>
      <c r="S25" s="224"/>
      <c r="T25" s="253" t="e">
        <f>IF(ISBLANK('2. ANALISIS DEL RIESGO'!#REF!),"",'2. ANALISIS DEL RIESGO'!#REF!)</f>
        <v>#REF!</v>
      </c>
      <c r="U25" s="224"/>
      <c r="V25" s="254"/>
    </row>
    <row r="26" spans="1:22" ht="149.25" hidden="1" customHeight="1" x14ac:dyDescent="0.25">
      <c r="A26" s="7"/>
      <c r="B26" s="157"/>
      <c r="C26" s="157"/>
      <c r="D26" s="158"/>
      <c r="E26" s="209"/>
      <c r="F26" s="221" t="e">
        <f>'1. IDENTIFICACION DEL RIESGO'!#REF!</f>
        <v>#REF!</v>
      </c>
      <c r="G26" s="222"/>
      <c r="H26" s="251" t="e">
        <f>IF(ISBLANK('1. IDENTIFICACION DEL RIESGO'!#REF!),"",'1. IDENTIFICACION DEL RIESGO'!#REF!)</f>
        <v>#REF!</v>
      </c>
      <c r="I26" s="223"/>
      <c r="J26" s="251" t="e">
        <f>IF(ISBLANK('1. IDENTIFICACION DEL RIESGO'!#REF!),"",'1. IDENTIFICACION DEL RIESGO'!#REF!)</f>
        <v>#REF!</v>
      </c>
      <c r="K26" s="223"/>
      <c r="L26" s="251" t="e">
        <f>'2. ANALISIS DEL RIESGO'!#REF!</f>
        <v>#REF!</v>
      </c>
      <c r="M26" s="224"/>
      <c r="N26" s="252"/>
      <c r="O26" s="224"/>
      <c r="P26" s="252"/>
      <c r="Q26" s="224"/>
      <c r="R26" s="253" t="e">
        <f>'2. ANALISIS DEL RIESGO'!#REF!</f>
        <v>#REF!</v>
      </c>
      <c r="S26" s="224"/>
      <c r="T26" s="253" t="e">
        <f>IF(ISBLANK('2. ANALISIS DEL RIESGO'!#REF!),"",'2. ANALISIS DEL RIESGO'!#REF!)</f>
        <v>#REF!</v>
      </c>
      <c r="U26" s="224"/>
      <c r="V26" s="254"/>
    </row>
    <row r="27" spans="1:22" ht="149.25" hidden="1" customHeight="1" x14ac:dyDescent="0.25">
      <c r="A27" s="7"/>
      <c r="B27" s="157"/>
      <c r="C27" s="157"/>
      <c r="D27" s="158"/>
      <c r="E27" s="209"/>
      <c r="F27" s="221" t="e">
        <f>'1. IDENTIFICACION DEL RIESGO'!#REF!</f>
        <v>#REF!</v>
      </c>
      <c r="G27" s="222"/>
      <c r="H27" s="251" t="e">
        <f>IF(ISBLANK('1. IDENTIFICACION DEL RIESGO'!#REF!),"",'1. IDENTIFICACION DEL RIESGO'!#REF!)</f>
        <v>#REF!</v>
      </c>
      <c r="I27" s="223"/>
      <c r="J27" s="251" t="e">
        <f>IF(ISBLANK('1. IDENTIFICACION DEL RIESGO'!#REF!),"",'1. IDENTIFICACION DEL RIESGO'!#REF!)</f>
        <v>#REF!</v>
      </c>
      <c r="K27" s="223"/>
      <c r="L27" s="251" t="e">
        <f>'2. ANALISIS DEL RIESGO'!#REF!</f>
        <v>#REF!</v>
      </c>
      <c r="M27" s="224"/>
      <c r="N27" s="252"/>
      <c r="O27" s="224"/>
      <c r="P27" s="252"/>
      <c r="Q27" s="224"/>
      <c r="R27" s="253" t="e">
        <f>'2. ANALISIS DEL RIESGO'!#REF!</f>
        <v>#REF!</v>
      </c>
      <c r="S27" s="224"/>
      <c r="T27" s="253" t="e">
        <f>IF(ISBLANK('2. ANALISIS DEL RIESGO'!#REF!),"",'2. ANALISIS DEL RIESGO'!#REF!)</f>
        <v>#REF!</v>
      </c>
      <c r="U27" s="224"/>
      <c r="V27" s="254"/>
    </row>
    <row r="28" spans="1:22" ht="149.25" hidden="1" customHeight="1" x14ac:dyDescent="0.25">
      <c r="A28" s="7"/>
      <c r="B28" s="157"/>
      <c r="C28" s="157"/>
      <c r="D28" s="158"/>
      <c r="E28" s="209"/>
      <c r="F28" s="221" t="e">
        <f>'1. IDENTIFICACION DEL RIESGO'!#REF!</f>
        <v>#REF!</v>
      </c>
      <c r="G28" s="222"/>
      <c r="H28" s="251" t="e">
        <f>IF(ISBLANK('1. IDENTIFICACION DEL RIESGO'!#REF!),"",'1. IDENTIFICACION DEL RIESGO'!#REF!)</f>
        <v>#REF!</v>
      </c>
      <c r="I28" s="223"/>
      <c r="J28" s="251" t="e">
        <f>IF(ISBLANK('1. IDENTIFICACION DEL RIESGO'!#REF!),"",'1. IDENTIFICACION DEL RIESGO'!#REF!)</f>
        <v>#REF!</v>
      </c>
      <c r="K28" s="223"/>
      <c r="L28" s="251" t="e">
        <f>'2. ANALISIS DEL RIESGO'!#REF!</f>
        <v>#REF!</v>
      </c>
      <c r="M28" s="224"/>
      <c r="N28" s="252"/>
      <c r="O28" s="224"/>
      <c r="P28" s="252"/>
      <c r="Q28" s="224"/>
      <c r="R28" s="253" t="e">
        <f>'2. ANALISIS DEL RIESGO'!#REF!</f>
        <v>#REF!</v>
      </c>
      <c r="S28" s="224"/>
      <c r="T28" s="253" t="e">
        <f>IF(ISBLANK('2. ANALISIS DEL RIESGO'!#REF!),"",'2. ANALISIS DEL RIESGO'!#REF!)</f>
        <v>#REF!</v>
      </c>
      <c r="U28" s="224"/>
      <c r="V28" s="254"/>
    </row>
    <row r="29" spans="1:22" ht="149.25" hidden="1" customHeight="1" x14ac:dyDescent="0.25">
      <c r="B29" s="157"/>
      <c r="C29" s="157"/>
      <c r="D29" s="158"/>
      <c r="E29" s="209"/>
      <c r="F29" s="221" t="e">
        <f>'1. IDENTIFICACION DEL RIESGO'!#REF!</f>
        <v>#REF!</v>
      </c>
      <c r="G29" s="222"/>
      <c r="H29" s="251" t="e">
        <f>IF(ISBLANK('1. IDENTIFICACION DEL RIESGO'!#REF!),"",'1. IDENTIFICACION DEL RIESGO'!#REF!)</f>
        <v>#REF!</v>
      </c>
      <c r="I29" s="223"/>
      <c r="J29" s="251" t="e">
        <f>IF(ISBLANK('1. IDENTIFICACION DEL RIESGO'!#REF!),"",'1. IDENTIFICACION DEL RIESGO'!#REF!)</f>
        <v>#REF!</v>
      </c>
      <c r="K29" s="223"/>
      <c r="L29" s="251" t="e">
        <f>'2. ANALISIS DEL RIESGO'!#REF!</f>
        <v>#REF!</v>
      </c>
      <c r="M29" s="224"/>
      <c r="N29" s="252"/>
      <c r="O29" s="224"/>
      <c r="P29" s="252"/>
      <c r="Q29" s="224"/>
      <c r="R29" s="253" t="e">
        <f>'2. ANALISIS DEL RIESGO'!#REF!</f>
        <v>#REF!</v>
      </c>
      <c r="S29" s="224"/>
      <c r="T29" s="253" t="e">
        <f>IF(ISBLANK('2. ANALISIS DEL RIESGO'!#REF!),"",'2. ANALISIS DEL RIESGO'!#REF!)</f>
        <v>#REF!</v>
      </c>
      <c r="U29" s="224"/>
      <c r="V29" s="254"/>
    </row>
    <row r="30" spans="1:22" ht="149.25" hidden="1" customHeight="1" x14ac:dyDescent="0.25">
      <c r="B30" s="157"/>
      <c r="C30" s="157"/>
      <c r="D30" s="158"/>
      <c r="E30" s="209"/>
      <c r="F30" s="221" t="e">
        <f>'1. IDENTIFICACION DEL RIESGO'!#REF!</f>
        <v>#REF!</v>
      </c>
      <c r="G30" s="222"/>
      <c r="H30" s="251" t="e">
        <f>IF(ISBLANK('1. IDENTIFICACION DEL RIESGO'!#REF!),"",'1. IDENTIFICACION DEL RIESGO'!#REF!)</f>
        <v>#REF!</v>
      </c>
      <c r="I30" s="223"/>
      <c r="J30" s="251" t="e">
        <f>IF(ISBLANK('1. IDENTIFICACION DEL RIESGO'!#REF!),"",'1. IDENTIFICACION DEL RIESGO'!#REF!)</f>
        <v>#REF!</v>
      </c>
      <c r="K30" s="223"/>
      <c r="L30" s="251" t="e">
        <f>'2. ANALISIS DEL RIESGO'!#REF!</f>
        <v>#REF!</v>
      </c>
      <c r="M30" s="224"/>
      <c r="N30" s="252"/>
      <c r="O30" s="224"/>
      <c r="P30" s="252"/>
      <c r="Q30" s="224"/>
      <c r="R30" s="253" t="e">
        <f>'2. ANALISIS DEL RIESGO'!#REF!</f>
        <v>#REF!</v>
      </c>
      <c r="S30" s="224"/>
      <c r="T30" s="253" t="e">
        <f>IF(ISBLANK('2. ANALISIS DEL RIESGO'!#REF!),"",'2. ANALISIS DEL RIESGO'!#REF!)</f>
        <v>#REF!</v>
      </c>
      <c r="U30" s="224"/>
      <c r="V30" s="254"/>
    </row>
    <row r="31" spans="1:22" ht="149.25" hidden="1" customHeight="1" x14ac:dyDescent="0.25">
      <c r="B31" s="157"/>
      <c r="C31" s="157"/>
      <c r="D31" s="158"/>
      <c r="E31" s="209"/>
      <c r="F31" s="221" t="e">
        <f>'1. IDENTIFICACION DEL RIESGO'!#REF!</f>
        <v>#REF!</v>
      </c>
      <c r="G31" s="222"/>
      <c r="H31" s="251" t="e">
        <f>IF(ISBLANK('1. IDENTIFICACION DEL RIESGO'!#REF!),"",'1. IDENTIFICACION DEL RIESGO'!#REF!)</f>
        <v>#REF!</v>
      </c>
      <c r="I31" s="223"/>
      <c r="J31" s="251" t="e">
        <f>IF(ISBLANK('1. IDENTIFICACION DEL RIESGO'!#REF!),"",'1. IDENTIFICACION DEL RIESGO'!#REF!)</f>
        <v>#REF!</v>
      </c>
      <c r="K31" s="223"/>
      <c r="L31" s="251" t="e">
        <f>'2. ANALISIS DEL RIESGO'!#REF!</f>
        <v>#REF!</v>
      </c>
      <c r="M31" s="224"/>
      <c r="N31" s="252"/>
      <c r="O31" s="224"/>
      <c r="P31" s="252"/>
      <c r="Q31" s="224"/>
      <c r="R31" s="253" t="e">
        <f>'2. ANALISIS DEL RIESGO'!#REF!</f>
        <v>#REF!</v>
      </c>
      <c r="S31" s="224"/>
      <c r="T31" s="253" t="e">
        <f>IF(ISBLANK('2. ANALISIS DEL RIESGO'!#REF!),"",'2. ANALISIS DEL RIESGO'!#REF!)</f>
        <v>#REF!</v>
      </c>
      <c r="U31" s="224"/>
      <c r="V31" s="254"/>
    </row>
    <row r="32" spans="1:22" ht="149.25" hidden="1" customHeight="1" x14ac:dyDescent="0.25">
      <c r="B32" s="157"/>
      <c r="C32" s="157"/>
      <c r="D32" s="158"/>
      <c r="E32" s="209"/>
      <c r="F32" s="221" t="e">
        <f>'1. IDENTIFICACION DEL RIESGO'!#REF!</f>
        <v>#REF!</v>
      </c>
      <c r="G32" s="222"/>
      <c r="H32" s="251" t="e">
        <f>IF(ISBLANK('1. IDENTIFICACION DEL RIESGO'!#REF!),"",'1. IDENTIFICACION DEL RIESGO'!#REF!)</f>
        <v>#REF!</v>
      </c>
      <c r="I32" s="223"/>
      <c r="J32" s="251" t="e">
        <f>IF(ISBLANK('1. IDENTIFICACION DEL RIESGO'!#REF!),"",'1. IDENTIFICACION DEL RIESGO'!#REF!)</f>
        <v>#REF!</v>
      </c>
      <c r="K32" s="223"/>
      <c r="L32" s="251" t="e">
        <f>'2. ANALISIS DEL RIESGO'!#REF!</f>
        <v>#REF!</v>
      </c>
      <c r="M32" s="224"/>
      <c r="N32" s="252"/>
      <c r="O32" s="224"/>
      <c r="P32" s="252"/>
      <c r="Q32" s="224"/>
      <c r="R32" s="253" t="e">
        <f>'2. ANALISIS DEL RIESGO'!#REF!</f>
        <v>#REF!</v>
      </c>
      <c r="S32" s="224"/>
      <c r="T32" s="253" t="e">
        <f>IF(ISBLANK('2. ANALISIS DEL RIESGO'!#REF!),"",'2. ANALISIS DEL RIESGO'!#REF!)</f>
        <v>#REF!</v>
      </c>
      <c r="U32" s="224"/>
      <c r="V32" s="254"/>
    </row>
    <row r="33" spans="2:22" ht="149.25" hidden="1" customHeight="1" x14ac:dyDescent="0.25">
      <c r="B33" s="157"/>
      <c r="C33" s="157"/>
      <c r="D33" s="158"/>
      <c r="E33" s="209"/>
      <c r="F33" s="221" t="e">
        <f>'1. IDENTIFICACION DEL RIESGO'!#REF!</f>
        <v>#REF!</v>
      </c>
      <c r="G33" s="222"/>
      <c r="H33" s="251" t="e">
        <f>IF(ISBLANK('1. IDENTIFICACION DEL RIESGO'!#REF!),"",'1. IDENTIFICACION DEL RIESGO'!#REF!)</f>
        <v>#REF!</v>
      </c>
      <c r="I33" s="223"/>
      <c r="J33" s="251" t="e">
        <f>IF(ISBLANK('1. IDENTIFICACION DEL RIESGO'!#REF!),"",'1. IDENTIFICACION DEL RIESGO'!#REF!)</f>
        <v>#REF!</v>
      </c>
      <c r="K33" s="223"/>
      <c r="L33" s="251" t="e">
        <f>'2. ANALISIS DEL RIESGO'!#REF!</f>
        <v>#REF!</v>
      </c>
      <c r="M33" s="224"/>
      <c r="N33" s="252"/>
      <c r="O33" s="224"/>
      <c r="P33" s="252"/>
      <c r="Q33" s="224"/>
      <c r="R33" s="253" t="e">
        <f>'2. ANALISIS DEL RIESGO'!#REF!</f>
        <v>#REF!</v>
      </c>
      <c r="S33" s="224"/>
      <c r="T33" s="253" t="e">
        <f>IF(ISBLANK('2. ANALISIS DEL RIESGO'!#REF!),"",'2. ANALISIS DEL RIESGO'!#REF!)</f>
        <v>#REF!</v>
      </c>
      <c r="U33" s="224"/>
      <c r="V33" s="254"/>
    </row>
    <row r="34" spans="2:22" ht="149.25" hidden="1" customHeight="1" x14ac:dyDescent="0.25">
      <c r="B34" s="157"/>
      <c r="C34" s="157"/>
      <c r="D34" s="158"/>
      <c r="E34" s="209"/>
      <c r="F34" s="221" t="e">
        <f>'1. IDENTIFICACION DEL RIESGO'!#REF!</f>
        <v>#REF!</v>
      </c>
      <c r="G34" s="222"/>
      <c r="H34" s="251" t="e">
        <f>IF(ISBLANK('1. IDENTIFICACION DEL RIESGO'!#REF!),"",'1. IDENTIFICACION DEL RIESGO'!#REF!)</f>
        <v>#REF!</v>
      </c>
      <c r="I34" s="223"/>
      <c r="J34" s="251" t="e">
        <f>IF(ISBLANK('1. IDENTIFICACION DEL RIESGO'!#REF!),"",'1. IDENTIFICACION DEL RIESGO'!#REF!)</f>
        <v>#REF!</v>
      </c>
      <c r="K34" s="223"/>
      <c r="L34" s="251" t="e">
        <f>'2. ANALISIS DEL RIESGO'!#REF!</f>
        <v>#REF!</v>
      </c>
      <c r="M34" s="224"/>
      <c r="N34" s="252"/>
      <c r="O34" s="224"/>
      <c r="P34" s="252"/>
      <c r="Q34" s="224"/>
      <c r="R34" s="253" t="e">
        <f>'2. ANALISIS DEL RIESGO'!#REF!</f>
        <v>#REF!</v>
      </c>
      <c r="S34" s="224"/>
      <c r="T34" s="253" t="e">
        <f>IF(ISBLANK('2. ANALISIS DEL RIESGO'!#REF!),"",'2. ANALISIS DEL RIESGO'!#REF!)</f>
        <v>#REF!</v>
      </c>
      <c r="U34" s="224"/>
      <c r="V34" s="254"/>
    </row>
    <row r="35" spans="2:22" ht="149.25" hidden="1" customHeight="1" x14ac:dyDescent="0.25">
      <c r="B35" s="157"/>
      <c r="C35" s="157"/>
      <c r="D35" s="158"/>
      <c r="E35" s="209"/>
      <c r="F35" s="221" t="e">
        <f>'1. IDENTIFICACION DEL RIESGO'!#REF!</f>
        <v>#REF!</v>
      </c>
      <c r="G35" s="222"/>
      <c r="H35" s="251" t="e">
        <f>IF(ISBLANK('1. IDENTIFICACION DEL RIESGO'!#REF!),"",'1. IDENTIFICACION DEL RIESGO'!#REF!)</f>
        <v>#REF!</v>
      </c>
      <c r="I35" s="223"/>
      <c r="J35" s="251" t="e">
        <f>IF(ISBLANK('1. IDENTIFICACION DEL RIESGO'!#REF!),"",'1. IDENTIFICACION DEL RIESGO'!#REF!)</f>
        <v>#REF!</v>
      </c>
      <c r="K35" s="223"/>
      <c r="L35" s="251" t="e">
        <f>'2. ANALISIS DEL RIESGO'!#REF!</f>
        <v>#REF!</v>
      </c>
      <c r="M35" s="224"/>
      <c r="N35" s="252"/>
      <c r="O35" s="224"/>
      <c r="P35" s="252"/>
      <c r="Q35" s="224"/>
      <c r="R35" s="253" t="e">
        <f>'2. ANALISIS DEL RIESGO'!#REF!</f>
        <v>#REF!</v>
      </c>
      <c r="S35" s="224"/>
      <c r="T35" s="253" t="e">
        <f>IF(ISBLANK('2. ANALISIS DEL RIESGO'!#REF!),"",'2. ANALISIS DEL RIESGO'!#REF!)</f>
        <v>#REF!</v>
      </c>
      <c r="U35" s="224"/>
      <c r="V35" s="254"/>
    </row>
    <row r="36" spans="2:22" ht="149.25" hidden="1" customHeight="1" x14ac:dyDescent="0.25">
      <c r="B36" s="157"/>
      <c r="C36" s="157"/>
      <c r="D36" s="158"/>
      <c r="E36" s="209"/>
      <c r="F36" s="221" t="e">
        <f>'1. IDENTIFICACION DEL RIESGO'!#REF!</f>
        <v>#REF!</v>
      </c>
      <c r="G36" s="222"/>
      <c r="H36" s="251" t="e">
        <f>IF(ISBLANK('1. IDENTIFICACION DEL RIESGO'!#REF!),"",'1. IDENTIFICACION DEL RIESGO'!#REF!)</f>
        <v>#REF!</v>
      </c>
      <c r="I36" s="223"/>
      <c r="J36" s="251" t="e">
        <f>IF(ISBLANK('1. IDENTIFICACION DEL RIESGO'!#REF!),"",'1. IDENTIFICACION DEL RIESGO'!#REF!)</f>
        <v>#REF!</v>
      </c>
      <c r="K36" s="223"/>
      <c r="L36" s="251" t="e">
        <f>'2. ANALISIS DEL RIESGO'!#REF!</f>
        <v>#REF!</v>
      </c>
      <c r="M36" s="224"/>
      <c r="N36" s="252"/>
      <c r="O36" s="224"/>
      <c r="P36" s="252"/>
      <c r="Q36" s="224"/>
      <c r="R36" s="253" t="e">
        <f>'2. ANALISIS DEL RIESGO'!#REF!</f>
        <v>#REF!</v>
      </c>
      <c r="S36" s="224"/>
      <c r="T36" s="253" t="e">
        <f>IF(ISBLANK('2. ANALISIS DEL RIESGO'!#REF!),"",'2. ANALISIS DEL RIESGO'!#REF!)</f>
        <v>#REF!</v>
      </c>
      <c r="U36" s="224"/>
      <c r="V36" s="254"/>
    </row>
    <row r="37" spans="2:22" ht="149.25" hidden="1" customHeight="1" x14ac:dyDescent="0.25">
      <c r="B37" s="157"/>
      <c r="C37" s="157"/>
      <c r="D37" s="158"/>
      <c r="E37" s="209"/>
      <c r="F37" s="221" t="e">
        <f>'1. IDENTIFICACION DEL RIESGO'!#REF!</f>
        <v>#REF!</v>
      </c>
      <c r="G37" s="222"/>
      <c r="H37" s="251" t="e">
        <f>IF(ISBLANK('1. IDENTIFICACION DEL RIESGO'!#REF!),"",'1. IDENTIFICACION DEL RIESGO'!#REF!)</f>
        <v>#REF!</v>
      </c>
      <c r="I37" s="223"/>
      <c r="J37" s="251" t="e">
        <f>IF(ISBLANK('1. IDENTIFICACION DEL RIESGO'!#REF!),"",'1. IDENTIFICACION DEL RIESGO'!#REF!)</f>
        <v>#REF!</v>
      </c>
      <c r="K37" s="223"/>
      <c r="L37" s="251" t="e">
        <f>'2. ANALISIS DEL RIESGO'!#REF!</f>
        <v>#REF!</v>
      </c>
      <c r="M37" s="224"/>
      <c r="N37" s="252"/>
      <c r="O37" s="224"/>
      <c r="P37" s="252"/>
      <c r="Q37" s="224"/>
      <c r="R37" s="253" t="e">
        <f>'2. ANALISIS DEL RIESGO'!#REF!</f>
        <v>#REF!</v>
      </c>
      <c r="S37" s="224"/>
      <c r="T37" s="253" t="e">
        <f>IF(ISBLANK('2. ANALISIS DEL RIESGO'!#REF!),"",'2. ANALISIS DEL RIESGO'!#REF!)</f>
        <v>#REF!</v>
      </c>
      <c r="U37" s="224"/>
      <c r="V37" s="254"/>
    </row>
    <row r="38" spans="2:22" ht="149.25" hidden="1" customHeight="1" x14ac:dyDescent="0.25">
      <c r="B38" s="157"/>
      <c r="C38" s="157"/>
      <c r="D38" s="158"/>
      <c r="E38" s="209"/>
      <c r="F38" s="221" t="e">
        <f>'1. IDENTIFICACION DEL RIESGO'!#REF!</f>
        <v>#REF!</v>
      </c>
      <c r="G38" s="222"/>
      <c r="H38" s="251" t="e">
        <f>IF(ISBLANK('1. IDENTIFICACION DEL RIESGO'!#REF!),"",'1. IDENTIFICACION DEL RIESGO'!#REF!)</f>
        <v>#REF!</v>
      </c>
      <c r="I38" s="223"/>
      <c r="J38" s="251" t="e">
        <f>IF(ISBLANK('1. IDENTIFICACION DEL RIESGO'!#REF!),"",'1. IDENTIFICACION DEL RIESGO'!#REF!)</f>
        <v>#REF!</v>
      </c>
      <c r="K38" s="223"/>
      <c r="L38" s="251" t="e">
        <f>'2. ANALISIS DEL RIESGO'!#REF!</f>
        <v>#REF!</v>
      </c>
      <c r="M38" s="224"/>
      <c r="N38" s="252"/>
      <c r="O38" s="224"/>
      <c r="P38" s="252"/>
      <c r="Q38" s="224"/>
      <c r="R38" s="253" t="e">
        <f>'2. ANALISIS DEL RIESGO'!#REF!</f>
        <v>#REF!</v>
      </c>
      <c r="S38" s="224"/>
      <c r="T38" s="253" t="e">
        <f>IF(ISBLANK('2. ANALISIS DEL RIESGO'!#REF!),"",'2. ANALISIS DEL RIESGO'!#REF!)</f>
        <v>#REF!</v>
      </c>
      <c r="U38" s="224"/>
      <c r="V38" s="254"/>
    </row>
    <row r="39" spans="2:22" ht="149.25" hidden="1" customHeight="1" x14ac:dyDescent="0.25">
      <c r="B39" s="157"/>
      <c r="C39" s="157"/>
      <c r="D39" s="158"/>
      <c r="E39" s="209"/>
      <c r="F39" s="221" t="e">
        <f>'1. IDENTIFICACION DEL RIESGO'!#REF!</f>
        <v>#REF!</v>
      </c>
      <c r="G39" s="222"/>
      <c r="H39" s="251" t="e">
        <f>IF(ISBLANK('1. IDENTIFICACION DEL RIESGO'!#REF!),"",'1. IDENTIFICACION DEL RIESGO'!#REF!)</f>
        <v>#REF!</v>
      </c>
      <c r="I39" s="223"/>
      <c r="J39" s="251" t="e">
        <f>IF(ISBLANK('1. IDENTIFICACION DEL RIESGO'!#REF!),"",'1. IDENTIFICACION DEL RIESGO'!#REF!)</f>
        <v>#REF!</v>
      </c>
      <c r="K39" s="223"/>
      <c r="L39" s="251" t="e">
        <f>'2. ANALISIS DEL RIESGO'!#REF!</f>
        <v>#REF!</v>
      </c>
      <c r="M39" s="224"/>
      <c r="N39" s="252"/>
      <c r="O39" s="224"/>
      <c r="P39" s="252"/>
      <c r="Q39" s="224"/>
      <c r="R39" s="253" t="e">
        <f>'2. ANALISIS DEL RIESGO'!#REF!</f>
        <v>#REF!</v>
      </c>
      <c r="S39" s="224"/>
      <c r="T39" s="253" t="e">
        <f>IF(ISBLANK('2. ANALISIS DEL RIESGO'!#REF!),"",'2. ANALISIS DEL RIESGO'!#REF!)</f>
        <v>#REF!</v>
      </c>
      <c r="U39" s="224"/>
      <c r="V39" s="254"/>
    </row>
    <row r="40" spans="2:22" ht="149.25" hidden="1" customHeight="1" x14ac:dyDescent="0.25">
      <c r="B40" s="157"/>
      <c r="C40" s="157"/>
      <c r="D40" s="158"/>
      <c r="E40" s="209"/>
      <c r="F40" s="221" t="e">
        <f>'1. IDENTIFICACION DEL RIESGO'!#REF!</f>
        <v>#REF!</v>
      </c>
      <c r="G40" s="222"/>
      <c r="H40" s="251" t="e">
        <f>IF(ISBLANK('1. IDENTIFICACION DEL RIESGO'!#REF!),"",'1. IDENTIFICACION DEL RIESGO'!#REF!)</f>
        <v>#REF!</v>
      </c>
      <c r="I40" s="223"/>
      <c r="J40" s="251" t="e">
        <f>IF(ISBLANK('1. IDENTIFICACION DEL RIESGO'!#REF!),"",'1. IDENTIFICACION DEL RIESGO'!#REF!)</f>
        <v>#REF!</v>
      </c>
      <c r="K40" s="223"/>
      <c r="L40" s="251" t="e">
        <f>'2. ANALISIS DEL RIESGO'!#REF!</f>
        <v>#REF!</v>
      </c>
      <c r="M40" s="224"/>
      <c r="N40" s="252"/>
      <c r="O40" s="224"/>
      <c r="P40" s="252"/>
      <c r="Q40" s="224"/>
      <c r="R40" s="253" t="e">
        <f>'2. ANALISIS DEL RIESGO'!#REF!</f>
        <v>#REF!</v>
      </c>
      <c r="S40" s="224"/>
      <c r="T40" s="253" t="e">
        <f>IF(ISBLANK('2. ANALISIS DEL RIESGO'!#REF!),"",'2. ANALISIS DEL RIESGO'!#REF!)</f>
        <v>#REF!</v>
      </c>
      <c r="U40" s="224"/>
      <c r="V40" s="254"/>
    </row>
    <row r="41" spans="2:22" ht="149.25" hidden="1" customHeight="1" x14ac:dyDescent="0.25">
      <c r="B41" s="157"/>
      <c r="C41" s="157"/>
      <c r="D41" s="158"/>
      <c r="E41" s="209"/>
      <c r="F41" s="221" t="e">
        <f>'1. IDENTIFICACION DEL RIESGO'!#REF!</f>
        <v>#REF!</v>
      </c>
      <c r="G41" s="222"/>
      <c r="H41" s="251" t="e">
        <f>IF(ISBLANK('1. IDENTIFICACION DEL RIESGO'!#REF!),"",'1. IDENTIFICACION DEL RIESGO'!#REF!)</f>
        <v>#REF!</v>
      </c>
      <c r="I41" s="223"/>
      <c r="J41" s="251" t="e">
        <f>IF(ISBLANK('1. IDENTIFICACION DEL RIESGO'!#REF!),"",'1. IDENTIFICACION DEL RIESGO'!#REF!)</f>
        <v>#REF!</v>
      </c>
      <c r="K41" s="223"/>
      <c r="L41" s="251" t="e">
        <f>'2. ANALISIS DEL RIESGO'!#REF!</f>
        <v>#REF!</v>
      </c>
      <c r="M41" s="224"/>
      <c r="N41" s="252"/>
      <c r="O41" s="224"/>
      <c r="P41" s="252"/>
      <c r="Q41" s="224"/>
      <c r="R41" s="253" t="e">
        <f>'2. ANALISIS DEL RIESGO'!#REF!</f>
        <v>#REF!</v>
      </c>
      <c r="S41" s="224"/>
      <c r="T41" s="253" t="e">
        <f>IF(ISBLANK('2. ANALISIS DEL RIESGO'!#REF!),"",'2. ANALISIS DEL RIESGO'!#REF!)</f>
        <v>#REF!</v>
      </c>
      <c r="U41" s="224"/>
      <c r="V41" s="254"/>
    </row>
    <row r="42" spans="2:22" ht="149.25" hidden="1" customHeight="1" x14ac:dyDescent="0.25">
      <c r="B42" s="157"/>
      <c r="C42" s="157"/>
      <c r="D42" s="158"/>
      <c r="E42" s="209"/>
      <c r="F42" s="221" t="e">
        <f>'1. IDENTIFICACION DEL RIESGO'!#REF!</f>
        <v>#REF!</v>
      </c>
      <c r="G42" s="222"/>
      <c r="H42" s="251" t="e">
        <f>IF(ISBLANK('1. IDENTIFICACION DEL RIESGO'!#REF!),"",'1. IDENTIFICACION DEL RIESGO'!#REF!)</f>
        <v>#REF!</v>
      </c>
      <c r="I42" s="223"/>
      <c r="J42" s="251" t="e">
        <f>IF(ISBLANK('1. IDENTIFICACION DEL RIESGO'!#REF!),"",'1. IDENTIFICACION DEL RIESGO'!#REF!)</f>
        <v>#REF!</v>
      </c>
      <c r="K42" s="223"/>
      <c r="L42" s="251" t="e">
        <f>'2. ANALISIS DEL RIESGO'!#REF!</f>
        <v>#REF!</v>
      </c>
      <c r="M42" s="224"/>
      <c r="N42" s="252"/>
      <c r="O42" s="224"/>
      <c r="P42" s="252"/>
      <c r="Q42" s="224"/>
      <c r="R42" s="253" t="e">
        <f>'2. ANALISIS DEL RIESGO'!#REF!</f>
        <v>#REF!</v>
      </c>
      <c r="S42" s="224"/>
      <c r="T42" s="253" t="e">
        <f>IF(ISBLANK('2. ANALISIS DEL RIESGO'!#REF!),"",'2. ANALISIS DEL RIESGO'!#REF!)</f>
        <v>#REF!</v>
      </c>
      <c r="U42" s="224"/>
      <c r="V42" s="254"/>
    </row>
    <row r="43" spans="2:22" ht="149.25" hidden="1" customHeight="1" x14ac:dyDescent="0.25">
      <c r="B43" s="157"/>
      <c r="C43" s="157"/>
      <c r="D43" s="158"/>
      <c r="E43" s="209"/>
      <c r="F43" s="221" t="e">
        <f>'1. IDENTIFICACION DEL RIESGO'!#REF!</f>
        <v>#REF!</v>
      </c>
      <c r="G43" s="222"/>
      <c r="H43" s="251" t="e">
        <f>IF(ISBLANK('1. IDENTIFICACION DEL RIESGO'!#REF!),"",'1. IDENTIFICACION DEL RIESGO'!#REF!)</f>
        <v>#REF!</v>
      </c>
      <c r="I43" s="223"/>
      <c r="J43" s="251" t="e">
        <f>IF(ISBLANK('1. IDENTIFICACION DEL RIESGO'!#REF!),"",'1. IDENTIFICACION DEL RIESGO'!#REF!)</f>
        <v>#REF!</v>
      </c>
      <c r="K43" s="223"/>
      <c r="L43" s="251" t="e">
        <f>'2. ANALISIS DEL RIESGO'!#REF!</f>
        <v>#REF!</v>
      </c>
      <c r="M43" s="224"/>
      <c r="N43" s="252"/>
      <c r="O43" s="224"/>
      <c r="P43" s="252"/>
      <c r="Q43" s="224"/>
      <c r="R43" s="253" t="e">
        <f>'2. ANALISIS DEL RIESGO'!#REF!</f>
        <v>#REF!</v>
      </c>
      <c r="S43" s="224"/>
      <c r="T43" s="253" t="e">
        <f>IF(ISBLANK('2. ANALISIS DEL RIESGO'!#REF!),"",'2. ANALISIS DEL RIESGO'!#REF!)</f>
        <v>#REF!</v>
      </c>
      <c r="U43" s="224"/>
      <c r="V43" s="254"/>
    </row>
    <row r="44" spans="2:22" ht="149.25" hidden="1" customHeight="1" x14ac:dyDescent="0.25">
      <c r="B44" s="157"/>
      <c r="C44" s="157"/>
      <c r="D44" s="158"/>
      <c r="E44" s="209"/>
      <c r="F44" s="221" t="e">
        <f>'1. IDENTIFICACION DEL RIESGO'!#REF!</f>
        <v>#REF!</v>
      </c>
      <c r="G44" s="222"/>
      <c r="H44" s="251" t="e">
        <f>IF(ISBLANK('1. IDENTIFICACION DEL RIESGO'!#REF!),"",'1. IDENTIFICACION DEL RIESGO'!#REF!)</f>
        <v>#REF!</v>
      </c>
      <c r="I44" s="223"/>
      <c r="J44" s="251" t="e">
        <f>IF(ISBLANK('1. IDENTIFICACION DEL RIESGO'!#REF!),"",'1. IDENTIFICACION DEL RIESGO'!#REF!)</f>
        <v>#REF!</v>
      </c>
      <c r="K44" s="223"/>
      <c r="L44" s="251" t="e">
        <f>'2. ANALISIS DEL RIESGO'!#REF!</f>
        <v>#REF!</v>
      </c>
      <c r="M44" s="224"/>
      <c r="N44" s="252"/>
      <c r="O44" s="224"/>
      <c r="P44" s="252"/>
      <c r="Q44" s="224"/>
      <c r="R44" s="253" t="e">
        <f>'2. ANALISIS DEL RIESGO'!#REF!</f>
        <v>#REF!</v>
      </c>
      <c r="S44" s="224"/>
      <c r="T44" s="253" t="e">
        <f>IF(ISBLANK('2. ANALISIS DEL RIESGO'!#REF!),"",'2. ANALISIS DEL RIESGO'!#REF!)</f>
        <v>#REF!</v>
      </c>
      <c r="U44" s="224"/>
      <c r="V44" s="254"/>
    </row>
    <row r="45" spans="2:22" ht="149.25" hidden="1" customHeight="1" x14ac:dyDescent="0.25">
      <c r="B45" s="157"/>
      <c r="C45" s="157"/>
      <c r="D45" s="158"/>
      <c r="E45" s="209"/>
      <c r="F45" s="221" t="e">
        <f>'1. IDENTIFICACION DEL RIESGO'!#REF!</f>
        <v>#REF!</v>
      </c>
      <c r="G45" s="222"/>
      <c r="H45" s="251" t="e">
        <f>IF(ISBLANK('1. IDENTIFICACION DEL RIESGO'!#REF!),"",'1. IDENTIFICACION DEL RIESGO'!#REF!)</f>
        <v>#REF!</v>
      </c>
      <c r="I45" s="223"/>
      <c r="J45" s="251" t="e">
        <f>IF(ISBLANK('1. IDENTIFICACION DEL RIESGO'!#REF!),"",'1. IDENTIFICACION DEL RIESGO'!#REF!)</f>
        <v>#REF!</v>
      </c>
      <c r="K45" s="223"/>
      <c r="L45" s="251" t="e">
        <f>'2. ANALISIS DEL RIESGO'!#REF!</f>
        <v>#REF!</v>
      </c>
      <c r="M45" s="224"/>
      <c r="N45" s="252"/>
      <c r="O45" s="224"/>
      <c r="P45" s="252"/>
      <c r="Q45" s="224"/>
      <c r="R45" s="253" t="e">
        <f>'2. ANALISIS DEL RIESGO'!#REF!</f>
        <v>#REF!</v>
      </c>
      <c r="S45" s="224"/>
      <c r="T45" s="253" t="e">
        <f>IF(ISBLANK('2. ANALISIS DEL RIESGO'!#REF!),"",'2. ANALISIS DEL RIESGO'!#REF!)</f>
        <v>#REF!</v>
      </c>
      <c r="U45" s="224"/>
      <c r="V45" s="254"/>
    </row>
    <row r="46" spans="2:22" ht="149.25" hidden="1" customHeight="1" x14ac:dyDescent="0.25">
      <c r="B46" s="157"/>
      <c r="C46" s="157"/>
      <c r="D46" s="158"/>
      <c r="E46" s="209"/>
      <c r="F46" s="221" t="e">
        <f>'1. IDENTIFICACION DEL RIESGO'!#REF!</f>
        <v>#REF!</v>
      </c>
      <c r="G46" s="222"/>
      <c r="H46" s="251" t="e">
        <f>IF(ISBLANK('1. IDENTIFICACION DEL RIESGO'!#REF!),"",'1. IDENTIFICACION DEL RIESGO'!#REF!)</f>
        <v>#REF!</v>
      </c>
      <c r="I46" s="223"/>
      <c r="J46" s="251" t="e">
        <f>IF(ISBLANK('1. IDENTIFICACION DEL RIESGO'!#REF!),"",'1. IDENTIFICACION DEL RIESGO'!#REF!)</f>
        <v>#REF!</v>
      </c>
      <c r="K46" s="223"/>
      <c r="L46" s="251" t="e">
        <f>'2. ANALISIS DEL RIESGO'!#REF!</f>
        <v>#REF!</v>
      </c>
      <c r="M46" s="224"/>
      <c r="N46" s="252"/>
      <c r="O46" s="224"/>
      <c r="P46" s="252"/>
      <c r="Q46" s="224"/>
      <c r="R46" s="253" t="e">
        <f>'2. ANALISIS DEL RIESGO'!#REF!</f>
        <v>#REF!</v>
      </c>
      <c r="S46" s="224"/>
      <c r="T46" s="253" t="e">
        <f>IF(ISBLANK('2. ANALISIS DEL RIESGO'!#REF!),"",'2. ANALISIS DEL RIESGO'!#REF!)</f>
        <v>#REF!</v>
      </c>
      <c r="U46" s="224"/>
      <c r="V46" s="254"/>
    </row>
    <row r="47" spans="2:22" ht="149.25" hidden="1" customHeight="1" x14ac:dyDescent="0.25">
      <c r="B47" s="157"/>
      <c r="C47" s="157"/>
      <c r="D47" s="158"/>
      <c r="E47" s="209"/>
      <c r="F47" s="221" t="e">
        <f>'1. IDENTIFICACION DEL RIESGO'!#REF!</f>
        <v>#REF!</v>
      </c>
      <c r="G47" s="222"/>
      <c r="H47" s="251" t="e">
        <f>IF(ISBLANK('1. IDENTIFICACION DEL RIESGO'!#REF!),"",'1. IDENTIFICACION DEL RIESGO'!#REF!)</f>
        <v>#REF!</v>
      </c>
      <c r="I47" s="223"/>
      <c r="J47" s="251" t="e">
        <f>IF(ISBLANK('1. IDENTIFICACION DEL RIESGO'!#REF!),"",'1. IDENTIFICACION DEL RIESGO'!#REF!)</f>
        <v>#REF!</v>
      </c>
      <c r="K47" s="223"/>
      <c r="L47" s="251" t="e">
        <f>'2. ANALISIS DEL RIESGO'!#REF!</f>
        <v>#REF!</v>
      </c>
      <c r="M47" s="224"/>
      <c r="N47" s="252"/>
      <c r="O47" s="224"/>
      <c r="P47" s="252"/>
      <c r="Q47" s="224"/>
      <c r="R47" s="253" t="e">
        <f>'2. ANALISIS DEL RIESGO'!#REF!</f>
        <v>#REF!</v>
      </c>
      <c r="S47" s="224"/>
      <c r="T47" s="253" t="e">
        <f>IF(ISBLANK('2. ANALISIS DEL RIESGO'!#REF!),"",'2. ANALISIS DEL RIESGO'!#REF!)</f>
        <v>#REF!</v>
      </c>
      <c r="U47" s="224"/>
      <c r="V47" s="254"/>
    </row>
    <row r="48" spans="2:22" ht="149.25" hidden="1" customHeight="1" x14ac:dyDescent="0.25">
      <c r="B48" s="157"/>
      <c r="C48" s="157"/>
      <c r="D48" s="158"/>
      <c r="E48" s="209"/>
      <c r="F48" s="221" t="e">
        <f>'1. IDENTIFICACION DEL RIESGO'!#REF!</f>
        <v>#REF!</v>
      </c>
      <c r="G48" s="222"/>
      <c r="H48" s="251" t="e">
        <f>IF(ISBLANK('1. IDENTIFICACION DEL RIESGO'!#REF!),"",'1. IDENTIFICACION DEL RIESGO'!#REF!)</f>
        <v>#REF!</v>
      </c>
      <c r="I48" s="223"/>
      <c r="J48" s="251" t="e">
        <f>IF(ISBLANK('1. IDENTIFICACION DEL RIESGO'!#REF!),"",'1. IDENTIFICACION DEL RIESGO'!#REF!)</f>
        <v>#REF!</v>
      </c>
      <c r="K48" s="223"/>
      <c r="L48" s="251" t="e">
        <f>'2. ANALISIS DEL RIESGO'!#REF!</f>
        <v>#REF!</v>
      </c>
      <c r="M48" s="224"/>
      <c r="N48" s="252"/>
      <c r="O48" s="224"/>
      <c r="P48" s="252"/>
      <c r="Q48" s="224"/>
      <c r="R48" s="253" t="e">
        <f>'2. ANALISIS DEL RIESGO'!#REF!</f>
        <v>#REF!</v>
      </c>
      <c r="S48" s="224"/>
      <c r="T48" s="253" t="e">
        <f>IF(ISBLANK('2. ANALISIS DEL RIESGO'!#REF!),"",'2. ANALISIS DEL RIESGO'!#REF!)</f>
        <v>#REF!</v>
      </c>
      <c r="U48" s="224"/>
      <c r="V48" s="254"/>
    </row>
    <row r="49" spans="2:22" ht="149.25" hidden="1" customHeight="1" x14ac:dyDescent="0.25">
      <c r="B49" s="157"/>
      <c r="C49" s="157"/>
      <c r="D49" s="158"/>
      <c r="E49" s="209"/>
      <c r="F49" s="221" t="e">
        <f>'1. IDENTIFICACION DEL RIESGO'!#REF!</f>
        <v>#REF!</v>
      </c>
      <c r="G49" s="222"/>
      <c r="H49" s="251" t="e">
        <f>IF(ISBLANK('1. IDENTIFICACION DEL RIESGO'!#REF!),"",'1. IDENTIFICACION DEL RIESGO'!#REF!)</f>
        <v>#REF!</v>
      </c>
      <c r="I49" s="223"/>
      <c r="J49" s="251" t="e">
        <f>IF(ISBLANK('1. IDENTIFICACION DEL RIESGO'!#REF!),"",'1. IDENTIFICACION DEL RIESGO'!#REF!)</f>
        <v>#REF!</v>
      </c>
      <c r="K49" s="223"/>
      <c r="L49" s="251" t="e">
        <f>'2. ANALISIS DEL RIESGO'!#REF!</f>
        <v>#REF!</v>
      </c>
      <c r="M49" s="224"/>
      <c r="N49" s="252"/>
      <c r="O49" s="224"/>
      <c r="P49" s="252"/>
      <c r="Q49" s="224"/>
      <c r="R49" s="253" t="e">
        <f>'2. ANALISIS DEL RIESGO'!#REF!</f>
        <v>#REF!</v>
      </c>
      <c r="S49" s="224"/>
      <c r="T49" s="253" t="e">
        <f>IF(ISBLANK('2. ANALISIS DEL RIESGO'!#REF!),"",'2. ANALISIS DEL RIESGO'!#REF!)</f>
        <v>#REF!</v>
      </c>
      <c r="U49" s="224"/>
      <c r="V49" s="254"/>
    </row>
    <row r="50" spans="2:22" ht="149.25" hidden="1" customHeight="1" x14ac:dyDescent="0.25">
      <c r="B50" s="157"/>
      <c r="C50" s="157"/>
      <c r="D50" s="158"/>
      <c r="E50" s="209"/>
      <c r="F50" s="221" t="e">
        <f>'1. IDENTIFICACION DEL RIESGO'!#REF!</f>
        <v>#REF!</v>
      </c>
      <c r="G50" s="222"/>
      <c r="H50" s="251" t="e">
        <f>IF(ISBLANK('1. IDENTIFICACION DEL RIESGO'!#REF!),"",'1. IDENTIFICACION DEL RIESGO'!#REF!)</f>
        <v>#REF!</v>
      </c>
      <c r="I50" s="223"/>
      <c r="J50" s="251" t="e">
        <f>IF(ISBLANK('1. IDENTIFICACION DEL RIESGO'!#REF!),"",'1. IDENTIFICACION DEL RIESGO'!#REF!)</f>
        <v>#REF!</v>
      </c>
      <c r="K50" s="223"/>
      <c r="L50" s="251" t="e">
        <f>'2. ANALISIS DEL RIESGO'!#REF!</f>
        <v>#REF!</v>
      </c>
      <c r="M50" s="224"/>
      <c r="N50" s="252"/>
      <c r="O50" s="224"/>
      <c r="P50" s="252"/>
      <c r="Q50" s="224"/>
      <c r="R50" s="253" t="e">
        <f>'2. ANALISIS DEL RIESGO'!#REF!</f>
        <v>#REF!</v>
      </c>
      <c r="S50" s="224"/>
      <c r="T50" s="253" t="e">
        <f>IF(ISBLANK('2. ANALISIS DEL RIESGO'!#REF!),"",'2. ANALISIS DEL RIESGO'!#REF!)</f>
        <v>#REF!</v>
      </c>
      <c r="U50" s="224"/>
      <c r="V50" s="254"/>
    </row>
    <row r="51" spans="2:22" ht="149.25" hidden="1" customHeight="1" x14ac:dyDescent="0.25">
      <c r="B51" s="157"/>
      <c r="C51" s="157"/>
      <c r="D51" s="158"/>
      <c r="E51" s="209"/>
      <c r="F51" s="221" t="e">
        <f>'1. IDENTIFICACION DEL RIESGO'!#REF!</f>
        <v>#REF!</v>
      </c>
      <c r="G51" s="222"/>
      <c r="H51" s="251" t="e">
        <f>IF(ISBLANK('1. IDENTIFICACION DEL RIESGO'!#REF!),"",'1. IDENTIFICACION DEL RIESGO'!#REF!)</f>
        <v>#REF!</v>
      </c>
      <c r="I51" s="223"/>
      <c r="J51" s="251" t="e">
        <f>IF(ISBLANK('1. IDENTIFICACION DEL RIESGO'!#REF!),"",'1. IDENTIFICACION DEL RIESGO'!#REF!)</f>
        <v>#REF!</v>
      </c>
      <c r="K51" s="223"/>
      <c r="L51" s="251" t="e">
        <f>'2. ANALISIS DEL RIESGO'!#REF!</f>
        <v>#REF!</v>
      </c>
      <c r="M51" s="224"/>
      <c r="N51" s="252"/>
      <c r="O51" s="224"/>
      <c r="P51" s="252"/>
      <c r="Q51" s="224"/>
      <c r="R51" s="253" t="e">
        <f>'2. ANALISIS DEL RIESGO'!#REF!</f>
        <v>#REF!</v>
      </c>
      <c r="S51" s="224"/>
      <c r="T51" s="253" t="e">
        <f>IF(ISBLANK('2. ANALISIS DEL RIESGO'!#REF!),"",'2. ANALISIS DEL RIESGO'!#REF!)</f>
        <v>#REF!</v>
      </c>
      <c r="U51" s="224"/>
      <c r="V51" s="254"/>
    </row>
    <row r="52" spans="2:22" ht="149.25" hidden="1" customHeight="1" x14ac:dyDescent="0.25">
      <c r="B52" s="157"/>
      <c r="C52" s="157"/>
      <c r="D52" s="158"/>
      <c r="E52" s="209"/>
      <c r="F52" s="221" t="e">
        <f>'1. IDENTIFICACION DEL RIESGO'!#REF!</f>
        <v>#REF!</v>
      </c>
      <c r="G52" s="222"/>
      <c r="H52" s="251" t="e">
        <f>IF(ISBLANK('1. IDENTIFICACION DEL RIESGO'!#REF!),"",'1. IDENTIFICACION DEL RIESGO'!#REF!)</f>
        <v>#REF!</v>
      </c>
      <c r="I52" s="223"/>
      <c r="J52" s="251" t="e">
        <f>IF(ISBLANK('1. IDENTIFICACION DEL RIESGO'!#REF!),"",'1. IDENTIFICACION DEL RIESGO'!#REF!)</f>
        <v>#REF!</v>
      </c>
      <c r="K52" s="223"/>
      <c r="L52" s="251" t="e">
        <f>'2. ANALISIS DEL RIESGO'!#REF!</f>
        <v>#REF!</v>
      </c>
      <c r="M52" s="224"/>
      <c r="N52" s="252"/>
      <c r="O52" s="224"/>
      <c r="P52" s="252"/>
      <c r="Q52" s="224"/>
      <c r="R52" s="253" t="e">
        <f>'2. ANALISIS DEL RIESGO'!#REF!</f>
        <v>#REF!</v>
      </c>
      <c r="S52" s="224"/>
      <c r="T52" s="253" t="e">
        <f>IF(ISBLANK('2. ANALISIS DEL RIESGO'!#REF!),"",'2. ANALISIS DEL RIESGO'!#REF!)</f>
        <v>#REF!</v>
      </c>
      <c r="U52" s="224"/>
      <c r="V52" s="254"/>
    </row>
    <row r="53" spans="2:22" ht="149.25" hidden="1" customHeight="1" x14ac:dyDescent="0.25">
      <c r="B53" s="157"/>
      <c r="C53" s="157"/>
      <c r="D53" s="158"/>
      <c r="E53" s="209"/>
      <c r="F53" s="221" t="e">
        <f>'1. IDENTIFICACION DEL RIESGO'!#REF!</f>
        <v>#REF!</v>
      </c>
      <c r="G53" s="222"/>
      <c r="H53" s="251" t="e">
        <f>IF(ISBLANK('1. IDENTIFICACION DEL RIESGO'!#REF!),"",'1. IDENTIFICACION DEL RIESGO'!#REF!)</f>
        <v>#REF!</v>
      </c>
      <c r="I53" s="223"/>
      <c r="J53" s="251" t="e">
        <f>IF(ISBLANK('1. IDENTIFICACION DEL RIESGO'!#REF!),"",'1. IDENTIFICACION DEL RIESGO'!#REF!)</f>
        <v>#REF!</v>
      </c>
      <c r="K53" s="223"/>
      <c r="L53" s="251" t="e">
        <f>'2. ANALISIS DEL RIESGO'!#REF!</f>
        <v>#REF!</v>
      </c>
      <c r="M53" s="224"/>
      <c r="N53" s="252"/>
      <c r="O53" s="224"/>
      <c r="P53" s="252"/>
      <c r="Q53" s="224"/>
      <c r="R53" s="253" t="e">
        <f>'2. ANALISIS DEL RIESGO'!#REF!</f>
        <v>#REF!</v>
      </c>
      <c r="S53" s="224"/>
      <c r="T53" s="253" t="e">
        <f>IF(ISBLANK('2. ANALISIS DEL RIESGO'!#REF!),"",'2. ANALISIS DEL RIESGO'!#REF!)</f>
        <v>#REF!</v>
      </c>
      <c r="U53" s="224"/>
      <c r="V53" s="254"/>
    </row>
    <row r="54" spans="2:22" ht="149.25" hidden="1" customHeight="1" x14ac:dyDescent="0.25">
      <c r="B54" s="157"/>
      <c r="C54" s="157"/>
      <c r="D54" s="158"/>
      <c r="E54" s="209"/>
      <c r="F54" s="221" t="e">
        <f>'1. IDENTIFICACION DEL RIESGO'!#REF!</f>
        <v>#REF!</v>
      </c>
      <c r="G54" s="222"/>
      <c r="H54" s="251" t="e">
        <f>IF(ISBLANK('1. IDENTIFICACION DEL RIESGO'!#REF!),"",'1. IDENTIFICACION DEL RIESGO'!#REF!)</f>
        <v>#REF!</v>
      </c>
      <c r="I54" s="223"/>
      <c r="J54" s="251" t="e">
        <f>IF(ISBLANK('1. IDENTIFICACION DEL RIESGO'!#REF!),"",'1. IDENTIFICACION DEL RIESGO'!#REF!)</f>
        <v>#REF!</v>
      </c>
      <c r="K54" s="223"/>
      <c r="L54" s="251" t="e">
        <f>'2. ANALISIS DEL RIESGO'!#REF!</f>
        <v>#REF!</v>
      </c>
      <c r="M54" s="224"/>
      <c r="N54" s="252"/>
      <c r="O54" s="224"/>
      <c r="P54" s="252"/>
      <c r="Q54" s="224"/>
      <c r="R54" s="253" t="e">
        <f>'2. ANALISIS DEL RIESGO'!#REF!</f>
        <v>#REF!</v>
      </c>
      <c r="S54" s="224"/>
      <c r="T54" s="253" t="e">
        <f>IF(ISBLANK('2. ANALISIS DEL RIESGO'!#REF!),"",'2. ANALISIS DEL RIESGO'!#REF!)</f>
        <v>#REF!</v>
      </c>
      <c r="U54" s="224"/>
      <c r="V54" s="254"/>
    </row>
    <row r="55" spans="2:22" ht="149.25" hidden="1" customHeight="1" x14ac:dyDescent="0.25">
      <c r="B55" s="157"/>
      <c r="C55" s="157"/>
      <c r="D55" s="158"/>
      <c r="E55" s="209"/>
      <c r="F55" s="221" t="e">
        <f>'1. IDENTIFICACION DEL RIESGO'!#REF!</f>
        <v>#REF!</v>
      </c>
      <c r="G55" s="222"/>
      <c r="H55" s="251" t="e">
        <f>IF(ISBLANK('1. IDENTIFICACION DEL RIESGO'!#REF!),"",'1. IDENTIFICACION DEL RIESGO'!#REF!)</f>
        <v>#REF!</v>
      </c>
      <c r="I55" s="223"/>
      <c r="J55" s="251" t="e">
        <f>IF(ISBLANK('1. IDENTIFICACION DEL RIESGO'!#REF!),"",'1. IDENTIFICACION DEL RIESGO'!#REF!)</f>
        <v>#REF!</v>
      </c>
      <c r="K55" s="223"/>
      <c r="L55" s="251" t="e">
        <f>'2. ANALISIS DEL RIESGO'!#REF!</f>
        <v>#REF!</v>
      </c>
      <c r="M55" s="224"/>
      <c r="N55" s="252"/>
      <c r="O55" s="224"/>
      <c r="P55" s="252"/>
      <c r="Q55" s="224"/>
      <c r="R55" s="253" t="e">
        <f>'2. ANALISIS DEL RIESGO'!#REF!</f>
        <v>#REF!</v>
      </c>
      <c r="S55" s="224"/>
      <c r="T55" s="253" t="e">
        <f>IF(ISBLANK('2. ANALISIS DEL RIESGO'!#REF!),"",'2. ANALISIS DEL RIESGO'!#REF!)</f>
        <v>#REF!</v>
      </c>
      <c r="U55" s="224"/>
      <c r="V55" s="254"/>
    </row>
    <row r="56" spans="2:22" ht="149.25" hidden="1" customHeight="1" x14ac:dyDescent="0.25">
      <c r="B56" s="157"/>
      <c r="C56" s="157"/>
      <c r="D56" s="158"/>
      <c r="E56" s="209"/>
      <c r="F56" s="221" t="e">
        <f>'1. IDENTIFICACION DEL RIESGO'!#REF!</f>
        <v>#REF!</v>
      </c>
      <c r="G56" s="222"/>
      <c r="H56" s="251" t="e">
        <f>IF(ISBLANK('1. IDENTIFICACION DEL RIESGO'!#REF!),"",'1. IDENTIFICACION DEL RIESGO'!#REF!)</f>
        <v>#REF!</v>
      </c>
      <c r="I56" s="223"/>
      <c r="J56" s="251" t="e">
        <f>IF(ISBLANK('1. IDENTIFICACION DEL RIESGO'!#REF!),"",'1. IDENTIFICACION DEL RIESGO'!#REF!)</f>
        <v>#REF!</v>
      </c>
      <c r="K56" s="223"/>
      <c r="L56" s="251" t="e">
        <f>'2. ANALISIS DEL RIESGO'!#REF!</f>
        <v>#REF!</v>
      </c>
      <c r="M56" s="224"/>
      <c r="N56" s="252"/>
      <c r="O56" s="224"/>
      <c r="P56" s="252"/>
      <c r="Q56" s="224"/>
      <c r="R56" s="253" t="e">
        <f>'2. ANALISIS DEL RIESGO'!#REF!</f>
        <v>#REF!</v>
      </c>
      <c r="S56" s="224"/>
      <c r="T56" s="253" t="e">
        <f>IF(ISBLANK('2. ANALISIS DEL RIESGO'!#REF!),"",'2. ANALISIS DEL RIESGO'!#REF!)</f>
        <v>#REF!</v>
      </c>
      <c r="U56" s="224"/>
      <c r="V56" s="254"/>
    </row>
    <row r="57" spans="2:22" ht="149.25" hidden="1" customHeight="1" x14ac:dyDescent="0.25">
      <c r="B57" s="157"/>
      <c r="C57" s="157"/>
      <c r="D57" s="158"/>
      <c r="E57" s="209"/>
      <c r="F57" s="221" t="e">
        <f>'1. IDENTIFICACION DEL RIESGO'!#REF!</f>
        <v>#REF!</v>
      </c>
      <c r="G57" s="222"/>
      <c r="H57" s="251" t="e">
        <f>IF(ISBLANK('1. IDENTIFICACION DEL RIESGO'!#REF!),"",'1. IDENTIFICACION DEL RIESGO'!#REF!)</f>
        <v>#REF!</v>
      </c>
      <c r="I57" s="223"/>
      <c r="J57" s="251" t="e">
        <f>IF(ISBLANK('1. IDENTIFICACION DEL RIESGO'!#REF!),"",'1. IDENTIFICACION DEL RIESGO'!#REF!)</f>
        <v>#REF!</v>
      </c>
      <c r="K57" s="223"/>
      <c r="L57" s="251" t="e">
        <f>'2. ANALISIS DEL RIESGO'!#REF!</f>
        <v>#REF!</v>
      </c>
      <c r="M57" s="224"/>
      <c r="N57" s="252"/>
      <c r="O57" s="224"/>
      <c r="P57" s="252"/>
      <c r="Q57" s="224"/>
      <c r="R57" s="253" t="e">
        <f>'2. ANALISIS DEL RIESGO'!#REF!</f>
        <v>#REF!</v>
      </c>
      <c r="S57" s="224"/>
      <c r="T57" s="253" t="e">
        <f>IF(ISBLANK('2. ANALISIS DEL RIESGO'!#REF!),"",'2. ANALISIS DEL RIESGO'!#REF!)</f>
        <v>#REF!</v>
      </c>
      <c r="U57" s="224"/>
      <c r="V57" s="254"/>
    </row>
    <row r="58" spans="2:22" ht="149.25" hidden="1" customHeight="1" x14ac:dyDescent="0.25">
      <c r="B58" s="157"/>
      <c r="C58" s="157"/>
      <c r="D58" s="158"/>
      <c r="E58" s="209"/>
      <c r="F58" s="221" t="e">
        <f>'1. IDENTIFICACION DEL RIESGO'!#REF!</f>
        <v>#REF!</v>
      </c>
      <c r="G58" s="222"/>
      <c r="H58" s="251" t="e">
        <f>IF(ISBLANK('1. IDENTIFICACION DEL RIESGO'!#REF!),"",'1. IDENTIFICACION DEL RIESGO'!#REF!)</f>
        <v>#REF!</v>
      </c>
      <c r="I58" s="223"/>
      <c r="J58" s="251" t="e">
        <f>IF(ISBLANK('1. IDENTIFICACION DEL RIESGO'!#REF!),"",'1. IDENTIFICACION DEL RIESGO'!#REF!)</f>
        <v>#REF!</v>
      </c>
      <c r="K58" s="223"/>
      <c r="L58" s="251" t="e">
        <f>'2. ANALISIS DEL RIESGO'!#REF!</f>
        <v>#REF!</v>
      </c>
      <c r="M58" s="224"/>
      <c r="N58" s="252"/>
      <c r="O58" s="224"/>
      <c r="P58" s="252"/>
      <c r="Q58" s="224"/>
      <c r="R58" s="253" t="e">
        <f>'2. ANALISIS DEL RIESGO'!#REF!</f>
        <v>#REF!</v>
      </c>
      <c r="S58" s="224"/>
      <c r="T58" s="253" t="e">
        <f>IF(ISBLANK('2. ANALISIS DEL RIESGO'!#REF!),"",'2. ANALISIS DEL RIESGO'!#REF!)</f>
        <v>#REF!</v>
      </c>
      <c r="U58" s="224"/>
      <c r="V58" s="254"/>
    </row>
    <row r="59" spans="2:22" ht="149.25" hidden="1" customHeight="1" x14ac:dyDescent="0.25">
      <c r="B59" s="157"/>
      <c r="C59" s="157"/>
      <c r="D59" s="158"/>
      <c r="E59" s="209"/>
      <c r="F59" s="221" t="e">
        <f>'1. IDENTIFICACION DEL RIESGO'!#REF!</f>
        <v>#REF!</v>
      </c>
      <c r="G59" s="222"/>
      <c r="H59" s="251" t="e">
        <f>IF(ISBLANK('1. IDENTIFICACION DEL RIESGO'!#REF!),"",'1. IDENTIFICACION DEL RIESGO'!#REF!)</f>
        <v>#REF!</v>
      </c>
      <c r="I59" s="223"/>
      <c r="J59" s="251" t="e">
        <f>IF(ISBLANK('1. IDENTIFICACION DEL RIESGO'!#REF!),"",'1. IDENTIFICACION DEL RIESGO'!#REF!)</f>
        <v>#REF!</v>
      </c>
      <c r="K59" s="223"/>
      <c r="L59" s="251" t="e">
        <f>'2. ANALISIS DEL RIESGO'!#REF!</f>
        <v>#REF!</v>
      </c>
      <c r="M59" s="224"/>
      <c r="N59" s="252"/>
      <c r="O59" s="224"/>
      <c r="P59" s="252"/>
      <c r="Q59" s="224"/>
      <c r="R59" s="253" t="e">
        <f>'2. ANALISIS DEL RIESGO'!#REF!</f>
        <v>#REF!</v>
      </c>
      <c r="S59" s="224"/>
      <c r="T59" s="253" t="e">
        <f>IF(ISBLANK('2. ANALISIS DEL RIESGO'!#REF!),"",'2. ANALISIS DEL RIESGO'!#REF!)</f>
        <v>#REF!</v>
      </c>
      <c r="U59" s="224"/>
      <c r="V59" s="254"/>
    </row>
    <row r="60" spans="2:22" ht="149.25" hidden="1" customHeight="1" x14ac:dyDescent="0.25">
      <c r="B60" s="157"/>
      <c r="C60" s="157"/>
      <c r="D60" s="158"/>
      <c r="E60" s="209"/>
      <c r="F60" s="221" t="e">
        <f>'1. IDENTIFICACION DEL RIESGO'!#REF!</f>
        <v>#REF!</v>
      </c>
      <c r="G60" s="222"/>
      <c r="H60" s="251" t="e">
        <f>IF(ISBLANK('1. IDENTIFICACION DEL RIESGO'!#REF!),"",'1. IDENTIFICACION DEL RIESGO'!#REF!)</f>
        <v>#REF!</v>
      </c>
      <c r="I60" s="223"/>
      <c r="J60" s="251" t="e">
        <f>IF(ISBLANK('1. IDENTIFICACION DEL RIESGO'!#REF!),"",'1. IDENTIFICACION DEL RIESGO'!#REF!)</f>
        <v>#REF!</v>
      </c>
      <c r="K60" s="223"/>
      <c r="L60" s="251" t="e">
        <f>'2. ANALISIS DEL RIESGO'!#REF!</f>
        <v>#REF!</v>
      </c>
      <c r="M60" s="224"/>
      <c r="N60" s="252"/>
      <c r="O60" s="224"/>
      <c r="P60" s="252"/>
      <c r="Q60" s="224"/>
      <c r="R60" s="253" t="e">
        <f>'2. ANALISIS DEL RIESGO'!#REF!</f>
        <v>#REF!</v>
      </c>
      <c r="S60" s="224"/>
      <c r="T60" s="253" t="e">
        <f>IF(ISBLANK('2. ANALISIS DEL RIESGO'!#REF!),"",'2. ANALISIS DEL RIESGO'!#REF!)</f>
        <v>#REF!</v>
      </c>
      <c r="U60" s="224"/>
      <c r="V60" s="254"/>
    </row>
    <row r="61" spans="2:22" ht="149.25" hidden="1" customHeight="1" x14ac:dyDescent="0.25">
      <c r="B61" s="157"/>
      <c r="C61" s="157"/>
      <c r="D61" s="158"/>
      <c r="E61" s="209"/>
      <c r="F61" s="221" t="e">
        <f>'1. IDENTIFICACION DEL RIESGO'!#REF!</f>
        <v>#REF!</v>
      </c>
      <c r="G61" s="222"/>
      <c r="H61" s="251" t="e">
        <f>IF(ISBLANK('1. IDENTIFICACION DEL RIESGO'!#REF!),"",'1. IDENTIFICACION DEL RIESGO'!#REF!)</f>
        <v>#REF!</v>
      </c>
      <c r="I61" s="223"/>
      <c r="J61" s="251" t="e">
        <f>IF(ISBLANK('1. IDENTIFICACION DEL RIESGO'!#REF!),"",'1. IDENTIFICACION DEL RIESGO'!#REF!)</f>
        <v>#REF!</v>
      </c>
      <c r="K61" s="223"/>
      <c r="L61" s="251" t="e">
        <f>'2. ANALISIS DEL RIESGO'!#REF!</f>
        <v>#REF!</v>
      </c>
      <c r="M61" s="224"/>
      <c r="N61" s="252"/>
      <c r="O61" s="224"/>
      <c r="P61" s="252"/>
      <c r="Q61" s="224"/>
      <c r="R61" s="253" t="e">
        <f>'2. ANALISIS DEL RIESGO'!#REF!</f>
        <v>#REF!</v>
      </c>
      <c r="S61" s="224"/>
      <c r="T61" s="253" t="e">
        <f>IF(ISBLANK('2. ANALISIS DEL RIESGO'!#REF!),"",'2. ANALISIS DEL RIESGO'!#REF!)</f>
        <v>#REF!</v>
      </c>
      <c r="U61" s="224"/>
      <c r="V61" s="254"/>
    </row>
    <row r="62" spans="2:22" ht="149.25" hidden="1" customHeight="1" x14ac:dyDescent="0.25">
      <c r="B62" s="157"/>
      <c r="C62" s="157"/>
      <c r="D62" s="158"/>
      <c r="E62" s="209"/>
      <c r="F62" s="221" t="e">
        <f>'1. IDENTIFICACION DEL RIESGO'!#REF!</f>
        <v>#REF!</v>
      </c>
      <c r="G62" s="222"/>
      <c r="H62" s="251" t="e">
        <f>IF(ISBLANK('1. IDENTIFICACION DEL RIESGO'!#REF!),"",'1. IDENTIFICACION DEL RIESGO'!#REF!)</f>
        <v>#REF!</v>
      </c>
      <c r="I62" s="223"/>
      <c r="J62" s="251" t="e">
        <f>IF(ISBLANK('1. IDENTIFICACION DEL RIESGO'!#REF!),"",'1. IDENTIFICACION DEL RIESGO'!#REF!)</f>
        <v>#REF!</v>
      </c>
      <c r="K62" s="223"/>
      <c r="L62" s="251" t="e">
        <f>'2. ANALISIS DEL RIESGO'!#REF!</f>
        <v>#REF!</v>
      </c>
      <c r="M62" s="224"/>
      <c r="N62" s="252"/>
      <c r="O62" s="224"/>
      <c r="P62" s="252"/>
      <c r="Q62" s="224"/>
      <c r="R62" s="253" t="e">
        <f>'2. ANALISIS DEL RIESGO'!#REF!</f>
        <v>#REF!</v>
      </c>
      <c r="S62" s="224"/>
      <c r="T62" s="253" t="e">
        <f>IF(ISBLANK('2. ANALISIS DEL RIESGO'!#REF!),"",'2. ANALISIS DEL RIESGO'!#REF!)</f>
        <v>#REF!</v>
      </c>
      <c r="U62" s="224"/>
      <c r="V62" s="254"/>
    </row>
    <row r="63" spans="2:22" ht="149.25" hidden="1" customHeight="1" x14ac:dyDescent="0.25">
      <c r="B63" s="157"/>
      <c r="C63" s="157"/>
      <c r="D63" s="158"/>
      <c r="E63" s="209"/>
      <c r="F63" s="221" t="e">
        <f>'1. IDENTIFICACION DEL RIESGO'!#REF!</f>
        <v>#REF!</v>
      </c>
      <c r="G63" s="222"/>
      <c r="H63" s="251" t="e">
        <f>IF(ISBLANK('1. IDENTIFICACION DEL RIESGO'!#REF!),"",'1. IDENTIFICACION DEL RIESGO'!#REF!)</f>
        <v>#REF!</v>
      </c>
      <c r="I63" s="223"/>
      <c r="J63" s="251" t="e">
        <f>IF(ISBLANK('1. IDENTIFICACION DEL RIESGO'!#REF!),"",'1. IDENTIFICACION DEL RIESGO'!#REF!)</f>
        <v>#REF!</v>
      </c>
      <c r="K63" s="223"/>
      <c r="L63" s="251" t="e">
        <f>'2. ANALISIS DEL RIESGO'!#REF!</f>
        <v>#REF!</v>
      </c>
      <c r="M63" s="224"/>
      <c r="N63" s="252"/>
      <c r="O63" s="224"/>
      <c r="P63" s="252"/>
      <c r="Q63" s="224"/>
      <c r="R63" s="253" t="e">
        <f>'2. ANALISIS DEL RIESGO'!#REF!</f>
        <v>#REF!</v>
      </c>
      <c r="S63" s="224"/>
      <c r="T63" s="253" t="e">
        <f>IF(ISBLANK('2. ANALISIS DEL RIESGO'!#REF!),"",'2. ANALISIS DEL RIESGO'!#REF!)</f>
        <v>#REF!</v>
      </c>
      <c r="U63" s="224"/>
      <c r="V63" s="254"/>
    </row>
    <row r="64" spans="2:22" ht="149.25" hidden="1" customHeight="1" x14ac:dyDescent="0.25">
      <c r="B64" s="157"/>
      <c r="C64" s="157"/>
      <c r="D64" s="158"/>
      <c r="E64" s="209"/>
      <c r="F64" s="221" t="e">
        <f>'1. IDENTIFICACION DEL RIESGO'!#REF!</f>
        <v>#REF!</v>
      </c>
      <c r="G64" s="222"/>
      <c r="H64" s="251" t="e">
        <f>IF(ISBLANK('1. IDENTIFICACION DEL RIESGO'!#REF!),"",'1. IDENTIFICACION DEL RIESGO'!#REF!)</f>
        <v>#REF!</v>
      </c>
      <c r="I64" s="223"/>
      <c r="J64" s="251" t="e">
        <f>IF(ISBLANK('1. IDENTIFICACION DEL RIESGO'!#REF!),"",'1. IDENTIFICACION DEL RIESGO'!#REF!)</f>
        <v>#REF!</v>
      </c>
      <c r="K64" s="223"/>
      <c r="L64" s="251" t="e">
        <f>'2. ANALISIS DEL RIESGO'!#REF!</f>
        <v>#REF!</v>
      </c>
      <c r="M64" s="224"/>
      <c r="N64" s="252"/>
      <c r="O64" s="224"/>
      <c r="P64" s="252"/>
      <c r="Q64" s="224"/>
      <c r="R64" s="253" t="e">
        <f>'2. ANALISIS DEL RIESGO'!#REF!</f>
        <v>#REF!</v>
      </c>
      <c r="S64" s="224"/>
      <c r="T64" s="253" t="e">
        <f>IF(ISBLANK('2. ANALISIS DEL RIESGO'!#REF!),"",'2. ANALISIS DEL RIESGO'!#REF!)</f>
        <v>#REF!</v>
      </c>
      <c r="U64" s="224"/>
      <c r="V64" s="254"/>
    </row>
    <row r="65" spans="2:22" ht="149.25" hidden="1" customHeight="1" x14ac:dyDescent="0.25">
      <c r="B65" s="157"/>
      <c r="C65" s="157"/>
      <c r="D65" s="158"/>
      <c r="E65" s="209"/>
      <c r="F65" s="221" t="e">
        <f>'1. IDENTIFICACION DEL RIESGO'!#REF!</f>
        <v>#REF!</v>
      </c>
      <c r="G65" s="222"/>
      <c r="H65" s="251" t="e">
        <f>IF(ISBLANK('1. IDENTIFICACION DEL RIESGO'!#REF!),"",'1. IDENTIFICACION DEL RIESGO'!#REF!)</f>
        <v>#REF!</v>
      </c>
      <c r="I65" s="223"/>
      <c r="J65" s="251" t="e">
        <f>IF(ISBLANK('1. IDENTIFICACION DEL RIESGO'!#REF!),"",'1. IDENTIFICACION DEL RIESGO'!#REF!)</f>
        <v>#REF!</v>
      </c>
      <c r="K65" s="223"/>
      <c r="L65" s="251" t="e">
        <f>'2. ANALISIS DEL RIESGO'!#REF!</f>
        <v>#REF!</v>
      </c>
      <c r="M65" s="224"/>
      <c r="N65" s="252"/>
      <c r="O65" s="224"/>
      <c r="P65" s="252"/>
      <c r="Q65" s="224"/>
      <c r="R65" s="253" t="e">
        <f>'2. ANALISIS DEL RIESGO'!#REF!</f>
        <v>#REF!</v>
      </c>
      <c r="S65" s="224"/>
      <c r="T65" s="253" t="e">
        <f>IF(ISBLANK('2. ANALISIS DEL RIESGO'!#REF!),"",'2. ANALISIS DEL RIESGO'!#REF!)</f>
        <v>#REF!</v>
      </c>
      <c r="U65" s="224"/>
      <c r="V65" s="254"/>
    </row>
    <row r="66" spans="2:22" ht="149.25" hidden="1" customHeight="1" x14ac:dyDescent="0.25">
      <c r="B66" s="157"/>
      <c r="C66" s="157"/>
      <c r="D66" s="158"/>
      <c r="E66" s="209"/>
      <c r="F66" s="221" t="e">
        <f>'1. IDENTIFICACION DEL RIESGO'!#REF!</f>
        <v>#REF!</v>
      </c>
      <c r="G66" s="222"/>
      <c r="H66" s="251" t="e">
        <f>IF(ISBLANK('1. IDENTIFICACION DEL RIESGO'!#REF!),"",'1. IDENTIFICACION DEL RIESGO'!#REF!)</f>
        <v>#REF!</v>
      </c>
      <c r="I66" s="223"/>
      <c r="J66" s="251" t="e">
        <f>IF(ISBLANK('1. IDENTIFICACION DEL RIESGO'!#REF!),"",'1. IDENTIFICACION DEL RIESGO'!#REF!)</f>
        <v>#REF!</v>
      </c>
      <c r="K66" s="223"/>
      <c r="L66" s="251" t="e">
        <f>'2. ANALISIS DEL RIESGO'!#REF!</f>
        <v>#REF!</v>
      </c>
      <c r="M66" s="224"/>
      <c r="N66" s="252"/>
      <c r="O66" s="224"/>
      <c r="P66" s="252"/>
      <c r="Q66" s="224"/>
      <c r="R66" s="253" t="e">
        <f>'2. ANALISIS DEL RIESGO'!#REF!</f>
        <v>#REF!</v>
      </c>
      <c r="S66" s="224"/>
      <c r="T66" s="253" t="e">
        <f>IF(ISBLANK('2. ANALISIS DEL RIESGO'!#REF!),"",'2. ANALISIS DEL RIESGO'!#REF!)</f>
        <v>#REF!</v>
      </c>
      <c r="U66" s="224"/>
      <c r="V66" s="254"/>
    </row>
    <row r="102" spans="1:7" x14ac:dyDescent="0.25">
      <c r="B102" s="18"/>
      <c r="C102" s="18"/>
      <c r="D102" s="89"/>
      <c r="E102" s="18"/>
      <c r="F102" s="18"/>
      <c r="G102" s="18"/>
    </row>
    <row r="103" spans="1:7" x14ac:dyDescent="0.25">
      <c r="A103" s="18"/>
      <c r="B103" s="18"/>
      <c r="C103" s="18"/>
      <c r="D103" s="89"/>
      <c r="E103" s="18"/>
      <c r="F103" s="18"/>
      <c r="G103" s="18"/>
    </row>
    <row r="104" spans="1:7" x14ac:dyDescent="0.25">
      <c r="A104" s="18"/>
      <c r="B104" s="18"/>
      <c r="C104" s="18"/>
      <c r="D104" s="89"/>
      <c r="E104" s="18"/>
      <c r="F104" s="18"/>
      <c r="G104" s="18"/>
    </row>
    <row r="105" spans="1:7" x14ac:dyDescent="0.25">
      <c r="A105" s="18"/>
      <c r="B105" s="18"/>
      <c r="C105" s="18"/>
      <c r="D105" s="89"/>
      <c r="E105" s="18"/>
      <c r="F105" s="18"/>
      <c r="G105" s="18"/>
    </row>
    <row r="106" spans="1:7" x14ac:dyDescent="0.25">
      <c r="A106" s="18"/>
      <c r="B106" s="18"/>
      <c r="C106" s="18"/>
      <c r="D106" s="89"/>
      <c r="E106" s="18"/>
      <c r="F106" s="18"/>
      <c r="G106" s="18"/>
    </row>
    <row r="107" spans="1:7" x14ac:dyDescent="0.25">
      <c r="A107" s="18"/>
      <c r="B107" s="18"/>
      <c r="C107" s="18"/>
      <c r="D107" s="89"/>
      <c r="E107" s="18"/>
      <c r="F107" s="18"/>
      <c r="G107" s="18"/>
    </row>
    <row r="108" spans="1:7" x14ac:dyDescent="0.25">
      <c r="A108" s="18"/>
      <c r="B108" s="18"/>
      <c r="C108" s="18"/>
      <c r="D108" s="89"/>
      <c r="E108" s="18"/>
      <c r="F108" s="18"/>
      <c r="G108" s="18"/>
    </row>
    <row r="109" spans="1:7" x14ac:dyDescent="0.25">
      <c r="A109" s="18"/>
      <c r="B109" s="18"/>
      <c r="C109" s="18"/>
      <c r="D109" s="89"/>
      <c r="E109" s="18"/>
      <c r="F109" s="18"/>
      <c r="G109" s="18"/>
    </row>
    <row r="110" spans="1:7" x14ac:dyDescent="0.25">
      <c r="A110" s="18"/>
      <c r="B110" s="18"/>
      <c r="C110" s="18"/>
      <c r="D110" s="89"/>
      <c r="E110" s="18"/>
      <c r="F110" s="18"/>
      <c r="G110" s="18"/>
    </row>
    <row r="111" spans="1:7" x14ac:dyDescent="0.25">
      <c r="A111" s="18"/>
      <c r="B111" s="18"/>
      <c r="C111" s="18"/>
      <c r="D111" s="89"/>
      <c r="E111" s="18"/>
      <c r="F111" s="18"/>
      <c r="G111" s="18"/>
    </row>
    <row r="112" spans="1:7" x14ac:dyDescent="0.25">
      <c r="A112" s="18"/>
      <c r="B112" s="18"/>
      <c r="C112" s="18"/>
      <c r="D112" s="89"/>
      <c r="E112" s="18"/>
      <c r="F112" s="18"/>
      <c r="G112" s="18"/>
    </row>
    <row r="113" spans="1:7" x14ac:dyDescent="0.25">
      <c r="A113" s="18"/>
      <c r="B113" s="18"/>
      <c r="C113" s="18"/>
      <c r="D113" s="89"/>
      <c r="E113" s="18"/>
      <c r="F113" s="18"/>
      <c r="G113" s="18"/>
    </row>
    <row r="114" spans="1:7" x14ac:dyDescent="0.25">
      <c r="A114" s="18"/>
      <c r="B114" s="18"/>
      <c r="C114" s="18"/>
      <c r="D114" s="89"/>
      <c r="E114" s="18"/>
      <c r="F114" s="18"/>
      <c r="G114" s="18"/>
    </row>
    <row r="115" spans="1:7" x14ac:dyDescent="0.25">
      <c r="A115" s="18"/>
      <c r="B115" s="18"/>
      <c r="C115" s="18"/>
      <c r="D115" s="89"/>
      <c r="E115" s="18"/>
      <c r="F115" s="18"/>
      <c r="G115" s="18"/>
    </row>
    <row r="116" spans="1:7" x14ac:dyDescent="0.25">
      <c r="A116" s="18"/>
      <c r="B116" s="18"/>
      <c r="C116" s="18"/>
      <c r="D116" s="89"/>
      <c r="E116" s="18"/>
      <c r="F116" s="18"/>
      <c r="G116" s="18"/>
    </row>
    <row r="117" spans="1:7" x14ac:dyDescent="0.25">
      <c r="A117" s="18"/>
      <c r="B117" s="18"/>
      <c r="C117" s="18"/>
      <c r="D117" s="89"/>
      <c r="E117" s="18"/>
      <c r="F117" s="18"/>
      <c r="G117" s="18"/>
    </row>
    <row r="118" spans="1:7" x14ac:dyDescent="0.25">
      <c r="A118" s="18"/>
      <c r="B118" s="18"/>
      <c r="C118" s="18"/>
      <c r="D118" s="89"/>
      <c r="E118" s="18"/>
      <c r="F118" s="18"/>
      <c r="G118" s="18"/>
    </row>
    <row r="119" spans="1:7" x14ac:dyDescent="0.25">
      <c r="A119" s="18"/>
      <c r="B119" s="18"/>
      <c r="C119" s="18"/>
      <c r="D119" s="89"/>
      <c r="E119" s="18"/>
      <c r="F119" s="18"/>
      <c r="G119" s="18"/>
    </row>
    <row r="120" spans="1:7" x14ac:dyDescent="0.25">
      <c r="A120" s="18"/>
      <c r="B120" s="18"/>
      <c r="C120" s="18"/>
      <c r="D120" s="89"/>
      <c r="E120" s="18"/>
      <c r="F120" s="18"/>
      <c r="G120" s="18"/>
    </row>
    <row r="121" spans="1:7" x14ac:dyDescent="0.25">
      <c r="A121" s="18"/>
      <c r="B121" s="18"/>
      <c r="C121" s="18"/>
      <c r="D121" s="89"/>
      <c r="E121" s="18"/>
      <c r="F121" s="18"/>
      <c r="G121" s="18"/>
    </row>
    <row r="122" spans="1:7" x14ac:dyDescent="0.25">
      <c r="A122" s="18"/>
      <c r="B122" s="18"/>
      <c r="C122" s="18"/>
      <c r="D122" s="89"/>
      <c r="E122" s="18"/>
      <c r="F122" s="18"/>
      <c r="G122" s="18"/>
    </row>
    <row r="123" spans="1:7" x14ac:dyDescent="0.25">
      <c r="A123" s="18"/>
      <c r="B123" s="18"/>
      <c r="C123" s="18"/>
      <c r="D123" s="89"/>
      <c r="E123" s="18"/>
      <c r="F123" s="18"/>
      <c r="G123" s="18"/>
    </row>
    <row r="124" spans="1:7" x14ac:dyDescent="0.25">
      <c r="A124" s="18"/>
      <c r="B124" s="18"/>
      <c r="C124" s="18"/>
      <c r="D124" s="89"/>
      <c r="E124" s="18"/>
      <c r="F124" s="18"/>
      <c r="G124" s="18"/>
    </row>
    <row r="125" spans="1:7" x14ac:dyDescent="0.25">
      <c r="A125" s="18"/>
      <c r="B125" s="18"/>
      <c r="C125" s="18"/>
      <c r="D125" s="89"/>
      <c r="E125" s="18"/>
      <c r="F125" s="18"/>
      <c r="G125" s="18"/>
    </row>
    <row r="126" spans="1:7" x14ac:dyDescent="0.25">
      <c r="A126" s="18"/>
      <c r="B126" s="18"/>
      <c r="C126" s="18"/>
      <c r="D126" s="89"/>
      <c r="E126" s="18"/>
      <c r="F126" s="18"/>
      <c r="G126" s="18"/>
    </row>
    <row r="127" spans="1:7" x14ac:dyDescent="0.25">
      <c r="A127" s="18"/>
      <c r="B127" s="18"/>
      <c r="C127" s="18"/>
      <c r="D127" s="89"/>
      <c r="E127" s="18"/>
      <c r="F127" s="18"/>
      <c r="G127" s="18"/>
    </row>
    <row r="128" spans="1:7" x14ac:dyDescent="0.25">
      <c r="A128" s="18"/>
      <c r="B128" s="18"/>
      <c r="C128" s="18"/>
      <c r="D128" s="89"/>
      <c r="E128" s="18"/>
      <c r="F128" s="18"/>
      <c r="G128" s="18"/>
    </row>
    <row r="129" spans="1:7" x14ac:dyDescent="0.25">
      <c r="A129" s="18"/>
      <c r="B129" s="18"/>
      <c r="C129" s="18"/>
      <c r="D129" s="89"/>
      <c r="E129" s="18"/>
      <c r="F129" s="18"/>
      <c r="G129" s="18"/>
    </row>
    <row r="130" spans="1:7" x14ac:dyDescent="0.25">
      <c r="A130" s="18"/>
      <c r="B130" s="18"/>
      <c r="C130" s="18"/>
      <c r="D130" s="89"/>
      <c r="E130" s="18"/>
      <c r="F130" s="18"/>
      <c r="G130" s="18"/>
    </row>
    <row r="131" spans="1:7" x14ac:dyDescent="0.25">
      <c r="A131" s="18"/>
      <c r="B131" s="18"/>
      <c r="C131" s="18"/>
      <c r="D131" s="89"/>
      <c r="E131" s="18"/>
      <c r="F131" s="18"/>
      <c r="G131" s="18"/>
    </row>
    <row r="132" spans="1:7" x14ac:dyDescent="0.25">
      <c r="A132" s="18"/>
      <c r="B132" s="18"/>
      <c r="C132" s="18"/>
      <c r="D132" s="89"/>
      <c r="E132" s="18"/>
      <c r="F132" s="18"/>
      <c r="G132" s="18"/>
    </row>
    <row r="133" spans="1:7" x14ac:dyDescent="0.25">
      <c r="A133" s="18"/>
      <c r="B133" s="18"/>
      <c r="C133" s="18"/>
      <c r="D133" s="89"/>
      <c r="E133" s="18"/>
      <c r="F133" s="18"/>
      <c r="G133" s="18"/>
    </row>
    <row r="134" spans="1:7" x14ac:dyDescent="0.25">
      <c r="A134" s="18"/>
      <c r="B134" s="18"/>
      <c r="C134" s="18"/>
      <c r="D134" s="89"/>
      <c r="E134" s="18"/>
      <c r="F134" s="18"/>
      <c r="G134" s="18"/>
    </row>
    <row r="135" spans="1:7" x14ac:dyDescent="0.25">
      <c r="A135" s="18"/>
      <c r="B135" s="18"/>
      <c r="C135" s="18"/>
      <c r="D135" s="89"/>
      <c r="E135" s="18"/>
      <c r="F135" s="18"/>
      <c r="G135" s="18"/>
    </row>
    <row r="136" spans="1:7" x14ac:dyDescent="0.25">
      <c r="A136" s="18"/>
      <c r="B136" s="18"/>
      <c r="C136" s="18"/>
      <c r="D136" s="89"/>
      <c r="E136" s="18"/>
      <c r="F136" s="18"/>
      <c r="G136" s="18"/>
    </row>
    <row r="137" spans="1:7" x14ac:dyDescent="0.25">
      <c r="A137" s="18"/>
      <c r="B137" s="18"/>
      <c r="C137" s="18"/>
      <c r="D137" s="89"/>
      <c r="E137" s="18"/>
      <c r="F137" s="18"/>
      <c r="G137" s="18"/>
    </row>
    <row r="138" spans="1:7" x14ac:dyDescent="0.25">
      <c r="A138" s="18"/>
      <c r="B138" s="18"/>
      <c r="C138" s="18"/>
      <c r="D138" s="89"/>
      <c r="E138" s="18"/>
      <c r="F138" s="18"/>
      <c r="G138" s="18"/>
    </row>
    <row r="139" spans="1:7" x14ac:dyDescent="0.25">
      <c r="A139" s="18"/>
      <c r="B139" s="18"/>
      <c r="C139" s="18"/>
      <c r="D139" s="89"/>
      <c r="E139" s="18"/>
      <c r="F139" s="18"/>
      <c r="G139" s="18"/>
    </row>
    <row r="140" spans="1:7" x14ac:dyDescent="0.25">
      <c r="A140" s="18"/>
      <c r="B140" s="18"/>
      <c r="C140" s="18"/>
      <c r="D140" s="89"/>
      <c r="E140" s="18"/>
      <c r="F140" s="18"/>
      <c r="G140" s="18"/>
    </row>
    <row r="141" spans="1:7" x14ac:dyDescent="0.25">
      <c r="A141" s="18"/>
      <c r="B141" s="18"/>
      <c r="C141" s="18"/>
      <c r="D141" s="89"/>
      <c r="E141" s="18"/>
      <c r="F141" s="18"/>
      <c r="G141" s="18"/>
    </row>
    <row r="142" spans="1:7" x14ac:dyDescent="0.25">
      <c r="A142" s="18"/>
      <c r="B142" s="18"/>
      <c r="C142" s="18"/>
      <c r="D142" s="89"/>
      <c r="E142" s="18"/>
      <c r="F142" s="18"/>
      <c r="G142" s="18"/>
    </row>
    <row r="143" spans="1:7" x14ac:dyDescent="0.25">
      <c r="A143" s="18"/>
      <c r="B143" s="18"/>
      <c r="C143" s="18"/>
      <c r="D143" s="89"/>
      <c r="E143" s="18"/>
      <c r="F143" s="18"/>
      <c r="G143" s="18"/>
    </row>
    <row r="144" spans="1:7" x14ac:dyDescent="0.25">
      <c r="A144" s="18"/>
      <c r="B144" s="18"/>
      <c r="C144" s="18"/>
      <c r="D144" s="89"/>
      <c r="E144" s="18"/>
      <c r="F144" s="18"/>
      <c r="G144" s="18"/>
    </row>
    <row r="145" spans="1:7" x14ac:dyDescent="0.25">
      <c r="A145" s="18"/>
      <c r="B145" s="18"/>
      <c r="C145" s="18"/>
      <c r="D145" s="89"/>
      <c r="E145" s="18"/>
      <c r="F145" s="18"/>
      <c r="G145" s="18"/>
    </row>
    <row r="146" spans="1:7" x14ac:dyDescent="0.25">
      <c r="A146" s="18"/>
      <c r="B146" s="18"/>
      <c r="C146" s="18"/>
      <c r="D146" s="89"/>
      <c r="E146" s="18"/>
      <c r="F146" s="18"/>
      <c r="G146" s="18"/>
    </row>
    <row r="147" spans="1:7" x14ac:dyDescent="0.25">
      <c r="A147" s="18"/>
      <c r="B147" s="18"/>
      <c r="C147" s="18"/>
      <c r="D147" s="89"/>
      <c r="E147" s="18"/>
      <c r="F147" s="18"/>
      <c r="G147" s="18"/>
    </row>
    <row r="148" spans="1:7" x14ac:dyDescent="0.25">
      <c r="A148" s="18"/>
      <c r="B148" s="18"/>
      <c r="C148" s="18"/>
      <c r="D148" s="89"/>
      <c r="E148" s="18"/>
      <c r="F148" s="18"/>
      <c r="G148" s="18"/>
    </row>
    <row r="149" spans="1:7" x14ac:dyDescent="0.25">
      <c r="A149" s="18"/>
      <c r="B149" s="18"/>
      <c r="C149" s="18"/>
      <c r="D149" s="89"/>
      <c r="E149" s="18"/>
      <c r="F149" s="18"/>
      <c r="G149" s="18"/>
    </row>
    <row r="150" spans="1:7" x14ac:dyDescent="0.25">
      <c r="A150" s="18"/>
      <c r="B150" s="18"/>
      <c r="C150" s="18"/>
      <c r="D150" s="89"/>
      <c r="E150" s="18"/>
      <c r="F150" s="18"/>
      <c r="G150" s="18"/>
    </row>
    <row r="151" spans="1:7" x14ac:dyDescent="0.25">
      <c r="A151" s="18"/>
      <c r="B151" s="18"/>
      <c r="C151" s="18"/>
      <c r="D151" s="89"/>
      <c r="E151" s="18"/>
      <c r="F151" s="18"/>
      <c r="G151" s="18"/>
    </row>
    <row r="152" spans="1:7" x14ac:dyDescent="0.25">
      <c r="A152" s="18"/>
      <c r="B152" s="18"/>
      <c r="C152" s="18"/>
      <c r="D152" s="89"/>
      <c r="E152" s="18"/>
      <c r="F152" s="18"/>
      <c r="G152" s="18"/>
    </row>
    <row r="153" spans="1:7" x14ac:dyDescent="0.25">
      <c r="A153" s="18"/>
      <c r="B153" s="18"/>
      <c r="C153" s="18"/>
      <c r="D153" s="89"/>
      <c r="E153" s="18"/>
      <c r="F153" s="18"/>
      <c r="G153" s="18"/>
    </row>
    <row r="154" spans="1:7" x14ac:dyDescent="0.25">
      <c r="A154" s="18"/>
      <c r="B154" s="18"/>
      <c r="C154" s="18"/>
      <c r="D154" s="89"/>
      <c r="E154" s="18"/>
      <c r="F154" s="18"/>
      <c r="G154" s="18"/>
    </row>
    <row r="155" spans="1:7" x14ac:dyDescent="0.25">
      <c r="A155" s="18"/>
      <c r="B155" s="18"/>
      <c r="C155" s="18"/>
      <c r="D155" s="89"/>
      <c r="E155" s="18"/>
      <c r="F155" s="18"/>
      <c r="G155" s="18"/>
    </row>
    <row r="156" spans="1:7" x14ac:dyDescent="0.25">
      <c r="A156" s="18"/>
      <c r="B156" s="18"/>
      <c r="C156" s="18"/>
      <c r="D156" s="89"/>
      <c r="E156" s="18"/>
      <c r="F156" s="18"/>
      <c r="G156" s="18"/>
    </row>
    <row r="157" spans="1:7" x14ac:dyDescent="0.25">
      <c r="A157" s="18"/>
      <c r="B157" s="18"/>
      <c r="C157" s="18"/>
      <c r="D157" s="89"/>
      <c r="E157" s="18"/>
      <c r="F157" s="18"/>
      <c r="G157" s="18"/>
    </row>
    <row r="158" spans="1:7" x14ac:dyDescent="0.25">
      <c r="A158" s="18"/>
      <c r="B158" s="18"/>
      <c r="C158" s="18"/>
      <c r="D158" s="89"/>
      <c r="E158" s="18"/>
      <c r="F158" s="18"/>
      <c r="G158" s="18"/>
    </row>
    <row r="159" spans="1:7" x14ac:dyDescent="0.25">
      <c r="A159" s="18"/>
      <c r="B159" s="18"/>
      <c r="C159" s="18"/>
      <c r="D159" s="89"/>
      <c r="E159" s="18"/>
      <c r="F159" s="18"/>
      <c r="G159" s="18"/>
    </row>
    <row r="160" spans="1:7" x14ac:dyDescent="0.25">
      <c r="A160" s="18"/>
      <c r="B160" s="18"/>
      <c r="C160" s="18"/>
      <c r="D160" s="89"/>
      <c r="E160" s="18"/>
      <c r="F160" s="18"/>
      <c r="G160" s="18"/>
    </row>
    <row r="161" spans="1:7" x14ac:dyDescent="0.25">
      <c r="A161" s="18"/>
      <c r="B161" s="18"/>
      <c r="C161" s="18"/>
      <c r="D161" s="89"/>
      <c r="E161" s="18"/>
      <c r="F161" s="18"/>
      <c r="G161" s="18"/>
    </row>
    <row r="162" spans="1:7" x14ac:dyDescent="0.25">
      <c r="A162" s="18"/>
      <c r="B162" s="18"/>
      <c r="C162" s="18"/>
      <c r="D162" s="89"/>
      <c r="E162" s="18"/>
      <c r="F162" s="18"/>
      <c r="G162" s="18"/>
    </row>
    <row r="163" spans="1:7" x14ac:dyDescent="0.25">
      <c r="A163" s="18"/>
      <c r="B163" s="18"/>
      <c r="C163" s="18"/>
      <c r="D163" s="89"/>
      <c r="E163" s="18"/>
      <c r="F163" s="18"/>
      <c r="G163" s="18"/>
    </row>
    <row r="164" spans="1:7" x14ac:dyDescent="0.25">
      <c r="A164" s="18"/>
      <c r="B164" s="18"/>
      <c r="C164" s="18"/>
      <c r="D164" s="89"/>
      <c r="E164" s="18"/>
      <c r="F164" s="18"/>
      <c r="G164" s="18"/>
    </row>
    <row r="165" spans="1:7" x14ac:dyDescent="0.25">
      <c r="A165" s="18"/>
      <c r="B165" s="18"/>
      <c r="C165" s="18"/>
      <c r="D165" s="89"/>
      <c r="E165" s="18"/>
      <c r="F165" s="18"/>
      <c r="G165" s="18"/>
    </row>
    <row r="166" spans="1:7" x14ac:dyDescent="0.25">
      <c r="A166" s="18"/>
      <c r="B166" s="18"/>
      <c r="C166" s="18"/>
      <c r="D166" s="89"/>
      <c r="E166" s="18"/>
      <c r="F166" s="18"/>
      <c r="G166" s="18"/>
    </row>
    <row r="167" spans="1:7" x14ac:dyDescent="0.25">
      <c r="A167" s="18"/>
      <c r="B167" s="18"/>
      <c r="C167" s="18"/>
      <c r="D167" s="89"/>
      <c r="E167" s="18"/>
      <c r="F167" s="18"/>
      <c r="G167" s="18"/>
    </row>
    <row r="168" spans="1:7" x14ac:dyDescent="0.25">
      <c r="A168" s="18"/>
      <c r="B168" s="18"/>
      <c r="C168" s="18"/>
      <c r="D168" s="89"/>
      <c r="E168" s="18"/>
      <c r="F168" s="18"/>
      <c r="G168" s="18"/>
    </row>
    <row r="169" spans="1:7" x14ac:dyDescent="0.25">
      <c r="A169" s="18"/>
      <c r="B169" s="18"/>
      <c r="C169" s="18"/>
      <c r="D169" s="89"/>
      <c r="E169" s="18"/>
      <c r="F169" s="18"/>
      <c r="G169" s="18"/>
    </row>
    <row r="170" spans="1:7" x14ac:dyDescent="0.25">
      <c r="A170" s="18"/>
      <c r="B170" s="18"/>
      <c r="C170" s="18"/>
      <c r="D170" s="89"/>
      <c r="E170" s="18"/>
      <c r="F170" s="18"/>
      <c r="G170" s="18"/>
    </row>
    <row r="171" spans="1:7" x14ac:dyDescent="0.25">
      <c r="A171" s="18"/>
      <c r="B171" s="18"/>
      <c r="C171" s="18"/>
      <c r="D171" s="89"/>
      <c r="E171" s="18"/>
      <c r="F171" s="18"/>
      <c r="G171" s="18"/>
    </row>
    <row r="172" spans="1:7" x14ac:dyDescent="0.25">
      <c r="A172" s="18"/>
      <c r="B172" s="18"/>
      <c r="C172" s="18"/>
      <c r="D172" s="89"/>
      <c r="E172" s="18"/>
      <c r="F172" s="18"/>
      <c r="G172" s="18"/>
    </row>
    <row r="173" spans="1:7" x14ac:dyDescent="0.25">
      <c r="A173" s="18"/>
      <c r="B173" s="18"/>
      <c r="C173" s="18"/>
      <c r="D173" s="89"/>
      <c r="E173" s="18"/>
      <c r="F173" s="18"/>
      <c r="G173" s="18"/>
    </row>
    <row r="174" spans="1:7" x14ac:dyDescent="0.25">
      <c r="A174" s="18"/>
      <c r="B174" s="18"/>
      <c r="C174" s="18"/>
      <c r="D174" s="89"/>
      <c r="E174" s="18"/>
      <c r="F174" s="18"/>
      <c r="G174" s="18"/>
    </row>
    <row r="175" spans="1:7" x14ac:dyDescent="0.25">
      <c r="A175" s="18"/>
      <c r="B175" s="18"/>
      <c r="C175" s="18"/>
      <c r="D175" s="89"/>
      <c r="E175" s="18"/>
      <c r="F175" s="18"/>
      <c r="G175" s="18"/>
    </row>
    <row r="176" spans="1:7" x14ac:dyDescent="0.25">
      <c r="A176" s="18"/>
      <c r="B176" s="18"/>
      <c r="C176" s="18"/>
      <c r="D176" s="89"/>
      <c r="E176" s="18"/>
      <c r="F176" s="18"/>
      <c r="G176" s="18"/>
    </row>
    <row r="177" spans="1:7" x14ac:dyDescent="0.25">
      <c r="A177" s="18"/>
      <c r="B177" s="18"/>
      <c r="C177" s="18"/>
      <c r="D177" s="89"/>
      <c r="E177" s="18"/>
      <c r="F177" s="18"/>
      <c r="G177" s="18"/>
    </row>
    <row r="178" spans="1:7" x14ac:dyDescent="0.25">
      <c r="A178" s="18"/>
      <c r="B178" s="18"/>
      <c r="C178" s="18"/>
      <c r="D178" s="89"/>
      <c r="E178" s="18"/>
      <c r="F178" s="18"/>
      <c r="G178" s="18"/>
    </row>
    <row r="179" spans="1:7" x14ac:dyDescent="0.25">
      <c r="A179" s="18"/>
      <c r="B179" s="18"/>
      <c r="C179" s="18"/>
      <c r="D179" s="89"/>
      <c r="E179" s="18"/>
      <c r="F179" s="18"/>
      <c r="G179" s="18"/>
    </row>
    <row r="180" spans="1:7" x14ac:dyDescent="0.25">
      <c r="A180" s="18"/>
      <c r="B180" s="18"/>
      <c r="C180" s="18"/>
      <c r="D180" s="89"/>
      <c r="E180" s="18"/>
      <c r="F180" s="18"/>
      <c r="G180" s="18"/>
    </row>
    <row r="181" spans="1:7" x14ac:dyDescent="0.25">
      <c r="A181" s="18"/>
      <c r="B181" s="18"/>
      <c r="C181" s="18"/>
      <c r="D181" s="89"/>
      <c r="E181" s="18"/>
      <c r="F181" s="18"/>
      <c r="G181" s="18"/>
    </row>
    <row r="182" spans="1:7" x14ac:dyDescent="0.25">
      <c r="A182" s="18"/>
      <c r="B182" s="18"/>
      <c r="C182" s="18"/>
      <c r="D182" s="89"/>
      <c r="E182" s="18"/>
      <c r="F182" s="18"/>
      <c r="G182" s="18"/>
    </row>
    <row r="183" spans="1:7" x14ac:dyDescent="0.25">
      <c r="A183" s="18"/>
      <c r="B183" s="18"/>
      <c r="C183" s="18"/>
      <c r="D183" s="89"/>
      <c r="E183" s="18"/>
      <c r="F183" s="18"/>
      <c r="G183" s="18"/>
    </row>
    <row r="184" spans="1:7" x14ac:dyDescent="0.25">
      <c r="A184" s="18"/>
      <c r="B184" s="18"/>
      <c r="C184" s="18"/>
      <c r="D184" s="89"/>
      <c r="E184" s="18"/>
      <c r="F184" s="18"/>
      <c r="G184" s="18"/>
    </row>
    <row r="185" spans="1:7" x14ac:dyDescent="0.25">
      <c r="A185" s="18"/>
      <c r="B185" s="18"/>
      <c r="C185" s="18"/>
      <c r="D185" s="89"/>
      <c r="E185" s="18"/>
      <c r="F185" s="18"/>
      <c r="G185" s="18"/>
    </row>
    <row r="186" spans="1:7" x14ac:dyDescent="0.25">
      <c r="A186" s="18"/>
      <c r="B186" s="18"/>
      <c r="C186" s="18"/>
      <c r="D186" s="89"/>
      <c r="E186" s="18"/>
      <c r="F186" s="18"/>
      <c r="G186" s="18"/>
    </row>
    <row r="187" spans="1:7" x14ac:dyDescent="0.25">
      <c r="A187" s="18"/>
      <c r="B187" s="18"/>
      <c r="C187" s="18"/>
      <c r="D187" s="89"/>
      <c r="E187" s="18"/>
      <c r="F187" s="18"/>
      <c r="G187" s="18"/>
    </row>
    <row r="188" spans="1:7" x14ac:dyDescent="0.25">
      <c r="A188" s="18"/>
      <c r="B188" s="18"/>
      <c r="C188" s="18"/>
      <c r="D188" s="89"/>
      <c r="E188" s="18"/>
      <c r="F188" s="18"/>
      <c r="G188" s="18"/>
    </row>
    <row r="189" spans="1:7" x14ac:dyDescent="0.25">
      <c r="A189" s="18"/>
      <c r="B189" s="18"/>
      <c r="C189" s="18"/>
      <c r="D189" s="89"/>
      <c r="E189" s="18"/>
      <c r="F189" s="18"/>
      <c r="G189" s="18"/>
    </row>
    <row r="190" spans="1:7" x14ac:dyDescent="0.25">
      <c r="A190" s="18"/>
      <c r="B190" s="18"/>
      <c r="C190" s="18"/>
      <c r="D190" s="89"/>
      <c r="E190" s="18"/>
      <c r="F190" s="18"/>
      <c r="G190" s="18"/>
    </row>
    <row r="191" spans="1:7" x14ac:dyDescent="0.25">
      <c r="A191" s="18"/>
      <c r="B191" s="18"/>
      <c r="C191" s="18"/>
      <c r="D191" s="89"/>
      <c r="E191" s="18"/>
      <c r="F191" s="18"/>
      <c r="G191" s="18"/>
    </row>
    <row r="192" spans="1:7" x14ac:dyDescent="0.25">
      <c r="A192" s="18"/>
      <c r="B192" s="18"/>
      <c r="C192" s="18"/>
      <c r="D192" s="89"/>
      <c r="E192" s="18"/>
      <c r="F192" s="18"/>
      <c r="G192" s="18"/>
    </row>
    <row r="193" spans="1:7" x14ac:dyDescent="0.25">
      <c r="A193" s="18"/>
      <c r="B193" s="18"/>
      <c r="C193" s="18"/>
      <c r="D193" s="89"/>
      <c r="E193" s="18"/>
      <c r="F193" s="18"/>
      <c r="G193" s="18"/>
    </row>
    <row r="194" spans="1:7" x14ac:dyDescent="0.25">
      <c r="A194" s="18"/>
      <c r="B194" s="18"/>
      <c r="C194" s="18"/>
      <c r="D194" s="89"/>
      <c r="E194" s="18"/>
      <c r="F194" s="18"/>
      <c r="G194" s="18"/>
    </row>
    <row r="195" spans="1:7" x14ac:dyDescent="0.25">
      <c r="A195" s="18"/>
      <c r="B195" s="18"/>
      <c r="C195" s="18"/>
      <c r="D195" s="89"/>
      <c r="E195" s="18"/>
      <c r="F195" s="18"/>
      <c r="G195" s="18"/>
    </row>
    <row r="196" spans="1:7" x14ac:dyDescent="0.25">
      <c r="A196" s="18"/>
      <c r="B196" s="18"/>
      <c r="C196" s="18"/>
      <c r="D196" s="89"/>
      <c r="E196" s="18"/>
      <c r="F196" s="18"/>
      <c r="G196" s="18"/>
    </row>
    <row r="197" spans="1:7" x14ac:dyDescent="0.25">
      <c r="A197" s="18"/>
      <c r="B197" s="18"/>
      <c r="C197" s="18"/>
      <c r="D197" s="89"/>
      <c r="E197" s="18"/>
      <c r="F197" s="18"/>
      <c r="G197" s="18"/>
    </row>
    <row r="198" spans="1:7" x14ac:dyDescent="0.25">
      <c r="A198" s="18"/>
      <c r="B198" s="18"/>
      <c r="C198" s="18"/>
      <c r="D198" s="89"/>
      <c r="E198" s="18"/>
      <c r="F198" s="18"/>
      <c r="G198" s="18"/>
    </row>
    <row r="199" spans="1:7" x14ac:dyDescent="0.25">
      <c r="A199" s="18"/>
      <c r="B199" s="18"/>
      <c r="C199" s="18"/>
      <c r="D199" s="89"/>
      <c r="E199" s="18"/>
      <c r="F199" s="18"/>
      <c r="G199" s="18"/>
    </row>
    <row r="200" spans="1:7" x14ac:dyDescent="0.25">
      <c r="A200" s="18"/>
      <c r="B200" s="18"/>
      <c r="C200" s="18"/>
      <c r="D200" s="89"/>
      <c r="E200" s="18"/>
      <c r="F200" s="18"/>
      <c r="G200" s="18"/>
    </row>
    <row r="201" spans="1:7" x14ac:dyDescent="0.25">
      <c r="A201" s="18"/>
      <c r="B201" s="18"/>
      <c r="C201" s="18"/>
      <c r="D201" s="89"/>
      <c r="E201" s="18"/>
      <c r="F201" s="18"/>
      <c r="G201" s="18"/>
    </row>
    <row r="202" spans="1:7" x14ac:dyDescent="0.25">
      <c r="A202" s="18"/>
      <c r="B202" s="18"/>
      <c r="C202" s="18"/>
      <c r="D202" s="89"/>
      <c r="E202" s="18"/>
      <c r="F202" s="18"/>
      <c r="G202" s="18"/>
    </row>
    <row r="203" spans="1:7" x14ac:dyDescent="0.25">
      <c r="A203" s="18"/>
      <c r="B203" s="18"/>
      <c r="C203" s="18"/>
      <c r="D203" s="89"/>
      <c r="E203" s="18"/>
      <c r="F203" s="18"/>
      <c r="G203" s="18"/>
    </row>
    <row r="204" spans="1:7" x14ac:dyDescent="0.25">
      <c r="A204" s="18"/>
      <c r="B204" s="18"/>
      <c r="C204" s="18"/>
      <c r="D204" s="89"/>
      <c r="E204" s="18"/>
      <c r="F204" s="18"/>
      <c r="G204" s="18"/>
    </row>
    <row r="205" spans="1:7" x14ac:dyDescent="0.25">
      <c r="A205" s="18"/>
      <c r="B205" s="18"/>
      <c r="C205" s="18"/>
      <c r="D205" s="89"/>
      <c r="E205" s="18"/>
      <c r="F205" s="18"/>
      <c r="G205" s="18"/>
    </row>
    <row r="206" spans="1:7" x14ac:dyDescent="0.25">
      <c r="A206" s="18"/>
      <c r="B206" s="18"/>
      <c r="C206" s="18"/>
      <c r="D206" s="89"/>
      <c r="E206" s="18"/>
      <c r="F206" s="18"/>
      <c r="G206" s="18"/>
    </row>
    <row r="207" spans="1:7" x14ac:dyDescent="0.25">
      <c r="A207" s="18"/>
      <c r="B207" s="18"/>
      <c r="C207" s="18"/>
      <c r="D207" s="89"/>
      <c r="E207" s="18"/>
      <c r="F207" s="18"/>
      <c r="G207" s="18"/>
    </row>
    <row r="208" spans="1:7" x14ac:dyDescent="0.25">
      <c r="A208" s="18"/>
      <c r="B208" s="18"/>
      <c r="C208" s="18"/>
      <c r="D208" s="89"/>
      <c r="E208" s="18"/>
      <c r="F208" s="18"/>
      <c r="G208" s="18"/>
    </row>
    <row r="209" spans="1:7" x14ac:dyDescent="0.25">
      <c r="A209" s="18"/>
      <c r="B209" s="18"/>
      <c r="C209" s="18"/>
      <c r="D209" s="89"/>
      <c r="E209" s="18"/>
      <c r="F209" s="18"/>
      <c r="G209" s="18"/>
    </row>
    <row r="210" spans="1:7" x14ac:dyDescent="0.25">
      <c r="A210" s="18"/>
      <c r="B210" s="18"/>
      <c r="C210" s="18"/>
      <c r="D210" s="89"/>
      <c r="E210" s="18"/>
      <c r="F210" s="18"/>
      <c r="G210" s="18"/>
    </row>
    <row r="211" spans="1:7" x14ac:dyDescent="0.25">
      <c r="A211" s="18"/>
      <c r="B211" s="18"/>
      <c r="C211" s="18"/>
      <c r="D211" s="89"/>
      <c r="E211" s="18"/>
      <c r="F211" s="18"/>
      <c r="G211" s="18"/>
    </row>
    <row r="212" spans="1:7" x14ac:dyDescent="0.25">
      <c r="A212" s="18"/>
      <c r="B212" s="18"/>
      <c r="C212" s="18"/>
      <c r="D212" s="89"/>
      <c r="E212" s="18"/>
      <c r="F212" s="18"/>
      <c r="G212" s="18"/>
    </row>
    <row r="213" spans="1:7" x14ac:dyDescent="0.25">
      <c r="A213" s="18"/>
      <c r="B213" s="18"/>
      <c r="C213" s="18"/>
      <c r="D213" s="89"/>
      <c r="E213" s="18"/>
      <c r="F213" s="18"/>
      <c r="G213" s="18"/>
    </row>
    <row r="214" spans="1:7" x14ac:dyDescent="0.25">
      <c r="A214" s="18"/>
      <c r="B214" s="18"/>
      <c r="C214" s="18"/>
      <c r="D214" s="89"/>
      <c r="E214" s="18"/>
      <c r="F214" s="18"/>
      <c r="G214" s="18"/>
    </row>
    <row r="215" spans="1:7" x14ac:dyDescent="0.25">
      <c r="A215" s="18"/>
      <c r="B215" s="18"/>
      <c r="C215" s="18"/>
      <c r="D215" s="89"/>
      <c r="E215" s="18"/>
      <c r="F215" s="18"/>
      <c r="G215" s="18"/>
    </row>
    <row r="216" spans="1:7" x14ac:dyDescent="0.25">
      <c r="A216" s="18"/>
      <c r="B216" s="18"/>
      <c r="C216" s="18"/>
      <c r="D216" s="89"/>
      <c r="E216" s="18"/>
      <c r="F216" s="18"/>
      <c r="G216" s="18"/>
    </row>
    <row r="217" spans="1:7" x14ac:dyDescent="0.25">
      <c r="A217" s="18"/>
      <c r="B217" s="18"/>
      <c r="C217" s="18"/>
      <c r="D217" s="89"/>
      <c r="E217" s="18"/>
      <c r="F217" s="18"/>
      <c r="G217" s="18"/>
    </row>
    <row r="218" spans="1:7" x14ac:dyDescent="0.25">
      <c r="A218" s="18"/>
      <c r="B218" s="18"/>
      <c r="C218" s="18"/>
      <c r="D218" s="89"/>
      <c r="E218" s="18"/>
      <c r="F218" s="18"/>
      <c r="G218" s="18"/>
    </row>
    <row r="219" spans="1:7" x14ac:dyDescent="0.25">
      <c r="A219" s="18"/>
      <c r="B219" s="18"/>
      <c r="C219" s="18"/>
      <c r="D219" s="89"/>
      <c r="E219" s="18"/>
      <c r="F219" s="18"/>
      <c r="G219" s="18"/>
    </row>
    <row r="220" spans="1:7" x14ac:dyDescent="0.25">
      <c r="A220" s="18"/>
      <c r="B220" s="18"/>
      <c r="C220" s="18"/>
      <c r="D220" s="89"/>
      <c r="E220" s="18"/>
      <c r="F220" s="18"/>
      <c r="G220" s="18"/>
    </row>
    <row r="221" spans="1:7" x14ac:dyDescent="0.25">
      <c r="A221" s="18"/>
      <c r="B221" s="18"/>
      <c r="C221" s="18"/>
      <c r="D221" s="89"/>
      <c r="E221" s="18"/>
      <c r="F221" s="18"/>
      <c r="G221" s="18"/>
    </row>
    <row r="222" spans="1:7" x14ac:dyDescent="0.25">
      <c r="A222" s="18"/>
      <c r="B222" s="18"/>
      <c r="C222" s="18"/>
      <c r="D222" s="89"/>
      <c r="E222" s="18"/>
      <c r="F222" s="18"/>
      <c r="G222" s="18"/>
    </row>
    <row r="223" spans="1:7" x14ac:dyDescent="0.25">
      <c r="A223" s="18"/>
      <c r="B223" s="18"/>
      <c r="C223" s="18"/>
      <c r="D223" s="89"/>
      <c r="E223" s="18"/>
      <c r="F223" s="18"/>
      <c r="G223" s="18"/>
    </row>
    <row r="224" spans="1:7" x14ac:dyDescent="0.25">
      <c r="A224" s="18"/>
      <c r="B224" s="18"/>
      <c r="C224" s="18"/>
      <c r="D224" s="89"/>
      <c r="E224" s="18"/>
      <c r="F224" s="18"/>
      <c r="G224" s="18"/>
    </row>
    <row r="225" spans="1:7" x14ac:dyDescent="0.25">
      <c r="A225" s="18"/>
      <c r="B225" s="18"/>
      <c r="C225" s="18"/>
      <c r="D225" s="89"/>
      <c r="E225" s="18"/>
      <c r="F225" s="18"/>
      <c r="G225" s="18"/>
    </row>
    <row r="226" spans="1:7" x14ac:dyDescent="0.25">
      <c r="A226" s="18"/>
      <c r="B226" s="18"/>
      <c r="C226" s="18"/>
      <c r="D226" s="89"/>
      <c r="E226" s="18"/>
      <c r="F226" s="18"/>
      <c r="G226" s="18"/>
    </row>
    <row r="227" spans="1:7" x14ac:dyDescent="0.25">
      <c r="A227" s="18"/>
      <c r="B227" s="18"/>
      <c r="C227" s="18"/>
      <c r="D227" s="89"/>
      <c r="E227" s="18"/>
      <c r="F227" s="18"/>
      <c r="G227" s="18"/>
    </row>
    <row r="228" spans="1:7" x14ac:dyDescent="0.25">
      <c r="A228" s="18"/>
      <c r="B228" s="18"/>
      <c r="C228" s="18"/>
      <c r="D228" s="89"/>
      <c r="E228" s="18"/>
      <c r="F228" s="18"/>
      <c r="G228" s="18"/>
    </row>
    <row r="229" spans="1:7" x14ac:dyDescent="0.25">
      <c r="A229" s="18"/>
      <c r="B229" s="18"/>
      <c r="C229" s="18"/>
      <c r="D229" s="89"/>
      <c r="E229" s="18"/>
      <c r="F229" s="18"/>
      <c r="G229" s="18"/>
    </row>
    <row r="230" spans="1:7" x14ac:dyDescent="0.25">
      <c r="A230" s="18"/>
      <c r="B230" s="18"/>
      <c r="C230" s="18"/>
      <c r="D230" s="89"/>
      <c r="E230" s="18"/>
      <c r="F230" s="18"/>
      <c r="G230" s="18"/>
    </row>
    <row r="231" spans="1:7" x14ac:dyDescent="0.25">
      <c r="A231" s="18"/>
      <c r="B231" s="18"/>
      <c r="C231" s="18"/>
      <c r="D231" s="89"/>
      <c r="E231" s="18"/>
      <c r="F231" s="18"/>
      <c r="G231" s="18"/>
    </row>
    <row r="232" spans="1:7" x14ac:dyDescent="0.25">
      <c r="A232" s="18"/>
      <c r="B232" s="18"/>
      <c r="C232" s="18"/>
      <c r="D232" s="89"/>
      <c r="E232" s="18"/>
      <c r="F232" s="18"/>
      <c r="G232" s="18"/>
    </row>
    <row r="233" spans="1:7" x14ac:dyDescent="0.25">
      <c r="A233" s="18"/>
      <c r="B233" s="18"/>
      <c r="C233" s="18"/>
      <c r="D233" s="89"/>
      <c r="E233" s="18"/>
      <c r="F233" s="18"/>
      <c r="G233" s="18"/>
    </row>
    <row r="234" spans="1:7" x14ac:dyDescent="0.25">
      <c r="A234" s="18"/>
      <c r="B234" s="18"/>
      <c r="C234" s="18"/>
      <c r="D234" s="89"/>
      <c r="E234" s="18"/>
      <c r="F234" s="18"/>
      <c r="G234" s="18"/>
    </row>
    <row r="235" spans="1:7" x14ac:dyDescent="0.25">
      <c r="A235" s="18"/>
      <c r="B235" s="18"/>
      <c r="C235" s="18"/>
      <c r="D235" s="89"/>
      <c r="E235" s="18"/>
      <c r="F235" s="18"/>
      <c r="G235" s="18"/>
    </row>
    <row r="236" spans="1:7" x14ac:dyDescent="0.25">
      <c r="A236" s="18"/>
      <c r="B236" s="18"/>
      <c r="C236" s="18"/>
      <c r="D236" s="89"/>
      <c r="E236" s="18"/>
      <c r="F236" s="18"/>
      <c r="G236" s="18"/>
    </row>
    <row r="237" spans="1:7" x14ac:dyDescent="0.25">
      <c r="A237" s="18"/>
      <c r="B237" s="18"/>
      <c r="C237" s="18"/>
      <c r="D237" s="89"/>
      <c r="E237" s="18"/>
      <c r="F237" s="18"/>
      <c r="G237" s="18"/>
    </row>
    <row r="238" spans="1:7" x14ac:dyDescent="0.25">
      <c r="A238" s="18"/>
      <c r="B238" s="18"/>
      <c r="C238" s="18"/>
      <c r="D238" s="89"/>
      <c r="E238" s="18"/>
      <c r="F238" s="18"/>
      <c r="G238" s="18"/>
    </row>
    <row r="239" spans="1:7" x14ac:dyDescent="0.25">
      <c r="A239" s="18"/>
      <c r="B239" s="18"/>
      <c r="C239" s="18"/>
      <c r="D239" s="89"/>
      <c r="E239" s="18"/>
      <c r="F239" s="18"/>
      <c r="G239" s="18"/>
    </row>
    <row r="240" spans="1:7" x14ac:dyDescent="0.25">
      <c r="A240" s="18"/>
      <c r="B240" s="18"/>
      <c r="C240" s="18"/>
      <c r="D240" s="89"/>
      <c r="E240" s="18"/>
      <c r="F240" s="18"/>
      <c r="G240" s="18"/>
    </row>
    <row r="241" spans="1:7" x14ac:dyDescent="0.25">
      <c r="A241" s="18"/>
      <c r="B241" s="18"/>
      <c r="C241" s="18"/>
      <c r="D241" s="89"/>
      <c r="E241" s="18"/>
      <c r="F241" s="18"/>
      <c r="G241" s="18"/>
    </row>
    <row r="242" spans="1:7" x14ac:dyDescent="0.25">
      <c r="A242" s="18"/>
      <c r="B242" s="18"/>
      <c r="C242" s="18"/>
      <c r="D242" s="89"/>
      <c r="E242" s="18"/>
      <c r="F242" s="18"/>
      <c r="G242" s="18"/>
    </row>
    <row r="243" spans="1:7" x14ac:dyDescent="0.25">
      <c r="A243" s="18"/>
      <c r="B243" s="18"/>
      <c r="C243" s="18"/>
      <c r="D243" s="89"/>
      <c r="E243" s="18"/>
      <c r="F243" s="18"/>
      <c r="G243" s="18"/>
    </row>
    <row r="244" spans="1:7" x14ac:dyDescent="0.25">
      <c r="A244" s="18"/>
      <c r="B244" s="18"/>
      <c r="C244" s="18"/>
      <c r="D244" s="89"/>
      <c r="E244" s="18"/>
      <c r="F244" s="18"/>
      <c r="G244" s="18"/>
    </row>
    <row r="245" spans="1:7" x14ac:dyDescent="0.25">
      <c r="A245" s="18"/>
      <c r="B245" s="18"/>
      <c r="C245" s="18"/>
      <c r="D245" s="89"/>
      <c r="E245" s="18"/>
      <c r="F245" s="18"/>
      <c r="G245" s="18"/>
    </row>
    <row r="246" spans="1:7" x14ac:dyDescent="0.25">
      <c r="A246" s="18"/>
      <c r="B246" s="18"/>
      <c r="C246" s="18"/>
      <c r="D246" s="89"/>
      <c r="E246" s="18"/>
      <c r="F246" s="18"/>
      <c r="G246" s="18"/>
    </row>
    <row r="247" spans="1:7" x14ac:dyDescent="0.25">
      <c r="A247" s="18"/>
      <c r="B247" s="18"/>
      <c r="C247" s="18"/>
      <c r="D247" s="89"/>
      <c r="E247" s="18"/>
      <c r="F247" s="18"/>
      <c r="G247" s="18"/>
    </row>
    <row r="248" spans="1:7" x14ac:dyDescent="0.25">
      <c r="A248" s="18"/>
      <c r="B248" s="18"/>
      <c r="C248" s="18"/>
      <c r="D248" s="89"/>
      <c r="E248" s="18"/>
      <c r="F248" s="18"/>
      <c r="G248" s="18"/>
    </row>
    <row r="249" spans="1:7" x14ac:dyDescent="0.25">
      <c r="A249" s="18"/>
      <c r="B249" s="18"/>
      <c r="C249" s="18"/>
      <c r="D249" s="89"/>
      <c r="E249" s="18"/>
      <c r="F249" s="18"/>
      <c r="G249" s="18"/>
    </row>
    <row r="250" spans="1:7" x14ac:dyDescent="0.25">
      <c r="A250" s="18"/>
      <c r="B250" s="18"/>
      <c r="C250" s="18"/>
      <c r="D250" s="89"/>
      <c r="E250" s="18"/>
      <c r="F250" s="18"/>
      <c r="G250" s="18"/>
    </row>
    <row r="251" spans="1:7" x14ac:dyDescent="0.25">
      <c r="A251" s="18"/>
      <c r="B251" s="18"/>
      <c r="C251" s="18"/>
      <c r="D251" s="89"/>
      <c r="E251" s="18"/>
      <c r="F251" s="18"/>
      <c r="G251" s="18"/>
    </row>
    <row r="252" spans="1:7" x14ac:dyDescent="0.25">
      <c r="A252" s="18"/>
      <c r="B252" s="18"/>
      <c r="C252" s="18"/>
      <c r="D252" s="89"/>
      <c r="E252" s="18"/>
      <c r="F252" s="18"/>
      <c r="G252" s="18"/>
    </row>
    <row r="253" spans="1:7" x14ac:dyDescent="0.25">
      <c r="A253" s="18"/>
      <c r="B253" s="18"/>
      <c r="C253" s="18"/>
      <c r="D253" s="89"/>
      <c r="E253" s="18"/>
      <c r="F253" s="18"/>
      <c r="G253" s="18"/>
    </row>
    <row r="254" spans="1:7" x14ac:dyDescent="0.25">
      <c r="A254" s="18"/>
      <c r="B254" s="18"/>
      <c r="C254" s="18"/>
      <c r="D254" s="89"/>
      <c r="E254" s="18"/>
      <c r="F254" s="18"/>
      <c r="G254" s="18"/>
    </row>
    <row r="255" spans="1:7" x14ac:dyDescent="0.25">
      <c r="A255" s="18"/>
      <c r="B255" s="18"/>
      <c r="C255" s="18"/>
      <c r="D255" s="89"/>
      <c r="E255" s="18"/>
      <c r="F255" s="18"/>
      <c r="G255" s="18"/>
    </row>
    <row r="256" spans="1:7" x14ac:dyDescent="0.25">
      <c r="A256" s="18"/>
      <c r="B256" s="18"/>
      <c r="C256" s="18"/>
      <c r="D256" s="89"/>
      <c r="E256" s="18"/>
      <c r="F256" s="18"/>
      <c r="G256" s="18"/>
    </row>
    <row r="257" spans="1:7" x14ac:dyDescent="0.25">
      <c r="A257" s="18"/>
      <c r="B257" s="18"/>
      <c r="C257" s="18"/>
      <c r="D257" s="89"/>
      <c r="E257" s="18"/>
      <c r="F257" s="18"/>
      <c r="G257" s="18"/>
    </row>
    <row r="258" spans="1:7" x14ac:dyDescent="0.25">
      <c r="A258" s="18"/>
      <c r="B258" s="18"/>
      <c r="C258" s="18"/>
      <c r="D258" s="89"/>
      <c r="E258" s="18"/>
      <c r="F258" s="18"/>
      <c r="G258" s="18"/>
    </row>
    <row r="259" spans="1:7" x14ac:dyDescent="0.25">
      <c r="A259" s="18"/>
      <c r="B259" s="18"/>
      <c r="C259" s="18"/>
      <c r="D259" s="89"/>
      <c r="E259" s="18"/>
      <c r="F259" s="18"/>
      <c r="G259" s="18"/>
    </row>
    <row r="260" spans="1:7" x14ac:dyDescent="0.25">
      <c r="A260" s="18"/>
      <c r="B260" s="18"/>
      <c r="C260" s="18"/>
      <c r="D260" s="89"/>
      <c r="E260" s="18"/>
      <c r="F260" s="18"/>
      <c r="G260" s="18"/>
    </row>
    <row r="261" spans="1:7" x14ac:dyDescent="0.25">
      <c r="A261" s="18"/>
      <c r="B261" s="18"/>
      <c r="C261" s="18"/>
      <c r="D261" s="89"/>
      <c r="E261" s="18"/>
      <c r="F261" s="18"/>
      <c r="G261" s="18"/>
    </row>
    <row r="262" spans="1:7" x14ac:dyDescent="0.25">
      <c r="A262" s="18"/>
      <c r="B262" s="18"/>
      <c r="C262" s="18"/>
      <c r="D262" s="89"/>
      <c r="E262" s="18"/>
      <c r="F262" s="18"/>
      <c r="G262" s="18"/>
    </row>
    <row r="263" spans="1:7" x14ac:dyDescent="0.25">
      <c r="A263" s="18"/>
      <c r="B263" s="18"/>
      <c r="C263" s="18"/>
      <c r="D263" s="89"/>
      <c r="E263" s="18"/>
      <c r="F263" s="18"/>
      <c r="G263" s="18"/>
    </row>
    <row r="264" spans="1:7" x14ac:dyDescent="0.25">
      <c r="A264" s="18"/>
      <c r="B264" s="18"/>
      <c r="C264" s="18"/>
      <c r="D264" s="89"/>
      <c r="E264" s="18"/>
      <c r="F264" s="18"/>
      <c r="G264" s="18"/>
    </row>
    <row r="265" spans="1:7" x14ac:dyDescent="0.25">
      <c r="A265" s="18"/>
      <c r="B265" s="18"/>
      <c r="C265" s="18"/>
      <c r="D265" s="89"/>
      <c r="E265" s="18"/>
      <c r="F265" s="18"/>
      <c r="G265" s="18"/>
    </row>
    <row r="266" spans="1:7" x14ac:dyDescent="0.25">
      <c r="A266" s="18"/>
      <c r="B266" s="18"/>
      <c r="C266" s="18"/>
      <c r="D266" s="89"/>
      <c r="E266" s="18"/>
      <c r="F266" s="18"/>
      <c r="G266" s="18"/>
    </row>
    <row r="267" spans="1:7" x14ac:dyDescent="0.25">
      <c r="A267" s="18"/>
      <c r="B267" s="18"/>
      <c r="C267" s="18"/>
      <c r="D267" s="89"/>
      <c r="E267" s="18"/>
      <c r="F267" s="18"/>
      <c r="G267" s="18"/>
    </row>
    <row r="268" spans="1:7" x14ac:dyDescent="0.25">
      <c r="A268" s="18"/>
      <c r="B268" s="18"/>
      <c r="C268" s="18"/>
      <c r="D268" s="89"/>
      <c r="E268" s="18"/>
      <c r="F268" s="18"/>
      <c r="G268" s="18"/>
    </row>
    <row r="269" spans="1:7" x14ac:dyDescent="0.25">
      <c r="A269" s="18"/>
      <c r="B269" s="18"/>
      <c r="C269" s="18"/>
      <c r="D269" s="89"/>
      <c r="E269" s="18"/>
      <c r="F269" s="18"/>
      <c r="G269" s="18"/>
    </row>
    <row r="270" spans="1:7" x14ac:dyDescent="0.25">
      <c r="A270" s="18"/>
      <c r="B270" s="18"/>
      <c r="C270" s="18"/>
      <c r="D270" s="89"/>
      <c r="E270" s="18"/>
      <c r="F270" s="18"/>
      <c r="G270" s="18"/>
    </row>
    <row r="271" spans="1:7" x14ac:dyDescent="0.25">
      <c r="A271" s="18"/>
      <c r="B271" s="18"/>
      <c r="C271" s="18"/>
      <c r="D271" s="89"/>
      <c r="E271" s="18"/>
      <c r="F271" s="18"/>
      <c r="G271" s="18"/>
    </row>
    <row r="272" spans="1:7" x14ac:dyDescent="0.25">
      <c r="A272" s="18"/>
      <c r="B272" s="18"/>
      <c r="C272" s="18"/>
      <c r="D272" s="89"/>
      <c r="E272" s="18"/>
      <c r="F272" s="18"/>
      <c r="G272" s="18"/>
    </row>
    <row r="273" spans="1:7" x14ac:dyDescent="0.25">
      <c r="A273" s="18"/>
      <c r="B273" s="18"/>
      <c r="C273" s="18"/>
      <c r="D273" s="89"/>
      <c r="E273" s="18"/>
      <c r="F273" s="18"/>
      <c r="G273" s="18"/>
    </row>
    <row r="274" spans="1:7" x14ac:dyDescent="0.25">
      <c r="A274" s="18"/>
      <c r="B274" s="18"/>
      <c r="C274" s="18"/>
      <c r="D274" s="89"/>
      <c r="E274" s="18"/>
      <c r="F274" s="18"/>
      <c r="G274" s="18"/>
    </row>
    <row r="275" spans="1:7" x14ac:dyDescent="0.25">
      <c r="A275" s="18"/>
      <c r="B275" s="18"/>
      <c r="C275" s="18"/>
      <c r="D275" s="89"/>
      <c r="E275" s="18"/>
      <c r="F275" s="18"/>
      <c r="G275" s="18"/>
    </row>
    <row r="276" spans="1:7" x14ac:dyDescent="0.25">
      <c r="A276" s="18"/>
      <c r="B276" s="18"/>
      <c r="C276" s="18"/>
      <c r="D276" s="89"/>
      <c r="E276" s="18"/>
      <c r="F276" s="18"/>
      <c r="G276" s="18"/>
    </row>
    <row r="277" spans="1:7" x14ac:dyDescent="0.25">
      <c r="A277" s="18"/>
      <c r="B277" s="18"/>
      <c r="C277" s="18"/>
      <c r="D277" s="89"/>
      <c r="E277" s="18"/>
      <c r="F277" s="18"/>
      <c r="G277" s="18"/>
    </row>
    <row r="278" spans="1:7" x14ac:dyDescent="0.25">
      <c r="A278" s="18"/>
      <c r="B278" s="18"/>
      <c r="C278" s="18"/>
      <c r="D278" s="89"/>
      <c r="E278" s="18"/>
      <c r="F278" s="18"/>
      <c r="G278" s="18"/>
    </row>
    <row r="279" spans="1:7" x14ac:dyDescent="0.25">
      <c r="A279" s="18"/>
      <c r="B279" s="18"/>
      <c r="C279" s="18"/>
      <c r="D279" s="89"/>
      <c r="E279" s="18"/>
      <c r="F279" s="18"/>
      <c r="G279" s="18"/>
    </row>
    <row r="280" spans="1:7" x14ac:dyDescent="0.25">
      <c r="A280" s="18"/>
      <c r="B280" s="18"/>
      <c r="C280" s="18"/>
      <c r="D280" s="89"/>
      <c r="E280" s="18"/>
      <c r="F280" s="18"/>
      <c r="G280" s="18"/>
    </row>
    <row r="281" spans="1:7" x14ac:dyDescent="0.25">
      <c r="A281" s="18"/>
      <c r="B281" s="18"/>
      <c r="C281" s="18"/>
      <c r="D281" s="89"/>
      <c r="E281" s="18"/>
      <c r="F281" s="18"/>
      <c r="G281" s="18"/>
    </row>
    <row r="282" spans="1:7" x14ac:dyDescent="0.25">
      <c r="A282" s="18"/>
      <c r="B282" s="18"/>
      <c r="C282" s="18"/>
      <c r="D282" s="89"/>
      <c r="E282" s="18"/>
      <c r="F282" s="18"/>
      <c r="G282" s="18"/>
    </row>
    <row r="283" spans="1:7" x14ac:dyDescent="0.25">
      <c r="A283" s="18"/>
      <c r="B283" s="18"/>
      <c r="C283" s="18"/>
      <c r="D283" s="89"/>
      <c r="E283" s="18"/>
      <c r="F283" s="18"/>
      <c r="G283" s="18"/>
    </row>
    <row r="284" spans="1:7" x14ac:dyDescent="0.25">
      <c r="A284" s="18"/>
      <c r="B284" s="18"/>
      <c r="C284" s="18"/>
      <c r="D284" s="89"/>
      <c r="E284" s="18"/>
      <c r="F284" s="18"/>
      <c r="G284" s="18"/>
    </row>
    <row r="285" spans="1:7" x14ac:dyDescent="0.25">
      <c r="A285" s="18"/>
      <c r="B285" s="18"/>
      <c r="C285" s="18"/>
      <c r="D285" s="89"/>
      <c r="E285" s="18"/>
      <c r="F285" s="18"/>
      <c r="G285" s="18"/>
    </row>
    <row r="286" spans="1:7" x14ac:dyDescent="0.25">
      <c r="A286" s="18"/>
      <c r="B286" s="18"/>
      <c r="C286" s="18"/>
      <c r="D286" s="89"/>
      <c r="E286" s="18"/>
      <c r="F286" s="18"/>
      <c r="G286" s="18"/>
    </row>
    <row r="287" spans="1:7" x14ac:dyDescent="0.25">
      <c r="A287" s="18"/>
      <c r="B287" s="18"/>
      <c r="C287" s="18"/>
      <c r="D287" s="89"/>
      <c r="E287" s="18"/>
      <c r="F287" s="18"/>
      <c r="G287" s="18"/>
    </row>
    <row r="288" spans="1:7" x14ac:dyDescent="0.25">
      <c r="A288" s="18"/>
      <c r="B288" s="18"/>
      <c r="C288" s="18"/>
      <c r="D288" s="89"/>
      <c r="E288" s="18"/>
      <c r="F288" s="18"/>
      <c r="G288" s="18"/>
    </row>
    <row r="289" spans="1:7" x14ac:dyDescent="0.25">
      <c r="A289" s="18"/>
      <c r="B289" s="18"/>
      <c r="C289" s="18"/>
      <c r="D289" s="89"/>
      <c r="E289" s="18"/>
      <c r="F289" s="18"/>
      <c r="G289" s="18"/>
    </row>
    <row r="290" spans="1:7" x14ac:dyDescent="0.25">
      <c r="A290" s="18"/>
      <c r="B290" s="18"/>
      <c r="C290" s="18"/>
      <c r="D290" s="89"/>
      <c r="E290" s="18"/>
      <c r="F290" s="18"/>
      <c r="G290" s="18"/>
    </row>
    <row r="291" spans="1:7" x14ac:dyDescent="0.25">
      <c r="A291" s="18"/>
      <c r="B291" s="18"/>
      <c r="C291" s="18"/>
      <c r="D291" s="89"/>
      <c r="E291" s="18"/>
      <c r="F291" s="18"/>
      <c r="G291" s="18"/>
    </row>
    <row r="292" spans="1:7" x14ac:dyDescent="0.25">
      <c r="A292" s="18"/>
      <c r="B292" s="18"/>
      <c r="C292" s="18"/>
      <c r="D292" s="89"/>
      <c r="E292" s="18"/>
      <c r="F292" s="18"/>
      <c r="G292" s="18"/>
    </row>
    <row r="293" spans="1:7" x14ac:dyDescent="0.25">
      <c r="A293" s="18"/>
      <c r="B293" s="18"/>
      <c r="C293" s="18"/>
      <c r="D293" s="89"/>
      <c r="E293" s="18"/>
      <c r="F293" s="18"/>
      <c r="G293" s="18"/>
    </row>
    <row r="294" spans="1:7" x14ac:dyDescent="0.25">
      <c r="A294" s="18"/>
      <c r="B294" s="18"/>
      <c r="C294" s="18"/>
      <c r="D294" s="89"/>
      <c r="E294" s="18"/>
      <c r="F294" s="18"/>
      <c r="G294" s="18"/>
    </row>
    <row r="295" spans="1:7" x14ac:dyDescent="0.25">
      <c r="A295" s="18"/>
      <c r="B295" s="18"/>
      <c r="C295" s="18"/>
      <c r="D295" s="89"/>
      <c r="E295" s="18"/>
      <c r="F295" s="18"/>
      <c r="G295" s="18"/>
    </row>
    <row r="296" spans="1:7" x14ac:dyDescent="0.25">
      <c r="A296" s="18"/>
      <c r="B296" s="18"/>
      <c r="C296" s="18"/>
      <c r="D296" s="89"/>
      <c r="E296" s="18"/>
      <c r="F296" s="18"/>
      <c r="G296" s="18"/>
    </row>
    <row r="297" spans="1:7" x14ac:dyDescent="0.25">
      <c r="A297" s="18"/>
      <c r="B297" s="18"/>
      <c r="C297" s="18"/>
      <c r="D297" s="89"/>
      <c r="E297" s="18"/>
      <c r="F297" s="18"/>
      <c r="G297" s="18"/>
    </row>
    <row r="298" spans="1:7" x14ac:dyDescent="0.25">
      <c r="A298" s="18"/>
      <c r="B298" s="18"/>
      <c r="C298" s="18"/>
      <c r="D298" s="89"/>
      <c r="E298" s="18"/>
      <c r="F298" s="18"/>
      <c r="G298" s="18"/>
    </row>
    <row r="299" spans="1:7" x14ac:dyDescent="0.25">
      <c r="A299" s="18"/>
      <c r="B299" s="18"/>
      <c r="C299" s="18"/>
      <c r="D299" s="89"/>
      <c r="E299" s="18"/>
      <c r="F299" s="18"/>
      <c r="G299" s="18"/>
    </row>
    <row r="300" spans="1:7" x14ac:dyDescent="0.25">
      <c r="A300" s="18"/>
      <c r="B300" s="18"/>
      <c r="C300" s="18"/>
      <c r="D300" s="89"/>
      <c r="E300" s="18"/>
      <c r="F300" s="18"/>
      <c r="G300" s="18"/>
    </row>
    <row r="301" spans="1:7" x14ac:dyDescent="0.25">
      <c r="A301" s="18"/>
      <c r="B301" s="18"/>
      <c r="C301" s="18"/>
      <c r="D301" s="89"/>
      <c r="E301" s="18"/>
      <c r="F301" s="18"/>
      <c r="G301" s="18"/>
    </row>
    <row r="302" spans="1:7" x14ac:dyDescent="0.25">
      <c r="A302" s="18"/>
      <c r="B302" s="18"/>
      <c r="C302" s="18"/>
      <c r="D302" s="89"/>
      <c r="E302" s="18"/>
      <c r="F302" s="18"/>
      <c r="G302" s="18"/>
    </row>
    <row r="303" spans="1:7" x14ac:dyDescent="0.25">
      <c r="A303" s="18"/>
      <c r="B303" s="18"/>
      <c r="C303" s="18"/>
      <c r="D303" s="89"/>
      <c r="E303" s="18"/>
      <c r="F303" s="18"/>
      <c r="G303" s="18"/>
    </row>
    <row r="304" spans="1:7" x14ac:dyDescent="0.25">
      <c r="A304" s="18"/>
      <c r="B304" s="18"/>
      <c r="C304" s="18"/>
      <c r="D304" s="89"/>
      <c r="E304" s="18"/>
      <c r="F304" s="18"/>
      <c r="G304" s="18"/>
    </row>
    <row r="305" spans="1:7" x14ac:dyDescent="0.25">
      <c r="A305" s="18"/>
      <c r="B305" s="18"/>
      <c r="C305" s="18"/>
      <c r="D305" s="89"/>
      <c r="E305" s="18"/>
      <c r="F305" s="18"/>
      <c r="G305" s="18"/>
    </row>
    <row r="306" spans="1:7" x14ac:dyDescent="0.25">
      <c r="A306" s="18"/>
      <c r="B306" s="18"/>
      <c r="C306" s="18"/>
      <c r="D306" s="89"/>
      <c r="E306" s="18"/>
      <c r="F306" s="18"/>
      <c r="G306" s="18"/>
    </row>
    <row r="307" spans="1:7" x14ac:dyDescent="0.25">
      <c r="A307" s="18"/>
      <c r="B307" s="18"/>
      <c r="C307" s="18"/>
      <c r="D307" s="89"/>
      <c r="E307" s="18"/>
      <c r="F307" s="18"/>
      <c r="G307" s="18"/>
    </row>
    <row r="308" spans="1:7" x14ac:dyDescent="0.25">
      <c r="A308" s="18"/>
      <c r="B308" s="18"/>
      <c r="C308" s="18"/>
      <c r="D308" s="89"/>
      <c r="E308" s="18"/>
      <c r="F308" s="18"/>
      <c r="G308" s="18"/>
    </row>
    <row r="309" spans="1:7" x14ac:dyDescent="0.25">
      <c r="A309" s="18"/>
      <c r="B309" s="18"/>
      <c r="C309" s="18"/>
      <c r="D309" s="89"/>
      <c r="E309" s="18"/>
      <c r="F309" s="18"/>
      <c r="G309" s="18"/>
    </row>
    <row r="310" spans="1:7" x14ac:dyDescent="0.25">
      <c r="A310" s="18"/>
      <c r="B310" s="18"/>
      <c r="C310" s="18"/>
      <c r="D310" s="89"/>
      <c r="E310" s="18"/>
      <c r="F310" s="18"/>
      <c r="G310" s="18"/>
    </row>
    <row r="311" spans="1:7" x14ac:dyDescent="0.25">
      <c r="A311" s="18"/>
      <c r="B311" s="18"/>
      <c r="C311" s="18"/>
      <c r="D311" s="89"/>
      <c r="E311" s="18"/>
      <c r="F311" s="18"/>
      <c r="G311" s="18"/>
    </row>
    <row r="312" spans="1:7" x14ac:dyDescent="0.25">
      <c r="A312" s="18"/>
      <c r="B312" s="18"/>
      <c r="C312" s="18"/>
      <c r="D312" s="89"/>
      <c r="E312" s="18"/>
      <c r="F312" s="18"/>
      <c r="G312" s="18"/>
    </row>
    <row r="313" spans="1:7" x14ac:dyDescent="0.25">
      <c r="A313" s="18"/>
      <c r="B313" s="18"/>
      <c r="C313" s="18"/>
      <c r="D313" s="89"/>
      <c r="E313" s="18"/>
      <c r="F313" s="18"/>
      <c r="G313" s="18"/>
    </row>
    <row r="314" spans="1:7" x14ac:dyDescent="0.25">
      <c r="A314" s="18"/>
      <c r="B314" s="18"/>
      <c r="C314" s="18"/>
      <c r="D314" s="89"/>
      <c r="E314" s="18"/>
      <c r="F314" s="18"/>
      <c r="G314" s="18"/>
    </row>
    <row r="315" spans="1:7" x14ac:dyDescent="0.25">
      <c r="A315" s="18"/>
      <c r="B315" s="18"/>
      <c r="C315" s="18"/>
      <c r="D315" s="89"/>
      <c r="E315" s="18"/>
      <c r="F315" s="18"/>
      <c r="G315" s="18"/>
    </row>
    <row r="316" spans="1:7" x14ac:dyDescent="0.25">
      <c r="A316" s="18"/>
      <c r="B316" s="18"/>
      <c r="C316" s="18"/>
      <c r="D316" s="89"/>
      <c r="E316" s="18"/>
      <c r="F316" s="18"/>
      <c r="G316" s="18"/>
    </row>
    <row r="317" spans="1:7" x14ac:dyDescent="0.25">
      <c r="A317" s="18"/>
      <c r="B317" s="18"/>
      <c r="C317" s="18"/>
      <c r="D317" s="89"/>
      <c r="E317" s="18"/>
      <c r="F317" s="18"/>
      <c r="G317" s="18"/>
    </row>
    <row r="318" spans="1:7" x14ac:dyDescent="0.25">
      <c r="A318" s="18"/>
      <c r="B318" s="18"/>
      <c r="C318" s="18"/>
      <c r="D318" s="89"/>
      <c r="E318" s="18"/>
      <c r="F318" s="18"/>
      <c r="G318" s="18"/>
    </row>
    <row r="319" spans="1:7" x14ac:dyDescent="0.25">
      <c r="A319" s="18"/>
      <c r="B319" s="18"/>
      <c r="C319" s="18"/>
      <c r="D319" s="89"/>
      <c r="E319" s="18"/>
      <c r="F319" s="18"/>
      <c r="G319" s="18"/>
    </row>
    <row r="320" spans="1:7" x14ac:dyDescent="0.25">
      <c r="A320" s="18"/>
      <c r="B320" s="18"/>
      <c r="C320" s="18"/>
      <c r="D320" s="89"/>
      <c r="E320" s="18"/>
      <c r="F320" s="18"/>
      <c r="G320" s="18"/>
    </row>
    <row r="321" spans="1:7" x14ac:dyDescent="0.25">
      <c r="A321" s="18"/>
      <c r="B321" s="18"/>
      <c r="C321" s="18"/>
      <c r="D321" s="89"/>
      <c r="E321" s="18"/>
      <c r="F321" s="18"/>
      <c r="G321" s="18"/>
    </row>
    <row r="322" spans="1:7" x14ac:dyDescent="0.25">
      <c r="A322" s="18"/>
      <c r="B322" s="18"/>
      <c r="C322" s="18"/>
      <c r="D322" s="89"/>
      <c r="E322" s="18"/>
      <c r="F322" s="18"/>
      <c r="G322" s="18"/>
    </row>
    <row r="323" spans="1:7" x14ac:dyDescent="0.25">
      <c r="A323" s="18"/>
      <c r="B323" s="18"/>
      <c r="C323" s="18"/>
      <c r="D323" s="89"/>
      <c r="E323" s="18"/>
      <c r="F323" s="18"/>
      <c r="G323" s="18"/>
    </row>
    <row r="324" spans="1:7" x14ac:dyDescent="0.25">
      <c r="A324" s="18"/>
      <c r="B324" s="18"/>
      <c r="C324" s="18"/>
      <c r="D324" s="89"/>
      <c r="E324" s="18"/>
      <c r="F324" s="18"/>
      <c r="G324" s="18"/>
    </row>
    <row r="325" spans="1:7" x14ac:dyDescent="0.25">
      <c r="A325" s="18"/>
      <c r="B325" s="18"/>
      <c r="C325" s="18"/>
      <c r="D325" s="89"/>
      <c r="E325" s="18"/>
      <c r="F325" s="18"/>
      <c r="G325" s="18"/>
    </row>
    <row r="326" spans="1:7" x14ac:dyDescent="0.25">
      <c r="A326" s="18"/>
      <c r="B326" s="18"/>
      <c r="C326" s="18"/>
      <c r="D326" s="89"/>
      <c r="E326" s="18"/>
      <c r="F326" s="18"/>
      <c r="G326" s="18"/>
    </row>
    <row r="327" spans="1:7" x14ac:dyDescent="0.25">
      <c r="A327" s="18"/>
      <c r="B327" s="18"/>
      <c r="C327" s="18"/>
      <c r="D327" s="89"/>
      <c r="E327" s="18"/>
      <c r="F327" s="18"/>
      <c r="G327" s="18"/>
    </row>
    <row r="328" spans="1:7" x14ac:dyDescent="0.25">
      <c r="A328" s="18"/>
      <c r="B328" s="18"/>
      <c r="C328" s="18"/>
      <c r="D328" s="89"/>
      <c r="E328" s="18"/>
      <c r="F328" s="18"/>
      <c r="G328" s="18"/>
    </row>
    <row r="329" spans="1:7" x14ac:dyDescent="0.25">
      <c r="A329" s="18"/>
      <c r="B329" s="18"/>
      <c r="C329" s="18"/>
      <c r="D329" s="89"/>
      <c r="E329" s="18"/>
      <c r="F329" s="18"/>
      <c r="G329" s="18"/>
    </row>
    <row r="330" spans="1:7" x14ac:dyDescent="0.25">
      <c r="A330" s="18"/>
      <c r="B330" s="18"/>
      <c r="C330" s="18"/>
      <c r="D330" s="89"/>
      <c r="E330" s="18"/>
      <c r="F330" s="18"/>
      <c r="G330" s="18"/>
    </row>
    <row r="331" spans="1:7" x14ac:dyDescent="0.25">
      <c r="A331" s="18"/>
      <c r="B331" s="18"/>
      <c r="C331" s="18"/>
      <c r="D331" s="89"/>
      <c r="E331" s="18"/>
      <c r="F331" s="18"/>
      <c r="G331" s="18"/>
    </row>
    <row r="332" spans="1:7" x14ac:dyDescent="0.25">
      <c r="A332" s="18"/>
      <c r="B332" s="18"/>
      <c r="C332" s="18"/>
      <c r="D332" s="89"/>
      <c r="E332" s="18"/>
      <c r="F332" s="18"/>
      <c r="G332" s="18"/>
    </row>
    <row r="333" spans="1:7" x14ac:dyDescent="0.25">
      <c r="A333" s="18"/>
      <c r="B333" s="18"/>
      <c r="C333" s="18"/>
      <c r="D333" s="89"/>
      <c r="E333" s="18"/>
      <c r="F333" s="18"/>
      <c r="G333" s="18"/>
    </row>
    <row r="334" spans="1:7" x14ac:dyDescent="0.25">
      <c r="A334" s="18"/>
      <c r="B334" s="18"/>
      <c r="C334" s="18"/>
      <c r="D334" s="89"/>
      <c r="E334" s="18"/>
      <c r="F334" s="18"/>
      <c r="G334" s="18"/>
    </row>
    <row r="335" spans="1:7" x14ac:dyDescent="0.25">
      <c r="A335" s="18"/>
      <c r="B335" s="18"/>
      <c r="C335" s="18"/>
      <c r="D335" s="89"/>
      <c r="E335" s="18"/>
      <c r="F335" s="18"/>
      <c r="G335" s="18"/>
    </row>
    <row r="336" spans="1:7" x14ac:dyDescent="0.25">
      <c r="A336" s="18"/>
      <c r="B336" s="18"/>
      <c r="C336" s="18"/>
      <c r="D336" s="89"/>
      <c r="E336" s="18"/>
      <c r="F336" s="18"/>
      <c r="G336" s="18"/>
    </row>
    <row r="337" spans="1:7" x14ac:dyDescent="0.25">
      <c r="A337" s="18"/>
      <c r="B337" s="18"/>
      <c r="C337" s="18"/>
      <c r="D337" s="89"/>
      <c r="E337" s="18"/>
      <c r="F337" s="18"/>
      <c r="G337" s="18"/>
    </row>
    <row r="338" spans="1:7" x14ac:dyDescent="0.25">
      <c r="A338" s="18"/>
      <c r="B338" s="18"/>
      <c r="C338" s="18"/>
      <c r="D338" s="89"/>
      <c r="E338" s="18"/>
      <c r="F338" s="18"/>
      <c r="G338" s="18"/>
    </row>
    <row r="339" spans="1:7" x14ac:dyDescent="0.25">
      <c r="A339" s="18"/>
      <c r="B339" s="18"/>
      <c r="C339" s="18"/>
      <c r="D339" s="89"/>
      <c r="E339" s="18"/>
      <c r="F339" s="18"/>
      <c r="G339" s="18"/>
    </row>
    <row r="340" spans="1:7" x14ac:dyDescent="0.25">
      <c r="A340" s="18"/>
      <c r="B340" s="18"/>
      <c r="C340" s="18"/>
      <c r="D340" s="89"/>
      <c r="E340" s="18"/>
      <c r="F340" s="18"/>
      <c r="G340" s="18"/>
    </row>
    <row r="341" spans="1:7" x14ac:dyDescent="0.25">
      <c r="A341" s="18"/>
      <c r="B341" s="18"/>
      <c r="C341" s="18"/>
      <c r="D341" s="89"/>
      <c r="E341" s="18"/>
      <c r="F341" s="18"/>
      <c r="G341" s="18"/>
    </row>
    <row r="342" spans="1:7" x14ac:dyDescent="0.25">
      <c r="A342" s="18"/>
      <c r="B342" s="18"/>
      <c r="C342" s="18"/>
      <c r="D342" s="89"/>
      <c r="E342" s="18"/>
      <c r="F342" s="18"/>
      <c r="G342" s="18"/>
    </row>
    <row r="343" spans="1:7" x14ac:dyDescent="0.25">
      <c r="A343" s="18"/>
      <c r="B343" s="18"/>
      <c r="C343" s="18"/>
      <c r="D343" s="89"/>
      <c r="E343" s="18"/>
      <c r="F343" s="18"/>
      <c r="G343" s="18"/>
    </row>
    <row r="344" spans="1:7" x14ac:dyDescent="0.25">
      <c r="A344" s="18"/>
      <c r="B344" s="18"/>
      <c r="C344" s="18"/>
      <c r="D344" s="89"/>
      <c r="E344" s="18"/>
      <c r="F344" s="18"/>
      <c r="G344" s="18"/>
    </row>
    <row r="345" spans="1:7" x14ac:dyDescent="0.25">
      <c r="A345" s="18"/>
      <c r="B345" s="18"/>
      <c r="C345" s="18"/>
      <c r="D345" s="89"/>
      <c r="E345" s="18"/>
      <c r="F345" s="18"/>
      <c r="G345" s="18"/>
    </row>
    <row r="346" spans="1:7" x14ac:dyDescent="0.25">
      <c r="A346" s="18"/>
      <c r="B346" s="18"/>
      <c r="C346" s="18"/>
      <c r="D346" s="89"/>
      <c r="E346" s="18"/>
      <c r="F346" s="18"/>
      <c r="G346" s="18"/>
    </row>
    <row r="347" spans="1:7" x14ac:dyDescent="0.25">
      <c r="A347" s="18"/>
      <c r="B347" s="18"/>
      <c r="C347" s="18"/>
      <c r="D347" s="89"/>
      <c r="E347" s="18"/>
      <c r="F347" s="18"/>
      <c r="G347" s="18"/>
    </row>
    <row r="348" spans="1:7" x14ac:dyDescent="0.25">
      <c r="A348" s="18"/>
      <c r="B348" s="18"/>
      <c r="C348" s="18"/>
      <c r="D348" s="89"/>
      <c r="E348" s="18"/>
      <c r="F348" s="18"/>
      <c r="G348" s="18"/>
    </row>
    <row r="349" spans="1:7" x14ac:dyDescent="0.25">
      <c r="A349" s="18"/>
      <c r="B349" s="18"/>
      <c r="C349" s="18"/>
      <c r="D349" s="89"/>
      <c r="E349" s="18"/>
      <c r="F349" s="18"/>
      <c r="G349" s="18"/>
    </row>
    <row r="350" spans="1:7" x14ac:dyDescent="0.25">
      <c r="A350" s="18"/>
      <c r="B350" s="18"/>
      <c r="C350" s="18"/>
      <c r="D350" s="89"/>
      <c r="E350" s="18"/>
      <c r="F350" s="18"/>
      <c r="G350" s="18"/>
    </row>
    <row r="351" spans="1:7" x14ac:dyDescent="0.25">
      <c r="A351" s="18"/>
      <c r="B351" s="18"/>
      <c r="C351" s="18"/>
      <c r="D351" s="89"/>
      <c r="E351" s="18"/>
      <c r="F351" s="18"/>
      <c r="G351" s="18"/>
    </row>
    <row r="352" spans="1:7" x14ac:dyDescent="0.25">
      <c r="A352" s="18"/>
      <c r="B352" s="18"/>
      <c r="C352" s="18"/>
      <c r="D352" s="89"/>
      <c r="E352" s="18"/>
      <c r="F352" s="18"/>
      <c r="G352" s="18"/>
    </row>
    <row r="353" spans="1:7" x14ac:dyDescent="0.25">
      <c r="A353" s="18"/>
      <c r="B353" s="18"/>
      <c r="C353" s="18"/>
      <c r="D353" s="89"/>
      <c r="E353" s="18"/>
      <c r="F353" s="18"/>
      <c r="G353" s="18"/>
    </row>
    <row r="354" spans="1:7" x14ac:dyDescent="0.25">
      <c r="A354" s="18"/>
      <c r="B354" s="18"/>
      <c r="C354" s="18"/>
      <c r="D354" s="89"/>
      <c r="E354" s="18"/>
      <c r="F354" s="18"/>
      <c r="G354" s="18"/>
    </row>
    <row r="355" spans="1:7" x14ac:dyDescent="0.25">
      <c r="A355" s="18"/>
      <c r="B355" s="18"/>
      <c r="C355" s="18"/>
      <c r="D355" s="89"/>
      <c r="E355" s="18"/>
      <c r="F355" s="18"/>
      <c r="G355" s="18"/>
    </row>
    <row r="356" spans="1:7" x14ac:dyDescent="0.25">
      <c r="A356" s="18"/>
      <c r="B356" s="18"/>
      <c r="C356" s="18"/>
      <c r="D356" s="89"/>
      <c r="E356" s="18"/>
      <c r="F356" s="18"/>
      <c r="G356" s="18"/>
    </row>
    <row r="357" spans="1:7" x14ac:dyDescent="0.25">
      <c r="A357" s="18"/>
      <c r="B357" s="18"/>
      <c r="C357" s="18"/>
      <c r="D357" s="89"/>
      <c r="E357" s="18"/>
      <c r="F357" s="18"/>
      <c r="G357" s="18"/>
    </row>
    <row r="358" spans="1:7" x14ac:dyDescent="0.25">
      <c r="A358" s="18"/>
      <c r="B358" s="18"/>
      <c r="C358" s="18"/>
      <c r="D358" s="89"/>
      <c r="E358" s="18"/>
      <c r="F358" s="18"/>
      <c r="G358" s="18"/>
    </row>
    <row r="359" spans="1:7" x14ac:dyDescent="0.25">
      <c r="A359" s="18"/>
      <c r="B359" s="18"/>
      <c r="C359" s="18"/>
      <c r="D359" s="89"/>
      <c r="E359" s="18"/>
      <c r="F359" s="18"/>
      <c r="G359" s="18"/>
    </row>
    <row r="360" spans="1:7" x14ac:dyDescent="0.25">
      <c r="A360" s="18"/>
      <c r="B360" s="18"/>
      <c r="C360" s="18"/>
      <c r="D360" s="89"/>
      <c r="E360" s="18"/>
      <c r="F360" s="18"/>
      <c r="G360" s="18"/>
    </row>
    <row r="361" spans="1:7" x14ac:dyDescent="0.25">
      <c r="A361" s="18"/>
      <c r="B361" s="18"/>
      <c r="C361" s="18"/>
      <c r="D361" s="89"/>
      <c r="E361" s="18"/>
      <c r="F361" s="18"/>
      <c r="G361" s="18"/>
    </row>
    <row r="362" spans="1:7" x14ac:dyDescent="0.25">
      <c r="A362" s="18"/>
      <c r="B362" s="18"/>
      <c r="C362" s="18"/>
      <c r="D362" s="89"/>
      <c r="E362" s="18"/>
      <c r="F362" s="18"/>
      <c r="G362" s="18"/>
    </row>
    <row r="363" spans="1:7" x14ac:dyDescent="0.25">
      <c r="A363" s="18"/>
      <c r="B363" s="18"/>
      <c r="C363" s="18"/>
      <c r="D363" s="89"/>
      <c r="E363" s="18"/>
      <c r="F363" s="18"/>
      <c r="G363" s="18"/>
    </row>
    <row r="364" spans="1:7" x14ac:dyDescent="0.25">
      <c r="A364" s="18"/>
      <c r="B364" s="18"/>
      <c r="C364" s="18"/>
      <c r="D364" s="89"/>
      <c r="E364" s="18"/>
      <c r="F364" s="18"/>
      <c r="G364" s="18"/>
    </row>
    <row r="365" spans="1:7" x14ac:dyDescent="0.25">
      <c r="A365" s="18"/>
      <c r="B365" s="18"/>
      <c r="C365" s="18"/>
      <c r="D365" s="89"/>
      <c r="E365" s="18"/>
      <c r="F365" s="18"/>
      <c r="G365" s="18"/>
    </row>
    <row r="366" spans="1:7" x14ac:dyDescent="0.25">
      <c r="A366" s="18"/>
      <c r="B366" s="18"/>
      <c r="C366" s="18"/>
      <c r="D366" s="89"/>
      <c r="E366" s="18"/>
      <c r="F366" s="18"/>
      <c r="G366" s="18"/>
    </row>
    <row r="367" spans="1:7" x14ac:dyDescent="0.25">
      <c r="A367" s="18"/>
      <c r="B367" s="18"/>
      <c r="C367" s="18"/>
      <c r="D367" s="89"/>
      <c r="E367" s="18"/>
      <c r="F367" s="18"/>
      <c r="G367" s="18"/>
    </row>
    <row r="368" spans="1:7" x14ac:dyDescent="0.25">
      <c r="A368" s="18"/>
      <c r="B368" s="18"/>
      <c r="C368" s="18"/>
      <c r="D368" s="89"/>
      <c r="E368" s="18"/>
      <c r="F368" s="18"/>
      <c r="G368" s="18"/>
    </row>
    <row r="369" spans="1:7" x14ac:dyDescent="0.25">
      <c r="A369" s="18"/>
      <c r="B369" s="18"/>
      <c r="C369" s="18"/>
      <c r="D369" s="89"/>
      <c r="E369" s="18"/>
      <c r="F369" s="18"/>
      <c r="G369" s="18"/>
    </row>
    <row r="370" spans="1:7" x14ac:dyDescent="0.25">
      <c r="A370" s="18"/>
      <c r="B370" s="18"/>
      <c r="C370" s="18"/>
      <c r="D370" s="89"/>
      <c r="E370" s="18"/>
      <c r="F370" s="18"/>
      <c r="G370" s="18"/>
    </row>
    <row r="371" spans="1:7" x14ac:dyDescent="0.25">
      <c r="A371" s="18"/>
      <c r="B371" s="18"/>
      <c r="C371" s="18"/>
      <c r="D371" s="89"/>
      <c r="E371" s="18"/>
      <c r="F371" s="18"/>
      <c r="G371" s="18"/>
    </row>
    <row r="372" spans="1:7" x14ac:dyDescent="0.25">
      <c r="A372" s="18"/>
      <c r="B372" s="18"/>
      <c r="C372" s="18"/>
      <c r="D372" s="89"/>
      <c r="E372" s="18"/>
      <c r="F372" s="18"/>
      <c r="G372" s="18"/>
    </row>
    <row r="373" spans="1:7" x14ac:dyDescent="0.25">
      <c r="A373" s="18"/>
      <c r="B373" s="18"/>
      <c r="C373" s="18"/>
      <c r="D373" s="89"/>
      <c r="E373" s="18"/>
      <c r="F373" s="18"/>
      <c r="G373" s="18"/>
    </row>
    <row r="374" spans="1:7" x14ac:dyDescent="0.25">
      <c r="A374" s="18"/>
      <c r="B374" s="18"/>
      <c r="C374" s="18"/>
      <c r="D374" s="89"/>
      <c r="E374" s="18"/>
      <c r="F374" s="18"/>
      <c r="G374" s="18"/>
    </row>
    <row r="375" spans="1:7" x14ac:dyDescent="0.25">
      <c r="A375" s="18"/>
      <c r="B375" s="18"/>
      <c r="C375" s="18"/>
      <c r="D375" s="89"/>
      <c r="E375" s="18"/>
      <c r="F375" s="18"/>
      <c r="G375" s="18"/>
    </row>
    <row r="376" spans="1:7" x14ac:dyDescent="0.25">
      <c r="A376" s="18"/>
      <c r="B376" s="18"/>
      <c r="C376" s="18"/>
      <c r="D376" s="89"/>
      <c r="E376" s="18"/>
      <c r="F376" s="18"/>
      <c r="G376" s="18"/>
    </row>
    <row r="377" spans="1:7" x14ac:dyDescent="0.25">
      <c r="A377" s="18"/>
      <c r="B377" s="18"/>
      <c r="C377" s="18"/>
      <c r="D377" s="89"/>
      <c r="E377" s="18"/>
      <c r="F377" s="18"/>
      <c r="G377" s="18"/>
    </row>
    <row r="378" spans="1:7" x14ac:dyDescent="0.25">
      <c r="A378" s="18"/>
      <c r="B378" s="18"/>
      <c r="C378" s="18"/>
      <c r="D378" s="89"/>
      <c r="E378" s="18"/>
      <c r="F378" s="18"/>
      <c r="G378" s="18"/>
    </row>
    <row r="379" spans="1:7" x14ac:dyDescent="0.25">
      <c r="A379" s="18"/>
      <c r="B379" s="18"/>
      <c r="C379" s="18"/>
      <c r="D379" s="89"/>
      <c r="E379" s="18"/>
      <c r="F379" s="18"/>
      <c r="G379" s="18"/>
    </row>
    <row r="380" spans="1:7" x14ac:dyDescent="0.25">
      <c r="A380" s="18"/>
      <c r="B380" s="18"/>
      <c r="C380" s="18"/>
      <c r="D380" s="89"/>
      <c r="E380" s="18"/>
      <c r="F380" s="18"/>
      <c r="G380" s="18"/>
    </row>
    <row r="381" spans="1:7" x14ac:dyDescent="0.25">
      <c r="A381" s="18"/>
      <c r="B381" s="18"/>
      <c r="C381" s="18"/>
      <c r="D381" s="89"/>
      <c r="E381" s="18"/>
      <c r="F381" s="18"/>
      <c r="G381" s="18"/>
    </row>
    <row r="382" spans="1:7" x14ac:dyDescent="0.25">
      <c r="A382" s="18"/>
      <c r="B382" s="18"/>
      <c r="C382" s="18"/>
      <c r="D382" s="89"/>
      <c r="E382" s="18"/>
      <c r="F382" s="18"/>
      <c r="G382" s="18"/>
    </row>
    <row r="383" spans="1:7" x14ac:dyDescent="0.25">
      <c r="A383" s="18"/>
      <c r="B383" s="18"/>
      <c r="C383" s="18"/>
      <c r="D383" s="89"/>
      <c r="E383" s="18"/>
      <c r="F383" s="18"/>
      <c r="G383" s="18"/>
    </row>
    <row r="384" spans="1:7" x14ac:dyDescent="0.25">
      <c r="A384" s="18"/>
      <c r="B384" s="18"/>
      <c r="C384" s="18"/>
      <c r="D384" s="89"/>
      <c r="E384" s="18"/>
      <c r="F384" s="18"/>
      <c r="G384" s="18"/>
    </row>
    <row r="385" spans="1:7" x14ac:dyDescent="0.25">
      <c r="A385" s="18"/>
      <c r="B385" s="18"/>
      <c r="C385" s="18"/>
      <c r="D385" s="89"/>
      <c r="E385" s="18"/>
      <c r="F385" s="18"/>
      <c r="G385" s="18"/>
    </row>
    <row r="386" spans="1:7" x14ac:dyDescent="0.25">
      <c r="A386" s="18"/>
      <c r="B386" s="18"/>
      <c r="C386" s="18"/>
      <c r="D386" s="89"/>
      <c r="E386" s="18"/>
      <c r="F386" s="18"/>
      <c r="G386" s="18"/>
    </row>
    <row r="387" spans="1:7" x14ac:dyDescent="0.25">
      <c r="A387" s="18"/>
      <c r="B387" s="18"/>
      <c r="C387" s="18"/>
      <c r="D387" s="89"/>
      <c r="E387" s="18"/>
      <c r="F387" s="18"/>
      <c r="G387" s="18"/>
    </row>
    <row r="388" spans="1:7" x14ac:dyDescent="0.25">
      <c r="A388" s="18"/>
      <c r="B388" s="18"/>
      <c r="C388" s="18"/>
      <c r="D388" s="89"/>
      <c r="E388" s="18"/>
      <c r="F388" s="18"/>
      <c r="G388" s="18"/>
    </row>
    <row r="389" spans="1:7" x14ac:dyDescent="0.25">
      <c r="A389" s="18"/>
      <c r="B389" s="18"/>
      <c r="C389" s="18"/>
      <c r="D389" s="89"/>
      <c r="E389" s="18"/>
      <c r="F389" s="18"/>
      <c r="G389" s="18"/>
    </row>
    <row r="390" spans="1:7" x14ac:dyDescent="0.25">
      <c r="A390" s="18"/>
      <c r="B390" s="18"/>
      <c r="C390" s="18"/>
      <c r="D390" s="89"/>
      <c r="E390" s="18"/>
      <c r="F390" s="18"/>
      <c r="G390" s="18"/>
    </row>
    <row r="391" spans="1:7" x14ac:dyDescent="0.25">
      <c r="A391" s="18"/>
      <c r="B391" s="18"/>
      <c r="C391" s="18"/>
      <c r="D391" s="89"/>
      <c r="E391" s="18"/>
      <c r="F391" s="18"/>
      <c r="G391" s="18"/>
    </row>
    <row r="392" spans="1:7" x14ac:dyDescent="0.25">
      <c r="A392" s="18"/>
      <c r="B392" s="18"/>
      <c r="C392" s="18"/>
      <c r="D392" s="89"/>
      <c r="E392" s="18"/>
      <c r="F392" s="18"/>
      <c r="G392" s="18"/>
    </row>
    <row r="393" spans="1:7" x14ac:dyDescent="0.25">
      <c r="A393" s="18"/>
      <c r="B393" s="18"/>
      <c r="C393" s="18"/>
      <c r="D393" s="89"/>
      <c r="E393" s="18"/>
      <c r="F393" s="18"/>
      <c r="G393" s="18"/>
    </row>
    <row r="394" spans="1:7" x14ac:dyDescent="0.25">
      <c r="A394" s="18"/>
      <c r="B394" s="18"/>
      <c r="C394" s="18"/>
      <c r="D394" s="89"/>
      <c r="E394" s="18"/>
      <c r="F394" s="18"/>
      <c r="G394" s="18"/>
    </row>
    <row r="395" spans="1:7" x14ac:dyDescent="0.25">
      <c r="A395" s="18"/>
      <c r="B395" s="18"/>
      <c r="C395" s="18"/>
      <c r="D395" s="89"/>
      <c r="E395" s="18"/>
      <c r="F395" s="18"/>
      <c r="G395" s="18"/>
    </row>
    <row r="396" spans="1:7" x14ac:dyDescent="0.25">
      <c r="A396" s="18"/>
      <c r="B396" s="18"/>
      <c r="C396" s="18"/>
      <c r="D396" s="89"/>
      <c r="E396" s="18"/>
      <c r="F396" s="18"/>
      <c r="G396" s="18"/>
    </row>
    <row r="397" spans="1:7" x14ac:dyDescent="0.25">
      <c r="A397" s="18"/>
      <c r="B397" s="18"/>
      <c r="C397" s="18"/>
      <c r="D397" s="89"/>
      <c r="E397" s="18"/>
      <c r="F397" s="18"/>
      <c r="G397" s="18"/>
    </row>
    <row r="398" spans="1:7" x14ac:dyDescent="0.25">
      <c r="A398" s="18"/>
      <c r="B398" s="18"/>
      <c r="C398" s="18"/>
      <c r="D398" s="89"/>
      <c r="E398" s="18"/>
      <c r="F398" s="18"/>
      <c r="G398" s="18"/>
    </row>
    <row r="399" spans="1:7" x14ac:dyDescent="0.25">
      <c r="A399" s="18"/>
      <c r="B399" s="18"/>
      <c r="C399" s="18"/>
      <c r="D399" s="89"/>
      <c r="E399" s="18"/>
      <c r="F399" s="18"/>
      <c r="G399" s="18"/>
    </row>
    <row r="400" spans="1:7" x14ac:dyDescent="0.25">
      <c r="A400" s="18"/>
      <c r="B400" s="18"/>
      <c r="C400" s="18"/>
      <c r="D400" s="89"/>
      <c r="E400" s="18"/>
      <c r="F400" s="18"/>
      <c r="G400" s="18"/>
    </row>
    <row r="401" spans="1:7" x14ac:dyDescent="0.25">
      <c r="A401" s="18"/>
      <c r="B401" s="18"/>
      <c r="C401" s="18"/>
      <c r="D401" s="89"/>
      <c r="E401" s="18"/>
      <c r="F401" s="18"/>
      <c r="G401" s="18"/>
    </row>
    <row r="402" spans="1:7" x14ac:dyDescent="0.25">
      <c r="A402" s="18"/>
      <c r="B402" s="18"/>
      <c r="C402" s="18"/>
      <c r="D402" s="89"/>
      <c r="E402" s="18"/>
      <c r="F402" s="18"/>
      <c r="G402" s="18"/>
    </row>
    <row r="403" spans="1:7" x14ac:dyDescent="0.25">
      <c r="A403" s="18"/>
      <c r="B403" s="18"/>
      <c r="C403" s="18"/>
      <c r="D403" s="89"/>
      <c r="E403" s="18"/>
      <c r="F403" s="18"/>
      <c r="G403" s="18"/>
    </row>
    <row r="404" spans="1:7" x14ac:dyDescent="0.25">
      <c r="A404" s="18"/>
      <c r="B404" s="18"/>
      <c r="C404" s="18"/>
      <c r="D404" s="89"/>
      <c r="E404" s="18"/>
      <c r="F404" s="18"/>
      <c r="G404" s="18"/>
    </row>
    <row r="405" spans="1:7" x14ac:dyDescent="0.25">
      <c r="A405" s="18"/>
      <c r="B405" s="18"/>
      <c r="C405" s="18"/>
      <c r="D405" s="89"/>
      <c r="E405" s="18"/>
      <c r="F405" s="18"/>
      <c r="G405" s="18"/>
    </row>
    <row r="406" spans="1:7" x14ac:dyDescent="0.25">
      <c r="A406" s="18"/>
      <c r="B406" s="18"/>
      <c r="C406" s="18"/>
      <c r="D406" s="89"/>
      <c r="E406" s="18"/>
      <c r="F406" s="18"/>
      <c r="G406" s="18"/>
    </row>
    <row r="407" spans="1:7" x14ac:dyDescent="0.25">
      <c r="A407" s="18"/>
      <c r="B407" s="18"/>
      <c r="C407" s="18"/>
      <c r="D407" s="89"/>
      <c r="E407" s="18"/>
      <c r="F407" s="18"/>
      <c r="G407" s="18"/>
    </row>
    <row r="408" spans="1:7" x14ac:dyDescent="0.25">
      <c r="A408" s="18"/>
      <c r="B408" s="18"/>
      <c r="C408" s="18"/>
      <c r="D408" s="89"/>
      <c r="E408" s="18"/>
      <c r="F408" s="18"/>
      <c r="G408" s="18"/>
    </row>
    <row r="409" spans="1:7" x14ac:dyDescent="0.25">
      <c r="A409" s="18"/>
      <c r="B409" s="18"/>
      <c r="C409" s="18"/>
      <c r="D409" s="89"/>
      <c r="E409" s="18"/>
      <c r="F409" s="18"/>
      <c r="G409" s="18"/>
    </row>
    <row r="410" spans="1:7" x14ac:dyDescent="0.25">
      <c r="A410" s="18"/>
      <c r="B410" s="18"/>
      <c r="C410" s="18"/>
      <c r="D410" s="89"/>
      <c r="E410" s="18"/>
      <c r="F410" s="18"/>
      <c r="G410" s="18"/>
    </row>
    <row r="411" spans="1:7" x14ac:dyDescent="0.25">
      <c r="A411" s="18"/>
      <c r="B411" s="18"/>
      <c r="C411" s="18"/>
      <c r="D411" s="89"/>
      <c r="E411" s="18"/>
      <c r="F411" s="18"/>
      <c r="G411" s="18"/>
    </row>
    <row r="412" spans="1:7" x14ac:dyDescent="0.25">
      <c r="A412" s="18"/>
      <c r="B412" s="18"/>
      <c r="C412" s="18"/>
      <c r="D412" s="89"/>
      <c r="E412" s="18"/>
      <c r="F412" s="18"/>
      <c r="G412" s="18"/>
    </row>
    <row r="413" spans="1:7" x14ac:dyDescent="0.25">
      <c r="A413" s="18"/>
      <c r="B413" s="18"/>
      <c r="C413" s="18"/>
      <c r="D413" s="89"/>
      <c r="E413" s="18"/>
      <c r="F413" s="18"/>
      <c r="G413" s="18"/>
    </row>
    <row r="414" spans="1:7" x14ac:dyDescent="0.25">
      <c r="A414" s="18"/>
      <c r="B414" s="18"/>
      <c r="C414" s="18"/>
      <c r="D414" s="89"/>
      <c r="E414" s="18"/>
      <c r="F414" s="18"/>
      <c r="G414" s="18"/>
    </row>
    <row r="415" spans="1:7" x14ac:dyDescent="0.25">
      <c r="A415" s="18"/>
      <c r="B415" s="18"/>
      <c r="C415" s="18"/>
      <c r="D415" s="89"/>
      <c r="E415" s="18"/>
      <c r="F415" s="18"/>
      <c r="G415" s="18"/>
    </row>
    <row r="416" spans="1:7" x14ac:dyDescent="0.25">
      <c r="A416" s="18"/>
      <c r="B416" s="18"/>
      <c r="C416" s="18"/>
      <c r="D416" s="89"/>
      <c r="E416" s="18"/>
      <c r="F416" s="18"/>
      <c r="G416" s="18"/>
    </row>
    <row r="417" spans="1:7" x14ac:dyDescent="0.25">
      <c r="A417" s="18"/>
      <c r="B417" s="18"/>
      <c r="C417" s="18"/>
      <c r="D417" s="89"/>
      <c r="E417" s="18"/>
      <c r="F417" s="18"/>
      <c r="G417" s="18"/>
    </row>
    <row r="418" spans="1:7" x14ac:dyDescent="0.25">
      <c r="A418" s="18"/>
      <c r="B418" s="18"/>
      <c r="C418" s="18"/>
      <c r="D418" s="89"/>
      <c r="E418" s="18"/>
      <c r="F418" s="18"/>
      <c r="G418" s="18"/>
    </row>
    <row r="419" spans="1:7" x14ac:dyDescent="0.25">
      <c r="A419" s="18"/>
      <c r="B419" s="18"/>
      <c r="C419" s="18"/>
      <c r="D419" s="89"/>
      <c r="E419" s="18"/>
      <c r="F419" s="18"/>
      <c r="G419" s="18"/>
    </row>
    <row r="420" spans="1:7" x14ac:dyDescent="0.25">
      <c r="A420" s="18"/>
      <c r="B420" s="18"/>
      <c r="C420" s="18"/>
      <c r="D420" s="89"/>
      <c r="E420" s="18"/>
      <c r="F420" s="18"/>
      <c r="G420" s="18"/>
    </row>
    <row r="421" spans="1:7" x14ac:dyDescent="0.25">
      <c r="A421" s="18"/>
      <c r="B421" s="18"/>
      <c r="C421" s="18"/>
      <c r="D421" s="89"/>
      <c r="E421" s="18"/>
      <c r="F421" s="18"/>
      <c r="G421" s="18"/>
    </row>
    <row r="422" spans="1:7" x14ac:dyDescent="0.25">
      <c r="A422" s="18"/>
      <c r="B422" s="18"/>
      <c r="C422" s="18"/>
      <c r="D422" s="89"/>
      <c r="E422" s="18"/>
      <c r="F422" s="18"/>
      <c r="G422" s="18"/>
    </row>
    <row r="423" spans="1:7" x14ac:dyDescent="0.25">
      <c r="A423" s="18"/>
      <c r="B423" s="18"/>
      <c r="C423" s="18"/>
      <c r="D423" s="89"/>
      <c r="E423" s="18"/>
      <c r="F423" s="18"/>
      <c r="G423" s="18"/>
    </row>
    <row r="424" spans="1:7" x14ac:dyDescent="0.25">
      <c r="A424" s="18"/>
      <c r="B424" s="18"/>
      <c r="C424" s="18"/>
      <c r="D424" s="89"/>
      <c r="E424" s="18"/>
      <c r="F424" s="18"/>
      <c r="G424" s="18"/>
    </row>
    <row r="425" spans="1:7" x14ac:dyDescent="0.25">
      <c r="A425" s="18"/>
      <c r="B425" s="18"/>
      <c r="C425" s="18"/>
      <c r="D425" s="89"/>
      <c r="E425" s="18"/>
      <c r="F425" s="18"/>
      <c r="G425" s="18"/>
    </row>
    <row r="426" spans="1:7" x14ac:dyDescent="0.25">
      <c r="A426" s="18"/>
      <c r="B426" s="18"/>
      <c r="C426" s="18"/>
      <c r="D426" s="89"/>
      <c r="E426" s="18"/>
      <c r="F426" s="18"/>
      <c r="G426" s="18"/>
    </row>
    <row r="427" spans="1:7" x14ac:dyDescent="0.25">
      <c r="A427" s="18"/>
      <c r="B427" s="18"/>
      <c r="C427" s="18"/>
      <c r="D427" s="89"/>
      <c r="E427" s="18"/>
      <c r="F427" s="18"/>
      <c r="G427" s="18"/>
    </row>
    <row r="428" spans="1:7" x14ac:dyDescent="0.25">
      <c r="A428" s="18"/>
      <c r="B428" s="18"/>
      <c r="C428" s="18"/>
      <c r="D428" s="89"/>
      <c r="E428" s="18"/>
      <c r="F428" s="18"/>
      <c r="G428" s="18"/>
    </row>
    <row r="429" spans="1:7" x14ac:dyDescent="0.25">
      <c r="A429" s="18"/>
      <c r="B429" s="18"/>
      <c r="C429" s="18"/>
      <c r="D429" s="89"/>
      <c r="E429" s="18"/>
      <c r="F429" s="18"/>
      <c r="G429" s="18"/>
    </row>
    <row r="430" spans="1:7" x14ac:dyDescent="0.25">
      <c r="A430" s="18"/>
      <c r="B430" s="18"/>
      <c r="C430" s="18"/>
      <c r="D430" s="89"/>
      <c r="E430" s="18"/>
      <c r="F430" s="18"/>
      <c r="G430" s="18"/>
    </row>
    <row r="431" spans="1:7" x14ac:dyDescent="0.25">
      <c r="A431" s="18"/>
      <c r="B431" s="18"/>
      <c r="C431" s="18"/>
      <c r="D431" s="89"/>
      <c r="E431" s="18"/>
      <c r="F431" s="18"/>
      <c r="G431" s="18"/>
    </row>
    <row r="432" spans="1:7" x14ac:dyDescent="0.25">
      <c r="A432" s="18"/>
      <c r="B432" s="18"/>
      <c r="C432" s="18"/>
      <c r="D432" s="89"/>
      <c r="E432" s="18"/>
      <c r="F432" s="18"/>
      <c r="G432" s="18"/>
    </row>
    <row r="433" spans="1:7" x14ac:dyDescent="0.25">
      <c r="A433" s="18"/>
      <c r="B433" s="18"/>
      <c r="C433" s="18"/>
      <c r="D433" s="89"/>
      <c r="E433" s="18"/>
      <c r="F433" s="18"/>
      <c r="G433" s="18"/>
    </row>
    <row r="434" spans="1:7" x14ac:dyDescent="0.25">
      <c r="A434" s="18"/>
      <c r="B434" s="18"/>
      <c r="C434" s="18"/>
      <c r="D434" s="89"/>
      <c r="E434" s="18"/>
      <c r="F434" s="18"/>
      <c r="G434" s="18"/>
    </row>
    <row r="435" spans="1:7" x14ac:dyDescent="0.25">
      <c r="A435" s="18"/>
      <c r="B435" s="18"/>
      <c r="C435" s="18"/>
      <c r="D435" s="89"/>
      <c r="E435" s="18"/>
      <c r="F435" s="18"/>
      <c r="G435" s="18"/>
    </row>
    <row r="436" spans="1:7" x14ac:dyDescent="0.25">
      <c r="A436" s="18"/>
      <c r="B436" s="18"/>
      <c r="C436" s="18"/>
      <c r="D436" s="89"/>
      <c r="E436" s="18"/>
      <c r="F436" s="18"/>
      <c r="G436" s="18"/>
    </row>
    <row r="437" spans="1:7" x14ac:dyDescent="0.25">
      <c r="A437" s="18"/>
      <c r="B437" s="18"/>
      <c r="C437" s="18"/>
      <c r="D437" s="89"/>
      <c r="E437" s="18"/>
      <c r="F437" s="18"/>
      <c r="G437" s="18"/>
    </row>
    <row r="438" spans="1:7" x14ac:dyDescent="0.25">
      <c r="A438" s="18"/>
      <c r="B438" s="18"/>
      <c r="C438" s="18"/>
      <c r="D438" s="89"/>
      <c r="E438" s="18"/>
      <c r="F438" s="18"/>
      <c r="G438" s="18"/>
    </row>
    <row r="439" spans="1:7" x14ac:dyDescent="0.25">
      <c r="A439" s="18"/>
      <c r="B439" s="18"/>
      <c r="C439" s="18"/>
      <c r="D439" s="89"/>
      <c r="E439" s="18"/>
      <c r="F439" s="18"/>
      <c r="G439" s="18"/>
    </row>
    <row r="440" spans="1:7" x14ac:dyDescent="0.25">
      <c r="A440" s="18"/>
      <c r="B440" s="18"/>
      <c r="C440" s="18"/>
      <c r="D440" s="89"/>
      <c r="E440" s="18"/>
      <c r="F440" s="18"/>
      <c r="G440" s="18"/>
    </row>
    <row r="441" spans="1:7" x14ac:dyDescent="0.25">
      <c r="A441" s="18"/>
      <c r="B441" s="18"/>
      <c r="C441" s="18"/>
      <c r="D441" s="89"/>
      <c r="E441" s="18"/>
      <c r="F441" s="18"/>
      <c r="G441" s="18"/>
    </row>
    <row r="442" spans="1:7" x14ac:dyDescent="0.25">
      <c r="A442" s="18"/>
      <c r="B442" s="18"/>
      <c r="C442" s="18"/>
      <c r="D442" s="89"/>
      <c r="E442" s="18"/>
      <c r="F442" s="18"/>
      <c r="G442" s="18"/>
    </row>
    <row r="443" spans="1:7" x14ac:dyDescent="0.25">
      <c r="A443" s="18"/>
      <c r="B443" s="18"/>
      <c r="C443" s="18"/>
      <c r="D443" s="89"/>
      <c r="E443" s="18"/>
      <c r="F443" s="18"/>
      <c r="G443" s="18"/>
    </row>
    <row r="444" spans="1:7" x14ac:dyDescent="0.25">
      <c r="A444" s="18"/>
      <c r="B444" s="18"/>
      <c r="C444" s="18"/>
      <c r="D444" s="89"/>
      <c r="E444" s="18"/>
      <c r="F444" s="18"/>
      <c r="G444" s="18"/>
    </row>
    <row r="445" spans="1:7" x14ac:dyDescent="0.25">
      <c r="A445" s="18"/>
      <c r="B445" s="18"/>
      <c r="C445" s="18"/>
      <c r="D445" s="89"/>
      <c r="E445" s="18"/>
      <c r="F445" s="18"/>
      <c r="G445" s="18"/>
    </row>
    <row r="446" spans="1:7" x14ac:dyDescent="0.25">
      <c r="A446" s="18"/>
      <c r="B446" s="18"/>
      <c r="C446" s="18"/>
      <c r="D446" s="89"/>
      <c r="E446" s="18"/>
      <c r="F446" s="18"/>
      <c r="G446" s="18"/>
    </row>
    <row r="447" spans="1:7" x14ac:dyDescent="0.25">
      <c r="A447" s="18"/>
      <c r="B447" s="18"/>
      <c r="C447" s="18"/>
      <c r="D447" s="89"/>
      <c r="E447" s="18"/>
      <c r="F447" s="18"/>
      <c r="G447" s="18"/>
    </row>
    <row r="448" spans="1:7" x14ac:dyDescent="0.25">
      <c r="A448" s="18"/>
      <c r="B448" s="18"/>
      <c r="C448" s="18"/>
      <c r="D448" s="89"/>
      <c r="E448" s="18"/>
      <c r="F448" s="18"/>
      <c r="G448" s="18"/>
    </row>
    <row r="449" spans="1:7" x14ac:dyDescent="0.25">
      <c r="A449" s="18"/>
      <c r="B449" s="18"/>
      <c r="C449" s="18"/>
      <c r="D449" s="89"/>
      <c r="E449" s="18"/>
      <c r="F449" s="18"/>
      <c r="G449" s="18"/>
    </row>
    <row r="450" spans="1:7" x14ac:dyDescent="0.25">
      <c r="A450" s="18"/>
      <c r="B450" s="18"/>
      <c r="C450" s="18"/>
      <c r="D450" s="89"/>
      <c r="E450" s="18"/>
      <c r="F450" s="18"/>
      <c r="G450" s="18"/>
    </row>
    <row r="451" spans="1:7" x14ac:dyDescent="0.25">
      <c r="A451" s="18"/>
      <c r="B451" s="18"/>
      <c r="C451" s="18"/>
      <c r="D451" s="89"/>
      <c r="E451" s="18"/>
      <c r="F451" s="18"/>
      <c r="G451" s="18"/>
    </row>
    <row r="452" spans="1:7" x14ac:dyDescent="0.25">
      <c r="A452" s="18"/>
      <c r="B452" s="18"/>
      <c r="C452" s="18"/>
      <c r="D452" s="89"/>
      <c r="E452" s="18"/>
      <c r="F452" s="18"/>
      <c r="G452" s="18"/>
    </row>
    <row r="453" spans="1:7" x14ac:dyDescent="0.25">
      <c r="A453" s="18"/>
      <c r="B453" s="18"/>
      <c r="C453" s="18"/>
      <c r="D453" s="89"/>
      <c r="E453" s="18"/>
      <c r="F453" s="18"/>
      <c r="G453" s="18"/>
    </row>
    <row r="454" spans="1:7" x14ac:dyDescent="0.25">
      <c r="A454" s="18"/>
      <c r="B454" s="18"/>
      <c r="C454" s="18"/>
      <c r="D454" s="89"/>
      <c r="E454" s="18"/>
      <c r="F454" s="18"/>
      <c r="G454" s="18"/>
    </row>
    <row r="455" spans="1:7" x14ac:dyDescent="0.25">
      <c r="A455" s="18"/>
      <c r="B455" s="18"/>
      <c r="C455" s="18"/>
      <c r="D455" s="89"/>
      <c r="E455" s="18"/>
      <c r="F455" s="18"/>
      <c r="G455" s="18"/>
    </row>
    <row r="456" spans="1:7" x14ac:dyDescent="0.25">
      <c r="A456" s="18"/>
      <c r="B456" s="18"/>
      <c r="C456" s="18"/>
      <c r="D456" s="89"/>
      <c r="E456" s="18"/>
      <c r="F456" s="18"/>
      <c r="G456" s="18"/>
    </row>
    <row r="457" spans="1:7" x14ac:dyDescent="0.25">
      <c r="A457" s="18"/>
      <c r="B457" s="18"/>
      <c r="C457" s="18"/>
      <c r="D457" s="89"/>
      <c r="E457" s="18"/>
      <c r="F457" s="18"/>
      <c r="G457" s="18"/>
    </row>
    <row r="458" spans="1:7" x14ac:dyDescent="0.25">
      <c r="A458" s="18"/>
      <c r="B458" s="18"/>
      <c r="C458" s="18"/>
      <c r="D458" s="89"/>
      <c r="E458" s="18"/>
      <c r="F458" s="18"/>
      <c r="G458" s="18"/>
    </row>
    <row r="459" spans="1:7" x14ac:dyDescent="0.25">
      <c r="A459" s="18"/>
      <c r="B459" s="18"/>
      <c r="C459" s="18"/>
      <c r="D459" s="89"/>
      <c r="E459" s="18"/>
      <c r="F459" s="18"/>
      <c r="G459" s="18"/>
    </row>
    <row r="460" spans="1:7" x14ac:dyDescent="0.25">
      <c r="A460" s="18"/>
      <c r="B460" s="18"/>
      <c r="C460" s="18"/>
      <c r="D460" s="89"/>
      <c r="E460" s="18"/>
      <c r="F460" s="18"/>
      <c r="G460" s="18"/>
    </row>
    <row r="461" spans="1:7" x14ac:dyDescent="0.25">
      <c r="A461" s="18"/>
      <c r="B461" s="18"/>
      <c r="C461" s="18"/>
      <c r="D461" s="89"/>
      <c r="E461" s="18"/>
      <c r="F461" s="18"/>
      <c r="G461" s="18"/>
    </row>
    <row r="462" spans="1:7" x14ac:dyDescent="0.25">
      <c r="A462" s="18"/>
      <c r="B462" s="18"/>
      <c r="C462" s="18"/>
      <c r="D462" s="89"/>
      <c r="E462" s="18"/>
      <c r="F462" s="18"/>
      <c r="G462" s="18"/>
    </row>
    <row r="463" spans="1:7" x14ac:dyDescent="0.25">
      <c r="A463" s="18"/>
      <c r="B463" s="18"/>
      <c r="C463" s="18"/>
      <c r="D463" s="89"/>
      <c r="E463" s="18"/>
      <c r="F463" s="18"/>
      <c r="G463" s="18"/>
    </row>
    <row r="464" spans="1:7" x14ac:dyDescent="0.25">
      <c r="A464" s="18"/>
      <c r="B464" s="18"/>
      <c r="C464" s="18"/>
      <c r="D464" s="89"/>
      <c r="E464" s="18"/>
      <c r="F464" s="18"/>
      <c r="G464" s="18"/>
    </row>
    <row r="465" spans="1:7" x14ac:dyDescent="0.25">
      <c r="A465" s="18"/>
      <c r="B465" s="18"/>
      <c r="C465" s="18"/>
      <c r="D465" s="89"/>
      <c r="E465" s="18"/>
      <c r="F465" s="18"/>
      <c r="G465" s="18"/>
    </row>
    <row r="466" spans="1:7" x14ac:dyDescent="0.25">
      <c r="A466" s="18"/>
      <c r="B466" s="18"/>
      <c r="C466" s="18"/>
      <c r="D466" s="89"/>
      <c r="E466" s="18"/>
      <c r="F466" s="18"/>
      <c r="G466" s="18"/>
    </row>
    <row r="467" spans="1:7" x14ac:dyDescent="0.25">
      <c r="A467" s="18"/>
      <c r="B467" s="18"/>
      <c r="C467" s="18"/>
      <c r="D467" s="89"/>
      <c r="E467" s="18"/>
      <c r="F467" s="18"/>
      <c r="G467" s="18"/>
    </row>
    <row r="468" spans="1:7" x14ac:dyDescent="0.25">
      <c r="A468" s="18"/>
      <c r="B468" s="18"/>
      <c r="C468" s="18"/>
      <c r="D468" s="89"/>
      <c r="E468" s="18"/>
      <c r="F468" s="18"/>
      <c r="G468" s="18"/>
    </row>
    <row r="469" spans="1:7" x14ac:dyDescent="0.25">
      <c r="A469" s="18"/>
      <c r="B469" s="18"/>
      <c r="C469" s="18"/>
      <c r="D469" s="89"/>
      <c r="E469" s="18"/>
      <c r="F469" s="18"/>
      <c r="G469" s="18"/>
    </row>
    <row r="470" spans="1:7" x14ac:dyDescent="0.25">
      <c r="A470" s="18"/>
      <c r="B470" s="18"/>
      <c r="C470" s="18"/>
      <c r="D470" s="89"/>
      <c r="E470" s="18"/>
      <c r="F470" s="18"/>
      <c r="G470" s="18"/>
    </row>
    <row r="471" spans="1:7" x14ac:dyDescent="0.25">
      <c r="A471" s="18"/>
      <c r="B471" s="18"/>
      <c r="C471" s="18"/>
      <c r="D471" s="89"/>
      <c r="E471" s="18"/>
      <c r="F471" s="18"/>
      <c r="G471" s="18"/>
    </row>
    <row r="472" spans="1:7" x14ac:dyDescent="0.25">
      <c r="A472" s="18"/>
      <c r="B472" s="18"/>
      <c r="C472" s="18"/>
      <c r="D472" s="89"/>
      <c r="E472" s="18"/>
      <c r="F472" s="18"/>
      <c r="G472" s="18"/>
    </row>
    <row r="473" spans="1:7" x14ac:dyDescent="0.25">
      <c r="A473" s="18"/>
      <c r="B473" s="18"/>
      <c r="C473" s="18"/>
      <c r="D473" s="89"/>
      <c r="E473" s="18"/>
      <c r="F473" s="18"/>
      <c r="G473" s="18"/>
    </row>
    <row r="474" spans="1:7" x14ac:dyDescent="0.25">
      <c r="A474" s="18"/>
      <c r="B474" s="18"/>
      <c r="C474" s="18"/>
      <c r="D474" s="89"/>
      <c r="E474" s="18"/>
      <c r="F474" s="18"/>
      <c r="G474" s="18"/>
    </row>
    <row r="475" spans="1:7" x14ac:dyDescent="0.25">
      <c r="A475" s="18"/>
      <c r="B475" s="18"/>
      <c r="C475" s="18"/>
      <c r="D475" s="89"/>
      <c r="E475" s="18"/>
      <c r="F475" s="18"/>
      <c r="G475" s="18"/>
    </row>
    <row r="476" spans="1:7" x14ac:dyDescent="0.25">
      <c r="A476" s="18"/>
      <c r="B476" s="18"/>
      <c r="C476" s="18"/>
      <c r="D476" s="89"/>
      <c r="E476" s="18"/>
      <c r="F476" s="18"/>
      <c r="G476" s="18"/>
    </row>
    <row r="477" spans="1:7" x14ac:dyDescent="0.25">
      <c r="A477" s="18"/>
      <c r="B477" s="18"/>
      <c r="C477" s="18"/>
      <c r="D477" s="89"/>
      <c r="E477" s="18"/>
      <c r="F477" s="18"/>
      <c r="G477" s="18"/>
    </row>
    <row r="478" spans="1:7" x14ac:dyDescent="0.25">
      <c r="A478" s="18"/>
      <c r="B478" s="18"/>
      <c r="C478" s="18"/>
      <c r="D478" s="89"/>
      <c r="E478" s="18"/>
      <c r="F478" s="18"/>
      <c r="G478" s="18"/>
    </row>
    <row r="479" spans="1:7" x14ac:dyDescent="0.25">
      <c r="A479" s="18"/>
      <c r="B479" s="18"/>
      <c r="C479" s="18"/>
      <c r="D479" s="89"/>
      <c r="E479" s="18"/>
      <c r="F479" s="18"/>
      <c r="G479" s="18"/>
    </row>
    <row r="480" spans="1:7" x14ac:dyDescent="0.25">
      <c r="A480" s="18"/>
      <c r="B480" s="18"/>
      <c r="C480" s="18"/>
      <c r="D480" s="89"/>
      <c r="E480" s="18"/>
      <c r="F480" s="18"/>
      <c r="G480" s="18"/>
    </row>
    <row r="481" spans="1:7" x14ac:dyDescent="0.25">
      <c r="A481" s="18"/>
      <c r="B481" s="18"/>
      <c r="C481" s="18"/>
      <c r="D481" s="89"/>
      <c r="E481" s="18"/>
      <c r="F481" s="18"/>
      <c r="G481" s="18"/>
    </row>
    <row r="482" spans="1:7" x14ac:dyDescent="0.25">
      <c r="A482" s="18"/>
      <c r="B482" s="18"/>
      <c r="C482" s="18"/>
      <c r="D482" s="89"/>
      <c r="E482" s="18"/>
      <c r="F482" s="18"/>
      <c r="G482" s="18"/>
    </row>
    <row r="483" spans="1:7" x14ac:dyDescent="0.25">
      <c r="A483" s="18"/>
      <c r="B483" s="18"/>
      <c r="C483" s="18"/>
      <c r="D483" s="89"/>
      <c r="E483" s="18"/>
      <c r="F483" s="18"/>
      <c r="G483" s="18"/>
    </row>
    <row r="484" spans="1:7" x14ac:dyDescent="0.25">
      <c r="A484" s="18"/>
      <c r="B484" s="18"/>
      <c r="C484" s="18"/>
      <c r="D484" s="89"/>
      <c r="E484" s="18"/>
      <c r="F484" s="18"/>
      <c r="G484" s="18"/>
    </row>
    <row r="485" spans="1:7" x14ac:dyDescent="0.25">
      <c r="A485" s="18"/>
      <c r="B485" s="18"/>
      <c r="C485" s="18"/>
      <c r="D485" s="89"/>
      <c r="E485" s="18"/>
      <c r="F485" s="18"/>
      <c r="G485" s="18"/>
    </row>
    <row r="486" spans="1:7" x14ac:dyDescent="0.25">
      <c r="A486" s="18"/>
      <c r="B486" s="18"/>
      <c r="C486" s="18"/>
      <c r="D486" s="89"/>
      <c r="E486" s="18"/>
      <c r="F486" s="18"/>
      <c r="G486" s="18"/>
    </row>
    <row r="487" spans="1:7" x14ac:dyDescent="0.25">
      <c r="A487" s="18"/>
      <c r="B487" s="18"/>
      <c r="C487" s="18"/>
      <c r="D487" s="89"/>
      <c r="E487" s="18"/>
      <c r="F487" s="18"/>
      <c r="G487" s="18"/>
    </row>
    <row r="488" spans="1:7" x14ac:dyDescent="0.25">
      <c r="A488" s="18"/>
      <c r="B488" s="18"/>
      <c r="C488" s="18"/>
      <c r="D488" s="89"/>
      <c r="E488" s="18"/>
      <c r="F488" s="18"/>
      <c r="G488" s="18"/>
    </row>
    <row r="489" spans="1:7" x14ac:dyDescent="0.25">
      <c r="A489" s="18"/>
      <c r="B489" s="18"/>
      <c r="C489" s="18"/>
      <c r="D489" s="89"/>
      <c r="E489" s="18"/>
      <c r="F489" s="18"/>
      <c r="G489" s="18"/>
    </row>
    <row r="490" spans="1:7" x14ac:dyDescent="0.25">
      <c r="A490" s="18"/>
      <c r="B490" s="18"/>
      <c r="C490" s="18"/>
      <c r="D490" s="89"/>
      <c r="E490" s="18"/>
      <c r="F490" s="18"/>
      <c r="G490" s="18"/>
    </row>
    <row r="491" spans="1:7" x14ac:dyDescent="0.25">
      <c r="A491" s="18"/>
      <c r="B491" s="18"/>
      <c r="C491" s="18"/>
      <c r="D491" s="89"/>
      <c r="E491" s="18"/>
      <c r="F491" s="18"/>
      <c r="G491" s="18"/>
    </row>
    <row r="492" spans="1:7" x14ac:dyDescent="0.25">
      <c r="A492" s="18"/>
      <c r="B492" s="18"/>
      <c r="C492" s="18"/>
      <c r="D492" s="89"/>
      <c r="E492" s="18"/>
      <c r="F492" s="18"/>
      <c r="G492" s="18"/>
    </row>
    <row r="493" spans="1:7" x14ac:dyDescent="0.25">
      <c r="A493" s="18"/>
      <c r="B493" s="18"/>
      <c r="C493" s="18"/>
      <c r="D493" s="89"/>
      <c r="E493" s="18"/>
      <c r="F493" s="18"/>
      <c r="G493" s="18"/>
    </row>
    <row r="494" spans="1:7" x14ac:dyDescent="0.25">
      <c r="A494" s="18"/>
      <c r="B494" s="18"/>
      <c r="C494" s="18"/>
      <c r="D494" s="89"/>
      <c r="E494" s="18"/>
      <c r="F494" s="18"/>
      <c r="G494" s="18"/>
    </row>
    <row r="495" spans="1:7" x14ac:dyDescent="0.25">
      <c r="A495" s="18"/>
      <c r="B495" s="18"/>
      <c r="C495" s="18"/>
      <c r="D495" s="89"/>
      <c r="E495" s="18"/>
      <c r="F495" s="18"/>
      <c r="G495" s="18"/>
    </row>
    <row r="496" spans="1:7" x14ac:dyDescent="0.25">
      <c r="A496" s="18"/>
      <c r="B496" s="18"/>
      <c r="C496" s="18"/>
      <c r="D496" s="89"/>
      <c r="E496" s="18"/>
      <c r="F496" s="18"/>
      <c r="G496" s="18"/>
    </row>
    <row r="497" spans="1:7" x14ac:dyDescent="0.25">
      <c r="A497" s="18"/>
      <c r="B497" s="18"/>
      <c r="C497" s="18"/>
      <c r="D497" s="89"/>
      <c r="E497" s="18"/>
      <c r="F497" s="18"/>
      <c r="G497" s="18"/>
    </row>
    <row r="498" spans="1:7" x14ac:dyDescent="0.25">
      <c r="A498" s="18"/>
      <c r="B498" s="18"/>
      <c r="C498" s="18"/>
      <c r="D498" s="89"/>
      <c r="E498" s="18"/>
      <c r="F498" s="18"/>
      <c r="G498" s="18"/>
    </row>
    <row r="499" spans="1:7" x14ac:dyDescent="0.25">
      <c r="A499" s="18"/>
      <c r="B499" s="18"/>
      <c r="C499" s="18"/>
      <c r="D499" s="89"/>
      <c r="E499" s="18"/>
      <c r="F499" s="18"/>
      <c r="G499" s="18"/>
    </row>
    <row r="500" spans="1:7" x14ac:dyDescent="0.25">
      <c r="A500" s="18"/>
      <c r="B500" s="18"/>
      <c r="C500" s="18"/>
      <c r="D500" s="89"/>
      <c r="E500" s="18"/>
      <c r="F500" s="18"/>
      <c r="G500" s="18"/>
    </row>
    <row r="501" spans="1:7" x14ac:dyDescent="0.25">
      <c r="A501" s="18"/>
      <c r="B501" s="18"/>
      <c r="C501" s="18"/>
      <c r="D501" s="89"/>
      <c r="E501" s="18"/>
      <c r="F501" s="18"/>
      <c r="G501" s="18"/>
    </row>
    <row r="502" spans="1:7" x14ac:dyDescent="0.25">
      <c r="A502" s="18"/>
      <c r="B502" s="18"/>
      <c r="C502" s="18"/>
      <c r="D502" s="89"/>
      <c r="E502" s="18"/>
      <c r="F502" s="18"/>
      <c r="G502" s="18"/>
    </row>
    <row r="503" spans="1:7" x14ac:dyDescent="0.25">
      <c r="A503" s="18"/>
      <c r="B503" s="18"/>
      <c r="C503" s="18"/>
      <c r="D503" s="89"/>
      <c r="E503" s="18"/>
      <c r="F503" s="18"/>
      <c r="G503" s="18"/>
    </row>
    <row r="504" spans="1:7" x14ac:dyDescent="0.25">
      <c r="A504" s="18"/>
      <c r="B504" s="18"/>
      <c r="C504" s="18"/>
      <c r="D504" s="89"/>
      <c r="E504" s="18"/>
      <c r="F504" s="18"/>
      <c r="G504" s="18"/>
    </row>
    <row r="505" spans="1:7" x14ac:dyDescent="0.25">
      <c r="A505" s="18"/>
      <c r="B505" s="18"/>
      <c r="C505" s="18"/>
      <c r="D505" s="89"/>
      <c r="E505" s="18"/>
      <c r="F505" s="18"/>
      <c r="G505" s="18"/>
    </row>
    <row r="506" spans="1:7" x14ac:dyDescent="0.25">
      <c r="A506" s="18"/>
      <c r="B506" s="18"/>
      <c r="C506" s="18"/>
      <c r="D506" s="89"/>
      <c r="E506" s="18"/>
      <c r="F506" s="18"/>
      <c r="G506" s="18"/>
    </row>
    <row r="507" spans="1:7" x14ac:dyDescent="0.25">
      <c r="A507" s="18"/>
      <c r="B507" s="18"/>
      <c r="C507" s="18"/>
      <c r="D507" s="89"/>
      <c r="E507" s="18"/>
      <c r="F507" s="18"/>
      <c r="G507" s="18"/>
    </row>
    <row r="508" spans="1:7" x14ac:dyDescent="0.25">
      <c r="A508" s="18"/>
      <c r="B508" s="18"/>
      <c r="C508" s="18"/>
      <c r="D508" s="89"/>
      <c r="E508" s="18"/>
      <c r="F508" s="18"/>
      <c r="G508" s="18"/>
    </row>
    <row r="509" spans="1:7" x14ac:dyDescent="0.25">
      <c r="A509" s="18"/>
      <c r="B509" s="18"/>
      <c r="C509" s="18"/>
      <c r="D509" s="89"/>
      <c r="E509" s="18"/>
      <c r="F509" s="18"/>
      <c r="G509" s="18"/>
    </row>
    <row r="510" spans="1:7" x14ac:dyDescent="0.25">
      <c r="A510" s="18"/>
      <c r="B510" s="18"/>
      <c r="C510" s="18"/>
      <c r="D510" s="89"/>
      <c r="E510" s="18"/>
      <c r="F510" s="18"/>
      <c r="G510" s="18"/>
    </row>
    <row r="511" spans="1:7" x14ac:dyDescent="0.25">
      <c r="A511" s="18"/>
      <c r="B511" s="18"/>
      <c r="C511" s="18"/>
      <c r="D511" s="89"/>
      <c r="E511" s="18"/>
      <c r="F511" s="18"/>
      <c r="G511" s="18"/>
    </row>
    <row r="512" spans="1:7" x14ac:dyDescent="0.25">
      <c r="A512" s="18"/>
      <c r="B512" s="18"/>
      <c r="C512" s="18"/>
      <c r="D512" s="89"/>
      <c r="E512" s="18"/>
      <c r="F512" s="18"/>
      <c r="G512" s="18"/>
    </row>
    <row r="513" spans="1:7" x14ac:dyDescent="0.25">
      <c r="A513" s="18"/>
      <c r="B513" s="18"/>
      <c r="C513" s="18"/>
      <c r="D513" s="89"/>
      <c r="E513" s="18"/>
      <c r="F513" s="18"/>
      <c r="G513" s="18"/>
    </row>
    <row r="514" spans="1:7" x14ac:dyDescent="0.25">
      <c r="A514" s="18"/>
      <c r="B514" s="18"/>
      <c r="C514" s="18"/>
      <c r="D514" s="89"/>
      <c r="E514" s="18"/>
      <c r="F514" s="18"/>
      <c r="G514" s="18"/>
    </row>
    <row r="515" spans="1:7" x14ac:dyDescent="0.25">
      <c r="A515" s="18"/>
      <c r="B515" s="18"/>
      <c r="C515" s="18"/>
      <c r="D515" s="89"/>
      <c r="E515" s="18"/>
      <c r="F515" s="18"/>
      <c r="G515" s="18"/>
    </row>
    <row r="516" spans="1:7" x14ac:dyDescent="0.25">
      <c r="A516" s="18"/>
      <c r="B516" s="18"/>
      <c r="C516" s="18"/>
      <c r="D516" s="89"/>
      <c r="E516" s="18"/>
      <c r="F516" s="18"/>
      <c r="G516" s="18"/>
    </row>
    <row r="517" spans="1:7" x14ac:dyDescent="0.25">
      <c r="A517" s="18"/>
      <c r="B517" s="18"/>
      <c r="C517" s="18"/>
      <c r="D517" s="89"/>
      <c r="E517" s="18"/>
      <c r="F517" s="18"/>
      <c r="G517" s="18"/>
    </row>
    <row r="518" spans="1:7" x14ac:dyDescent="0.25">
      <c r="A518" s="18"/>
      <c r="B518" s="18"/>
      <c r="C518" s="18"/>
      <c r="D518" s="89"/>
      <c r="E518" s="18"/>
      <c r="F518" s="18"/>
      <c r="G518" s="18"/>
    </row>
    <row r="519" spans="1:7" x14ac:dyDescent="0.25">
      <c r="A519" s="18"/>
      <c r="B519" s="18"/>
      <c r="C519" s="18"/>
      <c r="D519" s="89"/>
      <c r="E519" s="18"/>
      <c r="F519" s="18"/>
      <c r="G519" s="18"/>
    </row>
    <row r="520" spans="1:7" x14ac:dyDescent="0.25">
      <c r="A520" s="18"/>
      <c r="B520" s="18"/>
      <c r="C520" s="18"/>
      <c r="D520" s="89"/>
      <c r="E520" s="18"/>
      <c r="F520" s="18"/>
      <c r="G520" s="18"/>
    </row>
    <row r="521" spans="1:7" x14ac:dyDescent="0.25">
      <c r="A521" s="18"/>
      <c r="B521" s="18"/>
      <c r="C521" s="18"/>
      <c r="D521" s="89"/>
      <c r="E521" s="18"/>
      <c r="F521" s="18"/>
      <c r="G521" s="18"/>
    </row>
    <row r="522" spans="1:7" x14ac:dyDescent="0.25">
      <c r="A522" s="18"/>
      <c r="B522" s="18"/>
      <c r="C522" s="18"/>
      <c r="D522" s="89"/>
      <c r="E522" s="18"/>
      <c r="F522" s="18"/>
      <c r="G522" s="18"/>
    </row>
    <row r="523" spans="1:7" x14ac:dyDescent="0.25">
      <c r="A523" s="18"/>
      <c r="B523" s="18"/>
      <c r="C523" s="18"/>
      <c r="D523" s="89"/>
      <c r="E523" s="18"/>
      <c r="F523" s="18"/>
      <c r="G523" s="18"/>
    </row>
    <row r="524" spans="1:7" x14ac:dyDescent="0.25">
      <c r="A524" s="18"/>
      <c r="B524" s="18"/>
      <c r="C524" s="18"/>
      <c r="D524" s="89"/>
      <c r="E524" s="18"/>
      <c r="F524" s="18"/>
      <c r="G524" s="18"/>
    </row>
    <row r="525" spans="1:7" x14ac:dyDescent="0.25">
      <c r="A525" s="18"/>
      <c r="B525" s="18"/>
      <c r="C525" s="18"/>
      <c r="D525" s="89"/>
      <c r="E525" s="18"/>
      <c r="F525" s="18"/>
      <c r="G525" s="18"/>
    </row>
    <row r="526" spans="1:7" x14ac:dyDescent="0.25">
      <c r="A526" s="18"/>
      <c r="B526" s="18"/>
      <c r="C526" s="18"/>
      <c r="D526" s="89"/>
      <c r="E526" s="18"/>
      <c r="F526" s="18"/>
      <c r="G526" s="18"/>
    </row>
    <row r="527" spans="1:7" x14ac:dyDescent="0.25">
      <c r="A527" s="18"/>
      <c r="B527" s="18"/>
      <c r="C527" s="18"/>
      <c r="D527" s="89"/>
      <c r="E527" s="18"/>
      <c r="F527" s="18"/>
      <c r="G527" s="18"/>
    </row>
    <row r="528" spans="1:7" x14ac:dyDescent="0.25">
      <c r="A528" s="18"/>
      <c r="B528" s="18"/>
      <c r="C528" s="18"/>
      <c r="D528" s="89"/>
      <c r="E528" s="18"/>
      <c r="F528" s="18"/>
      <c r="G528" s="18"/>
    </row>
    <row r="529" spans="1:7" x14ac:dyDescent="0.25">
      <c r="A529" s="18"/>
      <c r="B529" s="18"/>
      <c r="C529" s="18"/>
      <c r="D529" s="89"/>
      <c r="E529" s="18"/>
      <c r="F529" s="18"/>
      <c r="G529" s="18"/>
    </row>
    <row r="530" spans="1:7" x14ac:dyDescent="0.25">
      <c r="A530" s="18"/>
      <c r="B530" s="18"/>
      <c r="C530" s="18"/>
      <c r="D530" s="89"/>
      <c r="E530" s="18"/>
      <c r="F530" s="18"/>
      <c r="G530" s="18"/>
    </row>
    <row r="531" spans="1:7" x14ac:dyDescent="0.25">
      <c r="A531" s="18"/>
      <c r="B531" s="18"/>
      <c r="C531" s="18"/>
      <c r="D531" s="89"/>
      <c r="E531" s="18"/>
      <c r="F531" s="18"/>
      <c r="G531" s="18"/>
    </row>
    <row r="532" spans="1:7" x14ac:dyDescent="0.25">
      <c r="A532" s="18"/>
      <c r="B532" s="18"/>
      <c r="C532" s="18"/>
      <c r="D532" s="89"/>
      <c r="E532" s="18"/>
      <c r="F532" s="18"/>
      <c r="G532" s="18"/>
    </row>
    <row r="533" spans="1:7" x14ac:dyDescent="0.25">
      <c r="A533" s="18"/>
      <c r="B533" s="18"/>
      <c r="C533" s="18"/>
      <c r="D533" s="89"/>
      <c r="E533" s="18"/>
      <c r="F533" s="18"/>
      <c r="G533" s="18"/>
    </row>
    <row r="534" spans="1:7" x14ac:dyDescent="0.25">
      <c r="A534" s="18"/>
      <c r="B534" s="18"/>
      <c r="C534" s="18"/>
      <c r="D534" s="89"/>
      <c r="E534" s="18"/>
      <c r="F534" s="18"/>
      <c r="G534" s="18"/>
    </row>
    <row r="535" spans="1:7" x14ac:dyDescent="0.25">
      <c r="A535" s="18"/>
      <c r="B535" s="18"/>
      <c r="C535" s="18"/>
      <c r="D535" s="89"/>
      <c r="E535" s="18"/>
      <c r="F535" s="18"/>
      <c r="G535" s="18"/>
    </row>
    <row r="536" spans="1:7" x14ac:dyDescent="0.25">
      <c r="A536" s="18"/>
      <c r="B536" s="18"/>
      <c r="C536" s="18"/>
      <c r="D536" s="89"/>
      <c r="E536" s="18"/>
      <c r="F536" s="18"/>
      <c r="G536" s="18"/>
    </row>
    <row r="537" spans="1:7" x14ac:dyDescent="0.25">
      <c r="A537" s="18"/>
      <c r="B537" s="18"/>
      <c r="C537" s="18"/>
      <c r="D537" s="89"/>
      <c r="E537" s="18"/>
      <c r="F537" s="18"/>
      <c r="G537" s="18"/>
    </row>
    <row r="538" spans="1:7" x14ac:dyDescent="0.25">
      <c r="A538" s="18"/>
      <c r="B538" s="18"/>
      <c r="C538" s="18"/>
      <c r="D538" s="89"/>
      <c r="E538" s="18"/>
      <c r="F538" s="18"/>
      <c r="G538" s="18"/>
    </row>
    <row r="539" spans="1:7" x14ac:dyDescent="0.25">
      <c r="A539" s="18"/>
      <c r="B539" s="18"/>
      <c r="C539" s="18"/>
      <c r="D539" s="89"/>
      <c r="E539" s="18"/>
      <c r="F539" s="18"/>
      <c r="G539" s="18"/>
    </row>
    <row r="540" spans="1:7" x14ac:dyDescent="0.25">
      <c r="A540" s="18"/>
      <c r="B540" s="18"/>
      <c r="C540" s="18"/>
      <c r="D540" s="89"/>
      <c r="E540" s="18"/>
      <c r="F540" s="18"/>
      <c r="G540" s="18"/>
    </row>
    <row r="541" spans="1:7" x14ac:dyDescent="0.25">
      <c r="A541" s="18"/>
      <c r="B541" s="18"/>
      <c r="C541" s="18"/>
      <c r="D541" s="89"/>
      <c r="E541" s="18"/>
      <c r="F541" s="18"/>
      <c r="G541" s="18"/>
    </row>
    <row r="542" spans="1:7" x14ac:dyDescent="0.25">
      <c r="A542" s="18"/>
      <c r="B542" s="18"/>
      <c r="C542" s="18"/>
      <c r="D542" s="89"/>
      <c r="E542" s="18"/>
      <c r="F542" s="18"/>
      <c r="G542" s="18"/>
    </row>
    <row r="543" spans="1:7" x14ac:dyDescent="0.25">
      <c r="A543" s="18"/>
      <c r="B543" s="18"/>
      <c r="C543" s="18"/>
      <c r="D543" s="89"/>
      <c r="E543" s="18"/>
      <c r="F543" s="18"/>
      <c r="G543" s="18"/>
    </row>
    <row r="544" spans="1:7" x14ac:dyDescent="0.25">
      <c r="A544" s="18"/>
      <c r="B544" s="18"/>
      <c r="C544" s="18"/>
      <c r="D544" s="89"/>
      <c r="E544" s="18"/>
      <c r="F544" s="18"/>
      <c r="G544" s="18"/>
    </row>
    <row r="545" spans="1:7" x14ac:dyDescent="0.25">
      <c r="A545" s="18"/>
      <c r="B545" s="18"/>
      <c r="C545" s="18"/>
      <c r="D545" s="89"/>
      <c r="E545" s="18"/>
      <c r="F545" s="18"/>
      <c r="G545" s="18"/>
    </row>
    <row r="546" spans="1:7" x14ac:dyDescent="0.25">
      <c r="A546" s="18"/>
      <c r="B546" s="18"/>
      <c r="C546" s="18"/>
      <c r="D546" s="89"/>
      <c r="E546" s="18"/>
      <c r="F546" s="18"/>
      <c r="G546" s="18"/>
    </row>
    <row r="547" spans="1:7" x14ac:dyDescent="0.25">
      <c r="A547" s="18"/>
      <c r="B547" s="18"/>
      <c r="C547" s="18"/>
      <c r="D547" s="89"/>
      <c r="E547" s="18"/>
      <c r="F547" s="18"/>
      <c r="G547" s="18"/>
    </row>
    <row r="548" spans="1:7" x14ac:dyDescent="0.25">
      <c r="A548" s="18"/>
      <c r="B548" s="18"/>
      <c r="C548" s="18"/>
      <c r="D548" s="89"/>
      <c r="E548" s="18"/>
      <c r="F548" s="18"/>
      <c r="G548" s="18"/>
    </row>
    <row r="549" spans="1:7" x14ac:dyDescent="0.25">
      <c r="A549" s="18"/>
      <c r="B549" s="18"/>
      <c r="C549" s="18"/>
      <c r="D549" s="89"/>
      <c r="E549" s="18"/>
      <c r="F549" s="18"/>
      <c r="G549" s="18"/>
    </row>
    <row r="550" spans="1:7" x14ac:dyDescent="0.25">
      <c r="A550" s="18"/>
      <c r="B550" s="18"/>
      <c r="C550" s="18"/>
      <c r="D550" s="89"/>
      <c r="E550" s="18"/>
      <c r="F550" s="18"/>
      <c r="G550" s="18"/>
    </row>
    <row r="551" spans="1:7" x14ac:dyDescent="0.25">
      <c r="A551" s="18"/>
      <c r="B551" s="18"/>
      <c r="C551" s="18"/>
      <c r="D551" s="89"/>
      <c r="E551" s="18"/>
      <c r="F551" s="18"/>
      <c r="G551" s="18"/>
    </row>
    <row r="552" spans="1:7" x14ac:dyDescent="0.25">
      <c r="A552" s="18"/>
      <c r="B552" s="18"/>
      <c r="C552" s="18"/>
      <c r="D552" s="89"/>
      <c r="E552" s="18"/>
      <c r="F552" s="18"/>
      <c r="G552" s="18"/>
    </row>
    <row r="553" spans="1:7" x14ac:dyDescent="0.25">
      <c r="A553" s="18"/>
      <c r="B553" s="18"/>
      <c r="C553" s="18"/>
      <c r="D553" s="89"/>
      <c r="E553" s="18"/>
      <c r="F553" s="18"/>
      <c r="G553" s="18"/>
    </row>
    <row r="554" spans="1:7" x14ac:dyDescent="0.25">
      <c r="A554" s="18"/>
      <c r="B554" s="18"/>
      <c r="C554" s="18"/>
      <c r="D554" s="89"/>
      <c r="E554" s="18"/>
      <c r="F554" s="18"/>
      <c r="G554" s="18"/>
    </row>
    <row r="555" spans="1:7" x14ac:dyDescent="0.25">
      <c r="A555" s="18"/>
      <c r="B555" s="18"/>
      <c r="C555" s="18"/>
      <c r="D555" s="89"/>
      <c r="E555" s="18"/>
      <c r="F555" s="18"/>
      <c r="G555" s="18"/>
    </row>
    <row r="556" spans="1:7" x14ac:dyDescent="0.25">
      <c r="A556" s="18"/>
      <c r="B556" s="18"/>
      <c r="C556" s="18"/>
      <c r="D556" s="89"/>
      <c r="E556" s="18"/>
      <c r="F556" s="18"/>
      <c r="G556" s="18"/>
    </row>
    <row r="557" spans="1:7" x14ac:dyDescent="0.25">
      <c r="A557" s="18"/>
      <c r="B557" s="18"/>
      <c r="C557" s="18"/>
      <c r="D557" s="89"/>
      <c r="E557" s="18"/>
      <c r="F557" s="18"/>
      <c r="G557" s="18"/>
    </row>
    <row r="558" spans="1:7" x14ac:dyDescent="0.25">
      <c r="A558" s="18"/>
      <c r="B558" s="18"/>
      <c r="C558" s="18"/>
      <c r="D558" s="89"/>
      <c r="E558" s="18"/>
      <c r="F558" s="18"/>
      <c r="G558" s="18"/>
    </row>
    <row r="559" spans="1:7" x14ac:dyDescent="0.25">
      <c r="A559" s="18"/>
      <c r="B559" s="18"/>
      <c r="C559" s="18"/>
      <c r="D559" s="89"/>
      <c r="E559" s="18"/>
      <c r="F559" s="18"/>
      <c r="G559" s="18"/>
    </row>
    <row r="560" spans="1:7" x14ac:dyDescent="0.25">
      <c r="A560" s="18"/>
      <c r="B560" s="18"/>
      <c r="C560" s="18"/>
      <c r="D560" s="89"/>
      <c r="E560" s="18"/>
      <c r="F560" s="18"/>
      <c r="G560" s="18"/>
    </row>
    <row r="561" spans="1:7" x14ac:dyDescent="0.25">
      <c r="A561" s="18"/>
      <c r="B561" s="18"/>
      <c r="C561" s="18"/>
      <c r="D561" s="89"/>
      <c r="E561" s="18"/>
      <c r="F561" s="18"/>
      <c r="G561" s="18"/>
    </row>
    <row r="562" spans="1:7" x14ac:dyDescent="0.25">
      <c r="A562" s="18"/>
      <c r="B562" s="18"/>
      <c r="C562" s="18"/>
      <c r="D562" s="89"/>
      <c r="E562" s="18"/>
      <c r="F562" s="18"/>
      <c r="G562" s="18"/>
    </row>
    <row r="563" spans="1:7" x14ac:dyDescent="0.25">
      <c r="A563" s="18"/>
      <c r="B563" s="18"/>
      <c r="C563" s="18"/>
      <c r="D563" s="89"/>
      <c r="E563" s="18"/>
      <c r="F563" s="18"/>
      <c r="G563" s="18"/>
    </row>
    <row r="564" spans="1:7" x14ac:dyDescent="0.25">
      <c r="A564" s="18"/>
      <c r="B564" s="18"/>
      <c r="C564" s="18"/>
      <c r="D564" s="89"/>
      <c r="E564" s="18"/>
      <c r="F564" s="18"/>
      <c r="G564" s="18"/>
    </row>
    <row r="565" spans="1:7" x14ac:dyDescent="0.25">
      <c r="A565" s="18"/>
      <c r="B565" s="18"/>
      <c r="C565" s="18"/>
      <c r="D565" s="89"/>
      <c r="E565" s="18"/>
      <c r="F565" s="18"/>
      <c r="G565" s="18"/>
    </row>
    <row r="566" spans="1:7" x14ac:dyDescent="0.25">
      <c r="A566" s="18"/>
      <c r="B566" s="18"/>
      <c r="C566" s="18"/>
      <c r="D566" s="89"/>
      <c r="E566" s="18"/>
      <c r="F566" s="18"/>
      <c r="G566" s="18"/>
    </row>
    <row r="567" spans="1:7" x14ac:dyDescent="0.25">
      <c r="A567" s="18"/>
      <c r="B567" s="18"/>
      <c r="C567" s="18"/>
      <c r="D567" s="89"/>
      <c r="E567" s="18"/>
      <c r="F567" s="18"/>
      <c r="G567" s="18"/>
    </row>
    <row r="568" spans="1:7" x14ac:dyDescent="0.25">
      <c r="A568" s="18"/>
      <c r="B568" s="18"/>
      <c r="C568" s="18"/>
      <c r="D568" s="89"/>
      <c r="E568" s="18"/>
      <c r="F568" s="18"/>
      <c r="G568" s="18"/>
    </row>
    <row r="569" spans="1:7" x14ac:dyDescent="0.25">
      <c r="A569" s="18"/>
      <c r="B569" s="18"/>
      <c r="C569" s="18"/>
      <c r="D569" s="89"/>
      <c r="E569" s="18"/>
      <c r="F569" s="18"/>
      <c r="G569" s="18"/>
    </row>
    <row r="570" spans="1:7" x14ac:dyDescent="0.25">
      <c r="A570" s="18"/>
      <c r="B570" s="18"/>
      <c r="C570" s="18"/>
      <c r="D570" s="89"/>
      <c r="E570" s="18"/>
      <c r="F570" s="18"/>
      <c r="G570" s="18"/>
    </row>
    <row r="571" spans="1:7" x14ac:dyDescent="0.25">
      <c r="A571" s="18"/>
      <c r="B571" s="18"/>
      <c r="C571" s="18"/>
      <c r="D571" s="89"/>
      <c r="E571" s="18"/>
      <c r="F571" s="18"/>
      <c r="G571" s="18"/>
    </row>
    <row r="572" spans="1:7" x14ac:dyDescent="0.25">
      <c r="A572" s="18"/>
      <c r="B572" s="18"/>
      <c r="C572" s="18"/>
      <c r="D572" s="89"/>
      <c r="E572" s="18"/>
      <c r="F572" s="18"/>
      <c r="G572" s="18"/>
    </row>
    <row r="573" spans="1:7" x14ac:dyDescent="0.25">
      <c r="A573" s="18"/>
      <c r="B573" s="18"/>
      <c r="C573" s="18"/>
      <c r="D573" s="89"/>
      <c r="E573" s="18"/>
      <c r="F573" s="18"/>
      <c r="G573" s="18"/>
    </row>
    <row r="574" spans="1:7" x14ac:dyDescent="0.25">
      <c r="A574" s="18"/>
      <c r="B574" s="18"/>
      <c r="C574" s="18"/>
      <c r="D574" s="89"/>
      <c r="E574" s="18"/>
      <c r="F574" s="18"/>
      <c r="G574" s="18"/>
    </row>
    <row r="575" spans="1:7" x14ac:dyDescent="0.25">
      <c r="A575" s="18"/>
      <c r="B575" s="18"/>
      <c r="C575" s="18"/>
      <c r="D575" s="89"/>
      <c r="E575" s="18"/>
      <c r="F575" s="18"/>
      <c r="G575" s="18"/>
    </row>
    <row r="576" spans="1:7" x14ac:dyDescent="0.25">
      <c r="A576" s="18"/>
      <c r="B576" s="18"/>
      <c r="C576" s="18"/>
      <c r="D576" s="89"/>
      <c r="E576" s="18"/>
      <c r="F576" s="18"/>
      <c r="G576" s="18"/>
    </row>
    <row r="577" spans="1:7" x14ac:dyDescent="0.25">
      <c r="A577" s="18"/>
      <c r="B577" s="18"/>
      <c r="C577" s="18"/>
      <c r="D577" s="89"/>
      <c r="E577" s="18"/>
      <c r="F577" s="18"/>
      <c r="G577" s="18"/>
    </row>
    <row r="578" spans="1:7" x14ac:dyDescent="0.25">
      <c r="A578" s="18"/>
      <c r="B578" s="18"/>
      <c r="C578" s="18"/>
      <c r="D578" s="89"/>
      <c r="E578" s="18"/>
      <c r="F578" s="18"/>
      <c r="G578" s="18"/>
    </row>
    <row r="579" spans="1:7" x14ac:dyDescent="0.25">
      <c r="A579" s="18"/>
      <c r="B579" s="18"/>
      <c r="C579" s="18"/>
      <c r="D579" s="89"/>
      <c r="E579" s="18"/>
      <c r="F579" s="18"/>
      <c r="G579" s="18"/>
    </row>
    <row r="580" spans="1:7" x14ac:dyDescent="0.25">
      <c r="A580" s="18"/>
      <c r="B580" s="18"/>
      <c r="C580" s="18"/>
      <c r="D580" s="89"/>
      <c r="E580" s="18"/>
      <c r="F580" s="18"/>
      <c r="G580" s="18"/>
    </row>
    <row r="581" spans="1:7" x14ac:dyDescent="0.25">
      <c r="A581" s="18"/>
      <c r="B581" s="18"/>
      <c r="C581" s="18"/>
      <c r="D581" s="89"/>
      <c r="E581" s="18"/>
      <c r="F581" s="18"/>
      <c r="G581" s="18"/>
    </row>
    <row r="582" spans="1:7" x14ac:dyDescent="0.25">
      <c r="A582" s="18"/>
      <c r="B582" s="18"/>
      <c r="C582" s="18"/>
      <c r="D582" s="89"/>
      <c r="E582" s="18"/>
      <c r="F582" s="18"/>
      <c r="G582" s="18"/>
    </row>
    <row r="583" spans="1:7" x14ac:dyDescent="0.25">
      <c r="A583" s="18"/>
      <c r="B583" s="18"/>
      <c r="C583" s="18"/>
      <c r="D583" s="89"/>
      <c r="E583" s="18"/>
      <c r="F583" s="18"/>
      <c r="G583" s="18"/>
    </row>
    <row r="584" spans="1:7" x14ac:dyDescent="0.25">
      <c r="A584" s="18"/>
      <c r="B584" s="18"/>
      <c r="C584" s="18"/>
      <c r="D584" s="89"/>
      <c r="E584" s="18"/>
      <c r="F584" s="18"/>
      <c r="G584" s="18"/>
    </row>
    <row r="585" spans="1:7" x14ac:dyDescent="0.25">
      <c r="A585" s="18"/>
      <c r="B585" s="18"/>
      <c r="C585" s="18"/>
      <c r="D585" s="89"/>
      <c r="E585" s="18"/>
      <c r="F585" s="18"/>
      <c r="G585" s="18"/>
    </row>
    <row r="586" spans="1:7" x14ac:dyDescent="0.25">
      <c r="A586" s="18"/>
      <c r="B586" s="18"/>
      <c r="C586" s="18"/>
      <c r="D586" s="89"/>
      <c r="E586" s="18"/>
      <c r="F586" s="18"/>
      <c r="G586" s="18"/>
    </row>
    <row r="587" spans="1:7" x14ac:dyDescent="0.25">
      <c r="A587" s="18"/>
      <c r="B587" s="18"/>
      <c r="C587" s="18"/>
      <c r="D587" s="89"/>
      <c r="E587" s="18"/>
      <c r="F587" s="18"/>
      <c r="G587" s="18"/>
    </row>
    <row r="588" spans="1:7" x14ac:dyDescent="0.25">
      <c r="A588" s="18"/>
      <c r="B588" s="18"/>
      <c r="C588" s="18"/>
      <c r="D588" s="89"/>
      <c r="E588" s="18"/>
      <c r="F588" s="18"/>
      <c r="G588" s="18"/>
    </row>
    <row r="589" spans="1:7" x14ac:dyDescent="0.25">
      <c r="A589" s="18"/>
      <c r="B589" s="18"/>
      <c r="C589" s="18"/>
      <c r="D589" s="89"/>
      <c r="E589" s="18"/>
      <c r="F589" s="18"/>
      <c r="G589" s="18"/>
    </row>
    <row r="590" spans="1:7" x14ac:dyDescent="0.25">
      <c r="A590" s="18"/>
      <c r="B590" s="18"/>
      <c r="C590" s="18"/>
      <c r="D590" s="89"/>
      <c r="E590" s="18"/>
      <c r="F590" s="18"/>
      <c r="G590" s="18"/>
    </row>
    <row r="591" spans="1:7" x14ac:dyDescent="0.25">
      <c r="A591" s="18"/>
    </row>
  </sheetData>
  <sheetProtection autoFilter="0"/>
  <autoFilter ref="F17:F66">
    <filterColumn colId="0">
      <filters>
        <filter val="Eje de Calidad (Corrupción)"/>
      </filters>
    </filterColumn>
  </autoFilter>
  <mergeCells count="4">
    <mergeCell ref="H2:V2"/>
    <mergeCell ref="H16:L16"/>
    <mergeCell ref="N16:P16"/>
    <mergeCell ref="R16:V16"/>
  </mergeCells>
  <conditionalFormatting sqref="T7:U9 W5:W7 N6:U6">
    <cfRule type="expression" dxfId="363" priority="2">
      <formula>+IF($T$5="Sede Direccion General",1,0)</formula>
    </cfRule>
    <cfRule type="expression" dxfId="362" priority="3">
      <formula>+IF($T$5="",1,0)</formula>
    </cfRule>
  </conditionalFormatting>
  <conditionalFormatting sqref="P6:U6 T7:U9 W5 N5:T10">
    <cfRule type="expression" dxfId="361" priority="1">
      <formula>+IF($T$6="",1,0)</formula>
    </cfRule>
  </conditionalFormatting>
  <conditionalFormatting sqref="N5:T10">
    <cfRule type="expression" dxfId="360" priority="5">
      <formula>+IF($T$5="Sede Direccion General",1,0)</formula>
    </cfRule>
    <cfRule type="expression" dxfId="359" priority="6">
      <formula>+IF($T$5="",1,0)</formula>
    </cfRule>
  </conditionalFormatting>
  <conditionalFormatting sqref="W7">
    <cfRule type="expression" dxfId="358" priority="4">
      <formula>+IF($T$6="",1,0)</formula>
    </cfRule>
  </conditionalFormatting>
  <dataValidations count="1">
    <dataValidation allowBlank="1" showInputMessage="1" showErrorMessage="1" promptTitle="FECHA" prompt="INGRESE DD/MM/AA" sqref="R7:S7 R9:S9"/>
  </dataValidation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BX339"/>
  <sheetViews>
    <sheetView zoomScaleNormal="100" zoomScalePageLayoutView="90" workbookViewId="0"/>
  </sheetViews>
  <sheetFormatPr baseColWidth="10" defaultColWidth="10" defaultRowHeight="12.75" x14ac:dyDescent="0.2"/>
  <cols>
    <col min="1" max="1" width="78.140625" style="44" bestFit="1" customWidth="1"/>
    <col min="2" max="2" width="76.42578125" style="45" customWidth="1"/>
    <col min="3" max="3" width="16.28515625" style="264" bestFit="1" customWidth="1"/>
    <col min="4" max="4" width="4.42578125" style="41" customWidth="1"/>
    <col min="5" max="5" width="13.42578125" style="25" bestFit="1" customWidth="1"/>
    <col min="6" max="6" width="15.42578125" style="25" customWidth="1"/>
    <col min="7" max="7" width="30" style="25" customWidth="1"/>
    <col min="8" max="8" width="31.42578125" style="25" bestFit="1" customWidth="1"/>
    <col min="9" max="9" width="18.42578125" style="25" customWidth="1"/>
    <col min="10" max="10" width="14.7109375" style="25" customWidth="1"/>
    <col min="11" max="11" width="17.85546875" style="25" customWidth="1"/>
    <col min="12" max="12" width="17" style="25" customWidth="1"/>
    <col min="13" max="13" width="15.42578125" style="25" customWidth="1"/>
    <col min="14" max="14" width="14.28515625" style="25" customWidth="1"/>
    <col min="15" max="15" width="15.140625" style="25" customWidth="1"/>
    <col min="16" max="16" width="10.42578125" style="25" customWidth="1"/>
    <col min="17" max="17" width="17.7109375" style="25" customWidth="1"/>
    <col min="18" max="20" width="10" style="25"/>
    <col min="21" max="22" width="20.28515625" style="25" customWidth="1"/>
    <col min="23" max="23" width="10" style="25"/>
    <col min="24" max="26" width="13.42578125" style="25" customWidth="1"/>
    <col min="27" max="27" width="15.7109375" style="25" customWidth="1"/>
    <col min="28" max="29" width="13.42578125" style="25" customWidth="1"/>
    <col min="30" max="30" width="14.85546875" style="25" customWidth="1"/>
    <col min="31" max="31" width="13.42578125" style="25" customWidth="1"/>
    <col min="32" max="32" width="16.140625" style="25" customWidth="1"/>
    <col min="33" max="33" width="17" style="25" customWidth="1"/>
    <col min="34" max="34" width="13.42578125" style="25" customWidth="1"/>
    <col min="35" max="35" width="28.42578125" style="25" customWidth="1"/>
    <col min="36" max="36" width="13.42578125" style="25" customWidth="1"/>
    <col min="37" max="37" width="18.28515625" style="25" customWidth="1"/>
    <col min="38" max="39" width="10" style="25"/>
    <col min="40" max="40" width="11.42578125" style="25" customWidth="1"/>
    <col min="41" max="41" width="7.28515625" style="41" customWidth="1"/>
    <col min="42" max="42" width="28.7109375" style="25" bestFit="1" customWidth="1"/>
    <col min="43" max="43" width="6.42578125" style="41" customWidth="1"/>
    <col min="44" max="44" width="29.28515625" style="25" customWidth="1"/>
    <col min="45" max="45" width="29.42578125" style="25" bestFit="1" customWidth="1"/>
    <col min="46" max="46" width="28.28515625" style="25" customWidth="1"/>
    <col min="47" max="47" width="20.28515625" style="25" customWidth="1"/>
    <col min="48" max="48" width="20.28515625" style="77" customWidth="1"/>
    <col min="49" max="49" width="28.42578125" style="25" bestFit="1" customWidth="1"/>
    <col min="50" max="50" width="18.7109375" style="77" customWidth="1"/>
    <col min="51" max="51" width="28.42578125" style="25" customWidth="1"/>
    <col min="52" max="52" width="5.140625" style="41" customWidth="1"/>
    <col min="53" max="53" width="12.85546875" style="25" customWidth="1"/>
    <col min="54" max="54" width="22.42578125" style="25" bestFit="1" customWidth="1"/>
    <col min="55" max="55" width="18.85546875" style="25" customWidth="1"/>
    <col min="56" max="56" width="22.85546875" style="25" customWidth="1"/>
    <col min="57" max="57" width="18.28515625" style="25" bestFit="1" customWidth="1"/>
    <col min="58" max="58" width="30.140625" style="25" customWidth="1"/>
    <col min="59" max="60" width="22.42578125" style="25" bestFit="1" customWidth="1"/>
    <col min="61" max="61" width="10" style="91"/>
    <col min="62" max="62" width="73.5703125" style="25" customWidth="1"/>
    <col min="63" max="63" width="6.140625" style="90" customWidth="1"/>
    <col min="64" max="64" width="33.5703125" style="25" customWidth="1"/>
    <col min="65" max="65" width="8" style="41" customWidth="1"/>
    <col min="66" max="66" width="25.5703125" style="25" customWidth="1"/>
    <col min="67" max="68" width="14.85546875" style="25" customWidth="1"/>
    <col min="69" max="71" width="10" style="25"/>
    <col min="72" max="72" width="22.85546875" style="25" customWidth="1"/>
    <col min="73" max="73" width="21.28515625" style="25" customWidth="1"/>
    <col min="74" max="74" width="32" style="25" customWidth="1"/>
    <col min="75" max="76" width="25.85546875" style="25" customWidth="1"/>
    <col min="77" max="16384" width="10" style="25"/>
  </cols>
  <sheetData>
    <row r="1" spans="1:76" s="23" customFormat="1" ht="13.5" customHeight="1" x14ac:dyDescent="0.2">
      <c r="A1" s="21" t="s">
        <v>3</v>
      </c>
      <c r="B1" s="20" t="s">
        <v>314</v>
      </c>
      <c r="C1" s="262" t="s">
        <v>1342</v>
      </c>
      <c r="D1" s="40"/>
      <c r="E1" s="23" t="s">
        <v>310</v>
      </c>
      <c r="F1" s="23" t="s">
        <v>1</v>
      </c>
      <c r="G1" s="20" t="s">
        <v>13</v>
      </c>
      <c r="H1" s="21" t="s">
        <v>14</v>
      </c>
      <c r="I1" s="20" t="s">
        <v>15</v>
      </c>
      <c r="J1" s="20" t="s">
        <v>16</v>
      </c>
      <c r="K1" s="20" t="s">
        <v>17</v>
      </c>
      <c r="L1" s="20" t="s">
        <v>18</v>
      </c>
      <c r="M1" s="20" t="s">
        <v>19</v>
      </c>
      <c r="N1" s="20" t="s">
        <v>20</v>
      </c>
      <c r="O1" s="20" t="s">
        <v>21</v>
      </c>
      <c r="P1" s="20" t="s">
        <v>22</v>
      </c>
      <c r="Q1" s="20" t="s">
        <v>23</v>
      </c>
      <c r="R1" s="20" t="s">
        <v>24</v>
      </c>
      <c r="S1" s="20" t="s">
        <v>25</v>
      </c>
      <c r="T1" s="20" t="s">
        <v>26</v>
      </c>
      <c r="U1" s="20" t="s">
        <v>27</v>
      </c>
      <c r="V1" s="20" t="s">
        <v>28</v>
      </c>
      <c r="W1" s="20" t="s">
        <v>29</v>
      </c>
      <c r="X1" s="20" t="s">
        <v>30</v>
      </c>
      <c r="Y1" s="20" t="s">
        <v>31</v>
      </c>
      <c r="Z1" s="20" t="s">
        <v>311</v>
      </c>
      <c r="AA1" s="22" t="s">
        <v>32</v>
      </c>
      <c r="AB1" s="20" t="s">
        <v>33</v>
      </c>
      <c r="AC1" s="20" t="s">
        <v>34</v>
      </c>
      <c r="AD1" s="20" t="s">
        <v>35</v>
      </c>
      <c r="AE1" s="20" t="s">
        <v>36</v>
      </c>
      <c r="AF1" s="20" t="s">
        <v>37</v>
      </c>
      <c r="AG1" s="20" t="s">
        <v>38</v>
      </c>
      <c r="AH1" s="20" t="s">
        <v>312</v>
      </c>
      <c r="AI1" s="20" t="s">
        <v>39</v>
      </c>
      <c r="AJ1" s="20" t="s">
        <v>40</v>
      </c>
      <c r="AK1" s="20" t="s">
        <v>41</v>
      </c>
      <c r="AL1" s="20" t="s">
        <v>42</v>
      </c>
      <c r="AM1" s="23" t="s">
        <v>43</v>
      </c>
      <c r="AN1" s="20" t="s">
        <v>44</v>
      </c>
      <c r="AO1" s="40"/>
      <c r="AP1" s="23" t="s">
        <v>315</v>
      </c>
      <c r="AQ1" s="40"/>
      <c r="AR1" s="22" t="s">
        <v>326</v>
      </c>
      <c r="AS1" s="22" t="s">
        <v>1085</v>
      </c>
      <c r="AT1" s="23" t="s">
        <v>10</v>
      </c>
      <c r="AU1" s="23" t="s">
        <v>5</v>
      </c>
      <c r="AV1" s="80" t="s">
        <v>1084</v>
      </c>
      <c r="AW1" s="23" t="s">
        <v>6</v>
      </c>
      <c r="AX1" s="80" t="s">
        <v>1084</v>
      </c>
      <c r="AZ1" s="40"/>
      <c r="BI1" s="90"/>
      <c r="BJ1" s="23" t="s">
        <v>1106</v>
      </c>
      <c r="BK1" s="90"/>
      <c r="BL1" s="95" t="s">
        <v>1272</v>
      </c>
      <c r="BM1" s="40"/>
      <c r="BN1" s="95" t="s">
        <v>1281</v>
      </c>
      <c r="BP1" s="23" t="s">
        <v>1309</v>
      </c>
      <c r="BQ1" s="23" t="s">
        <v>1310</v>
      </c>
    </row>
    <row r="2" spans="1:76" ht="13.5" customHeight="1" x14ac:dyDescent="0.2">
      <c r="A2" s="108" t="s">
        <v>1317</v>
      </c>
      <c r="B2" s="109" t="s">
        <v>1318</v>
      </c>
      <c r="C2" s="263" t="s">
        <v>1343</v>
      </c>
      <c r="F2" s="21" t="s">
        <v>14</v>
      </c>
      <c r="G2" s="24" t="s">
        <v>45</v>
      </c>
      <c r="H2" s="25" t="s">
        <v>46</v>
      </c>
      <c r="I2" s="24" t="s">
        <v>47</v>
      </c>
      <c r="J2" s="24" t="s">
        <v>48</v>
      </c>
      <c r="K2" s="24" t="s">
        <v>49</v>
      </c>
      <c r="L2" s="24" t="s">
        <v>50</v>
      </c>
      <c r="M2" s="24" t="s">
        <v>51</v>
      </c>
      <c r="N2" s="24" t="s">
        <v>52</v>
      </c>
      <c r="O2" s="24" t="s">
        <v>53</v>
      </c>
      <c r="P2" s="24" t="s">
        <v>54</v>
      </c>
      <c r="Q2" s="24" t="s">
        <v>55</v>
      </c>
      <c r="R2" s="24" t="s">
        <v>56</v>
      </c>
      <c r="S2" s="24" t="s">
        <v>57</v>
      </c>
      <c r="T2" s="24" t="s">
        <v>58</v>
      </c>
      <c r="U2" s="24" t="s">
        <v>59</v>
      </c>
      <c r="V2" s="24" t="s">
        <v>60</v>
      </c>
      <c r="W2" s="25" t="s">
        <v>61</v>
      </c>
      <c r="X2" s="25" t="s">
        <v>62</v>
      </c>
      <c r="Y2" s="24" t="s">
        <v>63</v>
      </c>
      <c r="Z2" s="24" t="s">
        <v>64</v>
      </c>
      <c r="AA2" s="24" t="s">
        <v>65</v>
      </c>
      <c r="AB2" s="24" t="s">
        <v>66</v>
      </c>
      <c r="AC2" s="24" t="s">
        <v>67</v>
      </c>
      <c r="AD2" s="24" t="s">
        <v>68</v>
      </c>
      <c r="AE2" s="24" t="s">
        <v>69</v>
      </c>
      <c r="AF2" s="24" t="s">
        <v>70</v>
      </c>
      <c r="AG2" s="24" t="s">
        <v>71</v>
      </c>
      <c r="AH2" s="24" t="s">
        <v>72</v>
      </c>
      <c r="AI2" s="24" t="s">
        <v>73</v>
      </c>
      <c r="AJ2" s="24" t="s">
        <v>74</v>
      </c>
      <c r="AK2" s="24" t="s">
        <v>75</v>
      </c>
      <c r="AL2" s="24" t="s">
        <v>76</v>
      </c>
      <c r="AM2" s="25" t="s">
        <v>77</v>
      </c>
      <c r="AN2" s="25" t="s">
        <v>78</v>
      </c>
      <c r="AP2" s="26" t="s">
        <v>317</v>
      </c>
      <c r="AQ2" s="46"/>
      <c r="AR2" s="48" t="s">
        <v>1271</v>
      </c>
      <c r="AS2" s="106">
        <v>0.01</v>
      </c>
      <c r="AT2" s="71" t="s">
        <v>1306</v>
      </c>
      <c r="AU2" s="25" t="s">
        <v>1668</v>
      </c>
      <c r="AV2" s="77">
        <v>1</v>
      </c>
      <c r="AW2" s="25" t="s">
        <v>1550</v>
      </c>
      <c r="AX2" s="77">
        <v>1</v>
      </c>
      <c r="BA2" s="55" t="s">
        <v>4</v>
      </c>
      <c r="BB2" s="56" t="s">
        <v>4</v>
      </c>
      <c r="BC2" s="56" t="s">
        <v>4</v>
      </c>
      <c r="BD2" s="665" t="s">
        <v>6</v>
      </c>
      <c r="BE2" s="665"/>
      <c r="BF2" s="665"/>
      <c r="BG2" s="665"/>
      <c r="BH2" s="666"/>
      <c r="BJ2" s="92" t="s">
        <v>1107</v>
      </c>
      <c r="BL2" s="202" t="s">
        <v>1273</v>
      </c>
      <c r="BN2" s="60" t="s">
        <v>631</v>
      </c>
    </row>
    <row r="3" spans="1:76" ht="13.5" customHeight="1" x14ac:dyDescent="0.2">
      <c r="A3" s="108" t="s">
        <v>1319</v>
      </c>
      <c r="B3" s="109" t="s">
        <v>1603</v>
      </c>
      <c r="C3" s="263" t="s">
        <v>1344</v>
      </c>
      <c r="F3" s="20" t="s">
        <v>15</v>
      </c>
      <c r="G3" s="24" t="s">
        <v>79</v>
      </c>
      <c r="H3" s="25" t="s">
        <v>80</v>
      </c>
      <c r="I3" s="24" t="s">
        <v>81</v>
      </c>
      <c r="J3" s="24" t="s">
        <v>82</v>
      </c>
      <c r="K3" s="24" t="s">
        <v>83</v>
      </c>
      <c r="L3" s="24" t="s">
        <v>84</v>
      </c>
      <c r="M3" s="24" t="s">
        <v>85</v>
      </c>
      <c r="N3" s="24" t="s">
        <v>86</v>
      </c>
      <c r="O3" s="24" t="s">
        <v>87</v>
      </c>
      <c r="P3" s="24" t="s">
        <v>88</v>
      </c>
      <c r="Q3" s="24" t="s">
        <v>89</v>
      </c>
      <c r="R3" s="24" t="s">
        <v>90</v>
      </c>
      <c r="S3" s="24" t="s">
        <v>91</v>
      </c>
      <c r="T3" s="24" t="s">
        <v>92</v>
      </c>
      <c r="U3" s="24" t="s">
        <v>93</v>
      </c>
      <c r="V3" s="24" t="s">
        <v>94</v>
      </c>
      <c r="Y3" s="24" t="s">
        <v>95</v>
      </c>
      <c r="Z3" s="24" t="s">
        <v>96</v>
      </c>
      <c r="AA3" s="24" t="s">
        <v>97</v>
      </c>
      <c r="AB3" s="24" t="s">
        <v>98</v>
      </c>
      <c r="AC3" s="24" t="s">
        <v>99</v>
      </c>
      <c r="AD3" s="24" t="s">
        <v>100</v>
      </c>
      <c r="AE3" s="24" t="s">
        <v>101</v>
      </c>
      <c r="AF3" s="24" t="s">
        <v>102</v>
      </c>
      <c r="AG3" s="24" t="s">
        <v>103</v>
      </c>
      <c r="AH3" s="24" t="s">
        <v>104</v>
      </c>
      <c r="AI3" s="24" t="s">
        <v>105</v>
      </c>
      <c r="AJ3" s="24" t="s">
        <v>106</v>
      </c>
      <c r="AK3" s="24" t="s">
        <v>107</v>
      </c>
      <c r="AL3" s="24" t="s">
        <v>81</v>
      </c>
      <c r="AP3" s="26" t="s">
        <v>318</v>
      </c>
      <c r="AQ3" s="46"/>
      <c r="AR3" s="48" t="s">
        <v>1270</v>
      </c>
      <c r="AS3" s="106">
        <v>0.5</v>
      </c>
      <c r="AT3" s="105" t="s">
        <v>1307</v>
      </c>
      <c r="AU3" s="25" t="s">
        <v>1100</v>
      </c>
      <c r="AV3" s="77">
        <v>2</v>
      </c>
      <c r="AW3" s="25" t="s">
        <v>1097</v>
      </c>
      <c r="AX3" s="77">
        <v>2</v>
      </c>
      <c r="BA3" s="58" t="s">
        <v>4</v>
      </c>
      <c r="BB3" s="59" t="s">
        <v>4</v>
      </c>
      <c r="BC3" s="59" t="s">
        <v>4</v>
      </c>
      <c r="BD3" s="74" t="s">
        <v>1550</v>
      </c>
      <c r="BE3" s="52" t="s">
        <v>1097</v>
      </c>
      <c r="BF3" s="52" t="s">
        <v>1099</v>
      </c>
      <c r="BG3" s="74" t="s">
        <v>1551</v>
      </c>
      <c r="BH3" s="75" t="s">
        <v>1552</v>
      </c>
      <c r="BJ3" s="93" t="s">
        <v>1108</v>
      </c>
      <c r="BL3" s="203" t="s">
        <v>1588</v>
      </c>
      <c r="BN3" s="60" t="s">
        <v>638</v>
      </c>
    </row>
    <row r="4" spans="1:76" ht="13.5" customHeight="1" x14ac:dyDescent="0.2">
      <c r="A4" s="108" t="s">
        <v>1320</v>
      </c>
      <c r="B4" s="109" t="s">
        <v>1321</v>
      </c>
      <c r="C4" s="263" t="s">
        <v>1345</v>
      </c>
      <c r="F4" s="20" t="s">
        <v>16</v>
      </c>
      <c r="G4" s="24" t="s">
        <v>108</v>
      </c>
      <c r="H4" s="25" t="s">
        <v>109</v>
      </c>
      <c r="I4" s="24" t="s">
        <v>110</v>
      </c>
      <c r="J4" s="24" t="s">
        <v>111</v>
      </c>
      <c r="K4" s="24" t="s">
        <v>112</v>
      </c>
      <c r="L4" s="24" t="s">
        <v>113</v>
      </c>
      <c r="M4" s="24" t="s">
        <v>114</v>
      </c>
      <c r="N4" s="24" t="s">
        <v>115</v>
      </c>
      <c r="O4" s="24" t="s">
        <v>116</v>
      </c>
      <c r="P4" s="24" t="s">
        <v>117</v>
      </c>
      <c r="Q4" s="24" t="s">
        <v>118</v>
      </c>
      <c r="R4" s="24" t="s">
        <v>119</v>
      </c>
      <c r="S4" s="24" t="s">
        <v>120</v>
      </c>
      <c r="T4" s="24" t="s">
        <v>121</v>
      </c>
      <c r="U4" s="24" t="s">
        <v>122</v>
      </c>
      <c r="V4" s="24" t="s">
        <v>123</v>
      </c>
      <c r="Y4" s="24" t="s">
        <v>124</v>
      </c>
      <c r="Z4" s="24" t="s">
        <v>125</v>
      </c>
      <c r="AA4" s="24" t="s">
        <v>126</v>
      </c>
      <c r="AB4" s="24" t="s">
        <v>127</v>
      </c>
      <c r="AC4" s="24" t="s">
        <v>128</v>
      </c>
      <c r="AD4" s="24" t="s">
        <v>129</v>
      </c>
      <c r="AE4" s="24" t="s">
        <v>130</v>
      </c>
      <c r="AF4" s="24" t="s">
        <v>131</v>
      </c>
      <c r="AG4" s="24" t="s">
        <v>132</v>
      </c>
      <c r="AI4" s="24" t="s">
        <v>133</v>
      </c>
      <c r="AJ4" s="24" t="s">
        <v>126</v>
      </c>
      <c r="AK4" s="24" t="s">
        <v>134</v>
      </c>
      <c r="AL4" s="24" t="s">
        <v>135</v>
      </c>
      <c r="AP4" s="26" t="s">
        <v>45</v>
      </c>
      <c r="AQ4" s="46"/>
      <c r="AR4" s="48" t="s">
        <v>327</v>
      </c>
      <c r="AS4" s="106">
        <v>0.75</v>
      </c>
      <c r="AT4" s="71" t="s">
        <v>1308</v>
      </c>
      <c r="AU4" s="25" t="s">
        <v>1667</v>
      </c>
      <c r="AV4" s="77">
        <v>3</v>
      </c>
      <c r="AW4" s="25" t="s">
        <v>1099</v>
      </c>
      <c r="AX4" s="77">
        <v>3</v>
      </c>
      <c r="BA4" s="58" t="s">
        <v>4</v>
      </c>
      <c r="BB4" s="59" t="s">
        <v>4</v>
      </c>
      <c r="BC4" s="59" t="s">
        <v>4</v>
      </c>
      <c r="BD4" s="52">
        <v>1</v>
      </c>
      <c r="BE4" s="52">
        <v>2</v>
      </c>
      <c r="BF4" s="52">
        <v>3</v>
      </c>
      <c r="BG4" s="52">
        <v>4</v>
      </c>
      <c r="BH4" s="53">
        <v>5</v>
      </c>
      <c r="BJ4" s="93" t="s">
        <v>1109</v>
      </c>
      <c r="BN4" s="60" t="s">
        <v>645</v>
      </c>
    </row>
    <row r="5" spans="1:76" ht="13.5" customHeight="1" x14ac:dyDescent="0.2">
      <c r="A5" s="108" t="s">
        <v>1322</v>
      </c>
      <c r="B5" s="109" t="s">
        <v>1323</v>
      </c>
      <c r="C5" s="263" t="s">
        <v>1346</v>
      </c>
      <c r="F5" s="20" t="s">
        <v>17</v>
      </c>
      <c r="G5" s="24" t="s">
        <v>136</v>
      </c>
      <c r="H5" s="25" t="s">
        <v>137</v>
      </c>
      <c r="I5" s="24" t="s">
        <v>138</v>
      </c>
      <c r="J5" s="24" t="s">
        <v>139</v>
      </c>
      <c r="K5" s="24" t="s">
        <v>140</v>
      </c>
      <c r="L5" s="24" t="s">
        <v>141</v>
      </c>
      <c r="M5" s="24" t="s">
        <v>142</v>
      </c>
      <c r="N5" s="24" t="s">
        <v>143</v>
      </c>
      <c r="O5" s="24" t="s">
        <v>144</v>
      </c>
      <c r="P5" s="24" t="s">
        <v>145</v>
      </c>
      <c r="Q5" s="24" t="s">
        <v>146</v>
      </c>
      <c r="R5" s="24" t="s">
        <v>147</v>
      </c>
      <c r="S5" s="24" t="s">
        <v>148</v>
      </c>
      <c r="T5" s="24" t="s">
        <v>149</v>
      </c>
      <c r="U5" s="24" t="s">
        <v>150</v>
      </c>
      <c r="V5" s="24" t="s">
        <v>151</v>
      </c>
      <c r="Y5" s="24" t="s">
        <v>152</v>
      </c>
      <c r="Z5" s="24" t="s">
        <v>153</v>
      </c>
      <c r="AA5" s="24" t="s">
        <v>154</v>
      </c>
      <c r="AB5" s="24" t="s">
        <v>155</v>
      </c>
      <c r="AC5" s="24" t="s">
        <v>156</v>
      </c>
      <c r="AD5" s="24" t="s">
        <v>157</v>
      </c>
      <c r="AE5" s="24" t="s">
        <v>158</v>
      </c>
      <c r="AF5" s="24" t="s">
        <v>159</v>
      </c>
      <c r="AG5" s="24" t="s">
        <v>160</v>
      </c>
      <c r="AI5" s="24" t="s">
        <v>161</v>
      </c>
      <c r="AJ5" s="24" t="s">
        <v>162</v>
      </c>
      <c r="AK5" s="24" t="s">
        <v>163</v>
      </c>
      <c r="AL5" s="24" t="s">
        <v>164</v>
      </c>
      <c r="AP5" s="26" t="s">
        <v>319</v>
      </c>
      <c r="AQ5" s="46"/>
      <c r="AR5" s="48" t="s">
        <v>328</v>
      </c>
      <c r="AS5" s="106">
        <v>1</v>
      </c>
      <c r="AT5" s="105" t="s">
        <v>376</v>
      </c>
      <c r="AU5" s="25" t="s">
        <v>1096</v>
      </c>
      <c r="AV5" s="77">
        <v>4</v>
      </c>
      <c r="AW5" s="25" t="s">
        <v>1551</v>
      </c>
      <c r="AX5" s="77">
        <v>4</v>
      </c>
      <c r="BA5" s="667" t="s">
        <v>5</v>
      </c>
      <c r="BB5" s="389" t="s">
        <v>1668</v>
      </c>
      <c r="BC5" s="390">
        <v>5</v>
      </c>
      <c r="BD5" s="391" t="s">
        <v>635</v>
      </c>
      <c r="BE5" s="391" t="s">
        <v>656</v>
      </c>
      <c r="BF5" s="392" t="s">
        <v>648</v>
      </c>
      <c r="BG5" s="393" t="s">
        <v>653</v>
      </c>
      <c r="BH5" s="393" t="s">
        <v>658</v>
      </c>
      <c r="BJ5" s="93" t="s">
        <v>1110</v>
      </c>
      <c r="BN5" s="60" t="s">
        <v>632</v>
      </c>
    </row>
    <row r="6" spans="1:76" ht="13.5" customHeight="1" x14ac:dyDescent="0.2">
      <c r="A6" s="108" t="s">
        <v>1324</v>
      </c>
      <c r="B6" s="109" t="s">
        <v>1325</v>
      </c>
      <c r="C6" s="263" t="s">
        <v>1347</v>
      </c>
      <c r="F6" s="20" t="s">
        <v>18</v>
      </c>
      <c r="G6" s="24" t="s">
        <v>165</v>
      </c>
      <c r="I6" s="24" t="s">
        <v>166</v>
      </c>
      <c r="J6" s="25" t="s">
        <v>109</v>
      </c>
      <c r="K6" s="24" t="s">
        <v>167</v>
      </c>
      <c r="L6" s="24" t="s">
        <v>168</v>
      </c>
      <c r="M6" s="24" t="s">
        <v>169</v>
      </c>
      <c r="N6" s="24" t="s">
        <v>170</v>
      </c>
      <c r="O6" s="24" t="s">
        <v>171</v>
      </c>
      <c r="P6" s="24" t="s">
        <v>172</v>
      </c>
      <c r="Q6" s="25" t="s">
        <v>109</v>
      </c>
      <c r="R6" s="24" t="s">
        <v>173</v>
      </c>
      <c r="S6" s="24" t="s">
        <v>174</v>
      </c>
      <c r="T6" s="24" t="s">
        <v>175</v>
      </c>
      <c r="U6" s="24" t="s">
        <v>176</v>
      </c>
      <c r="V6" s="24" t="s">
        <v>177</v>
      </c>
      <c r="Y6" s="24" t="s">
        <v>178</v>
      </c>
      <c r="Z6" s="24" t="s">
        <v>179</v>
      </c>
      <c r="AA6" s="24" t="s">
        <v>180</v>
      </c>
      <c r="AB6" s="24" t="s">
        <v>181</v>
      </c>
      <c r="AC6" s="24" t="s">
        <v>182</v>
      </c>
      <c r="AD6" s="24" t="s">
        <v>183</v>
      </c>
      <c r="AE6" s="24" t="s">
        <v>184</v>
      </c>
      <c r="AF6" s="25" t="s">
        <v>109</v>
      </c>
      <c r="AG6" s="24" t="s">
        <v>185</v>
      </c>
      <c r="AI6" s="24" t="s">
        <v>186</v>
      </c>
      <c r="AJ6" s="24" t="s">
        <v>187</v>
      </c>
      <c r="AK6" s="24" t="s">
        <v>188</v>
      </c>
      <c r="AL6" s="24" t="s">
        <v>97</v>
      </c>
      <c r="AP6" s="25" t="s">
        <v>320</v>
      </c>
      <c r="AR6" s="48" t="s">
        <v>329</v>
      </c>
      <c r="AS6" s="48"/>
      <c r="AU6" s="25" t="s">
        <v>1666</v>
      </c>
      <c r="AV6" s="77">
        <v>5</v>
      </c>
      <c r="AW6" s="25" t="s">
        <v>1552</v>
      </c>
      <c r="AX6" s="77">
        <v>5</v>
      </c>
      <c r="BA6" s="667"/>
      <c r="BB6" s="31" t="s">
        <v>1100</v>
      </c>
      <c r="BC6" s="390">
        <v>4</v>
      </c>
      <c r="BD6" s="394" t="s">
        <v>9</v>
      </c>
      <c r="BE6" s="391" t="s">
        <v>641</v>
      </c>
      <c r="BF6" s="391" t="s">
        <v>651</v>
      </c>
      <c r="BG6" s="393" t="s">
        <v>652</v>
      </c>
      <c r="BH6" s="393" t="s">
        <v>653</v>
      </c>
      <c r="BJ6" s="92" t="s">
        <v>1111</v>
      </c>
      <c r="BN6" s="60" t="s">
        <v>639</v>
      </c>
    </row>
    <row r="7" spans="1:76" ht="13.5" customHeight="1" x14ac:dyDescent="0.2">
      <c r="A7" s="108" t="s">
        <v>1326</v>
      </c>
      <c r="B7" s="109" t="s">
        <v>1600</v>
      </c>
      <c r="C7" s="263" t="s">
        <v>1348</v>
      </c>
      <c r="F7" s="20" t="s">
        <v>19</v>
      </c>
      <c r="G7" s="24" t="s">
        <v>189</v>
      </c>
      <c r="I7" s="24" t="s">
        <v>190</v>
      </c>
      <c r="K7" s="24" t="s">
        <v>191</v>
      </c>
      <c r="L7" s="24" t="s">
        <v>192</v>
      </c>
      <c r="M7" s="24" t="s">
        <v>193</v>
      </c>
      <c r="N7" s="24" t="s">
        <v>194</v>
      </c>
      <c r="O7" s="24" t="s">
        <v>195</v>
      </c>
      <c r="P7" s="25" t="s">
        <v>109</v>
      </c>
      <c r="Q7" s="25" t="s">
        <v>196</v>
      </c>
      <c r="R7" s="24" t="s">
        <v>197</v>
      </c>
      <c r="S7" s="24" t="s">
        <v>198</v>
      </c>
      <c r="T7" s="24" t="s">
        <v>199</v>
      </c>
      <c r="U7" s="24" t="s">
        <v>200</v>
      </c>
      <c r="V7" s="24" t="s">
        <v>201</v>
      </c>
      <c r="Y7" s="24" t="s">
        <v>202</v>
      </c>
      <c r="Z7" s="24" t="s">
        <v>203</v>
      </c>
      <c r="AA7" s="24" t="s">
        <v>204</v>
      </c>
      <c r="AB7" s="24" t="s">
        <v>205</v>
      </c>
      <c r="AC7" s="24" t="s">
        <v>206</v>
      </c>
      <c r="AD7" s="24" t="s">
        <v>207</v>
      </c>
      <c r="AG7" s="24" t="s">
        <v>208</v>
      </c>
      <c r="AI7" s="24" t="s">
        <v>209</v>
      </c>
      <c r="AJ7" s="25" t="s">
        <v>109</v>
      </c>
      <c r="AK7" s="24" t="s">
        <v>210</v>
      </c>
      <c r="AL7" s="24" t="s">
        <v>138</v>
      </c>
      <c r="AP7" s="25" t="s">
        <v>321</v>
      </c>
      <c r="AR7" s="48" t="s">
        <v>330</v>
      </c>
      <c r="AS7" s="48"/>
      <c r="BA7" s="667"/>
      <c r="BB7" s="395" t="s">
        <v>1667</v>
      </c>
      <c r="BC7" s="390">
        <v>3</v>
      </c>
      <c r="BD7" s="396" t="s">
        <v>645</v>
      </c>
      <c r="BE7" s="394" t="s">
        <v>640</v>
      </c>
      <c r="BF7" s="391" t="s">
        <v>646</v>
      </c>
      <c r="BG7" s="393" t="s">
        <v>647</v>
      </c>
      <c r="BH7" s="393" t="s">
        <v>648</v>
      </c>
      <c r="BJ7" s="93" t="s">
        <v>1112</v>
      </c>
      <c r="BN7" s="61" t="s">
        <v>633</v>
      </c>
    </row>
    <row r="8" spans="1:76" ht="13.5" customHeight="1" x14ac:dyDescent="0.2">
      <c r="A8" s="108" t="s">
        <v>1327</v>
      </c>
      <c r="B8" s="109" t="s">
        <v>1602</v>
      </c>
      <c r="C8" s="263" t="s">
        <v>1349</v>
      </c>
      <c r="F8" s="20" t="s">
        <v>20</v>
      </c>
      <c r="G8" s="24" t="s">
        <v>211</v>
      </c>
      <c r="I8" s="24" t="s">
        <v>212</v>
      </c>
      <c r="K8" s="24" t="s">
        <v>213</v>
      </c>
      <c r="L8" s="24" t="s">
        <v>214</v>
      </c>
      <c r="M8" s="24" t="s">
        <v>215</v>
      </c>
      <c r="N8" s="24" t="s">
        <v>216</v>
      </c>
      <c r="O8" s="24" t="s">
        <v>217</v>
      </c>
      <c r="R8" s="24" t="s">
        <v>218</v>
      </c>
      <c r="T8" s="25" t="s">
        <v>109</v>
      </c>
      <c r="U8" s="24" t="s">
        <v>219</v>
      </c>
      <c r="V8" s="24" t="s">
        <v>220</v>
      </c>
      <c r="Y8" s="25" t="s">
        <v>109</v>
      </c>
      <c r="Z8" s="25" t="s">
        <v>109</v>
      </c>
      <c r="AA8" s="24" t="s">
        <v>221</v>
      </c>
      <c r="AB8" s="25" t="s">
        <v>109</v>
      </c>
      <c r="AC8" s="24" t="s">
        <v>222</v>
      </c>
      <c r="AD8" s="24" t="s">
        <v>223</v>
      </c>
      <c r="AG8" s="25" t="s">
        <v>109</v>
      </c>
      <c r="AI8" s="24" t="s">
        <v>224</v>
      </c>
      <c r="AK8" s="24" t="s">
        <v>225</v>
      </c>
      <c r="AL8" s="24" t="s">
        <v>226</v>
      </c>
      <c r="AP8" s="25" t="s">
        <v>322</v>
      </c>
      <c r="AR8" s="48" t="s">
        <v>331</v>
      </c>
      <c r="AS8" s="48"/>
      <c r="AU8" s="292" t="s">
        <v>1668</v>
      </c>
      <c r="AV8" s="375">
        <v>1</v>
      </c>
      <c r="AW8" s="288" t="s">
        <v>1099</v>
      </c>
      <c r="AX8" s="375">
        <v>1</v>
      </c>
      <c r="BA8" s="667"/>
      <c r="BB8" s="31" t="s">
        <v>1096</v>
      </c>
      <c r="BC8" s="390">
        <v>2</v>
      </c>
      <c r="BD8" s="396" t="s">
        <v>638</v>
      </c>
      <c r="BE8" s="396" t="s">
        <v>639</v>
      </c>
      <c r="BF8" s="394" t="s">
        <v>640</v>
      </c>
      <c r="BG8" s="391" t="s">
        <v>641</v>
      </c>
      <c r="BH8" s="393" t="s">
        <v>1733</v>
      </c>
      <c r="BJ8" s="93" t="s">
        <v>1113</v>
      </c>
      <c r="BN8" s="61" t="s">
        <v>640</v>
      </c>
    </row>
    <row r="9" spans="1:76" ht="33.75" customHeight="1" x14ac:dyDescent="0.2">
      <c r="A9" s="108" t="s">
        <v>1328</v>
      </c>
      <c r="B9" s="109" t="s">
        <v>1329</v>
      </c>
      <c r="C9" s="263" t="s">
        <v>1350</v>
      </c>
      <c r="F9" s="20" t="s">
        <v>21</v>
      </c>
      <c r="G9" s="24" t="s">
        <v>227</v>
      </c>
      <c r="I9" s="24" t="s">
        <v>228</v>
      </c>
      <c r="K9" s="24" t="s">
        <v>229</v>
      </c>
      <c r="L9" s="24" t="s">
        <v>242</v>
      </c>
      <c r="M9" s="24" t="s">
        <v>230</v>
      </c>
      <c r="N9" s="24" t="s">
        <v>231</v>
      </c>
      <c r="O9" s="25" t="s">
        <v>109</v>
      </c>
      <c r="R9" s="24" t="s">
        <v>232</v>
      </c>
      <c r="U9" s="24" t="s">
        <v>233</v>
      </c>
      <c r="V9" s="24" t="s">
        <v>234</v>
      </c>
      <c r="AA9" s="24" t="s">
        <v>235</v>
      </c>
      <c r="AC9" s="24" t="s">
        <v>236</v>
      </c>
      <c r="AD9" s="25" t="s">
        <v>109</v>
      </c>
      <c r="AI9" s="24" t="s">
        <v>237</v>
      </c>
      <c r="AK9" s="24" t="s">
        <v>238</v>
      </c>
      <c r="AL9" s="24" t="s">
        <v>239</v>
      </c>
      <c r="AP9" s="25" t="s">
        <v>323</v>
      </c>
      <c r="AR9" s="48" t="s">
        <v>1267</v>
      </c>
      <c r="AS9" s="26"/>
      <c r="AU9" s="289" t="s">
        <v>1100</v>
      </c>
      <c r="AV9" s="376">
        <v>2</v>
      </c>
      <c r="AW9" s="289" t="s">
        <v>1551</v>
      </c>
      <c r="AX9" s="376">
        <v>2</v>
      </c>
      <c r="BA9" s="667"/>
      <c r="BB9" s="395" t="s">
        <v>1666</v>
      </c>
      <c r="BC9" s="390">
        <v>1</v>
      </c>
      <c r="BD9" s="396" t="s">
        <v>631</v>
      </c>
      <c r="BE9" s="396" t="s">
        <v>632</v>
      </c>
      <c r="BF9" s="394" t="s">
        <v>633</v>
      </c>
      <c r="BG9" s="391" t="s">
        <v>634</v>
      </c>
      <c r="BH9" s="391" t="s">
        <v>635</v>
      </c>
      <c r="BJ9" s="93" t="s">
        <v>1114</v>
      </c>
      <c r="BN9" s="61" t="s">
        <v>640</v>
      </c>
    </row>
    <row r="10" spans="1:76" ht="13.5" customHeight="1" x14ac:dyDescent="0.2">
      <c r="A10" s="108" t="s">
        <v>1330</v>
      </c>
      <c r="B10" s="109" t="s">
        <v>1331</v>
      </c>
      <c r="C10" s="263" t="s">
        <v>1351</v>
      </c>
      <c r="F10" s="20" t="s">
        <v>22</v>
      </c>
      <c r="G10" s="24" t="s">
        <v>240</v>
      </c>
      <c r="I10" s="24" t="s">
        <v>241</v>
      </c>
      <c r="K10" s="25" t="s">
        <v>109</v>
      </c>
      <c r="L10" s="372" t="s">
        <v>254</v>
      </c>
      <c r="M10" s="24" t="s">
        <v>243</v>
      </c>
      <c r="N10" s="24" t="s">
        <v>244</v>
      </c>
      <c r="R10" s="25" t="s">
        <v>109</v>
      </c>
      <c r="U10" s="24" t="s">
        <v>245</v>
      </c>
      <c r="V10" s="24" t="s">
        <v>246</v>
      </c>
      <c r="AA10" s="24" t="s">
        <v>247</v>
      </c>
      <c r="AC10" s="24" t="s">
        <v>248</v>
      </c>
      <c r="AI10" s="24" t="s">
        <v>249</v>
      </c>
      <c r="AK10" s="24" t="s">
        <v>250</v>
      </c>
      <c r="AL10" s="24" t="s">
        <v>251</v>
      </c>
      <c r="AP10" s="25" t="s">
        <v>324</v>
      </c>
      <c r="AR10" s="94" t="s">
        <v>1268</v>
      </c>
      <c r="AU10" s="288" t="s">
        <v>1667</v>
      </c>
      <c r="AV10" s="375">
        <v>3</v>
      </c>
      <c r="AW10" s="288" t="s">
        <v>1552</v>
      </c>
      <c r="AX10" s="375">
        <v>3</v>
      </c>
      <c r="BJ10" s="93" t="s">
        <v>1115</v>
      </c>
      <c r="BN10" s="62" t="s">
        <v>634</v>
      </c>
    </row>
    <row r="11" spans="1:76" ht="13.5" customHeight="1" x14ac:dyDescent="0.2">
      <c r="A11" s="110" t="s">
        <v>1332</v>
      </c>
      <c r="B11" s="111" t="s">
        <v>1604</v>
      </c>
      <c r="C11" s="263" t="s">
        <v>1352</v>
      </c>
      <c r="F11" s="20" t="s">
        <v>23</v>
      </c>
      <c r="G11" s="24" t="s">
        <v>252</v>
      </c>
      <c r="I11" s="24" t="s">
        <v>253</v>
      </c>
      <c r="K11" s="25" t="s">
        <v>137</v>
      </c>
      <c r="L11" s="372" t="s">
        <v>262</v>
      </c>
      <c r="M11" s="25" t="s">
        <v>109</v>
      </c>
      <c r="N11" s="24" t="s">
        <v>255</v>
      </c>
      <c r="U11" s="25" t="s">
        <v>109</v>
      </c>
      <c r="V11" s="24" t="s">
        <v>256</v>
      </c>
      <c r="AA11" s="25" t="s">
        <v>109</v>
      </c>
      <c r="AC11" s="25" t="s">
        <v>109</v>
      </c>
      <c r="AI11" s="24" t="s">
        <v>257</v>
      </c>
      <c r="AK11" s="24" t="s">
        <v>258</v>
      </c>
      <c r="AL11" s="24" t="s">
        <v>259</v>
      </c>
      <c r="AP11" s="25" t="s">
        <v>325</v>
      </c>
      <c r="AU11" s="289" t="s">
        <v>1096</v>
      </c>
      <c r="AV11" s="376">
        <v>4</v>
      </c>
      <c r="BB11" s="52"/>
      <c r="BC11" s="74"/>
      <c r="BD11" s="52"/>
      <c r="BE11" s="44"/>
      <c r="BF11" s="44"/>
      <c r="BG11" s="44"/>
      <c r="BJ11" s="93" t="s">
        <v>1116</v>
      </c>
      <c r="BN11" s="62" t="s">
        <v>635</v>
      </c>
    </row>
    <row r="12" spans="1:76" ht="42.75" x14ac:dyDescent="0.2">
      <c r="A12" s="110" t="s">
        <v>1333</v>
      </c>
      <c r="B12" s="111" t="s">
        <v>1334</v>
      </c>
      <c r="C12" s="263" t="s">
        <v>1353</v>
      </c>
      <c r="F12" s="20" t="s">
        <v>24</v>
      </c>
      <c r="G12" s="24" t="s">
        <v>260</v>
      </c>
      <c r="I12" s="24" t="s">
        <v>261</v>
      </c>
      <c r="L12" s="372" t="s">
        <v>269</v>
      </c>
      <c r="N12" s="24" t="s">
        <v>263</v>
      </c>
      <c r="V12" s="24" t="s">
        <v>264</v>
      </c>
      <c r="AC12" s="25" t="s">
        <v>137</v>
      </c>
      <c r="AI12" s="24" t="s">
        <v>265</v>
      </c>
      <c r="AK12" s="25" t="s">
        <v>109</v>
      </c>
      <c r="AL12" s="24" t="s">
        <v>266</v>
      </c>
      <c r="AU12" s="288" t="s">
        <v>1666</v>
      </c>
      <c r="AV12" s="375">
        <v>5</v>
      </c>
      <c r="BB12" s="52"/>
      <c r="BC12" s="78"/>
      <c r="BD12" s="62">
        <v>1</v>
      </c>
      <c r="BE12" s="62">
        <v>6</v>
      </c>
      <c r="BF12" s="379">
        <v>11</v>
      </c>
      <c r="BG12" s="65">
        <v>16</v>
      </c>
      <c r="BH12" s="65">
        <v>21</v>
      </c>
      <c r="BJ12" s="93" t="s">
        <v>1117</v>
      </c>
      <c r="BN12" s="62" t="s">
        <v>641</v>
      </c>
      <c r="BT12" s="60" t="s">
        <v>631</v>
      </c>
      <c r="BU12" s="60" t="s">
        <v>632</v>
      </c>
      <c r="BV12" s="61" t="s">
        <v>633</v>
      </c>
      <c r="BW12" s="62" t="s">
        <v>634</v>
      </c>
      <c r="BX12" s="63" t="s">
        <v>635</v>
      </c>
    </row>
    <row r="13" spans="1:76" ht="13.5" customHeight="1" x14ac:dyDescent="0.2">
      <c r="A13" s="110" t="s">
        <v>1335</v>
      </c>
      <c r="B13" s="111" t="s">
        <v>1336</v>
      </c>
      <c r="C13" s="263" t="s">
        <v>1354</v>
      </c>
      <c r="F13" s="20" t="s">
        <v>25</v>
      </c>
      <c r="G13" s="24" t="s">
        <v>267</v>
      </c>
      <c r="I13" s="24" t="s">
        <v>268</v>
      </c>
      <c r="L13" s="372" t="s">
        <v>275</v>
      </c>
      <c r="N13" s="24" t="s">
        <v>270</v>
      </c>
      <c r="V13" s="24" t="s">
        <v>271</v>
      </c>
      <c r="AI13" s="25" t="s">
        <v>109</v>
      </c>
      <c r="AL13" s="24" t="s">
        <v>272</v>
      </c>
      <c r="BB13" s="81"/>
      <c r="BC13" s="78"/>
      <c r="BD13" s="61">
        <v>2</v>
      </c>
      <c r="BE13" s="62">
        <v>7</v>
      </c>
      <c r="BF13" s="62">
        <v>12</v>
      </c>
      <c r="BG13" s="65">
        <v>17</v>
      </c>
      <c r="BH13" s="65">
        <v>22</v>
      </c>
      <c r="BJ13" s="93" t="s">
        <v>1118</v>
      </c>
      <c r="BN13" s="62" t="s">
        <v>646</v>
      </c>
      <c r="BT13" s="60" t="s">
        <v>638</v>
      </c>
      <c r="BU13" s="60" t="s">
        <v>639</v>
      </c>
      <c r="BV13" s="61" t="s">
        <v>640</v>
      </c>
      <c r="BW13" s="62" t="s">
        <v>641</v>
      </c>
      <c r="BX13" s="64" t="s">
        <v>642</v>
      </c>
    </row>
    <row r="14" spans="1:76" ht="13.5" customHeight="1" x14ac:dyDescent="0.2">
      <c r="A14" s="110" t="s">
        <v>1337</v>
      </c>
      <c r="B14" s="111" t="s">
        <v>1338</v>
      </c>
      <c r="C14" s="263" t="s">
        <v>1355</v>
      </c>
      <c r="F14" s="20" t="s">
        <v>26</v>
      </c>
      <c r="G14" s="24" t="s">
        <v>273</v>
      </c>
      <c r="I14" s="24" t="s">
        <v>274</v>
      </c>
      <c r="L14" s="372" t="s">
        <v>281</v>
      </c>
      <c r="N14" s="24" t="s">
        <v>276</v>
      </c>
      <c r="V14" s="24" t="s">
        <v>277</v>
      </c>
      <c r="AL14" s="24" t="s">
        <v>278</v>
      </c>
      <c r="AU14" s="288" t="s">
        <v>1668</v>
      </c>
      <c r="BB14" s="81"/>
      <c r="BC14" s="79"/>
      <c r="BD14" s="60">
        <v>3</v>
      </c>
      <c r="BE14" s="61">
        <v>8</v>
      </c>
      <c r="BF14" s="62">
        <v>13</v>
      </c>
      <c r="BG14" s="65">
        <v>18</v>
      </c>
      <c r="BH14" s="65">
        <v>23</v>
      </c>
      <c r="BJ14" s="93" t="s">
        <v>1119</v>
      </c>
      <c r="BN14" s="62" t="s">
        <v>656</v>
      </c>
      <c r="BT14" s="60" t="s">
        <v>645</v>
      </c>
      <c r="BU14" s="61" t="s">
        <v>640</v>
      </c>
      <c r="BV14" s="62" t="s">
        <v>646</v>
      </c>
      <c r="BW14" s="65" t="s">
        <v>647</v>
      </c>
      <c r="BX14" s="64" t="s">
        <v>648</v>
      </c>
    </row>
    <row r="15" spans="1:76" ht="27.75" customHeight="1" x14ac:dyDescent="0.2">
      <c r="A15" s="110" t="s">
        <v>1339</v>
      </c>
      <c r="B15" s="111" t="s">
        <v>1605</v>
      </c>
      <c r="C15" s="263" t="s">
        <v>1356</v>
      </c>
      <c r="F15" s="20" t="s">
        <v>27</v>
      </c>
      <c r="G15" s="24" t="s">
        <v>279</v>
      </c>
      <c r="I15" s="24" t="s">
        <v>280</v>
      </c>
      <c r="L15" s="372" t="s">
        <v>286</v>
      </c>
      <c r="N15" s="374" t="s">
        <v>1716</v>
      </c>
      <c r="V15" s="24" t="s">
        <v>282</v>
      </c>
      <c r="AL15" s="24" t="s">
        <v>283</v>
      </c>
      <c r="AU15" s="289" t="s">
        <v>1100</v>
      </c>
      <c r="BB15" s="81"/>
      <c r="BC15" s="79"/>
      <c r="BD15" s="60">
        <v>4</v>
      </c>
      <c r="BE15" s="60">
        <v>9</v>
      </c>
      <c r="BF15" s="61">
        <v>14</v>
      </c>
      <c r="BG15" s="62">
        <v>19</v>
      </c>
      <c r="BH15" s="65">
        <v>24</v>
      </c>
      <c r="BJ15" s="93" t="s">
        <v>1120</v>
      </c>
      <c r="BN15" s="62" t="s">
        <v>651</v>
      </c>
      <c r="BT15" s="61" t="s">
        <v>9</v>
      </c>
      <c r="BU15" s="62" t="s">
        <v>641</v>
      </c>
      <c r="BV15" s="62" t="s">
        <v>651</v>
      </c>
      <c r="BW15" s="65" t="s">
        <v>652</v>
      </c>
      <c r="BX15" s="64" t="s">
        <v>653</v>
      </c>
    </row>
    <row r="16" spans="1:76" ht="13.5" customHeight="1" x14ac:dyDescent="0.2">
      <c r="A16" s="110" t="s">
        <v>1340</v>
      </c>
      <c r="B16" s="111" t="s">
        <v>1601</v>
      </c>
      <c r="C16" s="263" t="s">
        <v>1357</v>
      </c>
      <c r="F16" s="20" t="s">
        <v>28</v>
      </c>
      <c r="G16" s="24" t="s">
        <v>284</v>
      </c>
      <c r="I16" s="24" t="s">
        <v>285</v>
      </c>
      <c r="L16" s="372" t="s">
        <v>290</v>
      </c>
      <c r="N16" s="374" t="s">
        <v>1717</v>
      </c>
      <c r="V16" s="25" t="s">
        <v>109</v>
      </c>
      <c r="AL16" s="24" t="s">
        <v>287</v>
      </c>
      <c r="AU16" s="288" t="s">
        <v>1667</v>
      </c>
      <c r="BB16" s="81"/>
      <c r="BC16" s="79"/>
      <c r="BD16" s="60">
        <v>5</v>
      </c>
      <c r="BE16" s="60">
        <v>10</v>
      </c>
      <c r="BF16" s="61">
        <v>15</v>
      </c>
      <c r="BG16" s="62">
        <v>20</v>
      </c>
      <c r="BH16" s="62">
        <v>25</v>
      </c>
      <c r="BJ16" s="92" t="s">
        <v>1121</v>
      </c>
      <c r="BN16" s="82" t="s">
        <v>642</v>
      </c>
      <c r="BT16" s="67" t="s">
        <v>635</v>
      </c>
      <c r="BU16" s="67" t="s">
        <v>656</v>
      </c>
      <c r="BV16" s="82" t="s">
        <v>648</v>
      </c>
      <c r="BW16" s="68" t="s">
        <v>653</v>
      </c>
      <c r="BX16" s="69" t="s">
        <v>658</v>
      </c>
    </row>
    <row r="17" spans="1:66" ht="15" x14ac:dyDescent="0.2">
      <c r="F17" s="20" t="s">
        <v>29</v>
      </c>
      <c r="G17" s="24" t="s">
        <v>288</v>
      </c>
      <c r="I17" s="24" t="s">
        <v>289</v>
      </c>
      <c r="L17" s="372" t="s">
        <v>293</v>
      </c>
      <c r="N17" s="374" t="s">
        <v>1718</v>
      </c>
      <c r="AL17" s="25" t="s">
        <v>109</v>
      </c>
      <c r="AU17" s="289" t="s">
        <v>1096</v>
      </c>
      <c r="BB17" s="52"/>
      <c r="BC17" s="78"/>
      <c r="BD17" s="52"/>
      <c r="BE17" s="44"/>
      <c r="BF17" s="44"/>
      <c r="BG17" s="44"/>
      <c r="BH17" s="76"/>
      <c r="BJ17" s="93" t="s">
        <v>1122</v>
      </c>
      <c r="BN17" s="82" t="s">
        <v>647</v>
      </c>
    </row>
    <row r="18" spans="1:66" ht="15" x14ac:dyDescent="0.2">
      <c r="A18" s="42"/>
      <c r="B18" s="43"/>
      <c r="F18" s="20" t="s">
        <v>30</v>
      </c>
      <c r="G18" s="24" t="s">
        <v>291</v>
      </c>
      <c r="I18" s="24" t="s">
        <v>292</v>
      </c>
      <c r="L18" s="372" t="s">
        <v>295</v>
      </c>
      <c r="N18" s="374" t="s">
        <v>1719</v>
      </c>
      <c r="AU18" s="288" t="s">
        <v>1666</v>
      </c>
      <c r="BA18" s="667" t="s">
        <v>5</v>
      </c>
      <c r="BB18" s="389" t="s">
        <v>1668</v>
      </c>
      <c r="BC18" s="390">
        <v>5</v>
      </c>
      <c r="BD18" s="394" t="s">
        <v>1726</v>
      </c>
      <c r="BE18" s="391" t="s">
        <v>1729</v>
      </c>
      <c r="BF18" s="393" t="s">
        <v>1730</v>
      </c>
      <c r="BG18" s="44"/>
      <c r="BH18" s="52"/>
      <c r="BJ18" s="93" t="s">
        <v>1123</v>
      </c>
      <c r="BN18" s="82" t="s">
        <v>648</v>
      </c>
    </row>
    <row r="19" spans="1:66" ht="15" x14ac:dyDescent="0.25">
      <c r="A19" s="256" t="s">
        <v>1612</v>
      </c>
      <c r="B19" s="257" t="s">
        <v>313</v>
      </c>
      <c r="C19" s="265" t="s">
        <v>1342</v>
      </c>
      <c r="F19" s="20" t="s">
        <v>31</v>
      </c>
      <c r="G19" s="24" t="s">
        <v>294</v>
      </c>
      <c r="I19" s="25" t="s">
        <v>109</v>
      </c>
      <c r="L19" s="373" t="s">
        <v>1715</v>
      </c>
      <c r="N19" s="374" t="s">
        <v>1720</v>
      </c>
      <c r="BA19" s="667"/>
      <c r="BB19" s="31" t="s">
        <v>1100</v>
      </c>
      <c r="BC19" s="390">
        <v>4</v>
      </c>
      <c r="BD19" s="394" t="s">
        <v>1724</v>
      </c>
      <c r="BE19" s="391" t="s">
        <v>1728</v>
      </c>
      <c r="BF19" s="393" t="s">
        <v>1731</v>
      </c>
      <c r="BG19" s="44"/>
      <c r="BH19" s="76"/>
      <c r="BJ19" s="93" t="s">
        <v>1124</v>
      </c>
      <c r="BN19" s="82" t="s">
        <v>652</v>
      </c>
    </row>
    <row r="20" spans="1:66" ht="24.75" thickBot="1" x14ac:dyDescent="0.25">
      <c r="A20" s="255" t="s">
        <v>45</v>
      </c>
      <c r="B20" s="258" t="s">
        <v>1633</v>
      </c>
      <c r="C20" s="261"/>
      <c r="F20" s="20" t="s">
        <v>311</v>
      </c>
      <c r="G20" s="24" t="s">
        <v>296</v>
      </c>
      <c r="L20" s="373"/>
      <c r="N20" s="374" t="s">
        <v>1721</v>
      </c>
      <c r="AR20" s="25" t="s">
        <v>1525</v>
      </c>
      <c r="AS20" s="25" t="s">
        <v>1522</v>
      </c>
      <c r="AT20" s="25" t="s">
        <v>1523</v>
      </c>
      <c r="BA20" s="667"/>
      <c r="BB20" s="395" t="s">
        <v>1667</v>
      </c>
      <c r="BC20" s="390">
        <v>3</v>
      </c>
      <c r="BD20" s="394" t="s">
        <v>1725</v>
      </c>
      <c r="BE20" s="391" t="s">
        <v>1727</v>
      </c>
      <c r="BF20" s="393" t="s">
        <v>1732</v>
      </c>
      <c r="BG20" s="44"/>
      <c r="BJ20" s="93" t="s">
        <v>1125</v>
      </c>
      <c r="BN20" s="82" t="s">
        <v>653</v>
      </c>
    </row>
    <row r="21" spans="1:66" ht="36.75" thickBot="1" x14ac:dyDescent="0.25">
      <c r="A21" s="255" t="s">
        <v>1613</v>
      </c>
      <c r="B21" s="258" t="s">
        <v>1634</v>
      </c>
      <c r="C21" s="261" t="s">
        <v>1639</v>
      </c>
      <c r="F21" s="22" t="s">
        <v>32</v>
      </c>
      <c r="G21" s="24" t="s">
        <v>297</v>
      </c>
      <c r="L21" s="373"/>
      <c r="AR21" s="659" t="s">
        <v>1509</v>
      </c>
      <c r="AS21" s="118" t="s">
        <v>1510</v>
      </c>
      <c r="AT21" s="119">
        <v>5</v>
      </c>
      <c r="AV21" s="132" t="s">
        <v>1539</v>
      </c>
      <c r="AW21" s="25">
        <v>5</v>
      </c>
      <c r="BA21" s="667"/>
      <c r="BB21" s="31" t="s">
        <v>1096</v>
      </c>
      <c r="BC21" s="390">
        <v>2</v>
      </c>
      <c r="BD21" s="396" t="s">
        <v>1723</v>
      </c>
      <c r="BE21" s="394" t="s">
        <v>1724</v>
      </c>
      <c r="BF21" s="391" t="s">
        <v>1728</v>
      </c>
      <c r="BJ21" s="93" t="s">
        <v>1126</v>
      </c>
      <c r="BN21" s="82" t="s">
        <v>658</v>
      </c>
    </row>
    <row r="22" spans="1:66" ht="48.75" thickBot="1" x14ac:dyDescent="0.25">
      <c r="A22" s="255" t="s">
        <v>306</v>
      </c>
      <c r="B22" s="258" t="s">
        <v>1635</v>
      </c>
      <c r="C22" s="266" t="s">
        <v>1640</v>
      </c>
      <c r="F22" s="20" t="s">
        <v>33</v>
      </c>
      <c r="G22" s="24" t="s">
        <v>298</v>
      </c>
      <c r="AR22" s="661"/>
      <c r="AS22" s="118" t="s">
        <v>1511</v>
      </c>
      <c r="AT22" s="119">
        <v>1</v>
      </c>
      <c r="AV22" s="133" t="s">
        <v>1540</v>
      </c>
      <c r="AW22" s="25">
        <v>3</v>
      </c>
      <c r="BA22" s="667"/>
      <c r="BB22" s="395" t="s">
        <v>1666</v>
      </c>
      <c r="BC22" s="390">
        <v>1</v>
      </c>
      <c r="BD22" s="396" t="s">
        <v>1722</v>
      </c>
      <c r="BE22" s="396" t="s">
        <v>1723</v>
      </c>
      <c r="BF22" s="394" t="s">
        <v>1724</v>
      </c>
      <c r="BJ22" s="93" t="s">
        <v>1127</v>
      </c>
    </row>
    <row r="23" spans="1:66" ht="24.75" thickBot="1" x14ac:dyDescent="0.25">
      <c r="A23" s="255" t="s">
        <v>291</v>
      </c>
      <c r="B23" s="258" t="s">
        <v>1636</v>
      </c>
      <c r="C23" s="261" t="s">
        <v>1641</v>
      </c>
      <c r="F23" s="20" t="s">
        <v>34</v>
      </c>
      <c r="G23" s="24" t="s">
        <v>299</v>
      </c>
      <c r="AR23" s="668" t="s">
        <v>1512</v>
      </c>
      <c r="AS23" s="118" t="s">
        <v>1513</v>
      </c>
      <c r="AT23" s="120">
        <v>5</v>
      </c>
      <c r="AV23" s="134" t="s">
        <v>1541</v>
      </c>
      <c r="AW23" s="25">
        <v>1</v>
      </c>
      <c r="BB23" s="81"/>
      <c r="BC23" s="24"/>
      <c r="BD23" s="25">
        <v>5</v>
      </c>
      <c r="BE23" s="25">
        <v>10</v>
      </c>
      <c r="BF23" s="25">
        <v>20</v>
      </c>
      <c r="BJ23" s="93" t="s">
        <v>1128</v>
      </c>
    </row>
    <row r="24" spans="1:66" ht="24.75" thickBot="1" x14ac:dyDescent="0.25">
      <c r="A24" s="255" t="s">
        <v>1629</v>
      </c>
      <c r="B24" s="258" t="s">
        <v>1637</v>
      </c>
      <c r="C24" s="261" t="s">
        <v>1638</v>
      </c>
      <c r="F24" s="20" t="s">
        <v>35</v>
      </c>
      <c r="G24" s="24" t="s">
        <v>300</v>
      </c>
      <c r="AR24" s="669"/>
      <c r="AS24" s="118" t="s">
        <v>1514</v>
      </c>
      <c r="AT24" s="119">
        <v>3</v>
      </c>
      <c r="BB24" s="52"/>
      <c r="BC24" s="24"/>
      <c r="BD24" s="52" t="s">
        <v>1099</v>
      </c>
      <c r="BE24" s="74" t="s">
        <v>1551</v>
      </c>
      <c r="BF24" s="75" t="s">
        <v>1552</v>
      </c>
      <c r="BJ24" s="93" t="s">
        <v>1129</v>
      </c>
    </row>
    <row r="25" spans="1:66" ht="36.75" thickBot="1" x14ac:dyDescent="0.25">
      <c r="A25" s="255" t="s">
        <v>1614</v>
      </c>
      <c r="B25" s="258" t="s">
        <v>1642</v>
      </c>
      <c r="C25" s="261" t="s">
        <v>1643</v>
      </c>
      <c r="F25" s="20" t="s">
        <v>36</v>
      </c>
      <c r="G25" s="24" t="s">
        <v>301</v>
      </c>
      <c r="AR25" s="669"/>
      <c r="AS25" s="118" t="s">
        <v>1589</v>
      </c>
      <c r="AT25" s="120">
        <v>1</v>
      </c>
      <c r="BB25" s="81"/>
      <c r="BC25" s="24"/>
      <c r="BJ25" s="93" t="s">
        <v>1130</v>
      </c>
    </row>
    <row r="26" spans="1:66" ht="60.75" thickBot="1" x14ac:dyDescent="0.25">
      <c r="A26" s="255" t="s">
        <v>1644</v>
      </c>
      <c r="B26" s="258" t="s">
        <v>1645</v>
      </c>
      <c r="C26" s="261" t="s">
        <v>1646</v>
      </c>
      <c r="F26" s="20" t="s">
        <v>37</v>
      </c>
      <c r="G26" s="24" t="s">
        <v>302</v>
      </c>
      <c r="AR26" s="670"/>
      <c r="AS26" s="118"/>
      <c r="AT26" s="119"/>
      <c r="BB26" s="52"/>
      <c r="BC26" s="24"/>
      <c r="BD26" s="61">
        <v>26</v>
      </c>
      <c r="BE26" s="62">
        <v>31</v>
      </c>
      <c r="BF26" s="65">
        <v>36</v>
      </c>
      <c r="BJ26" s="92" t="s">
        <v>1131</v>
      </c>
    </row>
    <row r="27" spans="1:66" ht="60.75" thickBot="1" x14ac:dyDescent="0.25">
      <c r="A27" s="255" t="s">
        <v>303</v>
      </c>
      <c r="B27" s="258" t="s">
        <v>1648</v>
      </c>
      <c r="C27" s="261" t="s">
        <v>1647</v>
      </c>
      <c r="F27" s="20" t="s">
        <v>38</v>
      </c>
      <c r="G27" s="24" t="s">
        <v>303</v>
      </c>
      <c r="AR27" s="659" t="s">
        <v>1515</v>
      </c>
      <c r="AS27" s="118" t="s">
        <v>1516</v>
      </c>
      <c r="AT27" s="119">
        <v>5</v>
      </c>
      <c r="BB27" s="52"/>
      <c r="BC27" s="24"/>
      <c r="BD27" s="61">
        <v>27</v>
      </c>
      <c r="BE27" s="62">
        <v>32</v>
      </c>
      <c r="BF27" s="65">
        <v>37</v>
      </c>
      <c r="BJ27" s="93" t="s">
        <v>1132</v>
      </c>
    </row>
    <row r="28" spans="1:66" ht="48.75" thickBot="1" x14ac:dyDescent="0.25">
      <c r="A28" s="255" t="s">
        <v>1615</v>
      </c>
      <c r="B28" s="258" t="s">
        <v>1649</v>
      </c>
      <c r="C28" s="261" t="s">
        <v>1650</v>
      </c>
      <c r="F28" s="20" t="s">
        <v>312</v>
      </c>
      <c r="G28" s="24" t="s">
        <v>304</v>
      </c>
      <c r="AR28" s="661"/>
      <c r="AS28" s="118" t="s">
        <v>1517</v>
      </c>
      <c r="AT28" s="120">
        <v>3</v>
      </c>
      <c r="BB28" s="81"/>
      <c r="BC28" s="24"/>
      <c r="BD28" s="61">
        <v>28</v>
      </c>
      <c r="BE28" s="62">
        <v>33</v>
      </c>
      <c r="BF28" s="65">
        <v>38</v>
      </c>
      <c r="BJ28" s="93" t="s">
        <v>1133</v>
      </c>
    </row>
    <row r="29" spans="1:66" ht="24.75" thickBot="1" x14ac:dyDescent="0.25">
      <c r="A29" s="255" t="s">
        <v>1616</v>
      </c>
      <c r="B29" s="258" t="s">
        <v>1651</v>
      </c>
      <c r="C29" s="261" t="s">
        <v>1652</v>
      </c>
      <c r="F29" s="20" t="s">
        <v>39</v>
      </c>
      <c r="G29" s="24" t="s">
        <v>305</v>
      </c>
      <c r="AR29" s="661"/>
      <c r="AS29" s="118" t="s">
        <v>1518</v>
      </c>
      <c r="AT29" s="119">
        <v>1</v>
      </c>
      <c r="BB29" s="52"/>
      <c r="BC29" s="24"/>
      <c r="BD29" s="60">
        <v>29</v>
      </c>
      <c r="BE29" s="61">
        <v>34</v>
      </c>
      <c r="BF29" s="62">
        <v>39</v>
      </c>
      <c r="BJ29" s="93" t="s">
        <v>1134</v>
      </c>
    </row>
    <row r="30" spans="1:66" ht="15.75" thickBot="1" x14ac:dyDescent="0.25">
      <c r="A30" s="255" t="s">
        <v>1617</v>
      </c>
      <c r="B30" s="258"/>
      <c r="C30" s="261"/>
      <c r="F30" s="20" t="s">
        <v>40</v>
      </c>
      <c r="G30" s="24" t="s">
        <v>306</v>
      </c>
      <c r="AR30" s="660"/>
      <c r="AS30" s="118"/>
      <c r="AT30" s="120"/>
      <c r="AV30" s="77" t="s">
        <v>1507</v>
      </c>
      <c r="BB30" s="81"/>
      <c r="BC30" s="24"/>
      <c r="BD30" s="60">
        <v>30</v>
      </c>
      <c r="BE30" s="60">
        <v>35</v>
      </c>
      <c r="BF30" s="61">
        <v>40</v>
      </c>
      <c r="BJ30" s="93" t="s">
        <v>1135</v>
      </c>
    </row>
    <row r="31" spans="1:66" ht="36.75" thickBot="1" x14ac:dyDescent="0.25">
      <c r="A31" s="255" t="s">
        <v>1618</v>
      </c>
      <c r="B31" s="258" t="s">
        <v>1653</v>
      </c>
      <c r="C31" s="261" t="s">
        <v>1654</v>
      </c>
      <c r="F31" s="20" t="s">
        <v>41</v>
      </c>
      <c r="G31" s="24" t="s">
        <v>307</v>
      </c>
      <c r="AR31" s="659" t="s">
        <v>1519</v>
      </c>
      <c r="AS31" s="118" t="s">
        <v>1562</v>
      </c>
      <c r="AT31" s="119">
        <v>5</v>
      </c>
      <c r="AV31" s="77" t="s">
        <v>1554</v>
      </c>
      <c r="BB31" s="52"/>
      <c r="BC31" s="24"/>
      <c r="BJ31" s="93" t="s">
        <v>1136</v>
      </c>
    </row>
    <row r="32" spans="1:66" ht="15.75" thickBot="1" x14ac:dyDescent="0.25">
      <c r="A32" s="255" t="s">
        <v>1619</v>
      </c>
      <c r="B32" s="258"/>
      <c r="C32" s="261"/>
      <c r="F32" s="20" t="s">
        <v>42</v>
      </c>
      <c r="G32" s="24" t="s">
        <v>308</v>
      </c>
      <c r="AR32" s="660"/>
      <c r="AS32" s="118" t="s">
        <v>1520</v>
      </c>
      <c r="AT32" s="120">
        <v>1</v>
      </c>
      <c r="AV32" s="77" t="s">
        <v>1555</v>
      </c>
      <c r="BB32" s="52"/>
      <c r="BC32" s="24"/>
      <c r="BD32" s="52"/>
      <c r="BE32" s="52"/>
      <c r="BF32" s="52"/>
      <c r="BG32" s="52"/>
      <c r="BH32" s="52"/>
      <c r="BJ32" s="93" t="s">
        <v>1137</v>
      </c>
    </row>
    <row r="33" spans="1:62" ht="15.75" thickBot="1" x14ac:dyDescent="0.25">
      <c r="A33" s="255" t="s">
        <v>1620</v>
      </c>
      <c r="B33" s="258"/>
      <c r="C33" s="261"/>
      <c r="F33" s="23" t="s">
        <v>43</v>
      </c>
      <c r="G33" s="24" t="s">
        <v>309</v>
      </c>
      <c r="AR33" s="659" t="s">
        <v>1521</v>
      </c>
      <c r="AS33" s="118" t="s">
        <v>1610</v>
      </c>
      <c r="AT33" s="119">
        <v>5</v>
      </c>
      <c r="AV33" s="77" t="s">
        <v>1556</v>
      </c>
      <c r="BB33" s="81"/>
      <c r="BC33" s="24"/>
      <c r="BD33" s="52"/>
      <c r="BE33" s="52"/>
      <c r="BF33" s="52"/>
      <c r="BG33" s="52"/>
      <c r="BH33" s="52"/>
      <c r="BJ33" s="93" t="s">
        <v>1138</v>
      </c>
    </row>
    <row r="34" spans="1:62" ht="15.75" thickBot="1" x14ac:dyDescent="0.25">
      <c r="A34" s="255" t="s">
        <v>1621</v>
      </c>
      <c r="B34" s="258"/>
      <c r="C34" s="261"/>
      <c r="F34" s="20" t="s">
        <v>44</v>
      </c>
      <c r="G34" s="24"/>
      <c r="AR34" s="661"/>
      <c r="AS34" s="118" t="s">
        <v>1611</v>
      </c>
      <c r="AT34" s="119">
        <v>1</v>
      </c>
      <c r="AV34" s="77" t="s">
        <v>1557</v>
      </c>
      <c r="BB34" s="52"/>
      <c r="BC34" s="24"/>
      <c r="BD34" s="52"/>
      <c r="BE34" s="52"/>
      <c r="BF34" s="52"/>
      <c r="BG34" s="52"/>
      <c r="BH34" s="52"/>
      <c r="BJ34" s="93" t="s">
        <v>1139</v>
      </c>
    </row>
    <row r="35" spans="1:62" ht="15.75" thickBot="1" x14ac:dyDescent="0.25">
      <c r="A35" s="255" t="s">
        <v>279</v>
      </c>
      <c r="B35" s="258"/>
      <c r="C35" s="261"/>
      <c r="F35" s="25" t="s">
        <v>1341</v>
      </c>
      <c r="G35" s="24"/>
      <c r="AR35" s="660"/>
      <c r="AV35" s="77" t="s">
        <v>1558</v>
      </c>
      <c r="BB35" s="81"/>
      <c r="BC35" s="24"/>
      <c r="BD35" s="52"/>
      <c r="BE35" s="52"/>
      <c r="BF35" s="52"/>
      <c r="BG35" s="52"/>
      <c r="BH35" s="52"/>
      <c r="BJ35" s="93" t="s">
        <v>1140</v>
      </c>
    </row>
    <row r="36" spans="1:62" ht="38.25" x14ac:dyDescent="0.25">
      <c r="A36" s="268" t="s">
        <v>273</v>
      </c>
      <c r="B36" s="267" t="s">
        <v>1655</v>
      </c>
      <c r="C36" s="261" t="s">
        <v>1656</v>
      </c>
      <c r="G36" s="27"/>
      <c r="AV36" s="77" t="s">
        <v>1753</v>
      </c>
      <c r="BB36" s="52"/>
      <c r="BC36" s="24"/>
      <c r="BD36" s="52"/>
      <c r="BE36" s="52"/>
      <c r="BF36" s="52"/>
      <c r="BG36" s="52"/>
      <c r="BH36" s="52"/>
      <c r="BJ36" s="93" t="s">
        <v>1141</v>
      </c>
    </row>
    <row r="37" spans="1:62" ht="15.75" thickBot="1" x14ac:dyDescent="0.25">
      <c r="A37" s="255" t="s">
        <v>1622</v>
      </c>
      <c r="B37" s="259"/>
      <c r="C37" s="261"/>
      <c r="AR37" s="25" t="s">
        <v>1526</v>
      </c>
      <c r="AS37" s="25" t="s">
        <v>1522</v>
      </c>
      <c r="AT37" s="25" t="s">
        <v>1523</v>
      </c>
      <c r="AV37" s="77" t="s">
        <v>1559</v>
      </c>
      <c r="BB37" s="44"/>
      <c r="BC37" s="44"/>
      <c r="BD37" s="52"/>
      <c r="BE37" s="52"/>
      <c r="BF37" s="52"/>
      <c r="BG37" s="52"/>
      <c r="BH37" s="52"/>
      <c r="BJ37" s="93" t="s">
        <v>1142</v>
      </c>
    </row>
    <row r="38" spans="1:62" ht="15.75" thickBot="1" x14ac:dyDescent="0.25">
      <c r="A38" s="255" t="s">
        <v>297</v>
      </c>
      <c r="B38" s="259"/>
      <c r="C38" s="261"/>
      <c r="AR38" s="662" t="s">
        <v>1527</v>
      </c>
      <c r="AS38" s="118" t="s">
        <v>1749</v>
      </c>
      <c r="AT38" s="120" t="s">
        <v>1739</v>
      </c>
      <c r="AU38" s="25">
        <v>5</v>
      </c>
      <c r="AV38" s="77" t="s">
        <v>1560</v>
      </c>
      <c r="BB38" s="44"/>
      <c r="BC38" s="44"/>
      <c r="BD38" s="52"/>
      <c r="BE38" s="52"/>
      <c r="BF38" s="52"/>
      <c r="BG38" s="52"/>
      <c r="BH38" s="52"/>
      <c r="BJ38" s="93" t="s">
        <v>1143</v>
      </c>
    </row>
    <row r="39" spans="1:62" ht="26.25" thickBot="1" x14ac:dyDescent="0.25">
      <c r="A39" s="268" t="s">
        <v>1658</v>
      </c>
      <c r="B39" s="259" t="s">
        <v>1657</v>
      </c>
      <c r="C39" s="261" t="s">
        <v>1659</v>
      </c>
      <c r="I39" s="23"/>
      <c r="AR39" s="663"/>
      <c r="AS39" s="118" t="s">
        <v>1750</v>
      </c>
      <c r="AT39" s="119" t="s">
        <v>1740</v>
      </c>
      <c r="AU39" s="25">
        <v>3</v>
      </c>
      <c r="AV39" s="77" t="str">
        <f>AS32</f>
        <v>No Establecida</v>
      </c>
      <c r="BB39" s="44"/>
      <c r="BC39" s="44"/>
      <c r="BJ39" s="93" t="s">
        <v>1144</v>
      </c>
    </row>
    <row r="40" spans="1:62" ht="16.5" thickBot="1" x14ac:dyDescent="0.25">
      <c r="A40" s="255" t="s">
        <v>1623</v>
      </c>
      <c r="B40" s="259"/>
      <c r="C40" s="261"/>
      <c r="AR40" s="664"/>
      <c r="AS40" s="118" t="s">
        <v>1751</v>
      </c>
      <c r="AT40" s="120" t="s">
        <v>1741</v>
      </c>
      <c r="AU40" s="25">
        <v>1</v>
      </c>
      <c r="BB40" s="44"/>
      <c r="BC40" s="44"/>
      <c r="BJ40" s="92" t="s">
        <v>1145</v>
      </c>
    </row>
    <row r="41" spans="1:62" ht="15" x14ac:dyDescent="0.2">
      <c r="A41" s="255" t="s">
        <v>1624</v>
      </c>
      <c r="B41" s="259"/>
      <c r="C41" s="261"/>
      <c r="BB41" s="44"/>
      <c r="BC41" s="44"/>
      <c r="BJ41" s="93" t="s">
        <v>1146</v>
      </c>
    </row>
    <row r="42" spans="1:62" ht="51.75" thickBot="1" x14ac:dyDescent="0.25">
      <c r="A42" s="255" t="s">
        <v>211</v>
      </c>
      <c r="B42" s="267" t="s">
        <v>1660</v>
      </c>
      <c r="C42" s="261" t="s">
        <v>1661</v>
      </c>
      <c r="AR42" s="25" t="s">
        <v>1528</v>
      </c>
      <c r="AS42" s="25" t="s">
        <v>1522</v>
      </c>
      <c r="AT42" s="25" t="s">
        <v>1523</v>
      </c>
      <c r="BB42" s="44"/>
      <c r="BC42" s="44"/>
      <c r="BJ42" s="93" t="s">
        <v>1147</v>
      </c>
    </row>
    <row r="43" spans="1:62" ht="15.75" thickBot="1" x14ac:dyDescent="0.25">
      <c r="A43" s="255" t="s">
        <v>1625</v>
      </c>
      <c r="B43" s="259"/>
      <c r="C43" s="261"/>
      <c r="AR43" s="662" t="s">
        <v>1529</v>
      </c>
      <c r="AS43" s="118" t="s">
        <v>1694</v>
      </c>
      <c r="AT43" s="120" t="s">
        <v>1742</v>
      </c>
      <c r="AU43" s="25">
        <v>5</v>
      </c>
      <c r="BB43" s="44"/>
      <c r="BC43" s="44"/>
      <c r="BJ43" s="93" t="s">
        <v>1148</v>
      </c>
    </row>
    <row r="44" spans="1:62" ht="15.75" thickBot="1" x14ac:dyDescent="0.25">
      <c r="A44" s="255" t="s">
        <v>298</v>
      </c>
      <c r="B44" s="259"/>
      <c r="C44" s="261"/>
      <c r="AR44" s="663"/>
      <c r="AS44" s="118" t="s">
        <v>1693</v>
      </c>
      <c r="AT44" s="119" t="s">
        <v>1743</v>
      </c>
      <c r="AU44" s="25">
        <v>3</v>
      </c>
      <c r="BB44" s="44"/>
      <c r="BC44" s="44"/>
      <c r="BJ44" s="93" t="s">
        <v>1149</v>
      </c>
    </row>
    <row r="45" spans="1:62" ht="51.75" thickBot="1" x14ac:dyDescent="0.25">
      <c r="A45" s="255" t="s">
        <v>1626</v>
      </c>
      <c r="B45" s="267" t="s">
        <v>1662</v>
      </c>
      <c r="C45" s="266" t="s">
        <v>1663</v>
      </c>
      <c r="AR45" s="664"/>
      <c r="AS45" s="118" t="s">
        <v>1692</v>
      </c>
      <c r="AT45" s="120" t="s">
        <v>1744</v>
      </c>
      <c r="AU45" s="25">
        <v>1</v>
      </c>
      <c r="BB45" s="44"/>
      <c r="BC45" s="44"/>
      <c r="BJ45" s="93" t="s">
        <v>1150</v>
      </c>
    </row>
    <row r="46" spans="1:62" ht="51.75" thickBot="1" x14ac:dyDescent="0.25">
      <c r="A46" s="255" t="s">
        <v>240</v>
      </c>
      <c r="B46" s="267" t="s">
        <v>1664</v>
      </c>
      <c r="C46" s="261" t="s">
        <v>1665</v>
      </c>
      <c r="AU46" s="123" t="s">
        <v>1538</v>
      </c>
      <c r="BB46" s="44"/>
      <c r="BC46" s="44"/>
      <c r="BJ46" s="93" t="s">
        <v>1151</v>
      </c>
    </row>
    <row r="47" spans="1:62" ht="15.75" thickBot="1" x14ac:dyDescent="0.25">
      <c r="A47" s="255" t="s">
        <v>301</v>
      </c>
      <c r="B47" s="259"/>
      <c r="C47" s="261"/>
      <c r="AR47" s="122" t="s">
        <v>1537</v>
      </c>
      <c r="AS47" s="128"/>
      <c r="AT47" s="128"/>
      <c r="AU47" s="129"/>
      <c r="AV47" s="124"/>
      <c r="BB47" s="44"/>
      <c r="BC47" s="44"/>
      <c r="BJ47" s="93" t="s">
        <v>1152</v>
      </c>
    </row>
    <row r="48" spans="1:62" ht="15.75" thickBot="1" x14ac:dyDescent="0.25">
      <c r="A48" s="255"/>
      <c r="B48" s="259"/>
      <c r="C48" s="261"/>
      <c r="AR48" s="409" t="s">
        <v>1745</v>
      </c>
      <c r="AS48" s="409" t="s">
        <v>1746</v>
      </c>
      <c r="AT48" s="409" t="s">
        <v>1747</v>
      </c>
      <c r="AU48" s="410" t="s">
        <v>1748</v>
      </c>
      <c r="AV48" s="407"/>
      <c r="BB48" s="44"/>
      <c r="BC48" s="44"/>
      <c r="BJ48" s="93"/>
    </row>
    <row r="49" spans="1:62" ht="15.75" thickBot="1" x14ac:dyDescent="0.25">
      <c r="A49" s="255" t="s">
        <v>1627</v>
      </c>
      <c r="B49" s="259"/>
      <c r="C49" s="261"/>
      <c r="AR49" s="121" t="str">
        <f>$AV$21</f>
        <v>ADECUADO</v>
      </c>
      <c r="AS49" s="130" t="str">
        <f>AT38</f>
        <v>FUERTE (5)</v>
      </c>
      <c r="AT49" s="125" t="str">
        <f>$AT$43</f>
        <v>EFECTIVO (5)</v>
      </c>
      <c r="AU49" s="126">
        <v>5</v>
      </c>
      <c r="AV49" s="121"/>
      <c r="BB49" s="44"/>
      <c r="BC49" s="44"/>
      <c r="BJ49" s="93" t="s">
        <v>1153</v>
      </c>
    </row>
    <row r="50" spans="1:62" ht="15.75" thickBot="1" x14ac:dyDescent="0.25">
      <c r="A50" s="255" t="s">
        <v>1628</v>
      </c>
      <c r="B50" s="259"/>
      <c r="C50" s="261"/>
      <c r="AR50" s="121" t="str">
        <f t="shared" ref="AR50:AR57" si="0">$AV$21</f>
        <v>ADECUADO</v>
      </c>
      <c r="AS50" s="130" t="str">
        <f>AT38</f>
        <v>FUERTE (5)</v>
      </c>
      <c r="AT50" s="127" t="str">
        <f>$AT$44</f>
        <v>MODERADAMENTE EFECTIVO (3)</v>
      </c>
      <c r="AU50" s="126">
        <v>4</v>
      </c>
      <c r="AV50" s="408"/>
      <c r="BB50" s="44"/>
      <c r="BC50" s="44"/>
      <c r="BJ50" s="93" t="s">
        <v>1154</v>
      </c>
    </row>
    <row r="51" spans="1:62" ht="15.75" thickBot="1" x14ac:dyDescent="0.25">
      <c r="AR51" s="121" t="str">
        <f t="shared" si="0"/>
        <v>ADECUADO</v>
      </c>
      <c r="AS51" s="130" t="str">
        <f>AT38</f>
        <v>FUERTE (5)</v>
      </c>
      <c r="AT51" s="411" t="str">
        <f>$AT$45</f>
        <v>POCO EFECTIVO (1)</v>
      </c>
      <c r="AU51" s="126">
        <v>3</v>
      </c>
      <c r="AV51" s="408"/>
      <c r="BB51" s="44"/>
      <c r="BC51" s="44"/>
      <c r="BJ51" s="93" t="s">
        <v>1155</v>
      </c>
    </row>
    <row r="52" spans="1:62" ht="15.75" thickBot="1" x14ac:dyDescent="0.25">
      <c r="A52" s="294" t="s">
        <v>1678</v>
      </c>
      <c r="AR52" s="121" t="str">
        <f t="shared" si="0"/>
        <v>ADECUADO</v>
      </c>
      <c r="AS52" s="130" t="str">
        <f>AT39</f>
        <v>MODERADO (3)</v>
      </c>
      <c r="AT52" s="125" t="str">
        <f>$AT$43</f>
        <v>EFECTIVO (5)</v>
      </c>
      <c r="AU52" s="126">
        <v>4.5</v>
      </c>
      <c r="AV52" s="408"/>
      <c r="BJ52" s="93" t="s">
        <v>1156</v>
      </c>
    </row>
    <row r="53" spans="1:62" ht="15.75" thickBot="1" x14ac:dyDescent="0.25">
      <c r="A53" s="44" t="s">
        <v>1672</v>
      </c>
      <c r="AR53" s="121" t="str">
        <f t="shared" si="0"/>
        <v>ADECUADO</v>
      </c>
      <c r="AS53" s="130" t="str">
        <f>AT39</f>
        <v>MODERADO (3)</v>
      </c>
      <c r="AT53" s="127" t="str">
        <f>$AT$44</f>
        <v>MODERADAMENTE EFECTIVO (3)</v>
      </c>
      <c r="AU53" s="126">
        <v>3.5</v>
      </c>
      <c r="AV53" s="408"/>
      <c r="BJ53" s="93" t="s">
        <v>1157</v>
      </c>
    </row>
    <row r="54" spans="1:62" ht="15.75" thickBot="1" x14ac:dyDescent="0.25">
      <c r="A54" s="44" t="s">
        <v>1673</v>
      </c>
      <c r="AR54" s="121" t="str">
        <f t="shared" si="0"/>
        <v>ADECUADO</v>
      </c>
      <c r="AS54" s="130" t="str">
        <f>AT39</f>
        <v>MODERADO (3)</v>
      </c>
      <c r="AT54" s="411" t="str">
        <f>$AT$45</f>
        <v>POCO EFECTIVO (1)</v>
      </c>
      <c r="AU54" s="126">
        <v>2.5</v>
      </c>
      <c r="AV54" s="408"/>
      <c r="BJ54" s="93" t="s">
        <v>1158</v>
      </c>
    </row>
    <row r="55" spans="1:62" ht="15.75" thickBot="1" x14ac:dyDescent="0.25">
      <c r="A55" s="44" t="s">
        <v>1674</v>
      </c>
      <c r="AR55" s="121" t="str">
        <f t="shared" si="0"/>
        <v>ADECUADO</v>
      </c>
      <c r="AS55" s="130" t="str">
        <f>AT40</f>
        <v>DÉBIL (1)</v>
      </c>
      <c r="AT55" s="125" t="str">
        <f>$AT$43</f>
        <v>EFECTIVO (5)</v>
      </c>
      <c r="AU55" s="126">
        <v>4</v>
      </c>
      <c r="AV55" s="408"/>
      <c r="BJ55" s="93" t="s">
        <v>1159</v>
      </c>
    </row>
    <row r="56" spans="1:62" ht="15.75" thickBot="1" x14ac:dyDescent="0.25">
      <c r="A56" s="44" t="s">
        <v>1675</v>
      </c>
      <c r="AR56" s="121" t="str">
        <f t="shared" si="0"/>
        <v>ADECUADO</v>
      </c>
      <c r="AS56" s="130" t="str">
        <f>AT40</f>
        <v>DÉBIL (1)</v>
      </c>
      <c r="AT56" s="127" t="str">
        <f>$AT$44</f>
        <v>MODERADAMENTE EFECTIVO (3)</v>
      </c>
      <c r="AU56" s="126">
        <v>3</v>
      </c>
      <c r="AV56" s="408"/>
      <c r="BJ56" s="93" t="s">
        <v>1160</v>
      </c>
    </row>
    <row r="57" spans="1:62" ht="26.25" thickBot="1" x14ac:dyDescent="0.25">
      <c r="A57" s="293" t="s">
        <v>1676</v>
      </c>
      <c r="AR57" s="121" t="str">
        <f t="shared" si="0"/>
        <v>ADECUADO</v>
      </c>
      <c r="AS57" s="130" t="str">
        <f>AT40</f>
        <v>DÉBIL (1)</v>
      </c>
      <c r="AT57" s="411" t="str">
        <f>$AT$45</f>
        <v>POCO EFECTIVO (1)</v>
      </c>
      <c r="AU57" s="126">
        <v>2</v>
      </c>
      <c r="AV57" s="408"/>
      <c r="BJ57" s="93" t="s">
        <v>1161</v>
      </c>
    </row>
    <row r="58" spans="1:62" ht="15.75" thickBot="1" x14ac:dyDescent="0.25">
      <c r="A58" s="44" t="s">
        <v>1677</v>
      </c>
      <c r="AR58" s="131" t="str">
        <f t="shared" ref="AR58:AR66" si="1">$AV$22</f>
        <v>SUSCEPTIBLE A MEJORAR</v>
      </c>
      <c r="AS58" s="130" t="str">
        <f>AT38</f>
        <v>FUERTE (5)</v>
      </c>
      <c r="AT58" s="125" t="str">
        <f>$AT$43</f>
        <v>EFECTIVO (5)</v>
      </c>
      <c r="AU58" s="126">
        <v>4.5</v>
      </c>
      <c r="AV58" s="408"/>
      <c r="BJ58" s="93" t="s">
        <v>1162</v>
      </c>
    </row>
    <row r="59" spans="1:62" ht="15.75" thickBot="1" x14ac:dyDescent="0.25">
      <c r="AR59" s="131" t="str">
        <f t="shared" si="1"/>
        <v>SUSCEPTIBLE A MEJORAR</v>
      </c>
      <c r="AS59" s="130" t="str">
        <f>AT38</f>
        <v>FUERTE (5)</v>
      </c>
      <c r="AT59" s="127" t="str">
        <f>$AT$44</f>
        <v>MODERADAMENTE EFECTIVO (3)</v>
      </c>
      <c r="AU59" s="126">
        <v>3.5</v>
      </c>
      <c r="AV59" s="408"/>
      <c r="BJ59" s="93" t="s">
        <v>1163</v>
      </c>
    </row>
    <row r="60" spans="1:62" ht="16.5" thickBot="1" x14ac:dyDescent="0.25">
      <c r="A60" s="294" t="s">
        <v>1679</v>
      </c>
      <c r="AR60" s="131" t="str">
        <f t="shared" si="1"/>
        <v>SUSCEPTIBLE A MEJORAR</v>
      </c>
      <c r="AS60" s="130" t="str">
        <f>AT38</f>
        <v>FUERTE (5)</v>
      </c>
      <c r="AT60" s="411" t="str">
        <f>$AT$45</f>
        <v>POCO EFECTIVO (1)</v>
      </c>
      <c r="AU60" s="126">
        <v>2.5</v>
      </c>
      <c r="AV60" s="408"/>
      <c r="BJ60" s="92" t="s">
        <v>1164</v>
      </c>
    </row>
    <row r="61" spans="1:62" ht="15.75" thickBot="1" x14ac:dyDescent="0.25">
      <c r="A61" s="44" t="s">
        <v>1680</v>
      </c>
      <c r="AR61" s="131" t="str">
        <f t="shared" si="1"/>
        <v>SUSCEPTIBLE A MEJORAR</v>
      </c>
      <c r="AS61" s="130" t="str">
        <f>AT39</f>
        <v>MODERADO (3)</v>
      </c>
      <c r="AT61" s="125" t="str">
        <f>$AT$43</f>
        <v>EFECTIVO (5)</v>
      </c>
      <c r="AU61" s="126">
        <v>4</v>
      </c>
      <c r="AV61" s="408"/>
      <c r="BJ61" s="93" t="s">
        <v>1165</v>
      </c>
    </row>
    <row r="62" spans="1:62" ht="15.75" thickBot="1" x14ac:dyDescent="0.25">
      <c r="A62" s="44" t="s">
        <v>1681</v>
      </c>
      <c r="AR62" s="131" t="str">
        <f t="shared" si="1"/>
        <v>SUSCEPTIBLE A MEJORAR</v>
      </c>
      <c r="AS62" s="130" t="str">
        <f>AT39</f>
        <v>MODERADO (3)</v>
      </c>
      <c r="AT62" s="127" t="str">
        <f>$AT$44</f>
        <v>MODERADAMENTE EFECTIVO (3)</v>
      </c>
      <c r="AU62" s="126">
        <v>3</v>
      </c>
      <c r="AV62" s="408"/>
      <c r="BJ62" s="93" t="s">
        <v>1166</v>
      </c>
    </row>
    <row r="63" spans="1:62" ht="15.75" thickBot="1" x14ac:dyDescent="0.25">
      <c r="A63" s="44" t="s">
        <v>1682</v>
      </c>
      <c r="AR63" s="131" t="str">
        <f t="shared" si="1"/>
        <v>SUSCEPTIBLE A MEJORAR</v>
      </c>
      <c r="AS63" s="130" t="str">
        <f>AT39</f>
        <v>MODERADO (3)</v>
      </c>
      <c r="AT63" s="125" t="str">
        <f>$AT$45</f>
        <v>POCO EFECTIVO (1)</v>
      </c>
      <c r="AU63" s="126">
        <v>2</v>
      </c>
      <c r="AV63" s="408"/>
      <c r="BJ63" s="93" t="s">
        <v>1167</v>
      </c>
    </row>
    <row r="64" spans="1:62" ht="16.5" thickBot="1" x14ac:dyDescent="0.25">
      <c r="A64" s="44" t="s">
        <v>1683</v>
      </c>
      <c r="AR64" s="131" t="str">
        <f t="shared" si="1"/>
        <v>SUSCEPTIBLE A MEJORAR</v>
      </c>
      <c r="AS64" s="130" t="str">
        <f>AT40</f>
        <v>DÉBIL (1)</v>
      </c>
      <c r="AT64" s="125" t="str">
        <f>$AT$43</f>
        <v>EFECTIVO (5)</v>
      </c>
      <c r="AU64" s="126">
        <v>3.5</v>
      </c>
      <c r="AV64" s="408"/>
      <c r="BJ64" s="92" t="s">
        <v>1168</v>
      </c>
    </row>
    <row r="65" spans="1:62" ht="26.25" thickBot="1" x14ac:dyDescent="0.25">
      <c r="A65" s="293" t="s">
        <v>1684</v>
      </c>
      <c r="AR65" s="131" t="str">
        <f t="shared" si="1"/>
        <v>SUSCEPTIBLE A MEJORAR</v>
      </c>
      <c r="AS65" s="130" t="str">
        <f>AT40</f>
        <v>DÉBIL (1)</v>
      </c>
      <c r="AT65" s="127" t="str">
        <f>$AT$44</f>
        <v>MODERADAMENTE EFECTIVO (3)</v>
      </c>
      <c r="AU65" s="126">
        <v>2.5</v>
      </c>
      <c r="AV65" s="408"/>
      <c r="BJ65" s="93" t="s">
        <v>1169</v>
      </c>
    </row>
    <row r="66" spans="1:62" ht="39" thickBot="1" x14ac:dyDescent="0.25">
      <c r="A66" s="293" t="s">
        <v>1685</v>
      </c>
      <c r="AR66" s="131" t="str">
        <f t="shared" si="1"/>
        <v>SUSCEPTIBLE A MEJORAR</v>
      </c>
      <c r="AS66" s="130" t="str">
        <f>AT40</f>
        <v>DÉBIL (1)</v>
      </c>
      <c r="AT66" s="125" t="str">
        <f>$AT$45</f>
        <v>POCO EFECTIVO (1)</v>
      </c>
      <c r="AU66" s="126">
        <v>1.5</v>
      </c>
      <c r="AV66" s="408"/>
      <c r="BJ66" s="93" t="s">
        <v>1170</v>
      </c>
    </row>
    <row r="67" spans="1:62" ht="15.75" thickBot="1" x14ac:dyDescent="0.25">
      <c r="AR67" s="121" t="str">
        <f t="shared" ref="AR67:AR75" si="2">$AV$23</f>
        <v>INADECUADO</v>
      </c>
      <c r="AS67" s="130" t="str">
        <f>AT38</f>
        <v>FUERTE (5)</v>
      </c>
      <c r="AT67" s="125" t="str">
        <f>$AT$43</f>
        <v>EFECTIVO (5)</v>
      </c>
      <c r="AU67" s="126">
        <v>4</v>
      </c>
      <c r="AV67" s="408"/>
      <c r="BJ67" s="93" t="s">
        <v>1171</v>
      </c>
    </row>
    <row r="68" spans="1:62" ht="15.75" thickBot="1" x14ac:dyDescent="0.25">
      <c r="A68" s="294" t="s">
        <v>1703</v>
      </c>
      <c r="AR68" s="121" t="str">
        <f t="shared" si="2"/>
        <v>INADECUADO</v>
      </c>
      <c r="AS68" s="130" t="str">
        <f>AT38</f>
        <v>FUERTE (5)</v>
      </c>
      <c r="AT68" s="127" t="str">
        <f>$AT$44</f>
        <v>MODERADAMENTE EFECTIVO (3)</v>
      </c>
      <c r="AU68" s="126">
        <v>3</v>
      </c>
      <c r="AV68" s="408"/>
      <c r="BJ68" s="93" t="s">
        <v>1172</v>
      </c>
    </row>
    <row r="69" spans="1:62" ht="15.75" thickBot="1" x14ac:dyDescent="0.25">
      <c r="A69" s="44" t="s">
        <v>1705</v>
      </c>
      <c r="AR69" s="121" t="str">
        <f t="shared" si="2"/>
        <v>INADECUADO</v>
      </c>
      <c r="AS69" s="130" t="str">
        <f>AT38</f>
        <v>FUERTE (5)</v>
      </c>
      <c r="AT69" s="125" t="str">
        <f>$AT$45</f>
        <v>POCO EFECTIVO (1)</v>
      </c>
      <c r="AU69" s="126">
        <v>2</v>
      </c>
      <c r="AV69" s="408"/>
      <c r="BJ69" s="93" t="s">
        <v>1173</v>
      </c>
    </row>
    <row r="70" spans="1:62" ht="15.75" thickBot="1" x14ac:dyDescent="0.25">
      <c r="A70" s="44" t="s">
        <v>1704</v>
      </c>
      <c r="AR70" s="121" t="str">
        <f t="shared" si="2"/>
        <v>INADECUADO</v>
      </c>
      <c r="AS70" s="130" t="str">
        <f>AT39</f>
        <v>MODERADO (3)</v>
      </c>
      <c r="AT70" s="125" t="str">
        <f>$AT$43</f>
        <v>EFECTIVO (5)</v>
      </c>
      <c r="AU70" s="126">
        <v>3.5</v>
      </c>
      <c r="AV70" s="408"/>
      <c r="BJ70" s="93" t="s">
        <v>1174</v>
      </c>
    </row>
    <row r="71" spans="1:62" ht="15.75" thickBot="1" x14ac:dyDescent="0.25">
      <c r="A71" s="44" t="s">
        <v>1706</v>
      </c>
      <c r="AR71" s="121" t="str">
        <f t="shared" si="2"/>
        <v>INADECUADO</v>
      </c>
      <c r="AS71" s="130" t="str">
        <f>AT39</f>
        <v>MODERADO (3)</v>
      </c>
      <c r="AT71" s="127" t="str">
        <f>$AT$44</f>
        <v>MODERADAMENTE EFECTIVO (3)</v>
      </c>
      <c r="AU71" s="126">
        <v>2.5</v>
      </c>
      <c r="AV71" s="408"/>
      <c r="BJ71" s="93" t="s">
        <v>1175</v>
      </c>
    </row>
    <row r="72" spans="1:62" ht="15.75" thickBot="1" x14ac:dyDescent="0.25">
      <c r="A72" s="44" t="s">
        <v>1707</v>
      </c>
      <c r="AR72" s="121" t="str">
        <f t="shared" si="2"/>
        <v>INADECUADO</v>
      </c>
      <c r="AS72" s="130" t="str">
        <f>AT39</f>
        <v>MODERADO (3)</v>
      </c>
      <c r="AT72" s="125" t="str">
        <f>$AT$45</f>
        <v>POCO EFECTIVO (1)</v>
      </c>
      <c r="AU72" s="126">
        <v>1.5</v>
      </c>
      <c r="AV72" s="408"/>
      <c r="BJ72" s="93" t="s">
        <v>1176</v>
      </c>
    </row>
    <row r="73" spans="1:62" ht="15.75" thickBot="1" x14ac:dyDescent="0.25">
      <c r="A73" s="44" t="s">
        <v>1708</v>
      </c>
      <c r="G73" s="28"/>
      <c r="AR73" s="121" t="str">
        <f t="shared" si="2"/>
        <v>INADECUADO</v>
      </c>
      <c r="AS73" s="130" t="str">
        <f>AT40</f>
        <v>DÉBIL (1)</v>
      </c>
      <c r="AT73" s="125" t="str">
        <f>$AT$43</f>
        <v>EFECTIVO (5)</v>
      </c>
      <c r="AU73" s="126">
        <v>3</v>
      </c>
      <c r="AV73" s="408"/>
      <c r="BJ73" s="93" t="s">
        <v>1177</v>
      </c>
    </row>
    <row r="74" spans="1:62" ht="15.75" thickBot="1" x14ac:dyDescent="0.25">
      <c r="A74" s="44" t="s">
        <v>1709</v>
      </c>
      <c r="AR74" s="121" t="str">
        <f t="shared" si="2"/>
        <v>INADECUADO</v>
      </c>
      <c r="AS74" s="130" t="str">
        <f>AT40</f>
        <v>DÉBIL (1)</v>
      </c>
      <c r="AT74" s="127" t="str">
        <f>$AT$44</f>
        <v>MODERADAMENTE EFECTIVO (3)</v>
      </c>
      <c r="AU74" s="126">
        <v>2</v>
      </c>
      <c r="AV74" s="408"/>
      <c r="BJ74" s="93" t="s">
        <v>1178</v>
      </c>
    </row>
    <row r="75" spans="1:62" ht="15.75" thickBot="1" x14ac:dyDescent="0.25">
      <c r="A75" s="44" t="s">
        <v>1710</v>
      </c>
      <c r="AR75" s="121" t="str">
        <f t="shared" si="2"/>
        <v>INADECUADO</v>
      </c>
      <c r="AS75" s="130" t="str">
        <f>AT40</f>
        <v>DÉBIL (1)</v>
      </c>
      <c r="AT75" s="125" t="str">
        <f>$AT$45</f>
        <v>POCO EFECTIVO (1)</v>
      </c>
      <c r="AU75" s="126">
        <v>1</v>
      </c>
      <c r="AV75" s="408"/>
      <c r="BJ75" s="93" t="s">
        <v>1179</v>
      </c>
    </row>
    <row r="76" spans="1:62" ht="15" x14ac:dyDescent="0.2">
      <c r="N76" s="33"/>
      <c r="BJ76" s="93" t="s">
        <v>1180</v>
      </c>
    </row>
    <row r="77" spans="1:62" ht="18.75" customHeight="1" x14ac:dyDescent="0.3">
      <c r="G77" s="29"/>
      <c r="H77" s="29"/>
      <c r="N77" s="33"/>
      <c r="AR77" s="137" t="s">
        <v>1313</v>
      </c>
      <c r="AS77" s="137" t="s">
        <v>1314</v>
      </c>
      <c r="BJ77" s="93" t="s">
        <v>1181</v>
      </c>
    </row>
    <row r="78" spans="1:62" ht="15" x14ac:dyDescent="0.25">
      <c r="G78" s="30"/>
      <c r="H78" s="31"/>
      <c r="I78" s="32"/>
      <c r="J78" s="32"/>
      <c r="K78" s="32"/>
      <c r="L78" s="33"/>
      <c r="M78" s="33"/>
      <c r="N78" s="33"/>
      <c r="O78" s="32"/>
      <c r="P78" s="34"/>
      <c r="AR78" s="138" t="s">
        <v>1544</v>
      </c>
      <c r="AS78" s="138" t="s">
        <v>1544</v>
      </c>
      <c r="BJ78" s="93" t="s">
        <v>1182</v>
      </c>
    </row>
    <row r="79" spans="1:62" ht="15" x14ac:dyDescent="0.25">
      <c r="G79" s="35"/>
      <c r="H79" s="31"/>
      <c r="I79" s="32"/>
      <c r="J79" s="32"/>
      <c r="K79" s="32"/>
      <c r="L79" s="33"/>
      <c r="M79" s="33"/>
      <c r="N79" s="33"/>
      <c r="O79" s="32"/>
      <c r="P79" s="34"/>
      <c r="AR79" s="25" t="s">
        <v>1545</v>
      </c>
      <c r="AS79" s="25" t="s">
        <v>1545</v>
      </c>
      <c r="BJ79" s="93" t="s">
        <v>1183</v>
      </c>
    </row>
    <row r="80" spans="1:62" ht="15.75" thickBot="1" x14ac:dyDescent="0.3">
      <c r="G80" s="30"/>
      <c r="H80" s="31"/>
      <c r="I80" s="32"/>
      <c r="J80" s="32"/>
      <c r="K80" s="32"/>
      <c r="L80" s="33"/>
      <c r="M80" s="33"/>
      <c r="N80" s="33"/>
      <c r="O80" s="32"/>
      <c r="P80" s="34"/>
      <c r="BJ80" s="93" t="s">
        <v>1184</v>
      </c>
    </row>
    <row r="81" spans="7:62" ht="48.75" thickBot="1" x14ac:dyDescent="0.3">
      <c r="G81" s="30"/>
      <c r="H81" s="31"/>
      <c r="I81" s="32"/>
      <c r="J81" s="32"/>
      <c r="K81" s="32"/>
      <c r="L81" s="33"/>
      <c r="M81" s="33"/>
      <c r="N81" s="33"/>
      <c r="O81" s="32"/>
      <c r="P81" s="34"/>
      <c r="AR81" s="197" t="s">
        <v>1530</v>
      </c>
      <c r="AS81" s="199" t="s">
        <v>1564</v>
      </c>
      <c r="BJ81" s="93" t="s">
        <v>1185</v>
      </c>
    </row>
    <row r="82" spans="7:62" ht="72.75" thickBot="1" x14ac:dyDescent="0.25">
      <c r="G82" s="36"/>
      <c r="H82" s="31"/>
      <c r="I82" s="32"/>
      <c r="J82" s="32"/>
      <c r="K82" s="32"/>
      <c r="L82" s="33"/>
      <c r="M82" s="33"/>
      <c r="N82" s="33"/>
      <c r="O82" s="32"/>
      <c r="P82" s="34"/>
      <c r="AR82" s="140" t="s">
        <v>1098</v>
      </c>
      <c r="AS82" s="198" t="s">
        <v>1565</v>
      </c>
      <c r="BJ82" s="92" t="s">
        <v>1186</v>
      </c>
    </row>
    <row r="83" spans="7:62" ht="84.75" thickBot="1" x14ac:dyDescent="0.3">
      <c r="G83" s="35"/>
      <c r="H83" s="31"/>
      <c r="I83" s="32"/>
      <c r="J83" s="32"/>
      <c r="K83" s="32"/>
      <c r="L83" s="33"/>
      <c r="M83" s="33"/>
      <c r="N83" s="33"/>
      <c r="O83" s="32"/>
      <c r="P83" s="34"/>
      <c r="AR83" s="141" t="s">
        <v>1531</v>
      </c>
      <c r="AS83" s="198" t="s">
        <v>1566</v>
      </c>
      <c r="BJ83" s="93" t="s">
        <v>1187</v>
      </c>
    </row>
    <row r="84" spans="7:62" ht="15" x14ac:dyDescent="0.25">
      <c r="G84" s="30"/>
      <c r="H84" s="31"/>
      <c r="I84" s="32"/>
      <c r="J84" s="32"/>
      <c r="K84" s="32"/>
      <c r="L84" s="33"/>
      <c r="M84" s="33"/>
      <c r="N84" s="33"/>
      <c r="O84" s="32"/>
      <c r="P84" s="34"/>
      <c r="BJ84" s="93" t="s">
        <v>1188</v>
      </c>
    </row>
    <row r="85" spans="7:62" ht="15" x14ac:dyDescent="0.25">
      <c r="G85" s="30"/>
      <c r="H85" s="31"/>
      <c r="I85" s="32"/>
      <c r="J85" s="32"/>
      <c r="K85" s="32"/>
      <c r="L85" s="33"/>
      <c r="M85" s="33"/>
      <c r="N85" s="33"/>
      <c r="O85" s="32"/>
      <c r="P85" s="34"/>
      <c r="BJ85" s="93" t="s">
        <v>1189</v>
      </c>
    </row>
    <row r="86" spans="7:62" ht="15" x14ac:dyDescent="0.25">
      <c r="G86" s="35"/>
      <c r="H86" s="31"/>
      <c r="I86" s="32"/>
      <c r="J86" s="32"/>
      <c r="K86" s="32"/>
      <c r="L86" s="33"/>
      <c r="M86" s="33"/>
      <c r="N86" s="33"/>
      <c r="O86" s="32"/>
      <c r="P86" s="34"/>
      <c r="BJ86" s="93" t="s">
        <v>1190</v>
      </c>
    </row>
    <row r="87" spans="7:62" ht="15" x14ac:dyDescent="0.25">
      <c r="G87" s="35"/>
      <c r="H87" s="31"/>
      <c r="I87" s="32"/>
      <c r="J87" s="32"/>
      <c r="K87" s="32"/>
      <c r="L87" s="33"/>
      <c r="M87" s="33"/>
      <c r="N87" s="33"/>
      <c r="O87" s="32"/>
      <c r="P87" s="34"/>
      <c r="BJ87" s="93" t="s">
        <v>1191</v>
      </c>
    </row>
    <row r="88" spans="7:62" ht="15" x14ac:dyDescent="0.25">
      <c r="G88" s="35"/>
      <c r="H88" s="31"/>
      <c r="I88" s="32"/>
      <c r="J88" s="32"/>
      <c r="K88" s="32"/>
      <c r="L88" s="33"/>
      <c r="M88" s="33"/>
      <c r="N88" s="33"/>
      <c r="O88" s="32"/>
      <c r="P88" s="34"/>
      <c r="BJ88" s="93" t="s">
        <v>1192</v>
      </c>
    </row>
    <row r="89" spans="7:62" ht="15" x14ac:dyDescent="0.25">
      <c r="G89" s="35"/>
      <c r="H89" s="31"/>
      <c r="I89" s="32"/>
      <c r="J89" s="32"/>
      <c r="K89" s="32"/>
      <c r="L89" s="33"/>
      <c r="M89" s="33"/>
      <c r="N89" s="33"/>
      <c r="O89" s="32"/>
      <c r="P89" s="34"/>
      <c r="BJ89" s="93" t="s">
        <v>1193</v>
      </c>
    </row>
    <row r="90" spans="7:62" ht="15" x14ac:dyDescent="0.25">
      <c r="G90" s="37"/>
      <c r="H90" s="31"/>
      <c r="I90" s="32"/>
      <c r="J90" s="32"/>
      <c r="K90" s="32"/>
      <c r="L90" s="33"/>
      <c r="M90" s="33"/>
      <c r="N90" s="33"/>
      <c r="O90" s="32"/>
      <c r="P90" s="34"/>
      <c r="BJ90" s="93" t="s">
        <v>1194</v>
      </c>
    </row>
    <row r="91" spans="7:62" ht="15" x14ac:dyDescent="0.25">
      <c r="G91" s="35"/>
      <c r="H91" s="31"/>
      <c r="I91" s="32"/>
      <c r="J91" s="32"/>
      <c r="K91" s="32"/>
      <c r="L91" s="33"/>
      <c r="M91" s="33"/>
      <c r="N91" s="33"/>
      <c r="O91" s="32"/>
      <c r="P91" s="34"/>
      <c r="BJ91" s="93" t="s">
        <v>1195</v>
      </c>
    </row>
    <row r="92" spans="7:62" ht="15" x14ac:dyDescent="0.25">
      <c r="G92" s="37"/>
      <c r="H92" s="31"/>
      <c r="I92" s="32"/>
      <c r="J92" s="32"/>
      <c r="K92" s="32"/>
      <c r="L92" s="33"/>
      <c r="M92" s="33"/>
      <c r="N92" s="33"/>
      <c r="O92" s="32"/>
      <c r="P92" s="34"/>
      <c r="BJ92" s="93" t="s">
        <v>1196</v>
      </c>
    </row>
    <row r="93" spans="7:62" ht="15" x14ac:dyDescent="0.25">
      <c r="G93" s="35"/>
      <c r="H93" s="31"/>
      <c r="I93" s="32"/>
      <c r="J93" s="32"/>
      <c r="K93" s="32"/>
      <c r="L93" s="33"/>
      <c r="M93" s="33"/>
      <c r="N93" s="33"/>
      <c r="O93" s="32"/>
      <c r="P93" s="34"/>
      <c r="BJ93" s="93" t="s">
        <v>1197</v>
      </c>
    </row>
    <row r="94" spans="7:62" ht="15" x14ac:dyDescent="0.25">
      <c r="G94" s="35"/>
      <c r="H94" s="31"/>
      <c r="I94" s="32"/>
      <c r="J94" s="32"/>
      <c r="K94" s="32"/>
      <c r="L94" s="33"/>
      <c r="M94" s="33"/>
      <c r="N94" s="33"/>
      <c r="O94" s="32"/>
      <c r="P94" s="34"/>
      <c r="BJ94" s="93" t="s">
        <v>1198</v>
      </c>
    </row>
    <row r="95" spans="7:62" ht="15" x14ac:dyDescent="0.25">
      <c r="G95" s="35"/>
      <c r="H95" s="31"/>
      <c r="I95" s="32"/>
      <c r="J95" s="32"/>
      <c r="K95" s="32"/>
      <c r="L95" s="33"/>
      <c r="M95" s="33"/>
      <c r="N95" s="33"/>
      <c r="O95" s="32"/>
      <c r="P95" s="34"/>
      <c r="BJ95" s="93" t="s">
        <v>1199</v>
      </c>
    </row>
    <row r="96" spans="7:62" ht="15" x14ac:dyDescent="0.25">
      <c r="G96" s="35"/>
      <c r="H96" s="31"/>
      <c r="I96" s="32"/>
      <c r="J96" s="32"/>
      <c r="K96" s="32"/>
      <c r="L96" s="33"/>
      <c r="M96" s="33"/>
      <c r="N96" s="33"/>
      <c r="O96" s="32"/>
      <c r="P96" s="34"/>
      <c r="BJ96" s="93" t="s">
        <v>1200</v>
      </c>
    </row>
    <row r="97" spans="7:62" ht="15" x14ac:dyDescent="0.25">
      <c r="G97" s="35"/>
      <c r="H97" s="31"/>
      <c r="I97" s="32"/>
      <c r="J97" s="32"/>
      <c r="K97" s="32"/>
      <c r="L97" s="33"/>
      <c r="M97" s="33"/>
      <c r="N97" s="33"/>
      <c r="O97" s="32"/>
      <c r="P97" s="34"/>
      <c r="BJ97" s="93" t="s">
        <v>1201</v>
      </c>
    </row>
    <row r="98" spans="7:62" ht="15" x14ac:dyDescent="0.25">
      <c r="G98" s="35"/>
      <c r="H98" s="31"/>
      <c r="I98" s="32"/>
      <c r="J98" s="32"/>
      <c r="K98" s="32"/>
      <c r="L98" s="33"/>
      <c r="M98" s="33"/>
      <c r="N98" s="33"/>
      <c r="O98" s="32"/>
      <c r="P98" s="34"/>
      <c r="BJ98" s="93" t="s">
        <v>1202</v>
      </c>
    </row>
    <row r="99" spans="7:62" ht="15" x14ac:dyDescent="0.25">
      <c r="G99" s="35"/>
      <c r="H99" s="31"/>
      <c r="I99" s="32"/>
      <c r="J99" s="32"/>
      <c r="K99" s="32"/>
      <c r="L99" s="33"/>
      <c r="M99" s="33"/>
      <c r="N99" s="33"/>
      <c r="O99" s="32"/>
      <c r="P99" s="34"/>
      <c r="BJ99" s="93" t="s">
        <v>1203</v>
      </c>
    </row>
    <row r="100" spans="7:62" ht="15" x14ac:dyDescent="0.25">
      <c r="G100" s="35"/>
      <c r="H100" s="31"/>
      <c r="I100" s="32"/>
      <c r="J100" s="32"/>
      <c r="K100" s="32"/>
      <c r="L100" s="33"/>
      <c r="M100" s="33"/>
      <c r="N100" s="33"/>
      <c r="O100" s="32"/>
      <c r="P100" s="34"/>
      <c r="BJ100" s="93" t="s">
        <v>1204</v>
      </c>
    </row>
    <row r="101" spans="7:62" ht="15" x14ac:dyDescent="0.25">
      <c r="G101" s="35"/>
      <c r="H101" s="31"/>
      <c r="I101" s="32"/>
      <c r="J101" s="32"/>
      <c r="K101" s="32"/>
      <c r="L101" s="33"/>
      <c r="M101" s="33"/>
      <c r="N101" s="33"/>
      <c r="O101" s="32"/>
      <c r="P101" s="34"/>
      <c r="BJ101" s="93" t="s">
        <v>1205</v>
      </c>
    </row>
    <row r="102" spans="7:62" ht="15" x14ac:dyDescent="0.25">
      <c r="G102" s="35"/>
      <c r="H102" s="31"/>
      <c r="I102" s="32"/>
      <c r="J102" s="32"/>
      <c r="K102" s="32"/>
      <c r="L102" s="33"/>
      <c r="M102" s="33"/>
      <c r="N102" s="33"/>
      <c r="O102" s="32"/>
      <c r="P102" s="34"/>
      <c r="BJ102" s="93" t="s">
        <v>1206</v>
      </c>
    </row>
    <row r="103" spans="7:62" ht="15" x14ac:dyDescent="0.25">
      <c r="G103" s="35"/>
      <c r="H103" s="31"/>
      <c r="I103" s="32"/>
      <c r="J103" s="32"/>
      <c r="K103" s="32"/>
      <c r="L103" s="33"/>
      <c r="M103" s="33"/>
      <c r="N103" s="33"/>
      <c r="O103" s="32"/>
      <c r="P103" s="34"/>
      <c r="BJ103" s="93" t="s">
        <v>1207</v>
      </c>
    </row>
    <row r="104" spans="7:62" ht="15.75" x14ac:dyDescent="0.25">
      <c r="G104" s="35"/>
      <c r="H104" s="31"/>
      <c r="I104" s="32"/>
      <c r="J104" s="32"/>
      <c r="K104" s="32"/>
      <c r="L104" s="33"/>
      <c r="M104" s="33"/>
      <c r="N104" s="33"/>
      <c r="O104" s="32"/>
      <c r="P104" s="34"/>
      <c r="BJ104" s="92" t="s">
        <v>1208</v>
      </c>
    </row>
    <row r="105" spans="7:62" ht="15" x14ac:dyDescent="0.25">
      <c r="G105" s="35"/>
      <c r="H105" s="31"/>
      <c r="I105" s="32"/>
      <c r="J105" s="32"/>
      <c r="K105" s="32"/>
      <c r="L105" s="33"/>
      <c r="M105" s="33"/>
      <c r="N105" s="33"/>
      <c r="O105" s="32"/>
      <c r="P105" s="34"/>
      <c r="BJ105" s="93" t="s">
        <v>1209</v>
      </c>
    </row>
    <row r="106" spans="7:62" ht="15" x14ac:dyDescent="0.25">
      <c r="G106" s="35"/>
      <c r="H106" s="31"/>
      <c r="I106" s="32"/>
      <c r="J106" s="32"/>
      <c r="K106" s="32"/>
      <c r="L106" s="33"/>
      <c r="M106" s="33"/>
      <c r="N106" s="33"/>
      <c r="O106" s="32"/>
      <c r="P106" s="34"/>
      <c r="BJ106" s="93" t="s">
        <v>1210</v>
      </c>
    </row>
    <row r="107" spans="7:62" ht="15" x14ac:dyDescent="0.25">
      <c r="G107" s="37"/>
      <c r="H107" s="31"/>
      <c r="I107" s="32"/>
      <c r="J107" s="32"/>
      <c r="K107" s="32"/>
      <c r="L107" s="33"/>
      <c r="M107" s="33"/>
      <c r="N107" s="33"/>
      <c r="O107" s="32"/>
      <c r="P107" s="34"/>
      <c r="BJ107" s="93" t="s">
        <v>1209</v>
      </c>
    </row>
    <row r="108" spans="7:62" ht="15" x14ac:dyDescent="0.25">
      <c r="G108" s="35"/>
      <c r="H108" s="31"/>
      <c r="I108" s="32"/>
      <c r="J108" s="32"/>
      <c r="K108" s="32"/>
      <c r="L108" s="33"/>
      <c r="M108" s="33"/>
      <c r="N108" s="33"/>
      <c r="O108" s="32"/>
      <c r="P108" s="34"/>
      <c r="BJ108" s="93" t="s">
        <v>1211</v>
      </c>
    </row>
    <row r="109" spans="7:62" ht="15" x14ac:dyDescent="0.25">
      <c r="G109" s="35"/>
      <c r="H109" s="31"/>
      <c r="I109" s="32"/>
      <c r="J109" s="32"/>
      <c r="K109" s="32"/>
      <c r="L109" s="33"/>
      <c r="M109" s="33"/>
      <c r="N109" s="33"/>
      <c r="O109" s="32"/>
      <c r="P109" s="34"/>
      <c r="BJ109" s="93" t="s">
        <v>1212</v>
      </c>
    </row>
    <row r="110" spans="7:62" ht="15" x14ac:dyDescent="0.25">
      <c r="G110" s="35"/>
      <c r="H110" s="31"/>
      <c r="I110" s="32"/>
      <c r="J110" s="32"/>
      <c r="K110" s="32"/>
      <c r="L110" s="33"/>
      <c r="M110" s="33"/>
      <c r="N110" s="33"/>
      <c r="O110" s="32"/>
      <c r="P110" s="34"/>
      <c r="BJ110" s="93" t="s">
        <v>1213</v>
      </c>
    </row>
    <row r="111" spans="7:62" ht="15" x14ac:dyDescent="0.25">
      <c r="G111" s="35"/>
      <c r="H111" s="31"/>
      <c r="I111" s="32"/>
      <c r="J111" s="32"/>
      <c r="K111" s="32"/>
      <c r="L111" s="33"/>
      <c r="M111" s="33"/>
      <c r="N111" s="33"/>
      <c r="O111" s="32"/>
      <c r="P111" s="34"/>
      <c r="BJ111" s="93" t="s">
        <v>1214</v>
      </c>
    </row>
    <row r="112" spans="7:62" ht="15" x14ac:dyDescent="0.25">
      <c r="G112" s="35"/>
      <c r="H112" s="31"/>
      <c r="I112" s="32"/>
      <c r="J112" s="32"/>
      <c r="K112" s="32"/>
      <c r="L112" s="33"/>
      <c r="M112" s="33"/>
      <c r="N112" s="33"/>
      <c r="O112" s="32"/>
      <c r="P112" s="34"/>
      <c r="BJ112" s="93" t="s">
        <v>1215</v>
      </c>
    </row>
    <row r="113" spans="7:62" ht="15" x14ac:dyDescent="0.25">
      <c r="G113" s="35"/>
      <c r="H113" s="31"/>
      <c r="I113" s="32"/>
      <c r="J113" s="32"/>
      <c r="K113" s="32"/>
      <c r="L113" s="33"/>
      <c r="M113" s="33"/>
      <c r="N113" s="33"/>
      <c r="O113" s="32"/>
      <c r="P113" s="34"/>
      <c r="BJ113" s="93" t="s">
        <v>1216</v>
      </c>
    </row>
    <row r="114" spans="7:62" ht="15" x14ac:dyDescent="0.25">
      <c r="G114" s="35"/>
      <c r="H114" s="31"/>
      <c r="I114" s="32"/>
      <c r="J114" s="32"/>
      <c r="K114" s="32"/>
      <c r="L114" s="33"/>
      <c r="M114" s="33"/>
      <c r="N114" s="33"/>
      <c r="O114" s="32"/>
      <c r="P114" s="34"/>
      <c r="BJ114" s="93" t="s">
        <v>1217</v>
      </c>
    </row>
    <row r="115" spans="7:62" ht="15" x14ac:dyDescent="0.25">
      <c r="G115" s="35"/>
      <c r="H115" s="31"/>
      <c r="I115" s="32"/>
      <c r="J115" s="32"/>
      <c r="K115" s="32"/>
      <c r="L115" s="33"/>
      <c r="M115" s="33"/>
      <c r="N115" s="33"/>
      <c r="O115" s="32"/>
      <c r="P115" s="34"/>
      <c r="BJ115" s="93" t="s">
        <v>1218</v>
      </c>
    </row>
    <row r="116" spans="7:62" ht="15" x14ac:dyDescent="0.25">
      <c r="G116" s="37"/>
      <c r="H116" s="31"/>
      <c r="I116" s="32"/>
      <c r="J116" s="32"/>
      <c r="K116" s="32"/>
      <c r="L116" s="33"/>
      <c r="M116" s="33"/>
      <c r="N116" s="33"/>
      <c r="O116" s="32"/>
      <c r="P116" s="34"/>
      <c r="BJ116" s="93" t="s">
        <v>1219</v>
      </c>
    </row>
    <row r="117" spans="7:62" ht="15" x14ac:dyDescent="0.25">
      <c r="G117" s="35"/>
      <c r="H117" s="31"/>
      <c r="I117" s="32"/>
      <c r="J117" s="32"/>
      <c r="K117" s="32"/>
      <c r="L117" s="33"/>
      <c r="M117" s="33"/>
      <c r="N117" s="33"/>
      <c r="O117" s="32"/>
      <c r="P117" s="34"/>
      <c r="BJ117" s="93" t="s">
        <v>1220</v>
      </c>
    </row>
    <row r="118" spans="7:62" ht="15" x14ac:dyDescent="0.25">
      <c r="G118" s="35"/>
      <c r="H118" s="31"/>
      <c r="I118" s="32"/>
      <c r="J118" s="32"/>
      <c r="K118" s="32"/>
      <c r="L118" s="33"/>
      <c r="M118" s="33"/>
      <c r="N118" s="33"/>
      <c r="O118" s="32"/>
      <c r="P118" s="34"/>
      <c r="BJ118" s="93" t="s">
        <v>1221</v>
      </c>
    </row>
    <row r="119" spans="7:62" ht="15" x14ac:dyDescent="0.25">
      <c r="G119" s="37"/>
      <c r="H119" s="31"/>
      <c r="I119" s="32"/>
      <c r="J119" s="32"/>
      <c r="K119" s="32"/>
      <c r="L119" s="33"/>
      <c r="M119" s="33"/>
      <c r="N119" s="33"/>
      <c r="O119" s="32"/>
      <c r="P119" s="34"/>
      <c r="BJ119" s="93" t="s">
        <v>1222</v>
      </c>
    </row>
    <row r="120" spans="7:62" ht="15" x14ac:dyDescent="0.25">
      <c r="G120" s="37"/>
      <c r="H120" s="31"/>
      <c r="I120" s="32"/>
      <c r="J120" s="32"/>
      <c r="K120" s="32"/>
      <c r="L120" s="33"/>
      <c r="M120" s="33"/>
      <c r="N120" s="33"/>
      <c r="O120" s="32"/>
      <c r="P120" s="34"/>
      <c r="BJ120" s="93" t="s">
        <v>1223</v>
      </c>
    </row>
    <row r="121" spans="7:62" ht="15" x14ac:dyDescent="0.25">
      <c r="G121" s="35"/>
      <c r="H121" s="31"/>
      <c r="I121" s="32"/>
      <c r="J121" s="32"/>
      <c r="K121" s="32"/>
      <c r="L121" s="33"/>
      <c r="M121" s="33"/>
      <c r="N121" s="33"/>
      <c r="O121" s="32"/>
      <c r="P121" s="34"/>
      <c r="BJ121" s="93" t="s">
        <v>1224</v>
      </c>
    </row>
    <row r="122" spans="7:62" ht="15" x14ac:dyDescent="0.25">
      <c r="G122" s="30"/>
      <c r="H122" s="31"/>
      <c r="I122" s="32"/>
      <c r="J122" s="32"/>
      <c r="K122" s="32"/>
      <c r="L122" s="33"/>
      <c r="M122" s="33"/>
      <c r="N122" s="33"/>
      <c r="O122" s="32"/>
      <c r="P122" s="34"/>
      <c r="BJ122" s="93" t="s">
        <v>1225</v>
      </c>
    </row>
    <row r="123" spans="7:62" ht="15" x14ac:dyDescent="0.25">
      <c r="G123" s="35"/>
      <c r="H123" s="31"/>
      <c r="I123" s="32"/>
      <c r="J123" s="32"/>
      <c r="K123" s="32"/>
      <c r="L123" s="33"/>
      <c r="M123" s="33"/>
      <c r="N123" s="33"/>
      <c r="O123" s="32"/>
      <c r="P123" s="34"/>
      <c r="BJ123" s="93" t="s">
        <v>1226</v>
      </c>
    </row>
    <row r="124" spans="7:62" ht="15" x14ac:dyDescent="0.25">
      <c r="G124" s="35"/>
      <c r="H124" s="31"/>
      <c r="I124" s="32"/>
      <c r="J124" s="32"/>
      <c r="K124" s="32"/>
      <c r="L124" s="33"/>
      <c r="M124" s="33"/>
      <c r="N124" s="33"/>
      <c r="O124" s="32"/>
      <c r="P124" s="34"/>
      <c r="BJ124" s="93" t="s">
        <v>1227</v>
      </c>
    </row>
    <row r="125" spans="7:62" ht="15" x14ac:dyDescent="0.2">
      <c r="G125" s="36"/>
      <c r="H125" s="31"/>
      <c r="I125" s="32"/>
      <c r="J125" s="32"/>
      <c r="K125" s="32"/>
      <c r="L125" s="33"/>
      <c r="M125" s="33"/>
      <c r="N125" s="33"/>
      <c r="O125" s="32"/>
      <c r="P125" s="34"/>
      <c r="BJ125" s="93" t="s">
        <v>1228</v>
      </c>
    </row>
    <row r="126" spans="7:62" ht="15" x14ac:dyDescent="0.25">
      <c r="G126" s="35"/>
      <c r="H126" s="31"/>
      <c r="I126" s="32"/>
      <c r="J126" s="32"/>
      <c r="K126" s="32"/>
      <c r="L126" s="33"/>
      <c r="M126" s="33"/>
      <c r="N126" s="33"/>
      <c r="O126" s="32"/>
      <c r="P126" s="34"/>
      <c r="BJ126" s="93" t="s">
        <v>1229</v>
      </c>
    </row>
    <row r="127" spans="7:62" ht="15" x14ac:dyDescent="0.25">
      <c r="G127" s="35"/>
      <c r="H127" s="31"/>
      <c r="I127" s="32"/>
      <c r="J127" s="32"/>
      <c r="K127" s="32"/>
      <c r="L127" s="33"/>
      <c r="M127" s="33"/>
      <c r="N127" s="33"/>
      <c r="O127" s="32"/>
      <c r="P127" s="34"/>
      <c r="BJ127" s="93" t="s">
        <v>1230</v>
      </c>
    </row>
    <row r="128" spans="7:62" ht="15" x14ac:dyDescent="0.25">
      <c r="G128" s="35"/>
      <c r="H128" s="31"/>
      <c r="I128" s="32"/>
      <c r="J128" s="32"/>
      <c r="K128" s="32"/>
      <c r="L128" s="33"/>
      <c r="M128" s="33"/>
      <c r="N128" s="33"/>
      <c r="O128" s="32"/>
      <c r="P128" s="34"/>
      <c r="BJ128" s="93" t="s">
        <v>1231</v>
      </c>
    </row>
    <row r="129" spans="7:62" ht="15" x14ac:dyDescent="0.25">
      <c r="G129" s="35"/>
      <c r="H129" s="31"/>
      <c r="I129" s="32"/>
      <c r="J129" s="32"/>
      <c r="K129" s="32"/>
      <c r="L129" s="33"/>
      <c r="M129" s="33"/>
      <c r="N129" s="33"/>
      <c r="O129" s="32"/>
      <c r="P129" s="34"/>
      <c r="BJ129" s="93" t="s">
        <v>1232</v>
      </c>
    </row>
    <row r="130" spans="7:62" ht="15.75" x14ac:dyDescent="0.25">
      <c r="G130" s="35"/>
      <c r="H130" s="31"/>
      <c r="I130" s="32"/>
      <c r="J130" s="32"/>
      <c r="K130" s="32"/>
      <c r="L130" s="33"/>
      <c r="M130" s="33"/>
      <c r="N130" s="33"/>
      <c r="O130" s="32"/>
      <c r="P130" s="34"/>
      <c r="BJ130" s="92" t="s">
        <v>1233</v>
      </c>
    </row>
    <row r="131" spans="7:62" ht="15" x14ac:dyDescent="0.25">
      <c r="G131" s="35"/>
      <c r="H131" s="31"/>
      <c r="I131" s="32"/>
      <c r="J131" s="32"/>
      <c r="K131" s="32"/>
      <c r="L131" s="33"/>
      <c r="M131" s="33"/>
      <c r="N131" s="33"/>
      <c r="O131" s="32"/>
      <c r="P131" s="34"/>
      <c r="BJ131" s="93" t="s">
        <v>1234</v>
      </c>
    </row>
    <row r="132" spans="7:62" ht="15" x14ac:dyDescent="0.25">
      <c r="G132" s="35"/>
      <c r="H132" s="31"/>
      <c r="I132" s="32"/>
      <c r="J132" s="32"/>
      <c r="K132" s="32"/>
      <c r="L132" s="33"/>
      <c r="M132" s="33"/>
      <c r="N132" s="33"/>
      <c r="O132" s="32"/>
      <c r="P132" s="34"/>
      <c r="BJ132" s="93" t="s">
        <v>1235</v>
      </c>
    </row>
    <row r="133" spans="7:62" ht="15" x14ac:dyDescent="0.25">
      <c r="G133" s="35"/>
      <c r="H133" s="31"/>
      <c r="I133" s="32"/>
      <c r="J133" s="32"/>
      <c r="K133" s="32"/>
      <c r="L133" s="33"/>
      <c r="M133" s="33"/>
      <c r="N133" s="33"/>
      <c r="O133" s="32"/>
      <c r="P133" s="34"/>
      <c r="BJ133" s="93" t="s">
        <v>1236</v>
      </c>
    </row>
    <row r="134" spans="7:62" ht="15" x14ac:dyDescent="0.25">
      <c r="G134" s="35"/>
      <c r="H134" s="31"/>
      <c r="I134" s="32"/>
      <c r="J134" s="32"/>
      <c r="K134" s="32"/>
      <c r="L134" s="33"/>
      <c r="M134" s="33"/>
      <c r="N134" s="33"/>
      <c r="O134" s="32"/>
      <c r="P134" s="34"/>
      <c r="BJ134" s="93" t="s">
        <v>1237</v>
      </c>
    </row>
    <row r="135" spans="7:62" ht="15" x14ac:dyDescent="0.25">
      <c r="G135" s="35"/>
      <c r="H135" s="31"/>
      <c r="I135" s="32"/>
      <c r="J135" s="32"/>
      <c r="K135" s="32"/>
      <c r="L135" s="33"/>
      <c r="M135" s="33"/>
      <c r="N135" s="33"/>
      <c r="O135" s="32"/>
      <c r="P135" s="34"/>
      <c r="BJ135" s="93" t="s">
        <v>1238</v>
      </c>
    </row>
    <row r="136" spans="7:62" ht="15" x14ac:dyDescent="0.25">
      <c r="G136" s="35"/>
      <c r="H136" s="31"/>
      <c r="I136" s="32"/>
      <c r="J136" s="32"/>
      <c r="K136" s="32"/>
      <c r="L136" s="33"/>
      <c r="M136" s="33"/>
      <c r="N136" s="33"/>
      <c r="O136" s="32"/>
      <c r="P136" s="34"/>
      <c r="BJ136" s="93" t="s">
        <v>1239</v>
      </c>
    </row>
    <row r="137" spans="7:62" ht="15" x14ac:dyDescent="0.25">
      <c r="G137" s="37"/>
      <c r="H137" s="31"/>
      <c r="I137" s="32"/>
      <c r="J137" s="32"/>
      <c r="K137" s="32"/>
      <c r="L137" s="33"/>
      <c r="M137" s="33"/>
      <c r="N137" s="33"/>
      <c r="O137" s="32"/>
      <c r="P137" s="34"/>
      <c r="BJ137" s="93" t="s">
        <v>1240</v>
      </c>
    </row>
    <row r="138" spans="7:62" ht="15.75" x14ac:dyDescent="0.25">
      <c r="G138" s="35"/>
      <c r="H138" s="31"/>
      <c r="I138" s="32"/>
      <c r="J138" s="32"/>
      <c r="K138" s="32"/>
      <c r="L138" s="33"/>
      <c r="M138" s="33"/>
      <c r="N138" s="33"/>
      <c r="O138" s="32"/>
      <c r="P138" s="34"/>
      <c r="BJ138" s="92" t="s">
        <v>1241</v>
      </c>
    </row>
    <row r="139" spans="7:62" ht="15" x14ac:dyDescent="0.25">
      <c r="G139" s="37"/>
      <c r="H139" s="31"/>
      <c r="I139" s="32"/>
      <c r="J139" s="32"/>
      <c r="K139" s="32"/>
      <c r="L139" s="33"/>
      <c r="M139" s="33"/>
      <c r="N139" s="33"/>
      <c r="O139" s="32"/>
      <c r="P139" s="34"/>
      <c r="BJ139" s="93" t="s">
        <v>1242</v>
      </c>
    </row>
    <row r="140" spans="7:62" ht="15" x14ac:dyDescent="0.25">
      <c r="G140" s="35"/>
      <c r="H140" s="31"/>
      <c r="I140" s="32"/>
      <c r="J140" s="32"/>
      <c r="K140" s="32"/>
      <c r="L140" s="33"/>
      <c r="M140" s="33"/>
      <c r="N140" s="33"/>
      <c r="O140" s="32"/>
      <c r="P140" s="34"/>
      <c r="BJ140" s="93" t="s">
        <v>1243</v>
      </c>
    </row>
    <row r="141" spans="7:62" ht="15" x14ac:dyDescent="0.25">
      <c r="G141" s="35"/>
      <c r="H141" s="31"/>
      <c r="I141" s="32"/>
      <c r="J141" s="32"/>
      <c r="K141" s="32"/>
      <c r="L141" s="33"/>
      <c r="M141" s="33"/>
      <c r="N141" s="33"/>
      <c r="O141" s="32"/>
      <c r="P141" s="34"/>
      <c r="BJ141" s="93" t="s">
        <v>1244</v>
      </c>
    </row>
    <row r="142" spans="7:62" ht="15" x14ac:dyDescent="0.25">
      <c r="G142" s="35"/>
      <c r="H142" s="31"/>
      <c r="I142" s="32"/>
      <c r="J142" s="32"/>
      <c r="K142" s="32"/>
      <c r="L142" s="33"/>
      <c r="M142" s="33"/>
      <c r="N142" s="33"/>
      <c r="O142" s="32"/>
      <c r="P142" s="34"/>
      <c r="BJ142" s="93" t="s">
        <v>1245</v>
      </c>
    </row>
    <row r="143" spans="7:62" ht="15" x14ac:dyDescent="0.25">
      <c r="G143" s="37"/>
      <c r="H143" s="31"/>
      <c r="I143" s="32"/>
      <c r="J143" s="32"/>
      <c r="K143" s="32"/>
      <c r="L143" s="33"/>
      <c r="M143" s="33"/>
      <c r="N143" s="33"/>
      <c r="O143" s="32"/>
      <c r="P143" s="34"/>
      <c r="BJ143" s="93" t="s">
        <v>1246</v>
      </c>
    </row>
    <row r="144" spans="7:62" ht="15" x14ac:dyDescent="0.25">
      <c r="G144" s="35"/>
      <c r="H144" s="31"/>
      <c r="I144" s="32"/>
      <c r="J144" s="32"/>
      <c r="K144" s="32"/>
      <c r="L144" s="33"/>
      <c r="M144" s="33"/>
      <c r="N144" s="33"/>
      <c r="O144" s="32"/>
      <c r="P144" s="34"/>
      <c r="BJ144" s="93" t="s">
        <v>1247</v>
      </c>
    </row>
    <row r="145" spans="7:62" ht="15" x14ac:dyDescent="0.25">
      <c r="G145" s="35"/>
      <c r="H145" s="31"/>
      <c r="I145" s="32"/>
      <c r="J145" s="32"/>
      <c r="K145" s="32"/>
      <c r="L145" s="33"/>
      <c r="M145" s="33"/>
      <c r="N145" s="33"/>
      <c r="O145" s="32"/>
      <c r="P145" s="34"/>
      <c r="BJ145" s="93" t="s">
        <v>1248</v>
      </c>
    </row>
    <row r="146" spans="7:62" ht="15" x14ac:dyDescent="0.25">
      <c r="G146" s="35"/>
      <c r="H146" s="31"/>
      <c r="I146" s="32"/>
      <c r="J146" s="32"/>
      <c r="K146" s="32"/>
      <c r="L146" s="33"/>
      <c r="M146" s="33"/>
      <c r="N146" s="33"/>
      <c r="O146" s="32"/>
      <c r="P146" s="34"/>
      <c r="BJ146" s="93" t="s">
        <v>1249</v>
      </c>
    </row>
    <row r="147" spans="7:62" ht="15.75" x14ac:dyDescent="0.25">
      <c r="G147" s="35"/>
      <c r="H147" s="31"/>
      <c r="I147" s="32"/>
      <c r="J147" s="32"/>
      <c r="K147" s="32"/>
      <c r="L147" s="33"/>
      <c r="M147" s="33"/>
      <c r="N147" s="33"/>
      <c r="O147" s="32"/>
      <c r="P147" s="34"/>
      <c r="BJ147" s="92" t="s">
        <v>1250</v>
      </c>
    </row>
    <row r="148" spans="7:62" ht="15" x14ac:dyDescent="0.25">
      <c r="G148" s="35"/>
      <c r="H148" s="31"/>
      <c r="I148" s="32"/>
      <c r="J148" s="32"/>
      <c r="K148" s="32"/>
      <c r="L148" s="33"/>
      <c r="M148" s="33"/>
      <c r="N148" s="33"/>
      <c r="O148" s="32"/>
      <c r="P148" s="34"/>
      <c r="BJ148" s="93" t="s">
        <v>1251</v>
      </c>
    </row>
    <row r="149" spans="7:62" ht="15" x14ac:dyDescent="0.25">
      <c r="G149" s="35"/>
      <c r="H149" s="31"/>
      <c r="I149" s="32"/>
      <c r="J149" s="32"/>
      <c r="K149" s="32"/>
      <c r="L149" s="33"/>
      <c r="M149" s="33"/>
      <c r="N149" s="33"/>
      <c r="O149" s="32"/>
      <c r="P149" s="34"/>
      <c r="BJ149" s="93" t="s">
        <v>1252</v>
      </c>
    </row>
    <row r="150" spans="7:62" ht="15" x14ac:dyDescent="0.25">
      <c r="G150" s="35"/>
      <c r="H150" s="31"/>
      <c r="I150" s="32"/>
      <c r="J150" s="32"/>
      <c r="K150" s="32"/>
      <c r="L150" s="33"/>
      <c r="M150" s="33"/>
      <c r="N150" s="33"/>
      <c r="O150" s="32"/>
      <c r="P150" s="34"/>
      <c r="BJ150" s="93" t="s">
        <v>1253</v>
      </c>
    </row>
    <row r="151" spans="7:62" ht="15" x14ac:dyDescent="0.25">
      <c r="G151" s="37"/>
      <c r="H151" s="31"/>
      <c r="I151" s="32"/>
      <c r="J151" s="32"/>
      <c r="K151" s="32"/>
      <c r="L151" s="33"/>
      <c r="M151" s="33"/>
      <c r="N151" s="33"/>
      <c r="O151" s="32"/>
      <c r="P151" s="34"/>
      <c r="BJ151" s="93" t="s">
        <v>1254</v>
      </c>
    </row>
    <row r="152" spans="7:62" ht="15" x14ac:dyDescent="0.25">
      <c r="G152" s="35"/>
      <c r="H152" s="31"/>
      <c r="I152" s="32"/>
      <c r="J152" s="32"/>
      <c r="K152" s="32"/>
      <c r="L152" s="33"/>
      <c r="M152" s="33"/>
      <c r="N152" s="33"/>
      <c r="O152" s="32"/>
      <c r="P152" s="34"/>
      <c r="BJ152" s="93" t="s">
        <v>1255</v>
      </c>
    </row>
    <row r="153" spans="7:62" ht="15.75" x14ac:dyDescent="0.25">
      <c r="G153" s="35"/>
      <c r="H153" s="31"/>
      <c r="I153" s="32"/>
      <c r="J153" s="32"/>
      <c r="K153" s="32"/>
      <c r="L153" s="33"/>
      <c r="M153" s="33"/>
      <c r="N153" s="33"/>
      <c r="O153" s="32"/>
      <c r="P153" s="34"/>
      <c r="BJ153" s="92" t="s">
        <v>1256</v>
      </c>
    </row>
    <row r="154" spans="7:62" ht="15" x14ac:dyDescent="0.25">
      <c r="G154" s="35"/>
      <c r="H154" s="31"/>
      <c r="I154" s="32"/>
      <c r="J154" s="32"/>
      <c r="K154" s="32"/>
      <c r="L154" s="33"/>
      <c r="M154" s="33"/>
      <c r="N154" s="33"/>
      <c r="O154" s="32"/>
      <c r="P154" s="34"/>
      <c r="BJ154" s="93" t="s">
        <v>1257</v>
      </c>
    </row>
    <row r="155" spans="7:62" ht="15" x14ac:dyDescent="0.25">
      <c r="G155" s="35"/>
      <c r="H155" s="31"/>
      <c r="I155" s="32"/>
      <c r="J155" s="32"/>
      <c r="K155" s="32"/>
      <c r="L155" s="33"/>
      <c r="M155" s="33"/>
      <c r="N155" s="33"/>
      <c r="O155" s="32"/>
      <c r="P155" s="34"/>
      <c r="BJ155" s="93" t="s">
        <v>1258</v>
      </c>
    </row>
    <row r="156" spans="7:62" ht="15" x14ac:dyDescent="0.25">
      <c r="G156" s="35"/>
      <c r="H156" s="31"/>
      <c r="I156" s="32"/>
      <c r="J156" s="32"/>
      <c r="K156" s="32"/>
      <c r="L156" s="33"/>
      <c r="M156" s="33"/>
      <c r="N156" s="33"/>
      <c r="O156" s="32"/>
      <c r="P156" s="34"/>
      <c r="BJ156" s="93" t="s">
        <v>1259</v>
      </c>
    </row>
    <row r="157" spans="7:62" ht="15" x14ac:dyDescent="0.25">
      <c r="G157" s="35"/>
      <c r="H157" s="31"/>
      <c r="I157" s="32"/>
      <c r="J157" s="32"/>
      <c r="K157" s="32"/>
      <c r="L157" s="33"/>
      <c r="M157" s="33"/>
      <c r="N157" s="33"/>
      <c r="O157" s="32"/>
      <c r="P157" s="34"/>
      <c r="BJ157" s="93" t="s">
        <v>1260</v>
      </c>
    </row>
    <row r="158" spans="7:62" ht="15" x14ac:dyDescent="0.25">
      <c r="G158" s="35"/>
      <c r="H158" s="31"/>
      <c r="I158" s="32"/>
      <c r="J158" s="32"/>
      <c r="K158" s="32"/>
      <c r="L158" s="33"/>
      <c r="M158" s="33"/>
      <c r="N158" s="33"/>
      <c r="O158" s="32"/>
      <c r="P158" s="34"/>
      <c r="BJ158" s="93" t="s">
        <v>1261</v>
      </c>
    </row>
    <row r="159" spans="7:62" ht="15" x14ac:dyDescent="0.25">
      <c r="G159" s="35"/>
      <c r="H159" s="31"/>
      <c r="I159" s="32"/>
      <c r="J159" s="32"/>
      <c r="K159" s="32"/>
      <c r="L159" s="33"/>
      <c r="M159" s="33"/>
      <c r="N159" s="33"/>
      <c r="O159" s="32"/>
      <c r="P159" s="34"/>
      <c r="BJ159" s="93" t="s">
        <v>1262</v>
      </c>
    </row>
    <row r="160" spans="7:62" ht="15" x14ac:dyDescent="0.25">
      <c r="G160" s="37"/>
      <c r="H160" s="31"/>
      <c r="I160" s="32"/>
      <c r="J160" s="32"/>
      <c r="K160" s="32"/>
      <c r="L160" s="33"/>
      <c r="M160" s="33"/>
      <c r="N160" s="33"/>
      <c r="O160" s="32"/>
      <c r="P160" s="34"/>
      <c r="BJ160" s="93" t="s">
        <v>1263</v>
      </c>
    </row>
    <row r="161" spans="7:62" ht="15" x14ac:dyDescent="0.25">
      <c r="G161" s="35"/>
      <c r="H161" s="31"/>
      <c r="I161" s="32"/>
      <c r="J161" s="32"/>
      <c r="K161" s="32"/>
      <c r="L161" s="33"/>
      <c r="M161" s="33"/>
      <c r="N161" s="33"/>
      <c r="O161" s="32"/>
      <c r="P161" s="34"/>
      <c r="BJ161" s="93" t="s">
        <v>1264</v>
      </c>
    </row>
    <row r="162" spans="7:62" ht="15" x14ac:dyDescent="0.25">
      <c r="G162" s="35"/>
      <c r="H162" s="31"/>
      <c r="I162" s="32"/>
      <c r="J162" s="32"/>
      <c r="K162" s="32"/>
      <c r="L162" s="33"/>
      <c r="M162" s="33"/>
      <c r="N162" s="33"/>
      <c r="O162" s="32"/>
      <c r="P162" s="34"/>
      <c r="BJ162" s="93" t="s">
        <v>1265</v>
      </c>
    </row>
    <row r="163" spans="7:62" ht="15" x14ac:dyDescent="0.25">
      <c r="G163" s="37"/>
      <c r="H163" s="31"/>
      <c r="I163" s="32"/>
      <c r="J163" s="32"/>
      <c r="K163" s="32"/>
      <c r="L163" s="33"/>
      <c r="M163" s="33"/>
      <c r="N163" s="33"/>
      <c r="O163" s="32"/>
      <c r="P163" s="34"/>
      <c r="BJ163" s="93" t="s">
        <v>1266</v>
      </c>
    </row>
    <row r="164" spans="7:62" ht="15" x14ac:dyDescent="0.25">
      <c r="G164" s="37"/>
      <c r="H164" s="31"/>
      <c r="I164" s="32"/>
      <c r="J164" s="32"/>
      <c r="K164" s="32"/>
      <c r="L164" s="33"/>
      <c r="M164" s="33"/>
      <c r="N164" s="33"/>
      <c r="O164" s="32"/>
      <c r="P164" s="34"/>
    </row>
    <row r="165" spans="7:62" ht="15" x14ac:dyDescent="0.25">
      <c r="G165" s="30"/>
      <c r="H165" s="31"/>
      <c r="I165" s="32"/>
      <c r="J165" s="32"/>
      <c r="K165" s="32"/>
      <c r="L165" s="33"/>
      <c r="M165" s="33"/>
      <c r="N165" s="33"/>
      <c r="O165" s="32"/>
      <c r="P165" s="34"/>
    </row>
    <row r="166" spans="7:62" ht="15" x14ac:dyDescent="0.25">
      <c r="G166" s="30"/>
      <c r="H166" s="31"/>
      <c r="I166" s="32"/>
      <c r="J166" s="32"/>
      <c r="K166" s="32"/>
      <c r="L166" s="33"/>
      <c r="M166" s="33"/>
      <c r="N166" s="33"/>
      <c r="O166" s="32"/>
      <c r="P166" s="34"/>
    </row>
    <row r="167" spans="7:62" ht="15" x14ac:dyDescent="0.25">
      <c r="G167" s="35"/>
      <c r="H167" s="31"/>
      <c r="I167" s="32"/>
      <c r="J167" s="32"/>
      <c r="K167" s="32"/>
      <c r="L167" s="33"/>
      <c r="M167" s="33"/>
      <c r="N167" s="33"/>
      <c r="O167" s="32"/>
      <c r="P167" s="34"/>
    </row>
    <row r="168" spans="7:62" ht="15" x14ac:dyDescent="0.25">
      <c r="G168" s="35"/>
      <c r="H168" s="31"/>
      <c r="I168" s="32"/>
      <c r="J168" s="32"/>
      <c r="K168" s="32"/>
      <c r="L168" s="33"/>
      <c r="M168" s="33"/>
      <c r="N168" s="33"/>
      <c r="O168" s="32"/>
      <c r="P168" s="34"/>
    </row>
    <row r="169" spans="7:62" ht="15" x14ac:dyDescent="0.25">
      <c r="G169" s="35"/>
      <c r="H169" s="31"/>
      <c r="I169" s="32"/>
      <c r="J169" s="32"/>
      <c r="K169" s="32"/>
      <c r="L169" s="33"/>
      <c r="M169" s="33"/>
      <c r="N169" s="33"/>
      <c r="O169" s="32"/>
      <c r="P169" s="34"/>
    </row>
    <row r="170" spans="7:62" ht="15" x14ac:dyDescent="0.25">
      <c r="G170" s="35"/>
      <c r="H170" s="31"/>
      <c r="I170" s="32"/>
      <c r="J170" s="32"/>
      <c r="K170" s="32"/>
      <c r="L170" s="33"/>
      <c r="M170" s="33"/>
      <c r="N170" s="33"/>
      <c r="O170" s="32"/>
      <c r="P170" s="34"/>
    </row>
    <row r="171" spans="7:62" ht="15" x14ac:dyDescent="0.25">
      <c r="G171" s="35"/>
      <c r="H171" s="31"/>
      <c r="I171" s="32"/>
      <c r="J171" s="32"/>
      <c r="K171" s="32"/>
      <c r="L171" s="33"/>
      <c r="M171" s="33"/>
      <c r="N171" s="33"/>
      <c r="O171" s="32"/>
      <c r="P171" s="34"/>
    </row>
    <row r="172" spans="7:62" ht="15" x14ac:dyDescent="0.25">
      <c r="G172" s="35"/>
      <c r="H172" s="31"/>
      <c r="I172" s="32"/>
      <c r="J172" s="32"/>
      <c r="K172" s="32"/>
      <c r="L172" s="33"/>
      <c r="M172" s="33"/>
      <c r="N172" s="33"/>
      <c r="O172" s="32"/>
      <c r="P172" s="34"/>
    </row>
    <row r="173" spans="7:62" ht="15" x14ac:dyDescent="0.25">
      <c r="G173" s="35"/>
      <c r="H173" s="31"/>
      <c r="I173" s="32"/>
      <c r="J173" s="32"/>
      <c r="K173" s="32"/>
      <c r="L173" s="33"/>
      <c r="M173" s="33"/>
      <c r="N173" s="33"/>
      <c r="O173" s="32"/>
      <c r="P173" s="34"/>
    </row>
    <row r="174" spans="7:62" ht="15" x14ac:dyDescent="0.25">
      <c r="G174" s="35"/>
      <c r="H174" s="31"/>
      <c r="I174" s="32"/>
      <c r="J174" s="32"/>
      <c r="K174" s="32"/>
      <c r="L174" s="33"/>
      <c r="M174" s="33"/>
      <c r="N174" s="33"/>
      <c r="O174" s="32"/>
      <c r="P174" s="34"/>
    </row>
    <row r="175" spans="7:62" ht="15" x14ac:dyDescent="0.25">
      <c r="G175" s="35"/>
      <c r="H175" s="31"/>
      <c r="I175" s="32"/>
      <c r="J175" s="32"/>
      <c r="K175" s="32"/>
      <c r="L175" s="33"/>
      <c r="M175" s="33"/>
      <c r="N175" s="33"/>
      <c r="O175" s="32"/>
      <c r="P175" s="34"/>
    </row>
    <row r="176" spans="7:62" ht="15" x14ac:dyDescent="0.25">
      <c r="G176" s="35"/>
      <c r="H176" s="31"/>
      <c r="I176" s="32"/>
      <c r="J176" s="32"/>
      <c r="K176" s="32"/>
      <c r="L176" s="33"/>
      <c r="M176" s="33"/>
      <c r="N176" s="33"/>
      <c r="O176" s="32"/>
      <c r="P176" s="34"/>
    </row>
    <row r="177" spans="7:16" ht="15" x14ac:dyDescent="0.25">
      <c r="G177" s="35"/>
      <c r="H177" s="31"/>
      <c r="I177" s="32"/>
      <c r="J177" s="32"/>
      <c r="K177" s="32"/>
      <c r="L177" s="33"/>
      <c r="M177" s="33"/>
      <c r="N177" s="33"/>
      <c r="O177" s="32"/>
      <c r="P177" s="34"/>
    </row>
    <row r="178" spans="7:16" ht="15" x14ac:dyDescent="0.25">
      <c r="G178" s="35"/>
      <c r="H178" s="31"/>
      <c r="I178" s="32"/>
      <c r="J178" s="32"/>
      <c r="K178" s="32"/>
      <c r="L178" s="33"/>
      <c r="M178" s="33"/>
      <c r="N178" s="33"/>
      <c r="O178" s="32"/>
      <c r="P178" s="34"/>
    </row>
    <row r="179" spans="7:16" ht="15" x14ac:dyDescent="0.25">
      <c r="G179" s="35"/>
      <c r="H179" s="31"/>
      <c r="I179" s="32"/>
      <c r="J179" s="32"/>
      <c r="K179" s="32"/>
      <c r="L179" s="33"/>
      <c r="M179" s="33"/>
      <c r="N179" s="33"/>
      <c r="O179" s="32"/>
      <c r="P179" s="34"/>
    </row>
    <row r="180" spans="7:16" ht="15" x14ac:dyDescent="0.25">
      <c r="G180" s="35"/>
      <c r="H180" s="31"/>
      <c r="I180" s="32"/>
      <c r="J180" s="32"/>
      <c r="K180" s="32"/>
      <c r="L180" s="33"/>
      <c r="M180" s="33"/>
      <c r="N180" s="33"/>
      <c r="O180" s="32"/>
      <c r="P180" s="34"/>
    </row>
    <row r="181" spans="7:16" ht="15" x14ac:dyDescent="0.25">
      <c r="G181" s="35"/>
      <c r="H181" s="31"/>
      <c r="I181" s="32"/>
      <c r="J181" s="32"/>
      <c r="K181" s="32"/>
      <c r="L181" s="33"/>
      <c r="M181" s="33"/>
      <c r="N181" s="33"/>
      <c r="O181" s="32"/>
      <c r="P181" s="34"/>
    </row>
    <row r="182" spans="7:16" ht="15" x14ac:dyDescent="0.25">
      <c r="G182" s="30"/>
      <c r="H182" s="31"/>
      <c r="I182" s="32"/>
      <c r="J182" s="32"/>
      <c r="K182" s="32"/>
      <c r="L182" s="33"/>
      <c r="M182" s="33"/>
      <c r="N182" s="33"/>
      <c r="O182" s="32"/>
      <c r="P182" s="34"/>
    </row>
    <row r="183" spans="7:16" ht="15" x14ac:dyDescent="0.25">
      <c r="G183" s="35"/>
      <c r="H183" s="31"/>
      <c r="I183" s="32"/>
      <c r="J183" s="32"/>
      <c r="K183" s="32"/>
      <c r="L183" s="33"/>
      <c r="M183" s="33"/>
      <c r="N183" s="33"/>
      <c r="O183" s="32"/>
      <c r="P183" s="34"/>
    </row>
    <row r="184" spans="7:16" ht="15" x14ac:dyDescent="0.25">
      <c r="G184" s="30"/>
      <c r="H184" s="31"/>
      <c r="I184" s="32"/>
      <c r="J184" s="32"/>
      <c r="K184" s="32"/>
      <c r="L184" s="33"/>
      <c r="M184" s="33"/>
      <c r="N184" s="33"/>
      <c r="O184" s="32"/>
      <c r="P184" s="34"/>
    </row>
    <row r="185" spans="7:16" ht="15" x14ac:dyDescent="0.25">
      <c r="G185" s="30"/>
      <c r="H185" s="31"/>
      <c r="I185" s="32"/>
      <c r="J185" s="32"/>
      <c r="K185" s="32"/>
      <c r="L185" s="33"/>
      <c r="M185" s="33"/>
      <c r="N185" s="33"/>
      <c r="O185" s="32"/>
      <c r="P185" s="34"/>
    </row>
    <row r="186" spans="7:16" ht="15" x14ac:dyDescent="0.25">
      <c r="G186" s="30"/>
      <c r="H186" s="31"/>
      <c r="I186" s="32"/>
      <c r="J186" s="32"/>
      <c r="K186" s="32"/>
      <c r="L186" s="33"/>
      <c r="M186" s="33"/>
      <c r="N186" s="33"/>
      <c r="O186" s="32"/>
      <c r="P186" s="34"/>
    </row>
    <row r="187" spans="7:16" ht="15" x14ac:dyDescent="0.25">
      <c r="G187" s="35"/>
      <c r="H187" s="31"/>
      <c r="I187" s="32"/>
      <c r="J187" s="32"/>
      <c r="K187" s="32"/>
      <c r="L187" s="33"/>
      <c r="M187" s="33"/>
      <c r="N187" s="33"/>
      <c r="O187" s="32"/>
      <c r="P187" s="34"/>
    </row>
    <row r="188" spans="7:16" ht="15" x14ac:dyDescent="0.25">
      <c r="G188" s="35"/>
      <c r="H188" s="31"/>
      <c r="I188" s="32"/>
      <c r="J188" s="32"/>
      <c r="K188" s="32"/>
      <c r="L188" s="33"/>
      <c r="M188" s="33"/>
      <c r="N188" s="33"/>
      <c r="O188" s="32"/>
      <c r="P188" s="34"/>
    </row>
    <row r="189" spans="7:16" ht="15" x14ac:dyDescent="0.25">
      <c r="G189" s="35"/>
      <c r="H189" s="31"/>
      <c r="I189" s="32"/>
      <c r="J189" s="32"/>
      <c r="K189" s="32"/>
      <c r="L189" s="33"/>
      <c r="M189" s="33"/>
      <c r="N189" s="33"/>
      <c r="O189" s="32"/>
      <c r="P189" s="34"/>
    </row>
    <row r="190" spans="7:16" ht="15" x14ac:dyDescent="0.25">
      <c r="G190" s="35"/>
      <c r="H190" s="31"/>
      <c r="I190" s="32"/>
      <c r="J190" s="32"/>
      <c r="K190" s="32"/>
      <c r="L190" s="33"/>
      <c r="M190" s="33"/>
      <c r="N190" s="33"/>
      <c r="O190" s="32"/>
      <c r="P190" s="34"/>
    </row>
    <row r="191" spans="7:16" ht="15" x14ac:dyDescent="0.25">
      <c r="G191" s="30"/>
      <c r="H191" s="31"/>
      <c r="I191" s="32"/>
      <c r="J191" s="32"/>
      <c r="K191" s="32"/>
      <c r="L191" s="33"/>
      <c r="M191" s="33"/>
      <c r="N191" s="33"/>
      <c r="O191" s="32"/>
      <c r="P191" s="34"/>
    </row>
    <row r="192" spans="7:16" ht="15" x14ac:dyDescent="0.25">
      <c r="G192" s="35"/>
      <c r="H192" s="31"/>
      <c r="I192" s="32"/>
      <c r="J192" s="32"/>
      <c r="K192" s="32"/>
      <c r="L192" s="33"/>
      <c r="M192" s="33"/>
      <c r="N192" s="33"/>
      <c r="O192" s="32"/>
      <c r="P192" s="34"/>
    </row>
    <row r="193" spans="7:16" ht="15" x14ac:dyDescent="0.25">
      <c r="G193" s="35"/>
      <c r="H193" s="31"/>
      <c r="I193" s="32"/>
      <c r="J193" s="32"/>
      <c r="K193" s="32"/>
      <c r="L193" s="33"/>
      <c r="M193" s="33"/>
      <c r="N193" s="33"/>
      <c r="O193" s="32"/>
      <c r="P193" s="34"/>
    </row>
    <row r="194" spans="7:16" ht="15" x14ac:dyDescent="0.25">
      <c r="G194" s="35"/>
      <c r="H194" s="31"/>
      <c r="I194" s="32"/>
      <c r="J194" s="32"/>
      <c r="K194" s="32"/>
      <c r="L194" s="33"/>
      <c r="M194" s="33"/>
      <c r="N194" s="33"/>
      <c r="O194" s="32"/>
      <c r="P194" s="34"/>
    </row>
    <row r="195" spans="7:16" ht="15" x14ac:dyDescent="0.25">
      <c r="G195" s="35"/>
      <c r="H195" s="31"/>
      <c r="I195" s="32"/>
      <c r="J195" s="32"/>
      <c r="K195" s="32"/>
      <c r="L195" s="33"/>
      <c r="M195" s="33"/>
      <c r="N195" s="33"/>
      <c r="O195" s="32"/>
      <c r="P195" s="34"/>
    </row>
    <row r="196" spans="7:16" ht="15" x14ac:dyDescent="0.25">
      <c r="G196" s="30"/>
      <c r="H196" s="31"/>
      <c r="I196" s="32"/>
      <c r="J196" s="32"/>
      <c r="K196" s="32"/>
      <c r="L196" s="33"/>
      <c r="M196" s="33"/>
      <c r="N196" s="33"/>
      <c r="O196" s="32"/>
      <c r="P196" s="34"/>
    </row>
    <row r="197" spans="7:16" ht="15" x14ac:dyDescent="0.25">
      <c r="G197" s="30"/>
      <c r="H197" s="31"/>
      <c r="I197" s="32"/>
      <c r="J197" s="32"/>
      <c r="K197" s="32"/>
      <c r="L197" s="33"/>
      <c r="M197" s="33"/>
      <c r="N197" s="33"/>
      <c r="O197" s="32"/>
      <c r="P197" s="34"/>
    </row>
    <row r="198" spans="7:16" ht="15" x14ac:dyDescent="0.25">
      <c r="G198" s="35"/>
      <c r="H198" s="31"/>
      <c r="I198" s="32"/>
      <c r="J198" s="32"/>
      <c r="K198" s="32"/>
      <c r="L198" s="33"/>
      <c r="M198" s="33"/>
      <c r="N198" s="33"/>
      <c r="O198" s="32"/>
      <c r="P198" s="34"/>
    </row>
    <row r="199" spans="7:16" ht="15" x14ac:dyDescent="0.2">
      <c r="G199" s="38"/>
      <c r="H199" s="31"/>
      <c r="I199" s="32"/>
      <c r="J199" s="32"/>
      <c r="K199" s="32"/>
      <c r="L199" s="33"/>
      <c r="M199" s="33"/>
      <c r="N199" s="33"/>
      <c r="O199" s="32"/>
      <c r="P199" s="34"/>
    </row>
    <row r="200" spans="7:16" ht="15" x14ac:dyDescent="0.25">
      <c r="G200" s="35"/>
      <c r="H200" s="31"/>
      <c r="I200" s="32"/>
      <c r="J200" s="32"/>
      <c r="K200" s="32"/>
      <c r="L200" s="33"/>
      <c r="M200" s="33"/>
      <c r="N200" s="33"/>
      <c r="O200" s="32"/>
      <c r="P200" s="34"/>
    </row>
    <row r="201" spans="7:16" ht="15" x14ac:dyDescent="0.25">
      <c r="G201" s="35"/>
      <c r="H201" s="31"/>
      <c r="I201" s="32"/>
      <c r="J201" s="32"/>
      <c r="K201" s="32"/>
      <c r="L201" s="33"/>
      <c r="M201" s="33"/>
      <c r="N201" s="33"/>
      <c r="O201" s="32"/>
      <c r="P201" s="34"/>
    </row>
    <row r="202" spans="7:16" ht="15" x14ac:dyDescent="0.25">
      <c r="G202" s="35"/>
      <c r="H202" s="31"/>
      <c r="I202" s="32"/>
      <c r="J202" s="32"/>
      <c r="K202" s="32"/>
      <c r="L202" s="33"/>
      <c r="M202" s="33"/>
      <c r="N202" s="33"/>
      <c r="O202" s="32"/>
      <c r="P202" s="34"/>
    </row>
    <row r="203" spans="7:16" ht="15" x14ac:dyDescent="0.25">
      <c r="G203" s="30"/>
      <c r="H203" s="31"/>
      <c r="I203" s="32"/>
      <c r="J203" s="32"/>
      <c r="K203" s="32"/>
      <c r="L203" s="33"/>
      <c r="M203" s="33"/>
      <c r="N203" s="33"/>
      <c r="O203" s="32"/>
      <c r="P203" s="34"/>
    </row>
    <row r="204" spans="7:16" ht="15" x14ac:dyDescent="0.25">
      <c r="G204" s="35"/>
      <c r="H204" s="31"/>
      <c r="I204" s="32"/>
      <c r="J204" s="32"/>
      <c r="K204" s="32"/>
      <c r="L204" s="33"/>
      <c r="M204" s="33"/>
      <c r="N204" s="33"/>
      <c r="O204" s="32"/>
      <c r="P204" s="34"/>
    </row>
    <row r="205" spans="7:16" ht="15" x14ac:dyDescent="0.25">
      <c r="G205" s="30"/>
      <c r="H205" s="31"/>
      <c r="I205" s="32"/>
      <c r="J205" s="32"/>
      <c r="K205" s="32"/>
      <c r="L205" s="33"/>
      <c r="M205" s="33"/>
      <c r="N205" s="33"/>
      <c r="O205" s="32"/>
      <c r="P205" s="34"/>
    </row>
    <row r="206" spans="7:16" ht="15" x14ac:dyDescent="0.25">
      <c r="G206" s="30"/>
      <c r="H206" s="31"/>
      <c r="I206" s="32"/>
      <c r="J206" s="32"/>
      <c r="K206" s="32"/>
      <c r="L206" s="33"/>
      <c r="M206" s="33"/>
      <c r="N206" s="33"/>
      <c r="O206" s="32"/>
      <c r="P206" s="34"/>
    </row>
    <row r="207" spans="7:16" ht="15" x14ac:dyDescent="0.25">
      <c r="G207" s="30"/>
      <c r="H207" s="31"/>
      <c r="I207" s="32"/>
      <c r="J207" s="32"/>
      <c r="K207" s="32"/>
      <c r="L207" s="33"/>
      <c r="M207" s="33"/>
      <c r="N207" s="33"/>
      <c r="O207" s="32"/>
      <c r="P207" s="34"/>
    </row>
    <row r="208" spans="7:16" ht="15" x14ac:dyDescent="0.25">
      <c r="G208" s="30"/>
      <c r="H208" s="31"/>
      <c r="I208" s="32"/>
      <c r="J208" s="32"/>
      <c r="K208" s="32"/>
      <c r="L208" s="33"/>
      <c r="M208" s="33"/>
      <c r="N208" s="33"/>
      <c r="O208" s="32"/>
      <c r="P208" s="34"/>
    </row>
    <row r="209" spans="7:16" ht="15" x14ac:dyDescent="0.25">
      <c r="G209" s="35"/>
      <c r="H209" s="31"/>
      <c r="I209" s="32"/>
      <c r="J209" s="32"/>
      <c r="K209" s="32"/>
      <c r="L209" s="33"/>
      <c r="M209" s="33"/>
      <c r="N209" s="33"/>
      <c r="O209" s="32"/>
      <c r="P209" s="34"/>
    </row>
    <row r="210" spans="7:16" ht="15" x14ac:dyDescent="0.25">
      <c r="G210" s="35"/>
      <c r="H210" s="31"/>
      <c r="I210" s="32"/>
      <c r="J210" s="32"/>
      <c r="K210" s="32"/>
      <c r="L210" s="33"/>
      <c r="M210" s="33"/>
      <c r="N210" s="33"/>
      <c r="O210" s="32"/>
      <c r="P210" s="34"/>
    </row>
    <row r="211" spans="7:16" ht="15" x14ac:dyDescent="0.25">
      <c r="G211" s="35"/>
      <c r="H211" s="31"/>
      <c r="I211" s="32"/>
      <c r="J211" s="32"/>
      <c r="K211" s="32"/>
      <c r="L211" s="33"/>
      <c r="M211" s="33"/>
      <c r="N211" s="33"/>
      <c r="O211" s="32"/>
      <c r="P211" s="34"/>
    </row>
    <row r="212" spans="7:16" ht="15" x14ac:dyDescent="0.25">
      <c r="G212" s="35"/>
      <c r="H212" s="31"/>
      <c r="I212" s="32"/>
      <c r="J212" s="32"/>
      <c r="K212" s="32"/>
      <c r="L212" s="33"/>
      <c r="M212" s="33"/>
      <c r="N212" s="33"/>
      <c r="O212" s="32"/>
      <c r="P212" s="34"/>
    </row>
    <row r="213" spans="7:16" ht="15" x14ac:dyDescent="0.25">
      <c r="G213" s="35"/>
      <c r="H213" s="31"/>
      <c r="I213" s="32"/>
      <c r="J213" s="32"/>
      <c r="K213" s="32"/>
      <c r="L213" s="33"/>
      <c r="M213" s="33"/>
      <c r="N213" s="33"/>
      <c r="O213" s="32"/>
      <c r="P213" s="34"/>
    </row>
    <row r="214" spans="7:16" ht="15" x14ac:dyDescent="0.25">
      <c r="G214" s="35"/>
      <c r="H214" s="31"/>
      <c r="I214" s="32"/>
      <c r="J214" s="32"/>
      <c r="K214" s="32"/>
      <c r="L214" s="33"/>
      <c r="M214" s="33"/>
      <c r="N214" s="33"/>
      <c r="O214" s="32"/>
      <c r="P214" s="34"/>
    </row>
    <row r="215" spans="7:16" ht="15" x14ac:dyDescent="0.25">
      <c r="G215" s="35"/>
      <c r="H215" s="31"/>
      <c r="I215" s="32"/>
      <c r="J215" s="32"/>
      <c r="K215" s="32"/>
      <c r="L215" s="33"/>
      <c r="M215" s="33"/>
      <c r="N215" s="33"/>
      <c r="O215" s="32"/>
      <c r="P215" s="34"/>
    </row>
    <row r="216" spans="7:16" ht="15" x14ac:dyDescent="0.25">
      <c r="G216" s="35"/>
      <c r="H216" s="31"/>
      <c r="I216" s="32"/>
      <c r="J216" s="32"/>
      <c r="K216" s="32"/>
      <c r="L216" s="33"/>
      <c r="M216" s="33"/>
      <c r="N216" s="33"/>
      <c r="O216" s="32"/>
      <c r="P216" s="34"/>
    </row>
    <row r="217" spans="7:16" ht="15" x14ac:dyDescent="0.25">
      <c r="G217" s="35"/>
      <c r="H217" s="31"/>
      <c r="I217" s="32"/>
      <c r="J217" s="32"/>
      <c r="K217" s="32"/>
      <c r="L217" s="33"/>
      <c r="M217" s="33"/>
      <c r="N217" s="33"/>
      <c r="O217" s="32"/>
      <c r="P217" s="34"/>
    </row>
    <row r="218" spans="7:16" ht="15" x14ac:dyDescent="0.25">
      <c r="G218" s="35"/>
      <c r="H218" s="31"/>
      <c r="I218" s="32"/>
      <c r="J218" s="32"/>
      <c r="K218" s="32"/>
      <c r="L218" s="33"/>
      <c r="M218" s="33"/>
      <c r="N218" s="33"/>
      <c r="O218" s="32"/>
      <c r="P218" s="34"/>
    </row>
    <row r="219" spans="7:16" ht="15" x14ac:dyDescent="0.25">
      <c r="G219" s="35"/>
      <c r="H219" s="31"/>
      <c r="I219" s="32"/>
      <c r="J219" s="32"/>
      <c r="K219" s="32"/>
      <c r="L219" s="33"/>
      <c r="M219" s="33"/>
      <c r="N219" s="33"/>
      <c r="O219" s="32"/>
      <c r="P219" s="34"/>
    </row>
    <row r="220" spans="7:16" ht="15" x14ac:dyDescent="0.25">
      <c r="G220" s="35"/>
      <c r="H220" s="31"/>
      <c r="I220" s="32"/>
      <c r="J220" s="32"/>
      <c r="K220" s="32"/>
      <c r="L220" s="33"/>
      <c r="M220" s="33"/>
      <c r="N220" s="33"/>
      <c r="O220" s="32"/>
      <c r="P220" s="34"/>
    </row>
    <row r="221" spans="7:16" ht="15" x14ac:dyDescent="0.25">
      <c r="G221" s="35"/>
      <c r="H221" s="31"/>
      <c r="I221" s="32"/>
      <c r="J221" s="32"/>
      <c r="K221" s="32"/>
      <c r="L221" s="33"/>
      <c r="M221" s="33"/>
      <c r="N221" s="33"/>
      <c r="O221" s="32"/>
      <c r="P221" s="34"/>
    </row>
    <row r="222" spans="7:16" ht="15" x14ac:dyDescent="0.25">
      <c r="G222" s="35"/>
      <c r="H222" s="31"/>
      <c r="I222" s="32"/>
      <c r="J222" s="32"/>
      <c r="K222" s="32"/>
      <c r="L222" s="33"/>
      <c r="M222" s="33"/>
      <c r="N222" s="33"/>
      <c r="O222" s="32"/>
      <c r="P222" s="34"/>
    </row>
    <row r="223" spans="7:16" ht="15" x14ac:dyDescent="0.25">
      <c r="G223" s="35"/>
      <c r="H223" s="31"/>
      <c r="I223" s="32"/>
      <c r="J223" s="32"/>
      <c r="K223" s="32"/>
      <c r="L223" s="33"/>
      <c r="M223" s="33"/>
      <c r="N223" s="33"/>
      <c r="O223" s="32"/>
      <c r="P223" s="34"/>
    </row>
    <row r="224" spans="7:16" ht="15" x14ac:dyDescent="0.25">
      <c r="G224" s="35"/>
      <c r="H224" s="31"/>
      <c r="I224" s="32"/>
      <c r="J224" s="32"/>
      <c r="K224" s="32"/>
      <c r="L224" s="33"/>
      <c r="M224" s="33"/>
      <c r="N224" s="33"/>
      <c r="O224" s="32"/>
      <c r="P224" s="34"/>
    </row>
    <row r="225" spans="7:16" ht="15" x14ac:dyDescent="0.25">
      <c r="G225" s="35"/>
      <c r="H225" s="31"/>
      <c r="I225" s="32"/>
      <c r="J225" s="32"/>
      <c r="K225" s="32"/>
      <c r="L225" s="33"/>
      <c r="M225" s="33"/>
      <c r="N225" s="33"/>
      <c r="O225" s="32"/>
      <c r="P225" s="34"/>
    </row>
    <row r="226" spans="7:16" ht="15" x14ac:dyDescent="0.25">
      <c r="G226" s="35"/>
      <c r="H226" s="31"/>
      <c r="I226" s="32"/>
      <c r="J226" s="32"/>
      <c r="K226" s="32"/>
      <c r="L226" s="33"/>
      <c r="M226" s="33"/>
      <c r="N226" s="33"/>
      <c r="O226" s="32"/>
      <c r="P226" s="34"/>
    </row>
    <row r="227" spans="7:16" ht="15" x14ac:dyDescent="0.25">
      <c r="G227" s="35"/>
      <c r="H227" s="31"/>
      <c r="I227" s="32"/>
      <c r="J227" s="32"/>
      <c r="K227" s="32"/>
      <c r="L227" s="33"/>
      <c r="M227" s="33"/>
      <c r="N227" s="33"/>
      <c r="O227" s="32"/>
      <c r="P227" s="34"/>
    </row>
    <row r="228" spans="7:16" ht="15" x14ac:dyDescent="0.25">
      <c r="G228" s="35"/>
      <c r="H228" s="31"/>
      <c r="I228" s="32"/>
      <c r="J228" s="32"/>
      <c r="K228" s="32"/>
      <c r="L228" s="33"/>
      <c r="M228" s="33"/>
      <c r="N228" s="33"/>
      <c r="O228" s="32"/>
      <c r="P228" s="34"/>
    </row>
    <row r="229" spans="7:16" ht="15" x14ac:dyDescent="0.25">
      <c r="G229" s="35"/>
      <c r="H229" s="31"/>
      <c r="I229" s="32"/>
      <c r="J229" s="32"/>
      <c r="K229" s="32"/>
      <c r="L229" s="33"/>
      <c r="M229" s="33"/>
      <c r="N229" s="33"/>
      <c r="O229" s="32"/>
      <c r="P229" s="34"/>
    </row>
    <row r="230" spans="7:16" ht="15" x14ac:dyDescent="0.25">
      <c r="G230" s="35"/>
      <c r="H230" s="31"/>
      <c r="I230" s="32"/>
      <c r="J230" s="32"/>
      <c r="K230" s="32"/>
      <c r="L230" s="33"/>
      <c r="M230" s="33"/>
      <c r="N230" s="33"/>
      <c r="O230" s="32"/>
      <c r="P230" s="34"/>
    </row>
    <row r="231" spans="7:16" ht="15" x14ac:dyDescent="0.25">
      <c r="G231" s="35"/>
      <c r="H231" s="31"/>
      <c r="I231" s="32"/>
      <c r="J231" s="32"/>
      <c r="K231" s="32"/>
      <c r="L231" s="33"/>
      <c r="M231" s="33"/>
      <c r="N231" s="33"/>
      <c r="O231" s="32"/>
      <c r="P231" s="34"/>
    </row>
    <row r="232" spans="7:16" ht="15" x14ac:dyDescent="0.25">
      <c r="G232" s="35"/>
      <c r="H232" s="31"/>
      <c r="I232" s="32"/>
      <c r="J232" s="32"/>
      <c r="K232" s="32"/>
      <c r="L232" s="33"/>
      <c r="M232" s="33"/>
      <c r="N232" s="33"/>
      <c r="O232" s="32"/>
      <c r="P232" s="34"/>
    </row>
    <row r="233" spans="7:16" ht="15" x14ac:dyDescent="0.25">
      <c r="G233" s="35"/>
      <c r="H233" s="31"/>
      <c r="I233" s="32"/>
      <c r="J233" s="32"/>
      <c r="K233" s="32"/>
      <c r="L233" s="33"/>
      <c r="M233" s="33"/>
      <c r="N233" s="33"/>
      <c r="O233" s="32"/>
      <c r="P233" s="34"/>
    </row>
    <row r="234" spans="7:16" ht="15" x14ac:dyDescent="0.25">
      <c r="G234" s="35"/>
      <c r="H234" s="31"/>
      <c r="I234" s="32"/>
      <c r="J234" s="32"/>
      <c r="K234" s="32"/>
      <c r="L234" s="33"/>
      <c r="M234" s="33"/>
      <c r="N234" s="33"/>
      <c r="O234" s="32"/>
      <c r="P234" s="34"/>
    </row>
    <row r="235" spans="7:16" ht="15" x14ac:dyDescent="0.25">
      <c r="G235" s="35"/>
      <c r="H235" s="31"/>
      <c r="I235" s="32"/>
      <c r="J235" s="32"/>
      <c r="K235" s="32"/>
      <c r="L235" s="33"/>
      <c r="M235" s="33"/>
      <c r="N235" s="33"/>
      <c r="O235" s="32"/>
      <c r="P235" s="34"/>
    </row>
    <row r="236" spans="7:16" ht="15" x14ac:dyDescent="0.25">
      <c r="G236" s="35"/>
      <c r="H236" s="31"/>
      <c r="I236" s="32"/>
      <c r="J236" s="32"/>
      <c r="K236" s="32"/>
      <c r="L236" s="33"/>
      <c r="M236" s="33"/>
      <c r="N236" s="33"/>
      <c r="O236" s="32"/>
      <c r="P236" s="34"/>
    </row>
    <row r="237" spans="7:16" ht="15" x14ac:dyDescent="0.25">
      <c r="G237" s="35"/>
      <c r="H237" s="31"/>
      <c r="I237" s="32"/>
      <c r="J237" s="32"/>
      <c r="K237" s="32"/>
      <c r="L237" s="33"/>
      <c r="M237" s="33"/>
      <c r="N237" s="33"/>
      <c r="O237" s="32"/>
      <c r="P237" s="34"/>
    </row>
    <row r="238" spans="7:16" ht="15" x14ac:dyDescent="0.25">
      <c r="G238" s="35"/>
      <c r="H238" s="31"/>
      <c r="I238" s="32"/>
      <c r="J238" s="32"/>
      <c r="K238" s="32"/>
      <c r="L238" s="33"/>
      <c r="M238" s="33"/>
      <c r="N238" s="33"/>
      <c r="O238" s="32"/>
      <c r="P238" s="34"/>
    </row>
    <row r="239" spans="7:16" ht="15" x14ac:dyDescent="0.25">
      <c r="G239" s="35"/>
      <c r="H239" s="31"/>
      <c r="I239" s="32"/>
      <c r="J239" s="32"/>
      <c r="K239" s="32"/>
      <c r="L239" s="33"/>
      <c r="M239" s="33"/>
      <c r="N239" s="33"/>
      <c r="O239" s="32"/>
      <c r="P239" s="34"/>
    </row>
    <row r="240" spans="7:16" ht="15" x14ac:dyDescent="0.25">
      <c r="G240" s="35"/>
      <c r="H240" s="31"/>
      <c r="I240" s="32"/>
      <c r="J240" s="32"/>
      <c r="K240" s="32"/>
      <c r="L240" s="33"/>
      <c r="M240" s="33"/>
      <c r="N240" s="33"/>
      <c r="O240" s="32"/>
      <c r="P240" s="34"/>
    </row>
    <row r="241" spans="7:16" ht="15" x14ac:dyDescent="0.25">
      <c r="G241" s="35"/>
      <c r="H241" s="31"/>
      <c r="I241" s="32"/>
      <c r="J241" s="32"/>
      <c r="K241" s="32"/>
      <c r="L241" s="33"/>
      <c r="M241" s="33"/>
      <c r="N241" s="33"/>
      <c r="O241" s="32"/>
      <c r="P241" s="34"/>
    </row>
    <row r="242" spans="7:16" ht="15" x14ac:dyDescent="0.25">
      <c r="G242" s="35"/>
      <c r="H242" s="31"/>
      <c r="I242" s="32"/>
      <c r="J242" s="32"/>
      <c r="K242" s="32"/>
      <c r="L242" s="33"/>
      <c r="M242" s="33"/>
      <c r="N242" s="33"/>
      <c r="O242" s="32"/>
      <c r="P242" s="34"/>
    </row>
    <row r="243" spans="7:16" ht="15" x14ac:dyDescent="0.25">
      <c r="G243" s="35"/>
      <c r="H243" s="31"/>
      <c r="I243" s="32"/>
      <c r="J243" s="32"/>
      <c r="K243" s="32"/>
      <c r="L243" s="33"/>
      <c r="M243" s="33"/>
      <c r="N243" s="33"/>
      <c r="O243" s="32"/>
      <c r="P243" s="34"/>
    </row>
    <row r="244" spans="7:16" ht="15" x14ac:dyDescent="0.25">
      <c r="G244" s="35"/>
      <c r="H244" s="31"/>
      <c r="I244" s="32"/>
      <c r="J244" s="32"/>
      <c r="K244" s="32"/>
      <c r="L244" s="33"/>
      <c r="M244" s="33"/>
      <c r="N244" s="33"/>
      <c r="O244" s="32"/>
      <c r="P244" s="34"/>
    </row>
    <row r="245" spans="7:16" ht="15" x14ac:dyDescent="0.25">
      <c r="G245" s="35"/>
      <c r="H245" s="31"/>
      <c r="I245" s="32"/>
      <c r="J245" s="32"/>
      <c r="K245" s="32"/>
      <c r="L245" s="33"/>
      <c r="M245" s="33"/>
      <c r="N245" s="33"/>
      <c r="O245" s="32"/>
      <c r="P245" s="34"/>
    </row>
    <row r="246" spans="7:16" ht="15" x14ac:dyDescent="0.25">
      <c r="G246" s="35"/>
      <c r="H246" s="31"/>
      <c r="I246" s="32"/>
      <c r="J246" s="32"/>
      <c r="K246" s="32"/>
      <c r="L246" s="33"/>
      <c r="M246" s="33"/>
      <c r="N246" s="33"/>
      <c r="O246" s="32"/>
      <c r="P246" s="34"/>
    </row>
    <row r="247" spans="7:16" ht="15" x14ac:dyDescent="0.25">
      <c r="G247" s="37"/>
      <c r="H247" s="31"/>
      <c r="I247" s="32"/>
      <c r="J247" s="32"/>
      <c r="K247" s="32"/>
      <c r="L247" s="33"/>
      <c r="M247" s="33"/>
      <c r="N247" s="33"/>
      <c r="O247" s="32"/>
      <c r="P247" s="34"/>
    </row>
    <row r="248" spans="7:16" ht="15" x14ac:dyDescent="0.25">
      <c r="G248" s="37"/>
      <c r="H248" s="31"/>
      <c r="I248" s="32"/>
      <c r="J248" s="32"/>
      <c r="K248" s="32"/>
      <c r="L248" s="33"/>
      <c r="M248" s="33"/>
      <c r="N248" s="33"/>
      <c r="O248" s="32"/>
      <c r="P248" s="34"/>
    </row>
    <row r="249" spans="7:16" ht="15" x14ac:dyDescent="0.25">
      <c r="G249" s="35"/>
      <c r="H249" s="31"/>
      <c r="I249" s="32"/>
      <c r="J249" s="32"/>
      <c r="K249" s="32"/>
      <c r="L249" s="33"/>
      <c r="M249" s="33"/>
      <c r="N249" s="33"/>
      <c r="O249" s="32"/>
      <c r="P249" s="34"/>
    </row>
    <row r="250" spans="7:16" ht="15" x14ac:dyDescent="0.25">
      <c r="G250" s="35"/>
      <c r="H250" s="31"/>
      <c r="I250" s="32"/>
      <c r="J250" s="32"/>
      <c r="K250" s="32"/>
      <c r="L250" s="33"/>
      <c r="M250" s="33"/>
      <c r="N250" s="33"/>
      <c r="O250" s="32"/>
      <c r="P250" s="34"/>
    </row>
    <row r="251" spans="7:16" ht="15" x14ac:dyDescent="0.25">
      <c r="G251" s="37"/>
      <c r="H251" s="31"/>
      <c r="I251" s="32"/>
      <c r="J251" s="32"/>
      <c r="K251" s="32"/>
      <c r="L251" s="33"/>
      <c r="M251" s="33"/>
      <c r="N251" s="33"/>
      <c r="O251" s="32"/>
      <c r="P251" s="34"/>
    </row>
    <row r="252" spans="7:16" ht="15" x14ac:dyDescent="0.25">
      <c r="G252" s="37"/>
      <c r="H252" s="31"/>
      <c r="I252" s="32"/>
      <c r="J252" s="32"/>
      <c r="K252" s="32"/>
      <c r="L252" s="33"/>
      <c r="M252" s="33"/>
      <c r="N252" s="33"/>
      <c r="O252" s="32"/>
      <c r="P252" s="34"/>
    </row>
    <row r="253" spans="7:16" ht="15" x14ac:dyDescent="0.25">
      <c r="G253" s="37"/>
      <c r="H253" s="31"/>
      <c r="I253" s="32"/>
      <c r="J253" s="32"/>
      <c r="K253" s="32"/>
      <c r="L253" s="33"/>
      <c r="M253" s="33"/>
      <c r="N253" s="33"/>
      <c r="O253" s="32"/>
      <c r="P253" s="34"/>
    </row>
    <row r="254" spans="7:16" ht="15" x14ac:dyDescent="0.25">
      <c r="G254" s="37"/>
      <c r="H254" s="31"/>
      <c r="I254" s="32"/>
      <c r="J254" s="32"/>
      <c r="K254" s="32"/>
      <c r="L254" s="33"/>
      <c r="M254" s="33"/>
      <c r="N254" s="33"/>
      <c r="O254" s="32"/>
      <c r="P254" s="34"/>
    </row>
    <row r="255" spans="7:16" ht="15" x14ac:dyDescent="0.25">
      <c r="G255" s="37"/>
      <c r="H255" s="31"/>
      <c r="I255" s="32"/>
      <c r="J255" s="32"/>
      <c r="K255" s="32"/>
      <c r="L255" s="33"/>
      <c r="M255" s="33"/>
      <c r="N255" s="33"/>
      <c r="O255" s="32"/>
      <c r="P255" s="34"/>
    </row>
    <row r="256" spans="7:16" ht="15" x14ac:dyDescent="0.25">
      <c r="G256" s="35"/>
      <c r="H256" s="31"/>
      <c r="I256" s="32"/>
      <c r="J256" s="32"/>
      <c r="K256" s="32"/>
      <c r="L256" s="33"/>
      <c r="M256" s="33"/>
      <c r="N256" s="33"/>
      <c r="O256" s="32"/>
      <c r="P256" s="34"/>
    </row>
    <row r="257" spans="7:16" ht="15" x14ac:dyDescent="0.25">
      <c r="G257" s="30"/>
      <c r="H257" s="31"/>
      <c r="I257" s="32"/>
      <c r="J257" s="32"/>
      <c r="K257" s="32"/>
      <c r="L257" s="33"/>
      <c r="M257" s="33"/>
      <c r="N257" s="33"/>
      <c r="O257" s="32"/>
      <c r="P257" s="34"/>
    </row>
    <row r="258" spans="7:16" ht="15" x14ac:dyDescent="0.25">
      <c r="G258" s="35"/>
      <c r="H258" s="31"/>
      <c r="I258" s="32"/>
      <c r="J258" s="32"/>
      <c r="K258" s="32"/>
      <c r="L258" s="33"/>
      <c r="M258" s="33"/>
      <c r="N258" s="33"/>
      <c r="O258" s="32"/>
      <c r="P258" s="34"/>
    </row>
    <row r="259" spans="7:16" ht="15" x14ac:dyDescent="0.25">
      <c r="G259" s="35"/>
      <c r="H259" s="31"/>
      <c r="I259" s="32"/>
      <c r="J259" s="32"/>
      <c r="K259" s="32"/>
      <c r="L259" s="33"/>
      <c r="M259" s="33"/>
      <c r="N259" s="33"/>
      <c r="O259" s="32"/>
      <c r="P259" s="34"/>
    </row>
    <row r="260" spans="7:16" ht="15" x14ac:dyDescent="0.25">
      <c r="G260" s="35"/>
      <c r="H260" s="31"/>
      <c r="I260" s="32"/>
      <c r="J260" s="32"/>
      <c r="K260" s="32"/>
      <c r="L260" s="33"/>
      <c r="M260" s="33"/>
      <c r="N260" s="33"/>
      <c r="O260" s="32"/>
      <c r="P260" s="34"/>
    </row>
    <row r="261" spans="7:16" ht="15" x14ac:dyDescent="0.25">
      <c r="G261" s="30"/>
      <c r="H261" s="31"/>
      <c r="I261" s="32"/>
      <c r="J261" s="32"/>
      <c r="K261" s="32"/>
      <c r="L261" s="33"/>
      <c r="M261" s="33"/>
      <c r="N261" s="33"/>
      <c r="O261" s="32"/>
      <c r="P261" s="34"/>
    </row>
    <row r="262" spans="7:16" ht="15" x14ac:dyDescent="0.2">
      <c r="G262" s="36"/>
      <c r="H262" s="31"/>
      <c r="I262" s="32"/>
      <c r="J262" s="32"/>
      <c r="K262" s="32"/>
      <c r="L262" s="33"/>
      <c r="M262" s="33"/>
      <c r="N262" s="33"/>
      <c r="O262" s="32"/>
      <c r="P262" s="34"/>
    </row>
    <row r="263" spans="7:16" ht="15" x14ac:dyDescent="0.25">
      <c r="G263" s="30"/>
      <c r="H263" s="31"/>
      <c r="I263" s="32"/>
      <c r="J263" s="32"/>
      <c r="K263" s="32"/>
      <c r="L263" s="33"/>
      <c r="M263" s="33"/>
      <c r="N263" s="33"/>
      <c r="O263" s="32"/>
      <c r="P263" s="34"/>
    </row>
    <row r="264" spans="7:16" ht="15" x14ac:dyDescent="0.25">
      <c r="G264" s="30"/>
      <c r="H264" s="31"/>
      <c r="I264" s="32"/>
      <c r="J264" s="32"/>
      <c r="K264" s="32"/>
      <c r="L264" s="33"/>
      <c r="M264" s="33"/>
      <c r="N264" s="33"/>
      <c r="O264" s="32"/>
      <c r="P264" s="34"/>
    </row>
    <row r="265" spans="7:16" ht="15" x14ac:dyDescent="0.25">
      <c r="G265" s="30"/>
      <c r="H265" s="31"/>
      <c r="I265" s="32"/>
      <c r="J265" s="32"/>
      <c r="K265" s="32"/>
      <c r="L265" s="33"/>
      <c r="M265" s="33"/>
      <c r="N265" s="33"/>
      <c r="O265" s="32"/>
      <c r="P265" s="34"/>
    </row>
    <row r="266" spans="7:16" ht="15" x14ac:dyDescent="0.25">
      <c r="G266" s="30"/>
      <c r="H266" s="31"/>
      <c r="I266" s="32"/>
      <c r="J266" s="32"/>
      <c r="K266" s="32"/>
      <c r="L266" s="33"/>
      <c r="M266" s="33"/>
      <c r="N266" s="33"/>
      <c r="O266" s="32"/>
      <c r="P266" s="34"/>
    </row>
    <row r="267" spans="7:16" ht="15" x14ac:dyDescent="0.25">
      <c r="G267" s="30"/>
      <c r="H267" s="31"/>
      <c r="I267" s="32"/>
      <c r="J267" s="32"/>
      <c r="K267" s="32"/>
      <c r="L267" s="33"/>
      <c r="M267" s="33"/>
      <c r="N267" s="33"/>
      <c r="O267" s="32"/>
      <c r="P267" s="34"/>
    </row>
    <row r="268" spans="7:16" ht="15" x14ac:dyDescent="0.25">
      <c r="G268" s="30"/>
      <c r="H268" s="31"/>
      <c r="I268" s="32"/>
      <c r="J268" s="32"/>
      <c r="K268" s="32"/>
      <c r="L268" s="33"/>
      <c r="M268" s="33"/>
      <c r="N268" s="33"/>
      <c r="O268" s="32"/>
      <c r="P268" s="34"/>
    </row>
    <row r="269" spans="7:16" ht="15" x14ac:dyDescent="0.25">
      <c r="G269" s="30"/>
      <c r="H269" s="31"/>
      <c r="I269" s="32"/>
      <c r="J269" s="32"/>
      <c r="K269" s="32"/>
      <c r="L269" s="33"/>
      <c r="M269" s="33"/>
      <c r="N269" s="33"/>
      <c r="O269" s="32"/>
      <c r="P269" s="34"/>
    </row>
    <row r="270" spans="7:16" ht="15" x14ac:dyDescent="0.25">
      <c r="G270" s="30"/>
      <c r="H270" s="31"/>
      <c r="I270" s="32"/>
      <c r="J270" s="32"/>
      <c r="K270" s="32"/>
      <c r="L270" s="33"/>
      <c r="M270" s="33"/>
      <c r="N270" s="33"/>
      <c r="O270" s="32"/>
      <c r="P270" s="34"/>
    </row>
    <row r="271" spans="7:16" ht="15" x14ac:dyDescent="0.25">
      <c r="G271" s="35"/>
      <c r="H271" s="31"/>
      <c r="I271" s="32"/>
      <c r="J271" s="32"/>
      <c r="K271" s="32"/>
      <c r="L271" s="33"/>
      <c r="M271" s="33"/>
      <c r="N271" s="33"/>
      <c r="O271" s="32"/>
      <c r="P271" s="34"/>
    </row>
    <row r="272" spans="7:16" ht="15" x14ac:dyDescent="0.25">
      <c r="G272" s="35"/>
      <c r="H272" s="31"/>
      <c r="I272" s="32"/>
      <c r="J272" s="32"/>
      <c r="K272" s="32"/>
      <c r="L272" s="33"/>
      <c r="M272" s="33"/>
      <c r="N272" s="33"/>
      <c r="O272" s="32"/>
      <c r="P272" s="34"/>
    </row>
    <row r="273" spans="7:16" ht="15" x14ac:dyDescent="0.25">
      <c r="G273" s="30"/>
      <c r="H273" s="31"/>
      <c r="I273" s="32"/>
      <c r="J273" s="32"/>
      <c r="K273" s="32"/>
      <c r="L273" s="33"/>
      <c r="M273" s="33"/>
      <c r="N273" s="33"/>
      <c r="O273" s="32"/>
      <c r="P273" s="34"/>
    </row>
    <row r="274" spans="7:16" ht="15" x14ac:dyDescent="0.25">
      <c r="G274" s="30"/>
      <c r="H274" s="31"/>
      <c r="I274" s="32"/>
      <c r="J274" s="32"/>
      <c r="K274" s="32"/>
      <c r="L274" s="33"/>
      <c r="M274" s="33"/>
      <c r="N274" s="33"/>
      <c r="O274" s="32"/>
      <c r="P274" s="34"/>
    </row>
    <row r="275" spans="7:16" ht="15" x14ac:dyDescent="0.25">
      <c r="G275" s="30"/>
      <c r="H275" s="31"/>
      <c r="I275" s="32"/>
      <c r="J275" s="32"/>
      <c r="K275" s="32"/>
      <c r="L275" s="33"/>
      <c r="M275" s="33"/>
      <c r="N275" s="33"/>
      <c r="O275" s="32"/>
      <c r="P275" s="34"/>
    </row>
    <row r="276" spans="7:16" ht="15" x14ac:dyDescent="0.25">
      <c r="G276" s="35"/>
      <c r="H276" s="31"/>
      <c r="I276" s="32"/>
      <c r="J276" s="32"/>
      <c r="K276" s="32"/>
      <c r="L276" s="33"/>
      <c r="M276" s="33"/>
      <c r="N276" s="33"/>
      <c r="O276" s="32"/>
      <c r="P276" s="34"/>
    </row>
    <row r="277" spans="7:16" ht="15" x14ac:dyDescent="0.25">
      <c r="G277" s="30"/>
      <c r="H277" s="31"/>
      <c r="I277" s="32"/>
      <c r="J277" s="32"/>
      <c r="K277" s="32"/>
      <c r="L277" s="33"/>
      <c r="M277" s="33"/>
      <c r="N277" s="33"/>
      <c r="O277" s="32"/>
      <c r="P277" s="34"/>
    </row>
    <row r="278" spans="7:16" ht="15" x14ac:dyDescent="0.25">
      <c r="G278" s="35"/>
      <c r="H278" s="31"/>
      <c r="I278" s="32"/>
      <c r="J278" s="32"/>
      <c r="K278" s="32"/>
      <c r="L278" s="33"/>
      <c r="M278" s="33"/>
      <c r="N278" s="33"/>
      <c r="O278" s="32"/>
      <c r="P278" s="34"/>
    </row>
    <row r="279" spans="7:16" ht="15" x14ac:dyDescent="0.25">
      <c r="G279" s="30"/>
      <c r="H279" s="31"/>
      <c r="I279" s="32"/>
      <c r="J279" s="32"/>
      <c r="K279" s="32"/>
      <c r="L279" s="33"/>
      <c r="M279" s="33"/>
      <c r="N279" s="33"/>
      <c r="O279" s="32"/>
      <c r="P279" s="34"/>
    </row>
    <row r="280" spans="7:16" ht="15" x14ac:dyDescent="0.25">
      <c r="G280" s="30"/>
      <c r="H280" s="31"/>
      <c r="I280" s="32"/>
      <c r="J280" s="32"/>
      <c r="K280" s="32"/>
      <c r="L280" s="33"/>
      <c r="M280" s="33"/>
      <c r="N280" s="33"/>
      <c r="O280" s="32"/>
      <c r="P280" s="34"/>
    </row>
    <row r="281" spans="7:16" ht="15" x14ac:dyDescent="0.25">
      <c r="G281" s="30"/>
      <c r="H281" s="31"/>
      <c r="I281" s="32"/>
      <c r="J281" s="32"/>
      <c r="K281" s="32"/>
      <c r="L281" s="33"/>
      <c r="M281" s="33"/>
      <c r="N281" s="33"/>
      <c r="O281" s="32"/>
      <c r="P281" s="34"/>
    </row>
    <row r="282" spans="7:16" ht="15" x14ac:dyDescent="0.25">
      <c r="G282" s="30"/>
      <c r="H282" s="31"/>
      <c r="I282" s="32"/>
      <c r="J282" s="32"/>
      <c r="K282" s="32"/>
      <c r="L282" s="33"/>
      <c r="M282" s="33"/>
      <c r="N282" s="33"/>
      <c r="O282" s="32"/>
      <c r="P282" s="34"/>
    </row>
    <row r="283" spans="7:16" ht="15" x14ac:dyDescent="0.25">
      <c r="G283" s="30"/>
      <c r="H283" s="31"/>
      <c r="I283" s="32"/>
      <c r="J283" s="32"/>
      <c r="K283" s="32"/>
      <c r="L283" s="33"/>
      <c r="M283" s="33"/>
      <c r="N283" s="33"/>
      <c r="O283" s="32"/>
      <c r="P283" s="34"/>
    </row>
    <row r="284" spans="7:16" ht="15" x14ac:dyDescent="0.25">
      <c r="G284" s="35"/>
      <c r="H284" s="31"/>
      <c r="I284" s="32"/>
      <c r="J284" s="32"/>
      <c r="K284" s="32"/>
      <c r="L284" s="33"/>
      <c r="M284" s="33"/>
      <c r="N284" s="33"/>
      <c r="O284" s="32"/>
      <c r="P284" s="34"/>
    </row>
    <row r="285" spans="7:16" ht="15" x14ac:dyDescent="0.25">
      <c r="G285" s="35"/>
      <c r="H285" s="31"/>
      <c r="I285" s="32"/>
      <c r="J285" s="32"/>
      <c r="K285" s="32"/>
      <c r="L285" s="33"/>
      <c r="M285" s="33"/>
      <c r="N285" s="33"/>
      <c r="O285" s="32"/>
      <c r="P285" s="34"/>
    </row>
    <row r="286" spans="7:16" ht="15" x14ac:dyDescent="0.25">
      <c r="G286" s="35"/>
      <c r="H286" s="31"/>
      <c r="I286" s="32"/>
      <c r="J286" s="32"/>
      <c r="K286" s="32"/>
      <c r="L286" s="33"/>
      <c r="M286" s="33"/>
      <c r="N286" s="33"/>
      <c r="O286" s="32"/>
      <c r="P286" s="34"/>
    </row>
    <row r="287" spans="7:16" ht="15" x14ac:dyDescent="0.2">
      <c r="G287" s="39"/>
      <c r="H287" s="31"/>
      <c r="I287" s="32"/>
      <c r="J287" s="32"/>
      <c r="K287" s="32"/>
      <c r="L287" s="33"/>
      <c r="M287" s="33"/>
      <c r="N287" s="33"/>
      <c r="O287" s="32"/>
      <c r="P287" s="34"/>
    </row>
    <row r="288" spans="7:16" ht="15" x14ac:dyDescent="0.25">
      <c r="G288" s="35"/>
      <c r="H288" s="31"/>
      <c r="I288" s="32"/>
      <c r="J288" s="32"/>
      <c r="K288" s="32"/>
      <c r="L288" s="33"/>
      <c r="M288" s="33"/>
      <c r="N288" s="33"/>
      <c r="O288" s="32"/>
      <c r="P288" s="34"/>
    </row>
    <row r="289" spans="7:16" ht="15" x14ac:dyDescent="0.25">
      <c r="G289" s="35"/>
      <c r="H289" s="31"/>
      <c r="I289" s="32"/>
      <c r="J289" s="32"/>
      <c r="K289" s="32"/>
      <c r="L289" s="33"/>
      <c r="M289" s="33"/>
      <c r="N289" s="33"/>
      <c r="O289" s="32"/>
      <c r="P289" s="34"/>
    </row>
    <row r="290" spans="7:16" ht="15" x14ac:dyDescent="0.25">
      <c r="G290" s="30"/>
      <c r="H290" s="31"/>
      <c r="I290" s="32"/>
      <c r="J290" s="32"/>
      <c r="K290" s="32"/>
      <c r="L290" s="33"/>
      <c r="M290" s="33"/>
      <c r="N290" s="33"/>
      <c r="O290" s="32"/>
      <c r="P290" s="34"/>
    </row>
    <row r="291" spans="7:16" ht="15" x14ac:dyDescent="0.25">
      <c r="G291" s="30"/>
      <c r="H291" s="31"/>
      <c r="I291" s="32"/>
      <c r="J291" s="32"/>
      <c r="K291" s="32"/>
      <c r="L291" s="33"/>
      <c r="M291" s="33"/>
      <c r="N291" s="33"/>
      <c r="O291" s="32"/>
      <c r="P291" s="34"/>
    </row>
    <row r="292" spans="7:16" ht="15" x14ac:dyDescent="0.25">
      <c r="G292" s="30"/>
      <c r="H292" s="31"/>
      <c r="I292" s="32"/>
      <c r="J292" s="32"/>
      <c r="K292" s="32"/>
      <c r="L292" s="33"/>
      <c r="M292" s="33"/>
      <c r="N292" s="33"/>
      <c r="O292" s="32"/>
      <c r="P292" s="34"/>
    </row>
    <row r="293" spans="7:16" ht="15" x14ac:dyDescent="0.25">
      <c r="G293" s="35"/>
      <c r="H293" s="31"/>
      <c r="I293" s="32"/>
      <c r="J293" s="32"/>
      <c r="K293" s="32"/>
      <c r="L293" s="33"/>
      <c r="M293" s="33"/>
      <c r="N293" s="33"/>
      <c r="O293" s="32"/>
      <c r="P293" s="34"/>
    </row>
    <row r="294" spans="7:16" ht="15" x14ac:dyDescent="0.25">
      <c r="G294" s="30"/>
      <c r="H294" s="31"/>
      <c r="I294" s="32"/>
      <c r="J294" s="32"/>
      <c r="K294" s="32"/>
      <c r="L294" s="33"/>
      <c r="M294" s="33"/>
      <c r="N294" s="33"/>
      <c r="O294" s="32"/>
      <c r="P294" s="34"/>
    </row>
    <row r="295" spans="7:16" ht="15" x14ac:dyDescent="0.25">
      <c r="G295" s="35"/>
      <c r="H295" s="31"/>
      <c r="I295" s="32"/>
      <c r="J295" s="32"/>
      <c r="K295" s="32"/>
      <c r="L295" s="33"/>
      <c r="M295" s="33"/>
      <c r="N295" s="33"/>
      <c r="O295" s="32"/>
      <c r="P295" s="34"/>
    </row>
    <row r="296" spans="7:16" ht="15" x14ac:dyDescent="0.25">
      <c r="G296" s="35"/>
      <c r="H296" s="31"/>
      <c r="I296" s="32"/>
      <c r="J296" s="32"/>
      <c r="K296" s="32"/>
      <c r="L296" s="33"/>
      <c r="M296" s="33"/>
      <c r="N296" s="33"/>
      <c r="O296" s="32"/>
      <c r="P296" s="34"/>
    </row>
    <row r="297" spans="7:16" ht="15" x14ac:dyDescent="0.25">
      <c r="G297" s="35"/>
      <c r="H297" s="31"/>
      <c r="I297" s="32"/>
      <c r="J297" s="32"/>
      <c r="K297" s="32"/>
      <c r="L297" s="33"/>
      <c r="M297" s="33"/>
      <c r="N297" s="33"/>
      <c r="O297" s="32"/>
      <c r="P297" s="34"/>
    </row>
    <row r="298" spans="7:16" ht="15" x14ac:dyDescent="0.25">
      <c r="G298" s="35"/>
      <c r="H298" s="31"/>
      <c r="I298" s="32"/>
      <c r="J298" s="32"/>
      <c r="K298" s="32"/>
      <c r="L298" s="33"/>
      <c r="M298" s="33"/>
      <c r="N298" s="33"/>
      <c r="O298" s="32"/>
      <c r="P298" s="34"/>
    </row>
    <row r="299" spans="7:16" ht="15" x14ac:dyDescent="0.25">
      <c r="G299" s="35"/>
      <c r="H299" s="31"/>
      <c r="I299" s="32"/>
      <c r="J299" s="32"/>
      <c r="K299" s="32"/>
      <c r="L299" s="33"/>
      <c r="M299" s="33"/>
      <c r="N299" s="33"/>
      <c r="O299" s="32"/>
      <c r="P299" s="34"/>
    </row>
    <row r="300" spans="7:16" ht="15" x14ac:dyDescent="0.25">
      <c r="G300" s="35"/>
      <c r="H300" s="31"/>
      <c r="I300" s="32"/>
      <c r="J300" s="32"/>
      <c r="K300" s="32"/>
      <c r="L300" s="33"/>
      <c r="M300" s="33"/>
      <c r="N300" s="33"/>
      <c r="O300" s="32"/>
      <c r="P300" s="34"/>
    </row>
    <row r="301" spans="7:16" ht="15" x14ac:dyDescent="0.25">
      <c r="G301" s="35"/>
      <c r="H301" s="31"/>
      <c r="I301" s="32"/>
      <c r="J301" s="32"/>
      <c r="K301" s="32"/>
      <c r="L301" s="33"/>
      <c r="M301" s="33"/>
      <c r="N301" s="33"/>
      <c r="O301" s="32"/>
      <c r="P301" s="34"/>
    </row>
    <row r="302" spans="7:16" ht="15" x14ac:dyDescent="0.25">
      <c r="G302" s="35"/>
      <c r="H302" s="31"/>
      <c r="I302" s="32"/>
      <c r="J302" s="32"/>
      <c r="K302" s="32"/>
      <c r="L302" s="33"/>
      <c r="M302" s="33"/>
      <c r="N302" s="33"/>
      <c r="O302" s="32"/>
      <c r="P302" s="34"/>
    </row>
    <row r="303" spans="7:16" ht="15" x14ac:dyDescent="0.25">
      <c r="G303" s="35"/>
      <c r="H303" s="31"/>
      <c r="I303" s="32"/>
      <c r="J303" s="32"/>
      <c r="K303" s="32"/>
      <c r="L303" s="33"/>
      <c r="M303" s="33"/>
      <c r="N303" s="33"/>
      <c r="O303" s="32"/>
      <c r="P303" s="34"/>
    </row>
    <row r="304" spans="7:16" ht="15" x14ac:dyDescent="0.25">
      <c r="G304" s="35"/>
      <c r="H304" s="31"/>
      <c r="I304" s="32"/>
      <c r="J304" s="32"/>
      <c r="K304" s="32"/>
      <c r="L304" s="33"/>
      <c r="M304" s="33"/>
      <c r="N304" s="33"/>
      <c r="O304" s="32"/>
      <c r="P304" s="34"/>
    </row>
    <row r="305" spans="7:16" ht="15" x14ac:dyDescent="0.25">
      <c r="G305" s="35"/>
      <c r="H305" s="31"/>
      <c r="I305" s="32"/>
      <c r="J305" s="32"/>
      <c r="K305" s="32"/>
      <c r="L305" s="33"/>
      <c r="M305" s="33"/>
      <c r="N305" s="33"/>
      <c r="O305" s="32"/>
      <c r="P305" s="34"/>
    </row>
    <row r="306" spans="7:16" ht="15" x14ac:dyDescent="0.25">
      <c r="G306" s="35"/>
      <c r="H306" s="31"/>
      <c r="I306" s="32"/>
      <c r="J306" s="32"/>
      <c r="K306" s="32"/>
      <c r="L306" s="33"/>
      <c r="M306" s="33"/>
      <c r="N306" s="33"/>
      <c r="O306" s="32"/>
      <c r="P306" s="34"/>
    </row>
    <row r="307" spans="7:16" ht="15" x14ac:dyDescent="0.25">
      <c r="G307" s="35"/>
      <c r="H307" s="31"/>
      <c r="I307" s="32"/>
      <c r="J307" s="32"/>
      <c r="K307" s="32"/>
      <c r="L307" s="33"/>
      <c r="M307" s="33"/>
      <c r="N307" s="33"/>
      <c r="O307" s="32"/>
      <c r="P307" s="34"/>
    </row>
    <row r="308" spans="7:16" ht="15" x14ac:dyDescent="0.25">
      <c r="G308" s="35"/>
      <c r="H308" s="31"/>
      <c r="I308" s="32"/>
      <c r="J308" s="32"/>
      <c r="K308" s="32"/>
      <c r="L308" s="33"/>
      <c r="M308" s="33"/>
      <c r="N308" s="33"/>
      <c r="O308" s="32"/>
      <c r="P308" s="34"/>
    </row>
    <row r="309" spans="7:16" ht="15" x14ac:dyDescent="0.25">
      <c r="G309" s="35"/>
      <c r="H309" s="31"/>
      <c r="I309" s="32"/>
      <c r="J309" s="32"/>
      <c r="K309" s="32"/>
      <c r="L309" s="33"/>
      <c r="M309" s="33"/>
      <c r="N309" s="33"/>
      <c r="O309" s="32"/>
      <c r="P309" s="34"/>
    </row>
    <row r="310" spans="7:16" ht="15" x14ac:dyDescent="0.25">
      <c r="G310" s="35"/>
      <c r="H310" s="31"/>
      <c r="I310" s="32"/>
      <c r="J310" s="32"/>
      <c r="K310" s="32"/>
      <c r="L310" s="33"/>
      <c r="M310" s="33"/>
      <c r="N310" s="33"/>
      <c r="O310" s="32"/>
      <c r="P310" s="34"/>
    </row>
    <row r="311" spans="7:16" ht="15" x14ac:dyDescent="0.25">
      <c r="G311" s="35"/>
      <c r="H311" s="31"/>
      <c r="I311" s="32"/>
      <c r="J311" s="32"/>
      <c r="K311" s="32"/>
      <c r="L311" s="33"/>
      <c r="M311" s="33"/>
      <c r="N311" s="33"/>
      <c r="O311" s="32"/>
      <c r="P311" s="34"/>
    </row>
    <row r="312" spans="7:16" ht="15" x14ac:dyDescent="0.25">
      <c r="G312" s="30"/>
      <c r="H312" s="31"/>
      <c r="I312" s="32"/>
      <c r="J312" s="32"/>
      <c r="K312" s="32"/>
      <c r="L312" s="33"/>
      <c r="M312" s="33"/>
      <c r="N312" s="33"/>
      <c r="O312" s="32"/>
      <c r="P312" s="34"/>
    </row>
    <row r="313" spans="7:16" ht="15" x14ac:dyDescent="0.25">
      <c r="G313" s="30"/>
      <c r="H313" s="31"/>
      <c r="I313" s="32"/>
      <c r="J313" s="32"/>
      <c r="K313" s="32"/>
      <c r="L313" s="33"/>
      <c r="M313" s="33"/>
      <c r="N313" s="33"/>
      <c r="O313" s="32"/>
      <c r="P313" s="34"/>
    </row>
    <row r="314" spans="7:16" ht="15" x14ac:dyDescent="0.25">
      <c r="G314" s="35"/>
      <c r="H314" s="31"/>
      <c r="I314" s="32"/>
      <c r="J314" s="32"/>
      <c r="K314" s="32"/>
      <c r="L314" s="33"/>
      <c r="M314" s="33"/>
      <c r="N314" s="33"/>
      <c r="O314" s="32"/>
      <c r="P314" s="34"/>
    </row>
    <row r="315" spans="7:16" ht="15" x14ac:dyDescent="0.25">
      <c r="G315" s="37"/>
      <c r="H315" s="31"/>
      <c r="I315" s="32"/>
      <c r="J315" s="32"/>
      <c r="K315" s="32"/>
      <c r="L315" s="33"/>
      <c r="M315" s="33"/>
      <c r="N315" s="33"/>
      <c r="O315" s="32"/>
      <c r="P315" s="34"/>
    </row>
    <row r="316" spans="7:16" ht="15" x14ac:dyDescent="0.25">
      <c r="G316" s="37"/>
      <c r="H316" s="31"/>
      <c r="I316" s="32"/>
      <c r="J316" s="32"/>
      <c r="K316" s="32"/>
      <c r="L316" s="33"/>
      <c r="M316" s="33"/>
      <c r="N316" s="33"/>
      <c r="O316" s="32"/>
      <c r="P316" s="34"/>
    </row>
    <row r="317" spans="7:16" ht="15" x14ac:dyDescent="0.25">
      <c r="G317" s="35"/>
      <c r="H317" s="31"/>
      <c r="I317" s="32"/>
      <c r="J317" s="32"/>
      <c r="K317" s="32"/>
      <c r="L317" s="33"/>
      <c r="M317" s="33"/>
      <c r="N317" s="33"/>
      <c r="O317" s="32"/>
      <c r="P317" s="34"/>
    </row>
    <row r="318" spans="7:16" ht="15" x14ac:dyDescent="0.25">
      <c r="G318" s="37"/>
      <c r="H318" s="31"/>
      <c r="I318" s="32"/>
      <c r="J318" s="32"/>
      <c r="K318" s="32"/>
      <c r="L318" s="33"/>
      <c r="M318" s="33"/>
      <c r="N318" s="33"/>
      <c r="O318" s="32"/>
      <c r="P318" s="34"/>
    </row>
    <row r="319" spans="7:16" ht="15" x14ac:dyDescent="0.25">
      <c r="G319" s="35"/>
      <c r="H319" s="31"/>
      <c r="I319" s="32"/>
      <c r="J319" s="32"/>
      <c r="K319" s="32"/>
      <c r="L319" s="33"/>
      <c r="M319" s="33"/>
      <c r="N319" s="33"/>
      <c r="O319" s="32"/>
      <c r="P319" s="34"/>
    </row>
    <row r="320" spans="7:16" ht="15" x14ac:dyDescent="0.25">
      <c r="G320" s="35"/>
      <c r="H320" s="31"/>
      <c r="I320" s="32"/>
      <c r="J320" s="32"/>
      <c r="K320" s="32"/>
      <c r="L320" s="33"/>
      <c r="M320" s="33"/>
      <c r="N320" s="33"/>
      <c r="O320" s="32"/>
      <c r="P320" s="34"/>
    </row>
    <row r="321" spans="7:16" ht="15" x14ac:dyDescent="0.25">
      <c r="G321" s="37"/>
      <c r="H321" s="31"/>
      <c r="I321" s="32"/>
      <c r="J321" s="32"/>
      <c r="K321" s="32"/>
      <c r="L321" s="33"/>
      <c r="M321" s="33"/>
      <c r="N321" s="33"/>
      <c r="O321" s="32"/>
      <c r="P321" s="34"/>
    </row>
    <row r="322" spans="7:16" ht="15" x14ac:dyDescent="0.25">
      <c r="G322" s="37"/>
      <c r="H322" s="31"/>
      <c r="I322" s="32"/>
      <c r="J322" s="32"/>
      <c r="K322" s="32"/>
      <c r="L322" s="33"/>
      <c r="M322" s="33"/>
      <c r="N322" s="33"/>
      <c r="O322" s="32"/>
      <c r="P322" s="34"/>
    </row>
    <row r="323" spans="7:16" ht="15" x14ac:dyDescent="0.25">
      <c r="G323" s="35"/>
      <c r="H323" s="31"/>
      <c r="I323" s="32"/>
      <c r="J323" s="32"/>
      <c r="K323" s="32"/>
      <c r="L323" s="33"/>
      <c r="M323" s="33"/>
      <c r="N323" s="33"/>
      <c r="O323" s="32"/>
      <c r="P323" s="34"/>
    </row>
    <row r="324" spans="7:16" ht="15" x14ac:dyDescent="0.25">
      <c r="G324" s="37"/>
      <c r="H324" s="31"/>
      <c r="I324" s="32"/>
      <c r="J324" s="32"/>
      <c r="K324" s="32"/>
      <c r="L324" s="33"/>
      <c r="M324" s="33"/>
      <c r="N324" s="33"/>
      <c r="O324" s="32"/>
      <c r="P324" s="34"/>
    </row>
    <row r="325" spans="7:16" ht="15" x14ac:dyDescent="0.25">
      <c r="G325" s="35"/>
      <c r="H325" s="31"/>
      <c r="I325" s="32"/>
      <c r="J325" s="32"/>
      <c r="K325" s="32"/>
      <c r="L325" s="33"/>
      <c r="M325" s="33"/>
      <c r="N325" s="33"/>
      <c r="O325" s="32"/>
      <c r="P325" s="34"/>
    </row>
    <row r="326" spans="7:16" ht="15" x14ac:dyDescent="0.25">
      <c r="G326" s="35"/>
      <c r="H326" s="31"/>
      <c r="I326" s="32"/>
      <c r="J326" s="32"/>
      <c r="K326" s="32"/>
      <c r="L326" s="33"/>
      <c r="M326" s="33"/>
      <c r="N326" s="33"/>
      <c r="O326" s="32"/>
      <c r="P326" s="34"/>
    </row>
    <row r="327" spans="7:16" ht="15" x14ac:dyDescent="0.25">
      <c r="G327" s="35"/>
      <c r="H327" s="31"/>
      <c r="I327" s="32"/>
      <c r="J327" s="32"/>
      <c r="K327" s="32"/>
      <c r="L327" s="33"/>
      <c r="M327" s="33"/>
      <c r="N327" s="33"/>
      <c r="O327" s="32"/>
      <c r="P327" s="34"/>
    </row>
    <row r="328" spans="7:16" ht="15" x14ac:dyDescent="0.25">
      <c r="G328" s="35"/>
      <c r="H328" s="31"/>
      <c r="I328" s="32"/>
      <c r="J328" s="32"/>
      <c r="K328" s="32"/>
      <c r="L328" s="33"/>
      <c r="M328" s="33"/>
      <c r="N328" s="33"/>
      <c r="O328" s="32"/>
      <c r="P328" s="34"/>
    </row>
    <row r="329" spans="7:16" ht="15" x14ac:dyDescent="0.25">
      <c r="G329" s="35"/>
      <c r="H329" s="31"/>
      <c r="I329" s="32"/>
      <c r="J329" s="32"/>
      <c r="K329" s="32"/>
      <c r="L329" s="33"/>
      <c r="M329" s="33"/>
      <c r="N329" s="33"/>
      <c r="O329" s="32"/>
      <c r="P329" s="34"/>
    </row>
    <row r="330" spans="7:16" ht="15" x14ac:dyDescent="0.25">
      <c r="G330" s="35"/>
      <c r="H330" s="31"/>
      <c r="I330" s="32"/>
      <c r="J330" s="32"/>
      <c r="K330" s="32"/>
      <c r="L330" s="33"/>
      <c r="M330" s="33"/>
      <c r="N330" s="33"/>
      <c r="O330" s="32"/>
      <c r="P330" s="34"/>
    </row>
    <row r="331" spans="7:16" ht="15" x14ac:dyDescent="0.25">
      <c r="G331" s="35"/>
      <c r="H331" s="31"/>
      <c r="I331" s="32"/>
      <c r="J331" s="32"/>
      <c r="K331" s="32"/>
      <c r="L331" s="33"/>
      <c r="M331" s="33"/>
      <c r="N331" s="33"/>
      <c r="O331" s="32"/>
      <c r="P331" s="34"/>
    </row>
    <row r="332" spans="7:16" ht="15" x14ac:dyDescent="0.25">
      <c r="G332" s="37"/>
      <c r="H332" s="31"/>
      <c r="I332" s="32"/>
      <c r="J332" s="32"/>
      <c r="K332" s="32"/>
      <c r="L332" s="33"/>
      <c r="M332" s="33"/>
      <c r="N332" s="33"/>
      <c r="O332" s="32"/>
      <c r="P332" s="34"/>
    </row>
    <row r="333" spans="7:16" ht="15" x14ac:dyDescent="0.25">
      <c r="G333" s="37"/>
      <c r="H333" s="31"/>
      <c r="I333" s="32"/>
      <c r="J333" s="32"/>
      <c r="K333" s="32"/>
      <c r="L333" s="33"/>
      <c r="M333" s="33"/>
      <c r="N333" s="33"/>
      <c r="O333" s="32"/>
      <c r="P333" s="34"/>
    </row>
    <row r="334" spans="7:16" ht="15" x14ac:dyDescent="0.25">
      <c r="G334" s="35"/>
      <c r="H334" s="31"/>
      <c r="I334" s="32"/>
      <c r="J334" s="32"/>
      <c r="K334" s="32"/>
      <c r="L334" s="33"/>
      <c r="M334" s="33"/>
      <c r="N334" s="33"/>
      <c r="O334" s="32"/>
      <c r="P334" s="34"/>
    </row>
    <row r="335" spans="7:16" ht="15" x14ac:dyDescent="0.25">
      <c r="G335" s="30"/>
      <c r="H335" s="31"/>
      <c r="I335" s="32"/>
      <c r="J335" s="32"/>
      <c r="K335" s="32"/>
      <c r="L335" s="33"/>
      <c r="M335" s="33"/>
      <c r="N335" s="33"/>
      <c r="O335" s="32"/>
      <c r="P335" s="34"/>
    </row>
    <row r="336" spans="7:16" ht="15" x14ac:dyDescent="0.25">
      <c r="G336" s="30"/>
      <c r="H336" s="31"/>
      <c r="I336" s="32"/>
      <c r="J336" s="32"/>
      <c r="K336" s="32"/>
      <c r="L336" s="33"/>
      <c r="M336" s="33"/>
      <c r="N336" s="33"/>
      <c r="O336" s="32"/>
      <c r="P336" s="34"/>
    </row>
    <row r="337" spans="7:16" ht="15" x14ac:dyDescent="0.25">
      <c r="G337" s="30"/>
      <c r="H337" s="31"/>
      <c r="I337" s="32"/>
      <c r="J337" s="32"/>
      <c r="K337" s="32"/>
      <c r="L337" s="33"/>
      <c r="M337" s="33"/>
      <c r="N337" s="33"/>
      <c r="O337" s="32"/>
      <c r="P337" s="34"/>
    </row>
    <row r="338" spans="7:16" ht="15" x14ac:dyDescent="0.25">
      <c r="G338" s="30"/>
      <c r="H338" s="31"/>
      <c r="I338" s="32"/>
      <c r="J338" s="32"/>
      <c r="K338" s="32"/>
      <c r="L338" s="33"/>
      <c r="M338" s="33"/>
      <c r="O338" s="32"/>
      <c r="P338" s="34"/>
    </row>
    <row r="339" spans="7:16" ht="15" x14ac:dyDescent="0.25">
      <c r="G339" s="30"/>
      <c r="H339" s="31"/>
      <c r="I339" s="32"/>
      <c r="J339" s="32"/>
      <c r="K339" s="32"/>
      <c r="L339" s="33"/>
      <c r="M339" s="33"/>
      <c r="O339" s="32"/>
      <c r="P339" s="34"/>
    </row>
  </sheetData>
  <sheetProtection algorithmName="SHA-512" hashValue="yquRdCzPbA1Rs7qv0rPt8G1Q1tuKlIOG2dNN3nl3Z3BF7a6fMt//CrVmCghbKbFyD47/EJSgeQYQi6i97onGFw==" saltValue="jZMa2BDwC10wI4mj4sw4Wg==" spinCount="100000" sheet="1" objects="1" scenarios="1"/>
  <mergeCells count="10">
    <mergeCell ref="AR31:AR32"/>
    <mergeCell ref="AR33:AR35"/>
    <mergeCell ref="AR38:AR40"/>
    <mergeCell ref="AR43:AR45"/>
    <mergeCell ref="BD2:BH2"/>
    <mergeCell ref="BA5:BA9"/>
    <mergeCell ref="AR21:AR22"/>
    <mergeCell ref="AR27:AR30"/>
    <mergeCell ref="AR23:AR26"/>
    <mergeCell ref="BA18:BA22"/>
  </mergeCells>
  <conditionalFormatting sqref="P78:P90 P93 P248:P290">
    <cfRule type="cellIs" dxfId="357" priority="213" stopIfTrue="1" operator="equal">
      <formula>"MA"</formula>
    </cfRule>
    <cfRule type="cellIs" dxfId="356" priority="214" stopIfTrue="1" operator="equal">
      <formula>"A"</formula>
    </cfRule>
    <cfRule type="cellIs" dxfId="355" priority="215" stopIfTrue="1" operator="equal">
      <formula>"M"</formula>
    </cfRule>
    <cfRule type="cellIs" dxfId="354" priority="216" stopIfTrue="1" operator="equal">
      <formula>"B"</formula>
    </cfRule>
    <cfRule type="cellIs" dxfId="353" priority="217" stopIfTrue="1" operator="equal">
      <formula>"MB"</formula>
    </cfRule>
  </conditionalFormatting>
  <conditionalFormatting sqref="P91">
    <cfRule type="cellIs" dxfId="352" priority="208" stopIfTrue="1" operator="equal">
      <formula>"MA"</formula>
    </cfRule>
    <cfRule type="cellIs" dxfId="351" priority="209" stopIfTrue="1" operator="equal">
      <formula>"A"</formula>
    </cfRule>
    <cfRule type="cellIs" dxfId="350" priority="210" stopIfTrue="1" operator="equal">
      <formula>"M"</formula>
    </cfRule>
    <cfRule type="cellIs" dxfId="349" priority="211" stopIfTrue="1" operator="equal">
      <formula>"B"</formula>
    </cfRule>
    <cfRule type="cellIs" dxfId="348" priority="212" stopIfTrue="1" operator="equal">
      <formula>"MB"</formula>
    </cfRule>
  </conditionalFormatting>
  <conditionalFormatting sqref="P92">
    <cfRule type="cellIs" dxfId="347" priority="203" stopIfTrue="1" operator="equal">
      <formula>"MA"</formula>
    </cfRule>
    <cfRule type="cellIs" dxfId="346" priority="204" stopIfTrue="1" operator="equal">
      <formula>"A"</formula>
    </cfRule>
    <cfRule type="cellIs" dxfId="345" priority="205" stopIfTrue="1" operator="equal">
      <formula>"M"</formula>
    </cfRule>
    <cfRule type="cellIs" dxfId="344" priority="206" stopIfTrue="1" operator="equal">
      <formula>"B"</formula>
    </cfRule>
    <cfRule type="cellIs" dxfId="343" priority="207" stopIfTrue="1" operator="equal">
      <formula>"MB"</formula>
    </cfRule>
  </conditionalFormatting>
  <conditionalFormatting sqref="P100:P120 P127:P134">
    <cfRule type="cellIs" dxfId="342" priority="198" stopIfTrue="1" operator="equal">
      <formula>"MA"</formula>
    </cfRule>
    <cfRule type="cellIs" dxfId="341" priority="199" stopIfTrue="1" operator="equal">
      <formula>"A"</formula>
    </cfRule>
    <cfRule type="cellIs" dxfId="340" priority="200" stopIfTrue="1" operator="equal">
      <formula>"M"</formula>
    </cfRule>
    <cfRule type="cellIs" dxfId="339" priority="201" stopIfTrue="1" operator="equal">
      <formula>"B"</formula>
    </cfRule>
    <cfRule type="cellIs" dxfId="338" priority="202" stopIfTrue="1" operator="equal">
      <formula>"MB"</formula>
    </cfRule>
  </conditionalFormatting>
  <conditionalFormatting sqref="P94:P99">
    <cfRule type="cellIs" dxfId="337" priority="193" stopIfTrue="1" operator="equal">
      <formula>"MA"</formula>
    </cfRule>
    <cfRule type="cellIs" dxfId="336" priority="194" stopIfTrue="1" operator="equal">
      <formula>"A"</formula>
    </cfRule>
    <cfRule type="cellIs" dxfId="335" priority="195" stopIfTrue="1" operator="equal">
      <formula>"M"</formula>
    </cfRule>
    <cfRule type="cellIs" dxfId="334" priority="196" stopIfTrue="1" operator="equal">
      <formula>"B"</formula>
    </cfRule>
    <cfRule type="cellIs" dxfId="333" priority="197" stopIfTrue="1" operator="equal">
      <formula>"MB"</formula>
    </cfRule>
  </conditionalFormatting>
  <conditionalFormatting sqref="P121:P125">
    <cfRule type="cellIs" dxfId="332" priority="188" stopIfTrue="1" operator="equal">
      <formula>"MA"</formula>
    </cfRule>
    <cfRule type="cellIs" dxfId="331" priority="189" stopIfTrue="1" operator="equal">
      <formula>"A"</formula>
    </cfRule>
    <cfRule type="cellIs" dxfId="330" priority="190" stopIfTrue="1" operator="equal">
      <formula>"M"</formula>
    </cfRule>
    <cfRule type="cellIs" dxfId="329" priority="191" stopIfTrue="1" operator="equal">
      <formula>"B"</formula>
    </cfRule>
    <cfRule type="cellIs" dxfId="328" priority="192" stopIfTrue="1" operator="equal">
      <formula>"MB"</formula>
    </cfRule>
  </conditionalFormatting>
  <conditionalFormatting sqref="P126">
    <cfRule type="cellIs" dxfId="327" priority="183" stopIfTrue="1" operator="equal">
      <formula>"MA"</formula>
    </cfRule>
    <cfRule type="cellIs" dxfId="326" priority="184" stopIfTrue="1" operator="equal">
      <formula>"A"</formula>
    </cfRule>
    <cfRule type="cellIs" dxfId="325" priority="185" stopIfTrue="1" operator="equal">
      <formula>"M"</formula>
    </cfRule>
    <cfRule type="cellIs" dxfId="324" priority="186" stopIfTrue="1" operator="equal">
      <formula>"B"</formula>
    </cfRule>
    <cfRule type="cellIs" dxfId="323" priority="187" stopIfTrue="1" operator="equal">
      <formula>"MB"</formula>
    </cfRule>
  </conditionalFormatting>
  <conditionalFormatting sqref="P135:P145">
    <cfRule type="cellIs" dxfId="322" priority="178" stopIfTrue="1" operator="equal">
      <formula>"MA"</formula>
    </cfRule>
    <cfRule type="cellIs" dxfId="321" priority="179" stopIfTrue="1" operator="equal">
      <formula>"A"</formula>
    </cfRule>
    <cfRule type="cellIs" dxfId="320" priority="180" stopIfTrue="1" operator="equal">
      <formula>"M"</formula>
    </cfRule>
    <cfRule type="cellIs" dxfId="319" priority="181" stopIfTrue="1" operator="equal">
      <formula>"B"</formula>
    </cfRule>
    <cfRule type="cellIs" dxfId="318" priority="182" stopIfTrue="1" operator="equal">
      <formula>"MB"</formula>
    </cfRule>
  </conditionalFormatting>
  <conditionalFormatting sqref="P146">
    <cfRule type="cellIs" dxfId="317" priority="173" stopIfTrue="1" operator="equal">
      <formula>"MA"</formula>
    </cfRule>
    <cfRule type="cellIs" dxfId="316" priority="174" stopIfTrue="1" operator="equal">
      <formula>"A"</formula>
    </cfRule>
    <cfRule type="cellIs" dxfId="315" priority="175" stopIfTrue="1" operator="equal">
      <formula>"M"</formula>
    </cfRule>
    <cfRule type="cellIs" dxfId="314" priority="176" stopIfTrue="1" operator="equal">
      <formula>"B"</formula>
    </cfRule>
    <cfRule type="cellIs" dxfId="313" priority="177" stopIfTrue="1" operator="equal">
      <formula>"MB"</formula>
    </cfRule>
  </conditionalFormatting>
  <conditionalFormatting sqref="P158 P160:P169">
    <cfRule type="cellIs" dxfId="312" priority="168" stopIfTrue="1" operator="equal">
      <formula>"MA"</formula>
    </cfRule>
    <cfRule type="cellIs" dxfId="311" priority="169" stopIfTrue="1" operator="equal">
      <formula>"A"</formula>
    </cfRule>
    <cfRule type="cellIs" dxfId="310" priority="170" stopIfTrue="1" operator="equal">
      <formula>"M"</formula>
    </cfRule>
    <cfRule type="cellIs" dxfId="309" priority="171" stopIfTrue="1" operator="equal">
      <formula>"B"</formula>
    </cfRule>
    <cfRule type="cellIs" dxfId="308" priority="172" stopIfTrue="1" operator="equal">
      <formula>"MB"</formula>
    </cfRule>
  </conditionalFormatting>
  <conditionalFormatting sqref="P151:P153">
    <cfRule type="cellIs" dxfId="307" priority="163" stopIfTrue="1" operator="equal">
      <formula>"MA"</formula>
    </cfRule>
    <cfRule type="cellIs" dxfId="306" priority="164" stopIfTrue="1" operator="equal">
      <formula>"A"</formula>
    </cfRule>
    <cfRule type="cellIs" dxfId="305" priority="165" stopIfTrue="1" operator="equal">
      <formula>"M"</formula>
    </cfRule>
    <cfRule type="cellIs" dxfId="304" priority="166" stopIfTrue="1" operator="equal">
      <formula>"B"</formula>
    </cfRule>
    <cfRule type="cellIs" dxfId="303" priority="167" stopIfTrue="1" operator="equal">
      <formula>"MB"</formula>
    </cfRule>
  </conditionalFormatting>
  <conditionalFormatting sqref="P148:P150">
    <cfRule type="cellIs" dxfId="302" priority="158" stopIfTrue="1" operator="equal">
      <formula>"MA"</formula>
    </cfRule>
    <cfRule type="cellIs" dxfId="301" priority="159" stopIfTrue="1" operator="equal">
      <formula>"A"</formula>
    </cfRule>
    <cfRule type="cellIs" dxfId="300" priority="160" stopIfTrue="1" operator="equal">
      <formula>"M"</formula>
    </cfRule>
    <cfRule type="cellIs" dxfId="299" priority="161" stopIfTrue="1" operator="equal">
      <formula>"B"</formula>
    </cfRule>
    <cfRule type="cellIs" dxfId="298" priority="162" stopIfTrue="1" operator="equal">
      <formula>"MB"</formula>
    </cfRule>
  </conditionalFormatting>
  <conditionalFormatting sqref="P147">
    <cfRule type="cellIs" dxfId="297" priority="153" stopIfTrue="1" operator="equal">
      <formula>"MA"</formula>
    </cfRule>
    <cfRule type="cellIs" dxfId="296" priority="154" stopIfTrue="1" operator="equal">
      <formula>"A"</formula>
    </cfRule>
    <cfRule type="cellIs" dxfId="295" priority="155" stopIfTrue="1" operator="equal">
      <formula>"M"</formula>
    </cfRule>
    <cfRule type="cellIs" dxfId="294" priority="156" stopIfTrue="1" operator="equal">
      <formula>"B"</formula>
    </cfRule>
    <cfRule type="cellIs" dxfId="293" priority="157" stopIfTrue="1" operator="equal">
      <formula>"MB"</formula>
    </cfRule>
  </conditionalFormatting>
  <conditionalFormatting sqref="P155">
    <cfRule type="cellIs" dxfId="292" priority="148" stopIfTrue="1" operator="equal">
      <formula>"MA"</formula>
    </cfRule>
    <cfRule type="cellIs" dxfId="291" priority="149" stopIfTrue="1" operator="equal">
      <formula>"A"</formula>
    </cfRule>
    <cfRule type="cellIs" dxfId="290" priority="150" stopIfTrue="1" operator="equal">
      <formula>"M"</formula>
    </cfRule>
    <cfRule type="cellIs" dxfId="289" priority="151" stopIfTrue="1" operator="equal">
      <formula>"B"</formula>
    </cfRule>
    <cfRule type="cellIs" dxfId="288" priority="152" stopIfTrue="1" operator="equal">
      <formula>"MB"</formula>
    </cfRule>
  </conditionalFormatting>
  <conditionalFormatting sqref="P157">
    <cfRule type="cellIs" dxfId="287" priority="143" stopIfTrue="1" operator="equal">
      <formula>"MA"</formula>
    </cfRule>
    <cfRule type="cellIs" dxfId="286" priority="144" stopIfTrue="1" operator="equal">
      <formula>"A"</formula>
    </cfRule>
    <cfRule type="cellIs" dxfId="285" priority="145" stopIfTrue="1" operator="equal">
      <formula>"M"</formula>
    </cfRule>
    <cfRule type="cellIs" dxfId="284" priority="146" stopIfTrue="1" operator="equal">
      <formula>"B"</formula>
    </cfRule>
    <cfRule type="cellIs" dxfId="283" priority="147" stopIfTrue="1" operator="equal">
      <formula>"MB"</formula>
    </cfRule>
  </conditionalFormatting>
  <conditionalFormatting sqref="P154">
    <cfRule type="cellIs" dxfId="282" priority="138" stopIfTrue="1" operator="equal">
      <formula>"MA"</formula>
    </cfRule>
    <cfRule type="cellIs" dxfId="281" priority="139" stopIfTrue="1" operator="equal">
      <formula>"A"</formula>
    </cfRule>
    <cfRule type="cellIs" dxfId="280" priority="140" stopIfTrue="1" operator="equal">
      <formula>"M"</formula>
    </cfRule>
    <cfRule type="cellIs" dxfId="279" priority="141" stopIfTrue="1" operator="equal">
      <formula>"B"</formula>
    </cfRule>
    <cfRule type="cellIs" dxfId="278" priority="142" stopIfTrue="1" operator="equal">
      <formula>"MB"</formula>
    </cfRule>
  </conditionalFormatting>
  <conditionalFormatting sqref="P156">
    <cfRule type="cellIs" dxfId="277" priority="133" stopIfTrue="1" operator="equal">
      <formula>"MA"</formula>
    </cfRule>
    <cfRule type="cellIs" dxfId="276" priority="134" stopIfTrue="1" operator="equal">
      <formula>"A"</formula>
    </cfRule>
    <cfRule type="cellIs" dxfId="275" priority="135" stopIfTrue="1" operator="equal">
      <formula>"M"</formula>
    </cfRule>
    <cfRule type="cellIs" dxfId="274" priority="136" stopIfTrue="1" operator="equal">
      <formula>"B"</formula>
    </cfRule>
    <cfRule type="cellIs" dxfId="273" priority="137" stopIfTrue="1" operator="equal">
      <formula>"MB"</formula>
    </cfRule>
  </conditionalFormatting>
  <conditionalFormatting sqref="P170">
    <cfRule type="cellIs" dxfId="272" priority="128" stopIfTrue="1" operator="equal">
      <formula>"MA"</formula>
    </cfRule>
    <cfRule type="cellIs" dxfId="271" priority="129" stopIfTrue="1" operator="equal">
      <formula>"A"</formula>
    </cfRule>
    <cfRule type="cellIs" dxfId="270" priority="130" stopIfTrue="1" operator="equal">
      <formula>"M"</formula>
    </cfRule>
    <cfRule type="cellIs" dxfId="269" priority="131" stopIfTrue="1" operator="equal">
      <formula>"B"</formula>
    </cfRule>
    <cfRule type="cellIs" dxfId="268" priority="132" stopIfTrue="1" operator="equal">
      <formula>"MB"</formula>
    </cfRule>
  </conditionalFormatting>
  <conditionalFormatting sqref="P171">
    <cfRule type="cellIs" dxfId="267" priority="123" stopIfTrue="1" operator="equal">
      <formula>"MA"</formula>
    </cfRule>
    <cfRule type="cellIs" dxfId="266" priority="124" stopIfTrue="1" operator="equal">
      <formula>"A"</formula>
    </cfRule>
    <cfRule type="cellIs" dxfId="265" priority="125" stopIfTrue="1" operator="equal">
      <formula>"M"</formula>
    </cfRule>
    <cfRule type="cellIs" dxfId="264" priority="126" stopIfTrue="1" operator="equal">
      <formula>"B"</formula>
    </cfRule>
    <cfRule type="cellIs" dxfId="263" priority="127" stopIfTrue="1" operator="equal">
      <formula>"MB"</formula>
    </cfRule>
  </conditionalFormatting>
  <conditionalFormatting sqref="P159">
    <cfRule type="cellIs" dxfId="262" priority="118" stopIfTrue="1" operator="equal">
      <formula>"MA"</formula>
    </cfRule>
    <cfRule type="cellIs" dxfId="261" priority="119" stopIfTrue="1" operator="equal">
      <formula>"A"</formula>
    </cfRule>
    <cfRule type="cellIs" dxfId="260" priority="120" stopIfTrue="1" operator="equal">
      <formula>"M"</formula>
    </cfRule>
    <cfRule type="cellIs" dxfId="259" priority="121" stopIfTrue="1" operator="equal">
      <formula>"B"</formula>
    </cfRule>
    <cfRule type="cellIs" dxfId="258" priority="122" stopIfTrue="1" operator="equal">
      <formula>"MB"</formula>
    </cfRule>
  </conditionalFormatting>
  <conditionalFormatting sqref="P172">
    <cfRule type="cellIs" dxfId="257" priority="113" stopIfTrue="1" operator="equal">
      <formula>"MA"</formula>
    </cfRule>
    <cfRule type="cellIs" dxfId="256" priority="114" stopIfTrue="1" operator="equal">
      <formula>"A"</formula>
    </cfRule>
    <cfRule type="cellIs" dxfId="255" priority="115" stopIfTrue="1" operator="equal">
      <formula>"M"</formula>
    </cfRule>
    <cfRule type="cellIs" dxfId="254" priority="116" stopIfTrue="1" operator="equal">
      <formula>"B"</formula>
    </cfRule>
    <cfRule type="cellIs" dxfId="253" priority="117" stopIfTrue="1" operator="equal">
      <formula>"MB"</formula>
    </cfRule>
  </conditionalFormatting>
  <conditionalFormatting sqref="P302 P212:P241">
    <cfRule type="cellIs" dxfId="252" priority="108" stopIfTrue="1" operator="equal">
      <formula>"MA"</formula>
    </cfRule>
    <cfRule type="cellIs" dxfId="251" priority="109" stopIfTrue="1" operator="equal">
      <formula>"A"</formula>
    </cfRule>
    <cfRule type="cellIs" dxfId="250" priority="110" stopIfTrue="1" operator="equal">
      <formula>"M"</formula>
    </cfRule>
    <cfRule type="cellIs" dxfId="249" priority="111" stopIfTrue="1" operator="equal">
      <formula>"B"</formula>
    </cfRule>
    <cfRule type="cellIs" dxfId="248" priority="112" stopIfTrue="1" operator="equal">
      <formula>"MB"</formula>
    </cfRule>
  </conditionalFormatting>
  <conditionalFormatting sqref="P174:P202">
    <cfRule type="cellIs" dxfId="247" priority="98" stopIfTrue="1" operator="equal">
      <formula>"MA"</formula>
    </cfRule>
    <cfRule type="cellIs" dxfId="246" priority="99" stopIfTrue="1" operator="equal">
      <formula>"A"</formula>
    </cfRule>
    <cfRule type="cellIs" dxfId="245" priority="100" stopIfTrue="1" operator="equal">
      <formula>"M"</formula>
    </cfRule>
    <cfRule type="cellIs" dxfId="244" priority="101" stopIfTrue="1" operator="equal">
      <formula>"B"</formula>
    </cfRule>
    <cfRule type="cellIs" dxfId="243" priority="102" stopIfTrue="1" operator="equal">
      <formula>"MB"</formula>
    </cfRule>
  </conditionalFormatting>
  <conditionalFormatting sqref="P173">
    <cfRule type="cellIs" dxfId="242" priority="103" stopIfTrue="1" operator="equal">
      <formula>"MA"</formula>
    </cfRule>
    <cfRule type="cellIs" dxfId="241" priority="104" stopIfTrue="1" operator="equal">
      <formula>"A"</formula>
    </cfRule>
    <cfRule type="cellIs" dxfId="240" priority="105" stopIfTrue="1" operator="equal">
      <formula>"M"</formula>
    </cfRule>
    <cfRule type="cellIs" dxfId="239" priority="106" stopIfTrue="1" operator="equal">
      <formula>"B"</formula>
    </cfRule>
    <cfRule type="cellIs" dxfId="238" priority="107" stopIfTrue="1" operator="equal">
      <formula>"MB"</formula>
    </cfRule>
  </conditionalFormatting>
  <conditionalFormatting sqref="P299:P301">
    <cfRule type="cellIs" dxfId="237" priority="83" stopIfTrue="1" operator="equal">
      <formula>"MA"</formula>
    </cfRule>
    <cfRule type="cellIs" dxfId="236" priority="84" stopIfTrue="1" operator="equal">
      <formula>"A"</formula>
    </cfRule>
    <cfRule type="cellIs" dxfId="235" priority="85" stopIfTrue="1" operator="equal">
      <formula>"M"</formula>
    </cfRule>
    <cfRule type="cellIs" dxfId="234" priority="86" stopIfTrue="1" operator="equal">
      <formula>"B"</formula>
    </cfRule>
    <cfRule type="cellIs" dxfId="233" priority="87" stopIfTrue="1" operator="equal">
      <formula>"MB"</formula>
    </cfRule>
  </conditionalFormatting>
  <conditionalFormatting sqref="P291:P294">
    <cfRule type="cellIs" dxfId="232" priority="93" stopIfTrue="1" operator="equal">
      <formula>"MA"</formula>
    </cfRule>
    <cfRule type="cellIs" dxfId="231" priority="94" stopIfTrue="1" operator="equal">
      <formula>"A"</formula>
    </cfRule>
    <cfRule type="cellIs" dxfId="230" priority="95" stopIfTrue="1" operator="equal">
      <formula>"M"</formula>
    </cfRule>
    <cfRule type="cellIs" dxfId="229" priority="96" stopIfTrue="1" operator="equal">
      <formula>"B"</formula>
    </cfRule>
    <cfRule type="cellIs" dxfId="228" priority="97" stopIfTrue="1" operator="equal">
      <formula>"MB"</formula>
    </cfRule>
  </conditionalFormatting>
  <conditionalFormatting sqref="P295:P298">
    <cfRule type="cellIs" dxfId="227" priority="88" stopIfTrue="1" operator="equal">
      <formula>"MA"</formula>
    </cfRule>
    <cfRule type="cellIs" dxfId="226" priority="89" stopIfTrue="1" operator="equal">
      <formula>"A"</formula>
    </cfRule>
    <cfRule type="cellIs" dxfId="225" priority="90" stopIfTrue="1" operator="equal">
      <formula>"M"</formula>
    </cfRule>
    <cfRule type="cellIs" dxfId="224" priority="91" stopIfTrue="1" operator="equal">
      <formula>"B"</formula>
    </cfRule>
    <cfRule type="cellIs" dxfId="223" priority="92" stopIfTrue="1" operator="equal">
      <formula>"MB"</formula>
    </cfRule>
  </conditionalFormatting>
  <conditionalFormatting sqref="P303:P304">
    <cfRule type="cellIs" dxfId="222" priority="78" stopIfTrue="1" operator="equal">
      <formula>"MA"</formula>
    </cfRule>
    <cfRule type="cellIs" dxfId="221" priority="79" stopIfTrue="1" operator="equal">
      <formula>"A"</formula>
    </cfRule>
    <cfRule type="cellIs" dxfId="220" priority="80" stopIfTrue="1" operator="equal">
      <formula>"M"</formula>
    </cfRule>
    <cfRule type="cellIs" dxfId="219" priority="81" stopIfTrue="1" operator="equal">
      <formula>"B"</formula>
    </cfRule>
    <cfRule type="cellIs" dxfId="218" priority="82" stopIfTrue="1" operator="equal">
      <formula>"MB"</formula>
    </cfRule>
  </conditionalFormatting>
  <conditionalFormatting sqref="P203:P207">
    <cfRule type="cellIs" dxfId="217" priority="73" stopIfTrue="1" operator="equal">
      <formula>"MA"</formula>
    </cfRule>
    <cfRule type="cellIs" dxfId="216" priority="74" stopIfTrue="1" operator="equal">
      <formula>"A"</formula>
    </cfRule>
    <cfRule type="cellIs" dxfId="215" priority="75" stopIfTrue="1" operator="equal">
      <formula>"M"</formula>
    </cfRule>
    <cfRule type="cellIs" dxfId="214" priority="76" stopIfTrue="1" operator="equal">
      <formula>"B"</formula>
    </cfRule>
    <cfRule type="cellIs" dxfId="213" priority="77" stopIfTrue="1" operator="equal">
      <formula>"MB"</formula>
    </cfRule>
  </conditionalFormatting>
  <conditionalFormatting sqref="P208:P211">
    <cfRule type="cellIs" dxfId="212" priority="68" stopIfTrue="1" operator="equal">
      <formula>"MA"</formula>
    </cfRule>
    <cfRule type="cellIs" dxfId="211" priority="69" stopIfTrue="1" operator="equal">
      <formula>"A"</formula>
    </cfRule>
    <cfRule type="cellIs" dxfId="210" priority="70" stopIfTrue="1" operator="equal">
      <formula>"M"</formula>
    </cfRule>
    <cfRule type="cellIs" dxfId="209" priority="71" stopIfTrue="1" operator="equal">
      <formula>"B"</formula>
    </cfRule>
    <cfRule type="cellIs" dxfId="208" priority="72" stopIfTrue="1" operator="equal">
      <formula>"MB"</formula>
    </cfRule>
  </conditionalFormatting>
  <conditionalFormatting sqref="P242:P246">
    <cfRule type="cellIs" dxfId="207" priority="63" stopIfTrue="1" operator="equal">
      <formula>"MA"</formula>
    </cfRule>
    <cfRule type="cellIs" dxfId="206" priority="64" stopIfTrue="1" operator="equal">
      <formula>"A"</formula>
    </cfRule>
    <cfRule type="cellIs" dxfId="205" priority="65" stopIfTrue="1" operator="equal">
      <formula>"M"</formula>
    </cfRule>
    <cfRule type="cellIs" dxfId="204" priority="66" stopIfTrue="1" operator="equal">
      <formula>"B"</formula>
    </cfRule>
    <cfRule type="cellIs" dxfId="203" priority="67" stopIfTrue="1" operator="equal">
      <formula>"MB"</formula>
    </cfRule>
  </conditionalFormatting>
  <conditionalFormatting sqref="P247">
    <cfRule type="cellIs" dxfId="202" priority="58" stopIfTrue="1" operator="equal">
      <formula>"MA"</formula>
    </cfRule>
    <cfRule type="cellIs" dxfId="201" priority="59" stopIfTrue="1" operator="equal">
      <formula>"A"</formula>
    </cfRule>
    <cfRule type="cellIs" dxfId="200" priority="60" stopIfTrue="1" operator="equal">
      <formula>"M"</formula>
    </cfRule>
    <cfRule type="cellIs" dxfId="199" priority="61" stopIfTrue="1" operator="equal">
      <formula>"B"</formula>
    </cfRule>
    <cfRule type="cellIs" dxfId="198" priority="62" stopIfTrue="1" operator="equal">
      <formula>"MB"</formula>
    </cfRule>
  </conditionalFormatting>
  <conditionalFormatting sqref="P305">
    <cfRule type="cellIs" dxfId="197" priority="53" stopIfTrue="1" operator="equal">
      <formula>"MA"</formula>
    </cfRule>
    <cfRule type="cellIs" dxfId="196" priority="54" stopIfTrue="1" operator="equal">
      <formula>"A"</formula>
    </cfRule>
    <cfRule type="cellIs" dxfId="195" priority="55" stopIfTrue="1" operator="equal">
      <formula>"M"</formula>
    </cfRule>
    <cfRule type="cellIs" dxfId="194" priority="56" stopIfTrue="1" operator="equal">
      <formula>"B"</formula>
    </cfRule>
    <cfRule type="cellIs" dxfId="193" priority="57" stopIfTrue="1" operator="equal">
      <formula>"MB"</formula>
    </cfRule>
  </conditionalFormatting>
  <conditionalFormatting sqref="P306:P311 P316:P321">
    <cfRule type="cellIs" dxfId="192" priority="48" stopIfTrue="1" operator="equal">
      <formula>"MA"</formula>
    </cfRule>
    <cfRule type="cellIs" dxfId="191" priority="49" stopIfTrue="1" operator="equal">
      <formula>"A"</formula>
    </cfRule>
    <cfRule type="cellIs" dxfId="190" priority="50" stopIfTrue="1" operator="equal">
      <formula>"M"</formula>
    </cfRule>
    <cfRule type="cellIs" dxfId="189" priority="51" stopIfTrue="1" operator="equal">
      <formula>"B"</formula>
    </cfRule>
    <cfRule type="cellIs" dxfId="188" priority="52" stopIfTrue="1" operator="equal">
      <formula>"MB"</formula>
    </cfRule>
  </conditionalFormatting>
  <conditionalFormatting sqref="P330:P332">
    <cfRule type="cellIs" dxfId="187" priority="33" stopIfTrue="1" operator="equal">
      <formula>"MA"</formula>
    </cfRule>
    <cfRule type="cellIs" dxfId="186" priority="34" stopIfTrue="1" operator="equal">
      <formula>"A"</formula>
    </cfRule>
    <cfRule type="cellIs" dxfId="185" priority="35" stopIfTrue="1" operator="equal">
      <formula>"M"</formula>
    </cfRule>
    <cfRule type="cellIs" dxfId="184" priority="36" stopIfTrue="1" operator="equal">
      <formula>"B"</formula>
    </cfRule>
    <cfRule type="cellIs" dxfId="183" priority="37" stopIfTrue="1" operator="equal">
      <formula>"MB"</formula>
    </cfRule>
  </conditionalFormatting>
  <conditionalFormatting sqref="P333:P336">
    <cfRule type="cellIs" dxfId="182" priority="28" stopIfTrue="1" operator="equal">
      <formula>"MA"</formula>
    </cfRule>
    <cfRule type="cellIs" dxfId="181" priority="29" stopIfTrue="1" operator="equal">
      <formula>"A"</formula>
    </cfRule>
    <cfRule type="cellIs" dxfId="180" priority="30" stopIfTrue="1" operator="equal">
      <formula>"M"</formula>
    </cfRule>
    <cfRule type="cellIs" dxfId="179" priority="31" stopIfTrue="1" operator="equal">
      <formula>"B"</formula>
    </cfRule>
    <cfRule type="cellIs" dxfId="178" priority="32" stopIfTrue="1" operator="equal">
      <formula>"MB"</formula>
    </cfRule>
  </conditionalFormatting>
  <conditionalFormatting sqref="P322:P325">
    <cfRule type="cellIs" dxfId="177" priority="43" stopIfTrue="1" operator="equal">
      <formula>"MA"</formula>
    </cfRule>
    <cfRule type="cellIs" dxfId="176" priority="44" stopIfTrue="1" operator="equal">
      <formula>"A"</formula>
    </cfRule>
    <cfRule type="cellIs" dxfId="175" priority="45" stopIfTrue="1" operator="equal">
      <formula>"M"</formula>
    </cfRule>
    <cfRule type="cellIs" dxfId="174" priority="46" stopIfTrue="1" operator="equal">
      <formula>"B"</formula>
    </cfRule>
    <cfRule type="cellIs" dxfId="173" priority="47" stopIfTrue="1" operator="equal">
      <formula>"MB"</formula>
    </cfRule>
  </conditionalFormatting>
  <conditionalFormatting sqref="P326:P329">
    <cfRule type="cellIs" dxfId="172" priority="38" stopIfTrue="1" operator="equal">
      <formula>"MA"</formula>
    </cfRule>
    <cfRule type="cellIs" dxfId="171" priority="39" stopIfTrue="1" operator="equal">
      <formula>"A"</formula>
    </cfRule>
    <cfRule type="cellIs" dxfId="170" priority="40" stopIfTrue="1" operator="equal">
      <formula>"M"</formula>
    </cfRule>
    <cfRule type="cellIs" dxfId="169" priority="41" stopIfTrue="1" operator="equal">
      <formula>"B"</formula>
    </cfRule>
    <cfRule type="cellIs" dxfId="168" priority="42" stopIfTrue="1" operator="equal">
      <formula>"MB"</formula>
    </cfRule>
  </conditionalFormatting>
  <conditionalFormatting sqref="P337:P338">
    <cfRule type="cellIs" dxfId="167" priority="23" stopIfTrue="1" operator="equal">
      <formula>"MA"</formula>
    </cfRule>
    <cfRule type="cellIs" dxfId="166" priority="24" stopIfTrue="1" operator="equal">
      <formula>"A"</formula>
    </cfRule>
    <cfRule type="cellIs" dxfId="165" priority="25" stopIfTrue="1" operator="equal">
      <formula>"M"</formula>
    </cfRule>
    <cfRule type="cellIs" dxfId="164" priority="26" stopIfTrue="1" operator="equal">
      <formula>"B"</formula>
    </cfRule>
    <cfRule type="cellIs" dxfId="163" priority="27" stopIfTrue="1" operator="equal">
      <formula>"MB"</formula>
    </cfRule>
  </conditionalFormatting>
  <conditionalFormatting sqref="P312:P315">
    <cfRule type="cellIs" dxfId="162" priority="18" stopIfTrue="1" operator="equal">
      <formula>"MA"</formula>
    </cfRule>
    <cfRule type="cellIs" dxfId="161" priority="19" stopIfTrue="1" operator="equal">
      <formula>"A"</formula>
    </cfRule>
    <cfRule type="cellIs" dxfId="160" priority="20" stopIfTrue="1" operator="equal">
      <formula>"M"</formula>
    </cfRule>
    <cfRule type="cellIs" dxfId="159" priority="21" stopIfTrue="1" operator="equal">
      <formula>"B"</formula>
    </cfRule>
    <cfRule type="cellIs" dxfId="158" priority="22" stopIfTrue="1" operator="equal">
      <formula>"MB"</formula>
    </cfRule>
  </conditionalFormatting>
  <conditionalFormatting sqref="P339">
    <cfRule type="cellIs" dxfId="157" priority="13" stopIfTrue="1" operator="equal">
      <formula>"MA"</formula>
    </cfRule>
    <cfRule type="cellIs" dxfId="156" priority="14" stopIfTrue="1" operator="equal">
      <formula>"A"</formula>
    </cfRule>
    <cfRule type="cellIs" dxfId="155" priority="15" stopIfTrue="1" operator="equal">
      <formula>"M"</formula>
    </cfRule>
    <cfRule type="cellIs" dxfId="154" priority="16" stopIfTrue="1" operator="equal">
      <formula>"B"</formula>
    </cfRule>
    <cfRule type="cellIs" dxfId="153" priority="17" stopIfTrue="1" operator="equal">
      <formula>"MB"</formula>
    </cfRule>
  </conditionalFormatting>
  <conditionalFormatting sqref="BB13">
    <cfRule type="containsText" dxfId="152" priority="7" operator="containsText" text="&quot;MODERADO 3&quot;">
      <formula>NOT(ISERROR(SEARCH("""MODERADO 3""",BB13)))</formula>
    </cfRule>
    <cfRule type="containsText" dxfId="151" priority="8" operator="containsText" text="&quot;BAJO-ACEPTABLE 2&quot;">
      <formula>NOT(ISERROR(SEARCH("""BAJO-ACEPTABLE 2""",BB13)))</formula>
    </cfRule>
  </conditionalFormatting>
  <conditionalFormatting sqref="BB23 BB25">
    <cfRule type="containsText" dxfId="150" priority="4" operator="containsText" text="&quot;MODERADO 3&quot;">
      <formula>NOT(ISERROR(SEARCH("""MODERADO 3""",BB23)))</formula>
    </cfRule>
    <cfRule type="containsText" dxfId="149" priority="5" operator="containsText" text="&quot;BAJO-ACEPTABLE 2&quot;">
      <formula>NOT(ISERROR(SEARCH("""BAJO-ACEPTABLE 2""",BB23)))</formula>
    </cfRule>
  </conditionalFormatting>
  <conditionalFormatting sqref="BB33 BB35">
    <cfRule type="containsText" dxfId="148" priority="1" operator="containsText" text="&quot;MODERADO 3&quot;">
      <formula>NOT(ISERROR(SEARCH("""MODERADO 3""",BB33)))</formula>
    </cfRule>
    <cfRule type="containsText" dxfId="147" priority="2" operator="containsText" text="&quot;BAJO-ACEPTABLE 2&quot;">
      <formula>NOT(ISERROR(SEARCH("""BAJO-ACEPTABLE 2""",BB33)))</formula>
    </cfRule>
  </conditionalFormatting>
  <dataValidations count="2">
    <dataValidation type="list" allowBlank="1" showInputMessage="1" showErrorMessage="1" errorTitle="Error" error="Se debe seleccionar solo la informacion de la lista" sqref="I78:K304">
      <formula1>TRIADA</formula1>
    </dataValidation>
    <dataValidation type="list" allowBlank="1" showInputMessage="1" showErrorMessage="1" sqref="K1">
      <formula1>"indirecto($K$6)"</formula1>
    </dataValidation>
  </dataValidations>
  <pageMargins left="0.7" right="0.7" top="0.75" bottom="0.75" header="0.3" footer="0.3"/>
  <pageSetup orientation="portrait" horizontalDpi="300" verticalDpi="300" r:id="rId1"/>
  <ignoredErrors>
    <ignoredError sqref="K1" listDataValidation="1"/>
  </ignoredErrors>
  <legacyDrawing r:id="rId2"/>
  <tableParts count="45">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 r:id="rId25"/>
    <tablePart r:id="rId26"/>
    <tablePart r:id="rId27"/>
    <tablePart r:id="rId28"/>
    <tablePart r:id="rId29"/>
    <tablePart r:id="rId30"/>
    <tablePart r:id="rId31"/>
    <tablePart r:id="rId32"/>
    <tablePart r:id="rId33"/>
    <tablePart r:id="rId34"/>
    <tablePart r:id="rId35"/>
    <tablePart r:id="rId36"/>
    <tablePart r:id="rId37"/>
    <tablePart r:id="rId38"/>
    <tablePart r:id="rId39"/>
    <tablePart r:id="rId40"/>
    <tablePart r:id="rId41"/>
    <tablePart r:id="rId42"/>
    <tablePart r:id="rId43"/>
    <tablePart r:id="rId44"/>
    <tablePart r:id="rId45"/>
    <tablePart r:id="rId46"/>
    <tablePart r:id="rId47"/>
  </tableParts>
  <extLst>
    <ext xmlns:x14="http://schemas.microsoft.com/office/spreadsheetml/2009/9/main" uri="{78C0D931-6437-407d-A8EE-F0AAD7539E65}">
      <x14:conditionalFormattings>
        <x14:conditionalFormatting xmlns:xm="http://schemas.microsoft.com/office/excel/2006/main">
          <x14:cfRule type="containsText" priority="9" operator="containsText" id="{726616B3-9DE1-42FE-BF3C-E90EF9CBCDDF}">
            <xm:f>NOT(ISERROR(SEARCH($BB$12,BB13)))</xm:f>
            <xm:f>$BB$12</xm:f>
            <x14:dxf>
              <fill>
                <patternFill>
                  <bgColor theme="9"/>
                </patternFill>
              </fill>
            </x14:dxf>
          </x14:cfRule>
          <xm:sqref>BB13</xm:sqref>
        </x14:conditionalFormatting>
        <x14:conditionalFormatting xmlns:xm="http://schemas.microsoft.com/office/excel/2006/main">
          <x14:cfRule type="containsText" priority="6" operator="containsText" id="{B5477951-3B50-4C0F-A561-E2007753D3E5}">
            <xm:f>NOT(ISERROR(SEARCH($BB$12,BB23)))</xm:f>
            <xm:f>$BB$12</xm:f>
            <x14:dxf>
              <fill>
                <patternFill>
                  <bgColor theme="9"/>
                </patternFill>
              </fill>
            </x14:dxf>
          </x14:cfRule>
          <xm:sqref>BB23 BB25</xm:sqref>
        </x14:conditionalFormatting>
        <x14:conditionalFormatting xmlns:xm="http://schemas.microsoft.com/office/excel/2006/main">
          <x14:cfRule type="containsText" priority="3" operator="containsText" id="{A11CAEA9-2228-426D-91F6-8C19FB68AD53}">
            <xm:f>NOT(ISERROR(SEARCH($BB$12,BB33)))</xm:f>
            <xm:f>$BB$12</xm:f>
            <x14:dxf>
              <fill>
                <patternFill>
                  <bgColor theme="9"/>
                </patternFill>
              </fill>
            </x14:dxf>
          </x14:cfRule>
          <xm:sqref>BB33 BB35</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errorTitle="Error" error="Se debe seleccionar solo la informacion de la lista">
          <x14:formula1>
            <xm:f>'http://svlnxportalapp.icbf.gov.co:8090/Users/edilma.lopez/AppData/Local/Microsoft/Windows/Temporary Internet Files/Content.Outlook/QP7SH0RV/[LISTA_DE_INVENTARIOS_ACTIVOS_SEGURIDAD (3).xlsx]LISTA'!#REF!</xm:f>
          </x14:formula1>
          <xm:sqref>I305:K339</xm:sqref>
        </x14:dataValidation>
      </x14:dataValidations>
    </ex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1:G47"/>
  <sheetViews>
    <sheetView topLeftCell="A2" workbookViewId="0">
      <selection activeCell="E5" sqref="E5"/>
    </sheetView>
  </sheetViews>
  <sheetFormatPr baseColWidth="10" defaultRowHeight="15" x14ac:dyDescent="0.25"/>
  <cols>
    <col min="2" max="2" width="6" style="25" customWidth="1"/>
    <col min="3" max="3" width="22.85546875" style="25" customWidth="1"/>
    <col min="4" max="4" width="18.28515625" style="25" bestFit="1" customWidth="1"/>
    <col min="5" max="5" width="30.140625" style="25" customWidth="1"/>
    <col min="6" max="7" width="22.42578125" style="25" bestFit="1" customWidth="1"/>
  </cols>
  <sheetData>
    <row r="1" spans="2:7" x14ac:dyDescent="0.25">
      <c r="B1" s="23"/>
      <c r="C1" s="23"/>
      <c r="D1" s="23"/>
      <c r="E1" s="23"/>
      <c r="F1" s="23"/>
      <c r="G1" s="23"/>
    </row>
    <row r="2" spans="2:7" x14ac:dyDescent="0.25">
      <c r="B2" s="56" t="s">
        <v>4</v>
      </c>
      <c r="C2" s="665" t="s">
        <v>6</v>
      </c>
      <c r="D2" s="665"/>
      <c r="E2" s="665"/>
      <c r="F2" s="665"/>
      <c r="G2" s="666"/>
    </row>
    <row r="3" spans="2:7" x14ac:dyDescent="0.25">
      <c r="B3" s="59" t="s">
        <v>4</v>
      </c>
      <c r="C3" s="74" t="s">
        <v>1101</v>
      </c>
      <c r="D3" s="52" t="s">
        <v>1102</v>
      </c>
      <c r="E3" s="52" t="s">
        <v>1098</v>
      </c>
      <c r="F3" s="74" t="s">
        <v>1103</v>
      </c>
      <c r="G3" s="75" t="s">
        <v>1095</v>
      </c>
    </row>
    <row r="4" spans="2:7" x14ac:dyDescent="0.25">
      <c r="B4" s="59" t="s">
        <v>4</v>
      </c>
      <c r="C4" s="52">
        <v>1</v>
      </c>
      <c r="D4" s="52">
        <v>2</v>
      </c>
      <c r="E4" s="52">
        <v>3</v>
      </c>
      <c r="F4" s="52">
        <v>4</v>
      </c>
      <c r="G4" s="53">
        <v>5</v>
      </c>
    </row>
    <row r="5" spans="2:7" ht="41.25" customHeight="1" x14ac:dyDescent="0.25">
      <c r="B5" s="52">
        <v>1</v>
      </c>
      <c r="C5" s="60" t="s">
        <v>631</v>
      </c>
      <c r="D5" s="60" t="s">
        <v>632</v>
      </c>
      <c r="E5" s="61" t="s">
        <v>633</v>
      </c>
      <c r="F5" s="62" t="s">
        <v>634</v>
      </c>
      <c r="G5" s="63" t="s">
        <v>635</v>
      </c>
    </row>
    <row r="6" spans="2:7" ht="41.25" customHeight="1" x14ac:dyDescent="0.25">
      <c r="B6" s="52">
        <v>2</v>
      </c>
      <c r="C6" s="60" t="s">
        <v>638</v>
      </c>
      <c r="D6" s="60" t="s">
        <v>639</v>
      </c>
      <c r="E6" s="61" t="s">
        <v>640</v>
      </c>
      <c r="F6" s="62" t="s">
        <v>641</v>
      </c>
      <c r="G6" s="64" t="s">
        <v>642</v>
      </c>
    </row>
    <row r="7" spans="2:7" ht="41.25" customHeight="1" x14ac:dyDescent="0.25">
      <c r="B7" s="52">
        <v>3</v>
      </c>
      <c r="C7" s="60" t="s">
        <v>645</v>
      </c>
      <c r="D7" s="61" t="s">
        <v>640</v>
      </c>
      <c r="E7" s="62" t="s">
        <v>646</v>
      </c>
      <c r="F7" s="65" t="s">
        <v>647</v>
      </c>
      <c r="G7" s="64" t="s">
        <v>648</v>
      </c>
    </row>
    <row r="8" spans="2:7" ht="41.25" customHeight="1" x14ac:dyDescent="0.25">
      <c r="B8" s="52">
        <v>4</v>
      </c>
      <c r="C8" s="61" t="s">
        <v>9</v>
      </c>
      <c r="D8" s="62" t="s">
        <v>641</v>
      </c>
      <c r="E8" s="62" t="s">
        <v>651</v>
      </c>
      <c r="F8" s="65" t="s">
        <v>652</v>
      </c>
      <c r="G8" s="64" t="s">
        <v>653</v>
      </c>
    </row>
    <row r="9" spans="2:7" ht="41.25" customHeight="1" x14ac:dyDescent="0.25">
      <c r="B9" s="66">
        <v>5</v>
      </c>
      <c r="C9" s="67" t="s">
        <v>635</v>
      </c>
      <c r="D9" s="67" t="s">
        <v>656</v>
      </c>
      <c r="E9" s="82" t="s">
        <v>648</v>
      </c>
      <c r="F9" s="68" t="s">
        <v>653</v>
      </c>
      <c r="G9" s="69" t="s">
        <v>658</v>
      </c>
    </row>
    <row r="11" spans="2:7" x14ac:dyDescent="0.25">
      <c r="B11" s="74"/>
      <c r="C11" s="52"/>
      <c r="D11" s="44"/>
      <c r="E11" s="44"/>
      <c r="F11" s="44"/>
    </row>
    <row r="12" spans="2:7" x14ac:dyDescent="0.25">
      <c r="B12" s="78"/>
      <c r="C12" s="52"/>
      <c r="D12" s="44"/>
      <c r="E12" s="44"/>
      <c r="F12" s="44"/>
    </row>
    <row r="13" spans="2:7" x14ac:dyDescent="0.25">
      <c r="B13" s="78"/>
      <c r="C13" s="52"/>
      <c r="D13" s="44"/>
      <c r="E13" s="44"/>
      <c r="F13" s="44"/>
    </row>
    <row r="14" spans="2:7" x14ac:dyDescent="0.25">
      <c r="B14" s="78"/>
      <c r="C14" s="52"/>
      <c r="D14" s="44"/>
      <c r="E14" s="44"/>
      <c r="F14" s="44"/>
      <c r="G14" s="76"/>
    </row>
    <row r="15" spans="2:7" x14ac:dyDescent="0.25">
      <c r="B15" s="78"/>
      <c r="C15" s="52"/>
      <c r="D15" s="44"/>
      <c r="E15" s="52"/>
      <c r="F15" s="44"/>
      <c r="G15" s="52"/>
    </row>
    <row r="16" spans="2:7" x14ac:dyDescent="0.25">
      <c r="B16" s="79"/>
      <c r="C16" s="52"/>
      <c r="D16" s="44"/>
      <c r="E16" s="44"/>
      <c r="F16" s="44"/>
      <c r="G16" s="76"/>
    </row>
    <row r="17" spans="2:6" x14ac:dyDescent="0.25">
      <c r="B17" s="79"/>
      <c r="C17" s="52"/>
      <c r="D17" s="44"/>
      <c r="E17" s="44"/>
      <c r="F17" s="44"/>
    </row>
    <row r="18" spans="2:6" x14ac:dyDescent="0.25">
      <c r="B18" s="24"/>
    </row>
    <row r="19" spans="2:6" x14ac:dyDescent="0.25">
      <c r="B19" s="24"/>
    </row>
    <row r="20" spans="2:6" x14ac:dyDescent="0.25">
      <c r="B20" s="24"/>
    </row>
    <row r="21" spans="2:6" x14ac:dyDescent="0.25">
      <c r="B21" s="24"/>
    </row>
    <row r="22" spans="2:6" x14ac:dyDescent="0.25">
      <c r="B22" s="24"/>
    </row>
    <row r="23" spans="2:6" x14ac:dyDescent="0.25">
      <c r="B23" s="24"/>
    </row>
    <row r="24" spans="2:6" x14ac:dyDescent="0.25">
      <c r="B24" s="24"/>
    </row>
    <row r="25" spans="2:6" x14ac:dyDescent="0.25">
      <c r="B25" s="24"/>
    </row>
    <row r="26" spans="2:6" x14ac:dyDescent="0.25">
      <c r="B26" s="24"/>
    </row>
    <row r="27" spans="2:6" x14ac:dyDescent="0.25">
      <c r="B27" s="24"/>
    </row>
    <row r="28" spans="2:6" x14ac:dyDescent="0.25">
      <c r="B28" s="24"/>
    </row>
    <row r="29" spans="2:6" x14ac:dyDescent="0.25">
      <c r="B29" s="24"/>
    </row>
    <row r="30" spans="2:6" x14ac:dyDescent="0.25">
      <c r="B30" s="24"/>
    </row>
    <row r="31" spans="2:6" x14ac:dyDescent="0.25">
      <c r="B31" s="24"/>
    </row>
    <row r="32" spans="2:6" x14ac:dyDescent="0.25">
      <c r="B32" s="24"/>
    </row>
    <row r="33" spans="2:2" x14ac:dyDescent="0.25">
      <c r="B33" s="24"/>
    </row>
    <row r="34" spans="2:2" x14ac:dyDescent="0.25">
      <c r="B34" s="44"/>
    </row>
    <row r="35" spans="2:2" x14ac:dyDescent="0.25">
      <c r="B35" s="44"/>
    </row>
    <row r="36" spans="2:2" x14ac:dyDescent="0.25">
      <c r="B36" s="44"/>
    </row>
    <row r="37" spans="2:2" x14ac:dyDescent="0.25">
      <c r="B37" s="44"/>
    </row>
    <row r="38" spans="2:2" x14ac:dyDescent="0.25">
      <c r="B38" s="44"/>
    </row>
    <row r="39" spans="2:2" x14ac:dyDescent="0.25">
      <c r="B39" s="44"/>
    </row>
    <row r="40" spans="2:2" x14ac:dyDescent="0.25">
      <c r="B40" s="44"/>
    </row>
    <row r="41" spans="2:2" x14ac:dyDescent="0.25">
      <c r="B41" s="44"/>
    </row>
    <row r="42" spans="2:2" x14ac:dyDescent="0.25">
      <c r="B42" s="44"/>
    </row>
    <row r="43" spans="2:2" x14ac:dyDescent="0.25">
      <c r="B43" s="44"/>
    </row>
    <row r="44" spans="2:2" x14ac:dyDescent="0.25">
      <c r="B44" s="44"/>
    </row>
    <row r="45" spans="2:2" x14ac:dyDescent="0.25">
      <c r="B45" s="44"/>
    </row>
    <row r="46" spans="2:2" x14ac:dyDescent="0.25">
      <c r="B46" s="44"/>
    </row>
    <row r="47" spans="2:2" x14ac:dyDescent="0.25">
      <c r="B47" s="44"/>
    </row>
  </sheetData>
  <mergeCells count="1">
    <mergeCell ref="C2:G2"/>
  </mergeCells>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containsText" priority="1" operator="containsText" text="&quot;MODERADO 3&quot;" id="{61547F84-26B4-4CEC-B5FD-6DC98DD8E73D}">
            <xm:f>NOT(ISERROR(SEARCH("""MODERADO 3""",DATOS!D12)))</xm:f>
            <x14:dxf>
              <fill>
                <patternFill>
                  <bgColor rgb="FFFFFF00"/>
                </patternFill>
              </fill>
            </x14:dxf>
          </x14:cfRule>
          <x14:cfRule type="containsText" priority="2" operator="containsText" text="&quot;BAJO-ACEPTABLE 2&quot;" id="{5E7C3BC1-A361-4EF7-B5E1-4BD70D2BC1F4}">
            <xm:f>NOT(ISERROR(SEARCH("""BAJO-ACEPTABLE 2""",DATOS!D12)))</xm:f>
            <x14:dxf>
              <fill>
                <patternFill>
                  <bgColor theme="9"/>
                </patternFill>
              </fill>
            </x14:dxf>
          </x14:cfRule>
          <xm:sqref>D12</xm:sqref>
        </x14:conditionalFormatting>
        <x14:conditionalFormatting xmlns:xm="http://schemas.microsoft.com/office/excel/2006/main">
          <x14:cfRule type="containsText" priority="3" operator="containsText" id="{2B9D01B4-D963-4B51-B75A-7F50656DA89B}">
            <xm:f>NOT(ISERROR(SEARCH(DATOS!$BB$12,DATOS!D12)))</xm:f>
            <xm:f>DATOS!$BB$12</xm:f>
            <x14:dxf>
              <fill>
                <patternFill>
                  <bgColor theme="9"/>
                </patternFill>
              </fill>
            </x14:dxf>
          </x14:cfRule>
          <xm:sqref>D12</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AY240"/>
  <sheetViews>
    <sheetView topLeftCell="A84" zoomScaleNormal="100" workbookViewId="0">
      <selection activeCell="A88" sqref="A88"/>
    </sheetView>
  </sheetViews>
  <sheetFormatPr baseColWidth="10" defaultColWidth="7.42578125" defaultRowHeight="11.25" x14ac:dyDescent="0.2"/>
  <cols>
    <col min="1" max="6" width="7.42578125" style="50"/>
    <col min="7" max="7" width="15.140625" style="50" customWidth="1"/>
    <col min="8" max="8" width="17" style="50" customWidth="1"/>
    <col min="9" max="9" width="7.42578125" style="50"/>
    <col min="10" max="10" width="16.7109375" style="50" bestFit="1" customWidth="1"/>
    <col min="11" max="11" width="40.85546875" style="50" customWidth="1"/>
    <col min="12" max="12" width="7.42578125" style="50"/>
    <col min="13" max="13" width="1.42578125" style="50" bestFit="1" customWidth="1"/>
    <col min="14" max="14" width="7.42578125" style="50"/>
    <col min="15" max="15" width="45.7109375" style="50" bestFit="1" customWidth="1"/>
    <col min="16" max="16" width="1.42578125" style="50" bestFit="1" customWidth="1"/>
    <col min="17" max="17" width="7.42578125" style="50"/>
    <col min="18" max="18" width="1.42578125" style="50" bestFit="1" customWidth="1"/>
    <col min="19" max="20" width="7.42578125" style="50"/>
    <col min="21" max="21" width="16.7109375" style="50" bestFit="1" customWidth="1"/>
    <col min="22" max="22" width="21.42578125" style="50" bestFit="1" customWidth="1"/>
    <col min="23" max="16384" width="7.42578125" style="50"/>
  </cols>
  <sheetData>
    <row r="1" spans="1:51" s="49" customFormat="1" x14ac:dyDescent="0.2">
      <c r="A1" s="49" t="s">
        <v>332</v>
      </c>
      <c r="B1" s="49" t="s">
        <v>1</v>
      </c>
      <c r="C1" s="50" t="s">
        <v>4</v>
      </c>
      <c r="D1" s="50" t="s">
        <v>333</v>
      </c>
      <c r="E1" s="50" t="s">
        <v>334</v>
      </c>
      <c r="F1" s="50" t="s">
        <v>335</v>
      </c>
      <c r="G1" s="50" t="s">
        <v>336</v>
      </c>
      <c r="H1" s="50"/>
      <c r="I1" s="50" t="s">
        <v>4</v>
      </c>
      <c r="J1" s="49" t="s">
        <v>5</v>
      </c>
      <c r="K1" s="49" t="s">
        <v>6</v>
      </c>
      <c r="L1" s="50" t="s">
        <v>4</v>
      </c>
      <c r="N1" s="671" t="s">
        <v>337</v>
      </c>
      <c r="O1" s="671"/>
      <c r="P1" s="49" t="s">
        <v>4</v>
      </c>
      <c r="Q1" s="49" t="s">
        <v>338</v>
      </c>
      <c r="R1" s="49" t="s">
        <v>4</v>
      </c>
      <c r="S1" s="49" t="s">
        <v>339</v>
      </c>
      <c r="T1" s="49" t="s">
        <v>340</v>
      </c>
      <c r="U1" s="49" t="s">
        <v>2</v>
      </c>
      <c r="V1" s="49" t="s">
        <v>341</v>
      </c>
      <c r="W1" s="49" t="s">
        <v>342</v>
      </c>
      <c r="X1" s="49" t="s">
        <v>343</v>
      </c>
      <c r="Y1" s="49" t="s">
        <v>344</v>
      </c>
      <c r="Z1" s="49" t="s">
        <v>345</v>
      </c>
      <c r="AA1" s="49" t="s">
        <v>346</v>
      </c>
      <c r="AB1" s="49" t="s">
        <v>347</v>
      </c>
      <c r="AC1" s="49" t="s">
        <v>348</v>
      </c>
      <c r="AD1" s="49" t="s">
        <v>349</v>
      </c>
      <c r="AE1" s="49" t="s">
        <v>350</v>
      </c>
      <c r="AF1" s="49" t="s">
        <v>351</v>
      </c>
      <c r="AG1" s="49" t="s">
        <v>352</v>
      </c>
      <c r="AH1" s="49" t="s">
        <v>353</v>
      </c>
      <c r="AI1" s="49" t="s">
        <v>354</v>
      </c>
      <c r="AJ1" s="49" t="s">
        <v>355</v>
      </c>
      <c r="AK1" s="49" t="s">
        <v>356</v>
      </c>
      <c r="AL1" s="49" t="s">
        <v>357</v>
      </c>
      <c r="AM1" s="49" t="s">
        <v>358</v>
      </c>
      <c r="AN1" s="49" t="s">
        <v>359</v>
      </c>
      <c r="AO1" s="49" t="s">
        <v>360</v>
      </c>
      <c r="AP1" s="49" t="s">
        <v>361</v>
      </c>
      <c r="AQ1" s="49" t="s">
        <v>362</v>
      </c>
      <c r="AR1" s="49" t="s">
        <v>363</v>
      </c>
      <c r="AS1" s="49" t="s">
        <v>364</v>
      </c>
      <c r="AT1" s="49" t="s">
        <v>365</v>
      </c>
      <c r="AU1" s="49" t="s">
        <v>366</v>
      </c>
      <c r="AV1" s="49" t="s">
        <v>367</v>
      </c>
      <c r="AW1" s="49" t="s">
        <v>368</v>
      </c>
      <c r="AX1" s="49" t="s">
        <v>369</v>
      </c>
      <c r="AY1" s="49" t="s">
        <v>370</v>
      </c>
    </row>
    <row r="2" spans="1:51" ht="22.5" x14ac:dyDescent="0.2">
      <c r="A2" s="50">
        <v>1</v>
      </c>
      <c r="B2" s="51" t="s">
        <v>371</v>
      </c>
      <c r="C2" s="50" t="s">
        <v>4</v>
      </c>
      <c r="D2" s="50">
        <v>5</v>
      </c>
      <c r="E2" s="50" t="s">
        <v>339</v>
      </c>
      <c r="F2" s="50" t="s">
        <v>372</v>
      </c>
      <c r="G2" s="50" t="s">
        <v>373</v>
      </c>
      <c r="H2" s="50" t="s">
        <v>374</v>
      </c>
      <c r="I2" s="50" t="s">
        <v>4</v>
      </c>
      <c r="J2" s="50" t="s">
        <v>1086</v>
      </c>
      <c r="K2" s="74" t="s">
        <v>1091</v>
      </c>
      <c r="L2" s="50" t="s">
        <v>4</v>
      </c>
      <c r="N2" s="50">
        <v>1</v>
      </c>
      <c r="O2" s="50" t="s">
        <v>447</v>
      </c>
      <c r="P2" s="50" t="s">
        <v>4</v>
      </c>
      <c r="Q2" s="50" t="s">
        <v>371</v>
      </c>
      <c r="R2" s="50" t="s">
        <v>4</v>
      </c>
      <c r="S2" s="50" t="s">
        <v>373</v>
      </c>
      <c r="T2" s="50" t="s">
        <v>373</v>
      </c>
      <c r="U2" s="50" t="s">
        <v>373</v>
      </c>
      <c r="V2" s="50" t="s">
        <v>373</v>
      </c>
      <c r="W2" s="50" t="s">
        <v>373</v>
      </c>
      <c r="X2" s="50" t="s">
        <v>373</v>
      </c>
      <c r="Y2" s="50" t="s">
        <v>373</v>
      </c>
      <c r="Z2" s="50" t="s">
        <v>373</v>
      </c>
      <c r="AA2" s="50" t="s">
        <v>373</v>
      </c>
      <c r="AB2" s="50" t="s">
        <v>373</v>
      </c>
      <c r="AC2" s="50" t="s">
        <v>373</v>
      </c>
      <c r="AD2" s="50" t="s">
        <v>373</v>
      </c>
      <c r="AE2" s="50" t="s">
        <v>373</v>
      </c>
      <c r="AF2" s="50" t="s">
        <v>373</v>
      </c>
      <c r="AG2" s="50" t="s">
        <v>373</v>
      </c>
      <c r="AH2" s="50" t="s">
        <v>373</v>
      </c>
      <c r="AI2" s="50" t="s">
        <v>373</v>
      </c>
      <c r="AJ2" s="50" t="s">
        <v>373</v>
      </c>
      <c r="AK2" s="50" t="s">
        <v>373</v>
      </c>
      <c r="AL2" s="50" t="s">
        <v>373</v>
      </c>
      <c r="AM2" s="50" t="s">
        <v>373</v>
      </c>
      <c r="AN2" s="50" t="s">
        <v>373</v>
      </c>
      <c r="AO2" s="50" t="s">
        <v>373</v>
      </c>
      <c r="AP2" s="50" t="s">
        <v>373</v>
      </c>
      <c r="AQ2" s="50" t="s">
        <v>373</v>
      </c>
      <c r="AR2" s="50" t="s">
        <v>373</v>
      </c>
      <c r="AS2" s="50" t="s">
        <v>373</v>
      </c>
      <c r="AT2" s="50" t="s">
        <v>373</v>
      </c>
      <c r="AU2" s="50" t="s">
        <v>373</v>
      </c>
      <c r="AV2" s="50" t="s">
        <v>373</v>
      </c>
      <c r="AW2" s="50" t="s">
        <v>373</v>
      </c>
      <c r="AX2" s="50" t="s">
        <v>373</v>
      </c>
      <c r="AY2" s="50" t="s">
        <v>373</v>
      </c>
    </row>
    <row r="3" spans="1:51" x14ac:dyDescent="0.2">
      <c r="A3" s="50">
        <v>5</v>
      </c>
      <c r="B3" s="51" t="s">
        <v>339</v>
      </c>
      <c r="C3" s="50" t="s">
        <v>4</v>
      </c>
      <c r="D3" s="50">
        <v>5</v>
      </c>
      <c r="E3" s="50" t="s">
        <v>339</v>
      </c>
      <c r="F3" s="50" t="s">
        <v>377</v>
      </c>
      <c r="G3" s="50" t="s">
        <v>378</v>
      </c>
      <c r="H3" s="50" t="s">
        <v>379</v>
      </c>
      <c r="I3" s="50" t="s">
        <v>4</v>
      </c>
      <c r="J3" s="50" t="s">
        <v>1087</v>
      </c>
      <c r="K3" s="52" t="s">
        <v>1092</v>
      </c>
      <c r="L3" s="50" t="s">
        <v>4</v>
      </c>
      <c r="N3" s="50">
        <v>2</v>
      </c>
      <c r="O3" s="50" t="s">
        <v>11</v>
      </c>
      <c r="P3" s="50" t="s">
        <v>4</v>
      </c>
      <c r="Q3" s="50" t="s">
        <v>383</v>
      </c>
      <c r="R3" s="50" t="s">
        <v>4</v>
      </c>
      <c r="S3" s="50" t="s">
        <v>378</v>
      </c>
      <c r="T3" s="50" t="s">
        <v>384</v>
      </c>
      <c r="U3" s="50" t="s">
        <v>385</v>
      </c>
      <c r="V3" s="50" t="s">
        <v>386</v>
      </c>
      <c r="W3" s="50" t="s">
        <v>387</v>
      </c>
      <c r="X3" s="50" t="s">
        <v>388</v>
      </c>
      <c r="Y3" s="50" t="s">
        <v>389</v>
      </c>
      <c r="Z3" s="50" t="s">
        <v>390</v>
      </c>
      <c r="AA3" s="50" t="s">
        <v>391</v>
      </c>
      <c r="AB3" s="50" t="s">
        <v>392</v>
      </c>
      <c r="AC3" s="50" t="s">
        <v>393</v>
      </c>
      <c r="AD3" s="50" t="s">
        <v>394</v>
      </c>
      <c r="AE3" s="50" t="s">
        <v>395</v>
      </c>
      <c r="AF3" s="50" t="s">
        <v>396</v>
      </c>
      <c r="AG3" s="50" t="s">
        <v>397</v>
      </c>
      <c r="AH3" s="50" t="s">
        <v>398</v>
      </c>
      <c r="AI3" s="50" t="s">
        <v>399</v>
      </c>
      <c r="AJ3" s="50" t="s">
        <v>400</v>
      </c>
      <c r="AK3" s="50" t="s">
        <v>401</v>
      </c>
      <c r="AL3" s="50" t="s">
        <v>402</v>
      </c>
      <c r="AM3" s="50" t="s">
        <v>403</v>
      </c>
      <c r="AN3" s="50" t="s">
        <v>404</v>
      </c>
      <c r="AO3" s="50" t="s">
        <v>405</v>
      </c>
      <c r="AP3" s="50" t="s">
        <v>406</v>
      </c>
      <c r="AQ3" s="50" t="s">
        <v>407</v>
      </c>
      <c r="AR3" s="50" t="s">
        <v>408</v>
      </c>
      <c r="AS3" s="50" t="s">
        <v>409</v>
      </c>
      <c r="AT3" s="50" t="s">
        <v>410</v>
      </c>
      <c r="AU3" s="50" t="s">
        <v>411</v>
      </c>
      <c r="AV3" s="50" t="s">
        <v>411</v>
      </c>
      <c r="AW3" s="50" t="s">
        <v>411</v>
      </c>
      <c r="AX3" s="50" t="s">
        <v>411</v>
      </c>
      <c r="AY3" s="50" t="s">
        <v>411</v>
      </c>
    </row>
    <row r="4" spans="1:51" x14ac:dyDescent="0.2">
      <c r="A4" s="50">
        <v>8</v>
      </c>
      <c r="B4" s="51" t="s">
        <v>340</v>
      </c>
      <c r="C4" s="50" t="s">
        <v>4</v>
      </c>
      <c r="D4" s="50">
        <v>5</v>
      </c>
      <c r="E4" s="50" t="s">
        <v>339</v>
      </c>
      <c r="F4" s="50" t="s">
        <v>412</v>
      </c>
      <c r="G4" s="50" t="s">
        <v>413</v>
      </c>
      <c r="H4" s="50" t="s">
        <v>414</v>
      </c>
      <c r="I4" s="50" t="s">
        <v>4</v>
      </c>
      <c r="J4" s="50" t="s">
        <v>1088</v>
      </c>
      <c r="K4" s="52" t="s">
        <v>1093</v>
      </c>
      <c r="L4" s="50" t="s">
        <v>4</v>
      </c>
      <c r="N4" s="50">
        <v>3</v>
      </c>
      <c r="O4" s="50" t="s">
        <v>382</v>
      </c>
      <c r="P4" s="50" t="s">
        <v>4</v>
      </c>
      <c r="S4" s="50" t="s">
        <v>413</v>
      </c>
      <c r="T4" s="50" t="s">
        <v>417</v>
      </c>
      <c r="U4" s="50" t="s">
        <v>418</v>
      </c>
      <c r="V4" s="50" t="s">
        <v>419</v>
      </c>
      <c r="W4" s="50" t="s">
        <v>420</v>
      </c>
      <c r="X4" s="50" t="s">
        <v>421</v>
      </c>
      <c r="Y4" s="50" t="s">
        <v>422</v>
      </c>
      <c r="Z4" s="50" t="s">
        <v>423</v>
      </c>
      <c r="AA4" s="50" t="s">
        <v>424</v>
      </c>
      <c r="AB4" s="50" t="s">
        <v>425</v>
      </c>
      <c r="AC4" s="50" t="s">
        <v>426</v>
      </c>
      <c r="AD4" s="50" t="s">
        <v>427</v>
      </c>
      <c r="AE4" s="50" t="s">
        <v>428</v>
      </c>
      <c r="AF4" s="50" t="s">
        <v>429</v>
      </c>
      <c r="AG4" s="50" t="s">
        <v>430</v>
      </c>
      <c r="AH4" s="50" t="s">
        <v>431</v>
      </c>
      <c r="AI4" s="50" t="s">
        <v>432</v>
      </c>
      <c r="AJ4" s="50" t="s">
        <v>433</v>
      </c>
      <c r="AK4" s="50" t="s">
        <v>434</v>
      </c>
      <c r="AL4" s="50" t="s">
        <v>435</v>
      </c>
      <c r="AM4" s="50" t="s">
        <v>436</v>
      </c>
      <c r="AN4" s="50" t="s">
        <v>437</v>
      </c>
      <c r="AO4" s="50" t="s">
        <v>438</v>
      </c>
      <c r="AP4" s="50" t="s">
        <v>439</v>
      </c>
      <c r="AQ4" s="50" t="s">
        <v>440</v>
      </c>
      <c r="AR4" s="50" t="s">
        <v>441</v>
      </c>
      <c r="AS4" s="50" t="s">
        <v>442</v>
      </c>
      <c r="AT4" s="51"/>
      <c r="AU4" s="51"/>
      <c r="AV4" s="51"/>
      <c r="AW4" s="51"/>
      <c r="AX4" s="51"/>
      <c r="AY4" s="51"/>
    </row>
    <row r="5" spans="1:51" ht="22.5" x14ac:dyDescent="0.2">
      <c r="A5" s="50">
        <v>11</v>
      </c>
      <c r="B5" s="51" t="s">
        <v>2</v>
      </c>
      <c r="C5" s="50" t="s">
        <v>4</v>
      </c>
      <c r="D5" s="50">
        <v>5</v>
      </c>
      <c r="E5" s="50" t="s">
        <v>339</v>
      </c>
      <c r="F5" s="50" t="s">
        <v>443</v>
      </c>
      <c r="G5" s="50" t="s">
        <v>444</v>
      </c>
      <c r="H5" s="50" t="s">
        <v>445</v>
      </c>
      <c r="I5" s="50" t="s">
        <v>4</v>
      </c>
      <c r="J5" s="50" t="s">
        <v>1089</v>
      </c>
      <c r="K5" s="74" t="s">
        <v>1094</v>
      </c>
      <c r="L5" s="50" t="s">
        <v>4</v>
      </c>
      <c r="N5" s="50">
        <v>4</v>
      </c>
      <c r="O5" s="50" t="s">
        <v>376</v>
      </c>
      <c r="P5" s="50" t="s">
        <v>4</v>
      </c>
      <c r="S5" s="50" t="s">
        <v>444</v>
      </c>
      <c r="T5" s="50" t="s">
        <v>448</v>
      </c>
      <c r="U5" s="50" t="s">
        <v>449</v>
      </c>
      <c r="V5" s="50" t="s">
        <v>450</v>
      </c>
      <c r="W5" s="50" t="s">
        <v>451</v>
      </c>
      <c r="X5" s="50" t="s">
        <v>452</v>
      </c>
      <c r="Y5" s="50" t="s">
        <v>453</v>
      </c>
      <c r="Z5" s="50" t="s">
        <v>454</v>
      </c>
      <c r="AA5" s="50" t="s">
        <v>455</v>
      </c>
      <c r="AB5" s="50" t="s">
        <v>456</v>
      </c>
      <c r="AC5" s="50" t="s">
        <v>457</v>
      </c>
      <c r="AD5" s="50" t="s">
        <v>458</v>
      </c>
      <c r="AE5" s="50" t="s">
        <v>459</v>
      </c>
      <c r="AF5" s="50" t="s">
        <v>460</v>
      </c>
      <c r="AG5" s="50" t="s">
        <v>461</v>
      </c>
      <c r="AH5" s="50" t="s">
        <v>462</v>
      </c>
      <c r="AI5" s="50" t="s">
        <v>463</v>
      </c>
      <c r="AJ5" s="50" t="s">
        <v>464</v>
      </c>
      <c r="AK5" s="50" t="s">
        <v>465</v>
      </c>
      <c r="AL5" s="50" t="s">
        <v>466</v>
      </c>
      <c r="AM5" s="50" t="s">
        <v>467</v>
      </c>
      <c r="AN5" s="50" t="s">
        <v>468</v>
      </c>
      <c r="AO5" s="50" t="s">
        <v>469</v>
      </c>
      <c r="AP5" s="50" t="s">
        <v>470</v>
      </c>
      <c r="AQ5" s="50" t="s">
        <v>471</v>
      </c>
      <c r="AR5" s="50" t="s">
        <v>472</v>
      </c>
      <c r="AS5" s="50" t="s">
        <v>473</v>
      </c>
      <c r="AT5" s="51"/>
      <c r="AU5" s="51"/>
      <c r="AV5" s="51"/>
      <c r="AW5" s="51"/>
      <c r="AX5" s="51"/>
      <c r="AY5" s="51"/>
    </row>
    <row r="6" spans="1:51" x14ac:dyDescent="0.2">
      <c r="A6" s="50">
        <v>13</v>
      </c>
      <c r="B6" s="51" t="s">
        <v>341</v>
      </c>
      <c r="C6" s="50" t="s">
        <v>4</v>
      </c>
      <c r="D6" s="50">
        <v>5</v>
      </c>
      <c r="E6" s="50" t="s">
        <v>339</v>
      </c>
      <c r="F6" s="50" t="s">
        <v>474</v>
      </c>
      <c r="G6" s="50" t="s">
        <v>475</v>
      </c>
      <c r="H6" s="50" t="s">
        <v>476</v>
      </c>
      <c r="I6" s="50" t="s">
        <v>4</v>
      </c>
      <c r="J6" s="50" t="s">
        <v>1090</v>
      </c>
      <c r="K6" s="53" t="s">
        <v>1095</v>
      </c>
      <c r="L6" s="50" t="s">
        <v>4</v>
      </c>
      <c r="S6" s="50" t="s">
        <v>475</v>
      </c>
      <c r="T6" s="50" t="s">
        <v>479</v>
      </c>
      <c r="U6" s="50" t="s">
        <v>480</v>
      </c>
      <c r="V6" s="50" t="s">
        <v>481</v>
      </c>
      <c r="W6" s="50" t="s">
        <v>482</v>
      </c>
      <c r="X6" s="50" t="s">
        <v>483</v>
      </c>
      <c r="Y6" s="50" t="s">
        <v>484</v>
      </c>
      <c r="Z6" s="50" t="s">
        <v>485</v>
      </c>
      <c r="AA6" s="50" t="s">
        <v>486</v>
      </c>
      <c r="AB6" s="50" t="s">
        <v>487</v>
      </c>
      <c r="AC6" s="50" t="s">
        <v>488</v>
      </c>
      <c r="AD6" s="50" t="s">
        <v>489</v>
      </c>
      <c r="AE6" s="50" t="s">
        <v>490</v>
      </c>
      <c r="AF6" s="50" t="s">
        <v>491</v>
      </c>
      <c r="AG6" s="50" t="s">
        <v>492</v>
      </c>
      <c r="AH6" s="50" t="s">
        <v>493</v>
      </c>
      <c r="AI6" s="50" t="s">
        <v>494</v>
      </c>
      <c r="AJ6" s="50" t="s">
        <v>495</v>
      </c>
      <c r="AK6" s="51"/>
      <c r="AL6" s="50" t="s">
        <v>496</v>
      </c>
      <c r="AM6" s="50" t="s">
        <v>497</v>
      </c>
      <c r="AN6" s="50" t="s">
        <v>498</v>
      </c>
      <c r="AO6" s="50" t="s">
        <v>499</v>
      </c>
      <c r="AP6" s="50" t="s">
        <v>423</v>
      </c>
      <c r="AQ6" s="51"/>
      <c r="AR6" s="51"/>
      <c r="AS6" s="50" t="s">
        <v>500</v>
      </c>
      <c r="AT6" s="51"/>
      <c r="AU6" s="51"/>
      <c r="AV6" s="51"/>
      <c r="AW6" s="51"/>
      <c r="AX6" s="51"/>
      <c r="AY6" s="51"/>
    </row>
    <row r="7" spans="1:51" x14ac:dyDescent="0.2">
      <c r="A7" s="50">
        <v>15</v>
      </c>
      <c r="B7" s="51" t="s">
        <v>342</v>
      </c>
      <c r="C7" s="50" t="s">
        <v>4</v>
      </c>
      <c r="D7" s="50">
        <v>5</v>
      </c>
      <c r="E7" s="50" t="s">
        <v>339</v>
      </c>
      <c r="F7" s="50" t="s">
        <v>501</v>
      </c>
      <c r="G7" s="50" t="s">
        <v>502</v>
      </c>
      <c r="H7" s="50" t="s">
        <v>503</v>
      </c>
      <c r="I7" s="50" t="s">
        <v>4</v>
      </c>
      <c r="S7" s="50" t="s">
        <v>502</v>
      </c>
      <c r="T7" s="50" t="s">
        <v>504</v>
      </c>
      <c r="U7" s="50" t="s">
        <v>505</v>
      </c>
      <c r="V7" s="50" t="s">
        <v>506</v>
      </c>
      <c r="W7" s="50" t="s">
        <v>507</v>
      </c>
      <c r="X7" s="50" t="s">
        <v>437</v>
      </c>
      <c r="Y7" s="51"/>
      <c r="Z7" s="50" t="s">
        <v>437</v>
      </c>
      <c r="AA7" s="50" t="s">
        <v>508</v>
      </c>
      <c r="AB7" s="50" t="s">
        <v>509</v>
      </c>
      <c r="AC7" s="50" t="s">
        <v>510</v>
      </c>
      <c r="AD7" s="50" t="s">
        <v>511</v>
      </c>
      <c r="AE7" s="50" t="s">
        <v>512</v>
      </c>
      <c r="AF7" s="50" t="s">
        <v>513</v>
      </c>
      <c r="AG7" s="50" t="s">
        <v>514</v>
      </c>
      <c r="AH7" s="50" t="s">
        <v>515</v>
      </c>
      <c r="AI7" s="50" t="s">
        <v>516</v>
      </c>
      <c r="AJ7" s="50" t="s">
        <v>517</v>
      </c>
      <c r="AK7" s="51"/>
      <c r="AL7" s="50" t="s">
        <v>518</v>
      </c>
      <c r="AM7" s="50" t="s">
        <v>519</v>
      </c>
      <c r="AN7" s="51"/>
      <c r="AO7" s="50" t="s">
        <v>520</v>
      </c>
      <c r="AP7" s="50" t="s">
        <v>485</v>
      </c>
      <c r="AQ7" s="51"/>
      <c r="AR7" s="51"/>
      <c r="AS7" s="51"/>
      <c r="AT7" s="51"/>
      <c r="AU7" s="51"/>
      <c r="AV7" s="51"/>
      <c r="AW7" s="51"/>
      <c r="AX7" s="51"/>
      <c r="AY7" s="51"/>
    </row>
    <row r="8" spans="1:51" x14ac:dyDescent="0.2">
      <c r="A8" s="50">
        <v>17</v>
      </c>
      <c r="B8" s="51" t="s">
        <v>343</v>
      </c>
      <c r="C8" s="50" t="s">
        <v>4</v>
      </c>
      <c r="D8" s="50">
        <v>5</v>
      </c>
      <c r="E8" s="50" t="s">
        <v>339</v>
      </c>
      <c r="F8" s="50" t="s">
        <v>521</v>
      </c>
      <c r="G8" s="50" t="s">
        <v>522</v>
      </c>
      <c r="H8" s="50" t="s">
        <v>523</v>
      </c>
      <c r="I8" s="50" t="s">
        <v>4</v>
      </c>
      <c r="J8" s="50" t="str">
        <f>+UPPER(J2)</f>
        <v>RARO</v>
      </c>
      <c r="K8" s="50" t="str">
        <f>+UPPER(K2)</f>
        <v xml:space="preserve">LIGERAMENTE DAÑINO
</v>
      </c>
      <c r="S8" s="50" t="s">
        <v>522</v>
      </c>
      <c r="T8" s="50" t="s">
        <v>524</v>
      </c>
      <c r="U8" s="50" t="s">
        <v>525</v>
      </c>
      <c r="V8" s="50" t="s">
        <v>526</v>
      </c>
      <c r="W8" s="50" t="s">
        <v>527</v>
      </c>
      <c r="X8" s="50" t="s">
        <v>528</v>
      </c>
      <c r="Y8" s="51"/>
      <c r="Z8" s="50" t="s">
        <v>529</v>
      </c>
      <c r="AA8" s="51"/>
      <c r="AB8" s="50" t="s">
        <v>530</v>
      </c>
      <c r="AC8" s="50" t="s">
        <v>531</v>
      </c>
      <c r="AD8" s="51"/>
      <c r="AE8" s="51"/>
      <c r="AF8" s="51"/>
      <c r="AG8" s="50" t="s">
        <v>532</v>
      </c>
      <c r="AH8" s="51"/>
      <c r="AI8" s="50" t="s">
        <v>533</v>
      </c>
      <c r="AJ8" s="50" t="s">
        <v>534</v>
      </c>
      <c r="AK8" s="51"/>
      <c r="AL8" s="51"/>
      <c r="AM8" s="50" t="s">
        <v>535</v>
      </c>
      <c r="AN8" s="51"/>
      <c r="AO8" s="50" t="s">
        <v>536</v>
      </c>
      <c r="AP8" s="50" t="s">
        <v>537</v>
      </c>
      <c r="AQ8" s="51"/>
      <c r="AR8" s="51"/>
      <c r="AS8" s="51"/>
      <c r="AT8" s="51"/>
      <c r="AU8" s="51"/>
      <c r="AV8" s="51"/>
      <c r="AW8" s="51"/>
      <c r="AX8" s="51"/>
      <c r="AY8" s="51"/>
    </row>
    <row r="9" spans="1:51" x14ac:dyDescent="0.2">
      <c r="A9" s="50">
        <v>18</v>
      </c>
      <c r="B9" s="51" t="s">
        <v>344</v>
      </c>
      <c r="C9" s="50" t="s">
        <v>4</v>
      </c>
      <c r="D9" s="50">
        <v>5</v>
      </c>
      <c r="E9" s="50" t="s">
        <v>339</v>
      </c>
      <c r="F9" s="50" t="s">
        <v>538</v>
      </c>
      <c r="G9" s="50" t="s">
        <v>539</v>
      </c>
      <c r="H9" s="50" t="s">
        <v>540</v>
      </c>
      <c r="I9" s="50" t="s">
        <v>4</v>
      </c>
      <c r="J9" s="50" t="str">
        <f t="shared" ref="J9:J12" si="0">+UPPER(J3)</f>
        <v>IMPROBABLE</v>
      </c>
      <c r="K9" s="50" t="str">
        <f t="shared" ref="K9:K13" si="1">+UPPER(K3)</f>
        <v xml:space="preserve">MENOR </v>
      </c>
      <c r="S9" s="50" t="s">
        <v>539</v>
      </c>
      <c r="T9" s="50" t="s">
        <v>541</v>
      </c>
      <c r="U9" s="50" t="s">
        <v>542</v>
      </c>
      <c r="V9" s="50" t="s">
        <v>543</v>
      </c>
      <c r="W9" s="50" t="s">
        <v>544</v>
      </c>
      <c r="X9" s="51"/>
      <c r="Y9" s="51"/>
      <c r="Z9" s="50" t="s">
        <v>545</v>
      </c>
      <c r="AA9" s="51"/>
      <c r="AB9" s="50" t="s">
        <v>546</v>
      </c>
      <c r="AC9" s="50" t="s">
        <v>547</v>
      </c>
      <c r="AD9" s="51"/>
      <c r="AE9" s="51"/>
      <c r="AF9" s="51"/>
      <c r="AG9" s="50" t="s">
        <v>548</v>
      </c>
      <c r="AH9" s="51"/>
      <c r="AI9" s="50" t="s">
        <v>549</v>
      </c>
      <c r="AJ9" s="51"/>
      <c r="AK9" s="51"/>
      <c r="AL9" s="51"/>
      <c r="AM9" s="50" t="s">
        <v>550</v>
      </c>
      <c r="AN9" s="51"/>
      <c r="AO9" s="50" t="s">
        <v>551</v>
      </c>
      <c r="AP9" s="50" t="s">
        <v>552</v>
      </c>
      <c r="AQ9" s="51"/>
      <c r="AR9" s="51"/>
      <c r="AS9" s="51"/>
      <c r="AT9" s="51"/>
      <c r="AU9" s="51"/>
      <c r="AV9" s="51"/>
      <c r="AW9" s="51"/>
      <c r="AX9" s="51"/>
      <c r="AY9" s="51"/>
    </row>
    <row r="10" spans="1:51" x14ac:dyDescent="0.2">
      <c r="A10" s="50">
        <v>19</v>
      </c>
      <c r="B10" s="51" t="s">
        <v>345</v>
      </c>
      <c r="C10" s="50" t="s">
        <v>4</v>
      </c>
      <c r="D10" s="50">
        <v>5</v>
      </c>
      <c r="E10" s="50" t="s">
        <v>339</v>
      </c>
      <c r="F10" s="50" t="s">
        <v>553</v>
      </c>
      <c r="G10" s="50" t="s">
        <v>554</v>
      </c>
      <c r="H10" s="50" t="s">
        <v>555</v>
      </c>
      <c r="I10" s="50" t="s">
        <v>4</v>
      </c>
      <c r="J10" s="50" t="str">
        <f t="shared" si="0"/>
        <v>MODERADO</v>
      </c>
      <c r="K10" s="50" t="str">
        <f t="shared" si="1"/>
        <v xml:space="preserve">MODERADO </v>
      </c>
      <c r="S10" s="50" t="s">
        <v>554</v>
      </c>
      <c r="T10" s="51"/>
      <c r="U10" s="50" t="s">
        <v>556</v>
      </c>
      <c r="V10" s="50" t="s">
        <v>557</v>
      </c>
      <c r="W10" s="50" t="s">
        <v>558</v>
      </c>
      <c r="X10" s="51"/>
      <c r="Y10" s="51"/>
      <c r="Z10" s="51"/>
      <c r="AA10" s="51"/>
      <c r="AB10" s="50" t="s">
        <v>559</v>
      </c>
      <c r="AC10" s="50" t="s">
        <v>560</v>
      </c>
      <c r="AD10" s="51"/>
      <c r="AE10" s="51"/>
      <c r="AF10" s="51"/>
      <c r="AG10" s="50" t="s">
        <v>561</v>
      </c>
      <c r="AH10" s="51"/>
      <c r="AI10" s="50" t="s">
        <v>562</v>
      </c>
      <c r="AJ10" s="51"/>
      <c r="AK10" s="51"/>
      <c r="AL10" s="51"/>
      <c r="AM10" s="50" t="s">
        <v>563</v>
      </c>
      <c r="AN10" s="51"/>
      <c r="AO10" s="50" t="s">
        <v>564</v>
      </c>
      <c r="AP10" s="50" t="s">
        <v>565</v>
      </c>
      <c r="AQ10" s="51"/>
      <c r="AR10" s="51"/>
      <c r="AS10" s="51"/>
      <c r="AT10" s="51"/>
      <c r="AU10" s="51"/>
      <c r="AV10" s="51"/>
      <c r="AW10" s="51"/>
      <c r="AX10" s="51"/>
      <c r="AY10" s="51"/>
    </row>
    <row r="11" spans="1:51" x14ac:dyDescent="0.2">
      <c r="A11" s="50">
        <v>20</v>
      </c>
      <c r="B11" s="51" t="s">
        <v>346</v>
      </c>
      <c r="C11" s="50" t="s">
        <v>4</v>
      </c>
      <c r="D11" s="50">
        <v>5</v>
      </c>
      <c r="E11" s="50" t="s">
        <v>339</v>
      </c>
      <c r="F11" s="50" t="s">
        <v>566</v>
      </c>
      <c r="G11" s="50" t="s">
        <v>452</v>
      </c>
      <c r="H11" s="50" t="s">
        <v>567</v>
      </c>
      <c r="I11" s="50" t="s">
        <v>4</v>
      </c>
      <c r="J11" s="50" t="str">
        <f t="shared" si="0"/>
        <v xml:space="preserve">PROBABLE </v>
      </c>
      <c r="K11" s="50" t="str">
        <f t="shared" si="1"/>
        <v xml:space="preserve">DAÑINO
</v>
      </c>
      <c r="S11" s="50" t="s">
        <v>452</v>
      </c>
      <c r="T11" s="51"/>
      <c r="U11" s="50" t="s">
        <v>568</v>
      </c>
      <c r="V11" s="51"/>
      <c r="W11" s="50" t="s">
        <v>569</v>
      </c>
      <c r="X11" s="51"/>
      <c r="Y11" s="51"/>
      <c r="Z11" s="51"/>
      <c r="AA11" s="51"/>
      <c r="AB11" s="51"/>
      <c r="AC11" s="50" t="s">
        <v>570</v>
      </c>
      <c r="AD11" s="51"/>
      <c r="AE11" s="51"/>
      <c r="AF11" s="51"/>
      <c r="AG11" s="51"/>
      <c r="AH11" s="51"/>
      <c r="AI11" s="51"/>
      <c r="AJ11" s="51"/>
      <c r="AK11" s="51"/>
      <c r="AL11" s="51"/>
      <c r="AM11" s="50" t="s">
        <v>571</v>
      </c>
      <c r="AN11" s="51"/>
      <c r="AO11" s="50" t="s">
        <v>572</v>
      </c>
      <c r="AP11" s="50" t="s">
        <v>573</v>
      </c>
      <c r="AQ11" s="51"/>
      <c r="AR11" s="51"/>
      <c r="AS11" s="51"/>
      <c r="AT11" s="51"/>
      <c r="AU11" s="51"/>
      <c r="AV11" s="51"/>
      <c r="AW11" s="51"/>
      <c r="AX11" s="51"/>
      <c r="AY11" s="51"/>
    </row>
    <row r="12" spans="1:51" x14ac:dyDescent="0.2">
      <c r="A12" s="50">
        <v>23</v>
      </c>
      <c r="B12" s="51" t="s">
        <v>347</v>
      </c>
      <c r="C12" s="50" t="s">
        <v>4</v>
      </c>
      <c r="D12" s="50">
        <v>5</v>
      </c>
      <c r="E12" s="50" t="s">
        <v>339</v>
      </c>
      <c r="F12" s="50" t="s">
        <v>574</v>
      </c>
      <c r="G12" s="50" t="s">
        <v>575</v>
      </c>
      <c r="H12" s="50" t="s">
        <v>576</v>
      </c>
      <c r="I12" s="50" t="s">
        <v>4</v>
      </c>
      <c r="J12" s="50" t="str">
        <f t="shared" si="0"/>
        <v>CASI CERTEZA</v>
      </c>
      <c r="K12" s="50" t="str">
        <f t="shared" si="1"/>
        <v>EXTREMADAMENTE DAÑINO</v>
      </c>
      <c r="S12" s="50" t="s">
        <v>575</v>
      </c>
      <c r="T12" s="51"/>
      <c r="U12" s="50" t="s">
        <v>577</v>
      </c>
      <c r="V12" s="51"/>
      <c r="W12" s="50" t="s">
        <v>578</v>
      </c>
      <c r="X12" s="51"/>
      <c r="Y12" s="51"/>
      <c r="Z12" s="51"/>
      <c r="AA12" s="51"/>
      <c r="AB12" s="51"/>
      <c r="AC12" s="50" t="s">
        <v>579</v>
      </c>
      <c r="AD12" s="51"/>
      <c r="AE12" s="51"/>
      <c r="AF12" s="51"/>
      <c r="AG12" s="51"/>
      <c r="AH12" s="51"/>
      <c r="AI12" s="51"/>
      <c r="AJ12" s="51"/>
      <c r="AK12" s="51"/>
      <c r="AL12" s="51"/>
      <c r="AM12" s="50" t="s">
        <v>580</v>
      </c>
      <c r="AN12" s="51"/>
      <c r="AO12" s="50" t="s">
        <v>581</v>
      </c>
      <c r="AP12" s="50" t="s">
        <v>582</v>
      </c>
      <c r="AQ12" s="51"/>
      <c r="AR12" s="51"/>
      <c r="AS12" s="51"/>
      <c r="AT12" s="51"/>
      <c r="AU12" s="51"/>
      <c r="AV12" s="51"/>
      <c r="AW12" s="51"/>
      <c r="AX12" s="51"/>
      <c r="AY12" s="51"/>
    </row>
    <row r="13" spans="1:51" x14ac:dyDescent="0.2">
      <c r="A13" s="50">
        <v>25</v>
      </c>
      <c r="B13" s="51" t="s">
        <v>348</v>
      </c>
      <c r="C13" s="50" t="s">
        <v>4</v>
      </c>
      <c r="D13" s="50">
        <v>5</v>
      </c>
      <c r="E13" s="50" t="s">
        <v>339</v>
      </c>
      <c r="F13" s="50" t="s">
        <v>583</v>
      </c>
      <c r="G13" s="50" t="s">
        <v>483</v>
      </c>
      <c r="H13" s="50" t="s">
        <v>584</v>
      </c>
      <c r="I13" s="50" t="s">
        <v>4</v>
      </c>
      <c r="K13" s="50" t="str">
        <f t="shared" si="1"/>
        <v/>
      </c>
      <c r="S13" s="50" t="s">
        <v>483</v>
      </c>
      <c r="T13" s="51"/>
      <c r="U13" s="50" t="s">
        <v>585</v>
      </c>
      <c r="V13" s="51"/>
      <c r="W13" s="50" t="s">
        <v>586</v>
      </c>
      <c r="X13" s="51"/>
      <c r="Y13" s="51"/>
      <c r="Z13" s="51"/>
      <c r="AA13" s="51"/>
      <c r="AB13" s="51"/>
      <c r="AC13" s="50" t="s">
        <v>587</v>
      </c>
      <c r="AD13" s="51"/>
      <c r="AE13" s="51"/>
      <c r="AF13" s="51"/>
      <c r="AG13" s="51"/>
      <c r="AH13" s="51"/>
      <c r="AI13" s="51"/>
      <c r="AJ13" s="51"/>
      <c r="AK13" s="51"/>
      <c r="AL13" s="51"/>
      <c r="AM13" s="51"/>
      <c r="AN13" s="51"/>
      <c r="AO13" s="51"/>
      <c r="AP13" s="50" t="s">
        <v>588</v>
      </c>
      <c r="AQ13" s="51"/>
      <c r="AR13" s="51"/>
      <c r="AS13" s="51"/>
      <c r="AT13" s="51"/>
      <c r="AU13" s="51"/>
      <c r="AV13" s="51"/>
      <c r="AW13" s="51"/>
      <c r="AX13" s="51"/>
      <c r="AY13" s="51"/>
    </row>
    <row r="14" spans="1:51" x14ac:dyDescent="0.2">
      <c r="A14" s="50">
        <v>27</v>
      </c>
      <c r="B14" s="51" t="s">
        <v>349</v>
      </c>
      <c r="C14" s="50" t="s">
        <v>4</v>
      </c>
      <c r="D14" s="50">
        <v>5</v>
      </c>
      <c r="E14" s="50" t="s">
        <v>339</v>
      </c>
      <c r="F14" s="50" t="s">
        <v>589</v>
      </c>
      <c r="G14" s="50" t="s">
        <v>590</v>
      </c>
      <c r="H14" s="50" t="s">
        <v>591</v>
      </c>
      <c r="I14" s="50" t="s">
        <v>4</v>
      </c>
      <c r="S14" s="50" t="s">
        <v>590</v>
      </c>
      <c r="T14" s="51"/>
      <c r="U14" s="50" t="s">
        <v>592</v>
      </c>
      <c r="V14" s="51"/>
      <c r="W14" s="50" t="s">
        <v>593</v>
      </c>
      <c r="X14" s="51"/>
      <c r="Y14" s="51"/>
      <c r="Z14" s="51"/>
      <c r="AA14" s="51"/>
      <c r="AB14" s="51"/>
      <c r="AC14" s="50" t="s">
        <v>594</v>
      </c>
      <c r="AD14" s="51"/>
      <c r="AE14" s="51"/>
      <c r="AF14" s="51"/>
      <c r="AG14" s="51"/>
      <c r="AH14" s="51"/>
      <c r="AI14" s="51"/>
      <c r="AJ14" s="51"/>
      <c r="AK14" s="51"/>
      <c r="AL14" s="51"/>
      <c r="AM14" s="51"/>
      <c r="AN14" s="51"/>
      <c r="AO14" s="51"/>
      <c r="AP14" s="50" t="s">
        <v>595</v>
      </c>
      <c r="AQ14" s="51"/>
      <c r="AR14" s="51"/>
      <c r="AS14" s="51"/>
      <c r="AT14" s="51"/>
      <c r="AU14" s="51"/>
      <c r="AV14" s="51"/>
      <c r="AW14" s="51"/>
      <c r="AX14" s="51"/>
      <c r="AY14" s="51"/>
    </row>
    <row r="15" spans="1:51" x14ac:dyDescent="0.2">
      <c r="A15" s="50">
        <v>41</v>
      </c>
      <c r="B15" s="51" t="s">
        <v>350</v>
      </c>
      <c r="C15" s="50" t="s">
        <v>4</v>
      </c>
      <c r="D15" s="50">
        <v>5</v>
      </c>
      <c r="E15" s="50" t="s">
        <v>339</v>
      </c>
      <c r="F15" s="50" t="s">
        <v>596</v>
      </c>
      <c r="G15" s="50" t="s">
        <v>597</v>
      </c>
      <c r="H15" s="50" t="s">
        <v>598</v>
      </c>
      <c r="I15" s="50" t="s">
        <v>4</v>
      </c>
      <c r="S15" s="50" t="s">
        <v>597</v>
      </c>
      <c r="T15" s="51"/>
      <c r="U15" s="50" t="s">
        <v>599</v>
      </c>
      <c r="V15" s="51"/>
      <c r="W15" s="51"/>
      <c r="X15" s="51"/>
      <c r="Y15" s="51"/>
      <c r="Z15" s="51"/>
      <c r="AA15" s="51"/>
      <c r="AB15" s="51"/>
      <c r="AC15" s="50" t="s">
        <v>600</v>
      </c>
      <c r="AD15" s="51"/>
      <c r="AE15" s="51"/>
      <c r="AF15" s="51"/>
      <c r="AG15" s="51"/>
      <c r="AH15" s="51"/>
      <c r="AI15" s="51"/>
      <c r="AJ15" s="51"/>
      <c r="AK15" s="51"/>
      <c r="AL15" s="51"/>
      <c r="AM15" s="51"/>
      <c r="AN15" s="51"/>
      <c r="AO15" s="51"/>
      <c r="AP15" s="50" t="s">
        <v>601</v>
      </c>
      <c r="AQ15" s="51"/>
      <c r="AR15" s="51"/>
      <c r="AS15" s="51"/>
      <c r="AT15" s="51"/>
      <c r="AU15" s="51"/>
      <c r="AV15" s="51"/>
      <c r="AW15" s="51"/>
      <c r="AX15" s="51"/>
      <c r="AY15" s="51"/>
    </row>
    <row r="16" spans="1:51" x14ac:dyDescent="0.2">
      <c r="A16" s="50">
        <v>44</v>
      </c>
      <c r="B16" s="51" t="s">
        <v>351</v>
      </c>
      <c r="C16" s="50" t="s">
        <v>4</v>
      </c>
      <c r="D16" s="50">
        <v>5</v>
      </c>
      <c r="E16" s="50" t="s">
        <v>339</v>
      </c>
      <c r="F16" s="50" t="s">
        <v>602</v>
      </c>
      <c r="G16" s="50" t="s">
        <v>603</v>
      </c>
      <c r="H16" s="50" t="s">
        <v>604</v>
      </c>
      <c r="I16" s="50" t="s">
        <v>4</v>
      </c>
      <c r="S16" s="50" t="s">
        <v>603</v>
      </c>
      <c r="T16" s="51"/>
      <c r="U16" s="50" t="s">
        <v>605</v>
      </c>
      <c r="V16" s="51"/>
      <c r="W16" s="51"/>
      <c r="X16" s="51"/>
      <c r="Y16" s="51"/>
      <c r="Z16" s="51"/>
      <c r="AA16" s="51"/>
      <c r="AB16" s="51"/>
      <c r="AC16" s="51"/>
      <c r="AD16" s="51"/>
      <c r="AE16" s="51"/>
      <c r="AF16" s="51"/>
      <c r="AG16" s="51"/>
      <c r="AH16" s="51"/>
      <c r="AI16" s="51"/>
      <c r="AJ16" s="51"/>
      <c r="AK16" s="51"/>
      <c r="AL16" s="51"/>
      <c r="AM16" s="51"/>
      <c r="AN16" s="51"/>
      <c r="AO16" s="51"/>
      <c r="AP16" s="50" t="s">
        <v>606</v>
      </c>
      <c r="AQ16" s="51"/>
      <c r="AR16" s="51"/>
      <c r="AS16" s="51"/>
      <c r="AT16" s="51"/>
      <c r="AU16" s="51"/>
      <c r="AV16" s="51"/>
      <c r="AW16" s="51"/>
      <c r="AX16" s="51"/>
      <c r="AY16" s="51"/>
    </row>
    <row r="17" spans="1:51" x14ac:dyDescent="0.2">
      <c r="A17" s="50">
        <v>47</v>
      </c>
      <c r="B17" s="51" t="s">
        <v>352</v>
      </c>
      <c r="C17" s="50" t="s">
        <v>4</v>
      </c>
      <c r="D17" s="50">
        <v>5</v>
      </c>
      <c r="E17" s="50" t="s">
        <v>339</v>
      </c>
      <c r="F17" s="50" t="s">
        <v>607</v>
      </c>
      <c r="G17" s="50" t="s">
        <v>608</v>
      </c>
      <c r="H17" s="50" t="s">
        <v>609</v>
      </c>
      <c r="I17" s="50" t="s">
        <v>4</v>
      </c>
      <c r="S17" s="50" t="s">
        <v>608</v>
      </c>
      <c r="T17" s="51"/>
      <c r="U17" s="50" t="s">
        <v>610</v>
      </c>
      <c r="V17" s="51"/>
      <c r="W17" s="51"/>
      <c r="X17" s="51"/>
      <c r="Y17" s="51"/>
      <c r="Z17" s="51"/>
      <c r="AA17" s="51"/>
      <c r="AB17" s="51"/>
      <c r="AC17" s="51"/>
      <c r="AD17" s="51"/>
      <c r="AE17" s="51"/>
      <c r="AF17" s="51"/>
      <c r="AG17" s="51"/>
      <c r="AH17" s="51"/>
      <c r="AI17" s="51"/>
      <c r="AJ17" s="51"/>
      <c r="AK17" s="51"/>
      <c r="AL17" s="51"/>
      <c r="AM17" s="51"/>
      <c r="AN17" s="51"/>
      <c r="AO17" s="51"/>
      <c r="AP17" s="51"/>
      <c r="AQ17" s="51"/>
      <c r="AR17" s="51"/>
      <c r="AS17" s="51"/>
      <c r="AT17" s="51"/>
      <c r="AU17" s="51"/>
      <c r="AV17" s="51"/>
      <c r="AW17" s="51"/>
      <c r="AX17" s="51"/>
      <c r="AY17" s="51"/>
    </row>
    <row r="18" spans="1:51" x14ac:dyDescent="0.2">
      <c r="A18" s="50">
        <v>50</v>
      </c>
      <c r="B18" s="51" t="s">
        <v>353</v>
      </c>
      <c r="C18" s="50" t="s">
        <v>4</v>
      </c>
      <c r="D18" s="50">
        <v>5</v>
      </c>
      <c r="E18" s="50" t="s">
        <v>339</v>
      </c>
      <c r="F18" s="50" t="s">
        <v>611</v>
      </c>
      <c r="G18" s="50" t="s">
        <v>612</v>
      </c>
      <c r="H18" s="50" t="s">
        <v>613</v>
      </c>
      <c r="I18" s="50" t="s">
        <v>4</v>
      </c>
      <c r="S18" s="50" t="s">
        <v>612</v>
      </c>
      <c r="T18" s="51"/>
      <c r="U18" s="50" t="s">
        <v>614</v>
      </c>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c r="AW18" s="51"/>
      <c r="AX18" s="51"/>
      <c r="AY18" s="51"/>
    </row>
    <row r="19" spans="1:51" x14ac:dyDescent="0.2">
      <c r="A19" s="50">
        <v>52</v>
      </c>
      <c r="B19" s="51" t="s">
        <v>354</v>
      </c>
      <c r="C19" s="50" t="s">
        <v>4</v>
      </c>
      <c r="D19" s="50">
        <v>8</v>
      </c>
      <c r="E19" s="50" t="s">
        <v>340</v>
      </c>
      <c r="F19" s="50" t="s">
        <v>615</v>
      </c>
      <c r="G19" s="50" t="s">
        <v>373</v>
      </c>
      <c r="H19" s="50" t="s">
        <v>616</v>
      </c>
      <c r="I19" s="50" t="s">
        <v>4</v>
      </c>
      <c r="U19" s="50" t="s">
        <v>617</v>
      </c>
    </row>
    <row r="20" spans="1:51" x14ac:dyDescent="0.2">
      <c r="A20" s="50">
        <v>54</v>
      </c>
      <c r="B20" s="51" t="s">
        <v>355</v>
      </c>
      <c r="C20" s="50" t="s">
        <v>4</v>
      </c>
      <c r="D20" s="50">
        <v>8</v>
      </c>
      <c r="E20" s="50" t="s">
        <v>340</v>
      </c>
      <c r="F20" s="50" t="s">
        <v>618</v>
      </c>
      <c r="G20" s="50" t="s">
        <v>384</v>
      </c>
      <c r="H20" s="50" t="s">
        <v>619</v>
      </c>
      <c r="I20" s="50" t="s">
        <v>4</v>
      </c>
      <c r="R20" s="49"/>
      <c r="U20" s="50" t="s">
        <v>620</v>
      </c>
    </row>
    <row r="21" spans="1:51" x14ac:dyDescent="0.2">
      <c r="A21" s="50">
        <v>63</v>
      </c>
      <c r="B21" s="51" t="s">
        <v>356</v>
      </c>
      <c r="C21" s="50" t="s">
        <v>4</v>
      </c>
      <c r="D21" s="50">
        <v>8</v>
      </c>
      <c r="E21" s="50" t="s">
        <v>340</v>
      </c>
      <c r="F21" s="50" t="s">
        <v>621</v>
      </c>
      <c r="G21" s="50" t="s">
        <v>417</v>
      </c>
      <c r="H21" s="50" t="s">
        <v>622</v>
      </c>
      <c r="I21" s="50" t="s">
        <v>4</v>
      </c>
    </row>
    <row r="22" spans="1:51" ht="15" x14ac:dyDescent="0.25">
      <c r="A22" s="50">
        <v>66</v>
      </c>
      <c r="B22" s="51" t="s">
        <v>357</v>
      </c>
      <c r="C22" s="50" t="s">
        <v>4</v>
      </c>
      <c r="D22" s="50">
        <v>8</v>
      </c>
      <c r="E22" s="50" t="s">
        <v>340</v>
      </c>
      <c r="F22" s="50" t="s">
        <v>623</v>
      </c>
      <c r="G22" s="50" t="s">
        <v>448</v>
      </c>
      <c r="H22" s="50" t="s">
        <v>624</v>
      </c>
      <c r="I22" s="50" t="s">
        <v>4</v>
      </c>
      <c r="S22" s="54"/>
      <c r="T22" s="55" t="s">
        <v>4</v>
      </c>
      <c r="U22" s="56" t="s">
        <v>4</v>
      </c>
      <c r="V22" s="56" t="s">
        <v>4</v>
      </c>
      <c r="W22" s="665" t="s">
        <v>6</v>
      </c>
      <c r="X22" s="665"/>
      <c r="Y22" s="665"/>
      <c r="Z22" s="665"/>
      <c r="AA22" s="666"/>
      <c r="AB22" s="57"/>
      <c r="AC22" s="54"/>
      <c r="AD22" s="54"/>
    </row>
    <row r="23" spans="1:51" ht="11.25" customHeight="1" x14ac:dyDescent="0.2">
      <c r="A23" s="50">
        <v>68</v>
      </c>
      <c r="B23" s="51" t="s">
        <v>358</v>
      </c>
      <c r="C23" s="50" t="s">
        <v>4</v>
      </c>
      <c r="D23" s="50">
        <v>8</v>
      </c>
      <c r="E23" s="50" t="s">
        <v>340</v>
      </c>
      <c r="F23" s="50" t="s">
        <v>625</v>
      </c>
      <c r="G23" s="50" t="s">
        <v>479</v>
      </c>
      <c r="H23" s="50" t="s">
        <v>626</v>
      </c>
      <c r="I23" s="50" t="s">
        <v>4</v>
      </c>
      <c r="S23" s="54"/>
      <c r="T23" s="58" t="s">
        <v>4</v>
      </c>
      <c r="U23" s="59" t="s">
        <v>4</v>
      </c>
      <c r="V23" s="59" t="s">
        <v>4</v>
      </c>
      <c r="W23" s="52" t="s">
        <v>8</v>
      </c>
      <c r="X23" s="52" t="s">
        <v>381</v>
      </c>
      <c r="Y23" s="52" t="s">
        <v>416</v>
      </c>
      <c r="Z23" s="52" t="s">
        <v>446</v>
      </c>
      <c r="AA23" s="53" t="s">
        <v>478</v>
      </c>
      <c r="AB23" s="50" t="s">
        <v>4</v>
      </c>
      <c r="AC23" s="54"/>
      <c r="AD23" s="54"/>
    </row>
    <row r="24" spans="1:51" x14ac:dyDescent="0.2">
      <c r="A24" s="50">
        <v>70</v>
      </c>
      <c r="B24" s="51" t="s">
        <v>359</v>
      </c>
      <c r="C24" s="50" t="s">
        <v>4</v>
      </c>
      <c r="D24" s="50">
        <v>8</v>
      </c>
      <c r="E24" s="50" t="s">
        <v>340</v>
      </c>
      <c r="F24" s="50" t="s">
        <v>627</v>
      </c>
      <c r="G24" s="50" t="s">
        <v>504</v>
      </c>
      <c r="H24" s="50" t="s">
        <v>628</v>
      </c>
      <c r="I24" s="50" t="s">
        <v>4</v>
      </c>
      <c r="S24" s="54"/>
      <c r="T24" s="58" t="s">
        <v>4</v>
      </c>
      <c r="U24" s="59" t="s">
        <v>4</v>
      </c>
      <c r="V24" s="59" t="s">
        <v>4</v>
      </c>
      <c r="W24" s="52">
        <v>1</v>
      </c>
      <c r="X24" s="52">
        <v>2</v>
      </c>
      <c r="Y24" s="52">
        <v>3</v>
      </c>
      <c r="Z24" s="52">
        <v>4</v>
      </c>
      <c r="AA24" s="53">
        <v>5</v>
      </c>
      <c r="AB24" s="50" t="s">
        <v>4</v>
      </c>
      <c r="AC24" s="54"/>
      <c r="AD24" s="54"/>
    </row>
    <row r="25" spans="1:51" x14ac:dyDescent="0.2">
      <c r="A25" s="50">
        <v>73</v>
      </c>
      <c r="B25" s="51" t="s">
        <v>360</v>
      </c>
      <c r="C25" s="50" t="s">
        <v>4</v>
      </c>
      <c r="D25" s="50">
        <v>8</v>
      </c>
      <c r="E25" s="50" t="s">
        <v>340</v>
      </c>
      <c r="F25" s="50" t="s">
        <v>629</v>
      </c>
      <c r="G25" s="50" t="s">
        <v>524</v>
      </c>
      <c r="H25" s="50" t="s">
        <v>630</v>
      </c>
      <c r="I25" s="50" t="s">
        <v>4</v>
      </c>
      <c r="S25" s="54"/>
      <c r="T25" s="672" t="s">
        <v>5</v>
      </c>
      <c r="U25" s="52" t="s">
        <v>375</v>
      </c>
      <c r="V25" s="52">
        <v>1</v>
      </c>
      <c r="W25" s="60" t="s">
        <v>631</v>
      </c>
      <c r="X25" s="60" t="s">
        <v>632</v>
      </c>
      <c r="Y25" s="61" t="s">
        <v>633</v>
      </c>
      <c r="Z25" s="62" t="s">
        <v>634</v>
      </c>
      <c r="AA25" s="63" t="s">
        <v>635</v>
      </c>
      <c r="AB25" s="50" t="s">
        <v>4</v>
      </c>
    </row>
    <row r="26" spans="1:51" x14ac:dyDescent="0.2">
      <c r="A26" s="50">
        <v>76</v>
      </c>
      <c r="B26" s="51" t="s">
        <v>361</v>
      </c>
      <c r="C26" s="50" t="s">
        <v>4</v>
      </c>
      <c r="D26" s="50">
        <v>8</v>
      </c>
      <c r="E26" s="50" t="s">
        <v>340</v>
      </c>
      <c r="F26" s="50" t="s">
        <v>636</v>
      </c>
      <c r="G26" s="50" t="s">
        <v>541</v>
      </c>
      <c r="H26" s="50" t="s">
        <v>637</v>
      </c>
      <c r="I26" s="50" t="s">
        <v>4</v>
      </c>
      <c r="S26" s="54"/>
      <c r="T26" s="672"/>
      <c r="U26" s="52" t="s">
        <v>380</v>
      </c>
      <c r="V26" s="52">
        <v>2</v>
      </c>
      <c r="W26" s="60" t="s">
        <v>638</v>
      </c>
      <c r="X26" s="60" t="s">
        <v>639</v>
      </c>
      <c r="Y26" s="61" t="s">
        <v>640</v>
      </c>
      <c r="Z26" s="62" t="s">
        <v>641</v>
      </c>
      <c r="AA26" s="64" t="s">
        <v>642</v>
      </c>
      <c r="AB26" s="50" t="s">
        <v>4</v>
      </c>
    </row>
    <row r="27" spans="1:51" x14ac:dyDescent="0.2">
      <c r="A27" s="50">
        <v>81</v>
      </c>
      <c r="B27" s="51" t="s">
        <v>362</v>
      </c>
      <c r="C27" s="50" t="s">
        <v>4</v>
      </c>
      <c r="D27" s="50">
        <v>11</v>
      </c>
      <c r="E27" s="50" t="s">
        <v>2</v>
      </c>
      <c r="F27" s="50" t="s">
        <v>643</v>
      </c>
      <c r="G27" s="50" t="s">
        <v>373</v>
      </c>
      <c r="H27" s="50" t="s">
        <v>644</v>
      </c>
      <c r="I27" s="50" t="s">
        <v>4</v>
      </c>
      <c r="S27" s="54"/>
      <c r="T27" s="672"/>
      <c r="U27" s="52" t="s">
        <v>415</v>
      </c>
      <c r="V27" s="52">
        <v>3</v>
      </c>
      <c r="W27" s="60" t="s">
        <v>645</v>
      </c>
      <c r="X27" s="61" t="s">
        <v>640</v>
      </c>
      <c r="Y27" s="62" t="s">
        <v>646</v>
      </c>
      <c r="Z27" s="65" t="s">
        <v>647</v>
      </c>
      <c r="AA27" s="64" t="s">
        <v>648</v>
      </c>
      <c r="AB27" s="50" t="s">
        <v>4</v>
      </c>
    </row>
    <row r="28" spans="1:51" x14ac:dyDescent="0.2">
      <c r="A28" s="50">
        <v>85</v>
      </c>
      <c r="B28" s="51" t="s">
        <v>363</v>
      </c>
      <c r="C28" s="50" t="s">
        <v>4</v>
      </c>
      <c r="D28" s="50">
        <v>11</v>
      </c>
      <c r="E28" s="50" t="s">
        <v>2</v>
      </c>
      <c r="F28" s="50" t="s">
        <v>649</v>
      </c>
      <c r="G28" s="50" t="s">
        <v>385</v>
      </c>
      <c r="H28" s="50" t="s">
        <v>650</v>
      </c>
      <c r="I28" s="50" t="s">
        <v>4</v>
      </c>
      <c r="S28" s="54"/>
      <c r="T28" s="672"/>
      <c r="U28" s="52" t="s">
        <v>7</v>
      </c>
      <c r="V28" s="52">
        <v>4</v>
      </c>
      <c r="W28" s="61" t="s">
        <v>9</v>
      </c>
      <c r="X28" s="62" t="s">
        <v>641</v>
      </c>
      <c r="Y28" s="62" t="s">
        <v>651</v>
      </c>
      <c r="Z28" s="65" t="s">
        <v>652</v>
      </c>
      <c r="AA28" s="64" t="s">
        <v>653</v>
      </c>
      <c r="AB28" s="50" t="s">
        <v>4</v>
      </c>
    </row>
    <row r="29" spans="1:51" ht="11.25" customHeight="1" x14ac:dyDescent="0.2">
      <c r="A29" s="50">
        <v>86</v>
      </c>
      <c r="B29" s="51" t="s">
        <v>364</v>
      </c>
      <c r="C29" s="50" t="s">
        <v>4</v>
      </c>
      <c r="D29" s="50">
        <v>11</v>
      </c>
      <c r="E29" s="50" t="s">
        <v>2</v>
      </c>
      <c r="F29" s="50" t="s">
        <v>654</v>
      </c>
      <c r="G29" s="50" t="s">
        <v>418</v>
      </c>
      <c r="H29" s="50" t="s">
        <v>655</v>
      </c>
      <c r="I29" s="50" t="s">
        <v>4</v>
      </c>
      <c r="S29" s="54"/>
      <c r="T29" s="673"/>
      <c r="U29" s="66" t="s">
        <v>477</v>
      </c>
      <c r="V29" s="66">
        <v>5</v>
      </c>
      <c r="W29" s="67" t="s">
        <v>635</v>
      </c>
      <c r="X29" s="67" t="s">
        <v>656</v>
      </c>
      <c r="Y29" s="68" t="s">
        <v>657</v>
      </c>
      <c r="Z29" s="68" t="s">
        <v>653</v>
      </c>
      <c r="AA29" s="69" t="s">
        <v>658</v>
      </c>
      <c r="AB29" s="50" t="s">
        <v>4</v>
      </c>
    </row>
    <row r="30" spans="1:51" x14ac:dyDescent="0.2">
      <c r="A30" s="50">
        <v>88</v>
      </c>
      <c r="B30" s="51" t="s">
        <v>365</v>
      </c>
      <c r="C30" s="50" t="s">
        <v>4</v>
      </c>
      <c r="D30" s="50">
        <v>11</v>
      </c>
      <c r="E30" s="50" t="s">
        <v>2</v>
      </c>
      <c r="F30" s="50" t="s">
        <v>659</v>
      </c>
      <c r="G30" s="50" t="s">
        <v>449</v>
      </c>
      <c r="H30" s="50" t="s">
        <v>660</v>
      </c>
      <c r="I30" s="50" t="s">
        <v>4</v>
      </c>
    </row>
    <row r="31" spans="1:51" x14ac:dyDescent="0.2">
      <c r="A31" s="50">
        <v>91</v>
      </c>
      <c r="B31" s="51" t="s">
        <v>366</v>
      </c>
      <c r="C31" s="50" t="s">
        <v>4</v>
      </c>
      <c r="D31" s="50">
        <v>11</v>
      </c>
      <c r="E31" s="50" t="s">
        <v>2</v>
      </c>
      <c r="F31" s="50" t="s">
        <v>661</v>
      </c>
      <c r="G31" s="50" t="s">
        <v>480</v>
      </c>
      <c r="H31" s="50" t="s">
        <v>662</v>
      </c>
      <c r="I31" s="50" t="s">
        <v>4</v>
      </c>
    </row>
    <row r="32" spans="1:51" x14ac:dyDescent="0.2">
      <c r="A32" s="50">
        <v>94</v>
      </c>
      <c r="B32" s="51" t="s">
        <v>367</v>
      </c>
      <c r="C32" s="50" t="s">
        <v>4</v>
      </c>
      <c r="D32" s="50">
        <v>11</v>
      </c>
      <c r="E32" s="50" t="s">
        <v>2</v>
      </c>
      <c r="F32" s="50" t="s">
        <v>663</v>
      </c>
      <c r="G32" s="50" t="s">
        <v>505</v>
      </c>
      <c r="H32" s="50" t="s">
        <v>664</v>
      </c>
      <c r="I32" s="50" t="s">
        <v>4</v>
      </c>
    </row>
    <row r="33" spans="1:17" x14ac:dyDescent="0.2">
      <c r="A33" s="50">
        <v>95</v>
      </c>
      <c r="B33" s="51" t="s">
        <v>368</v>
      </c>
      <c r="C33" s="50" t="s">
        <v>4</v>
      </c>
      <c r="D33" s="50">
        <v>11</v>
      </c>
      <c r="E33" s="50" t="s">
        <v>2</v>
      </c>
      <c r="F33" s="50" t="s">
        <v>665</v>
      </c>
      <c r="G33" s="50" t="s">
        <v>525</v>
      </c>
      <c r="H33" s="50" t="s">
        <v>666</v>
      </c>
      <c r="I33" s="50" t="s">
        <v>4</v>
      </c>
    </row>
    <row r="34" spans="1:17" x14ac:dyDescent="0.2">
      <c r="A34" s="50">
        <v>97</v>
      </c>
      <c r="B34" s="51" t="s">
        <v>369</v>
      </c>
      <c r="C34" s="50" t="s">
        <v>4</v>
      </c>
      <c r="D34" s="50">
        <v>11</v>
      </c>
      <c r="E34" s="50" t="s">
        <v>2</v>
      </c>
      <c r="F34" s="50" t="s">
        <v>667</v>
      </c>
      <c r="G34" s="50" t="s">
        <v>542</v>
      </c>
      <c r="H34" s="50" t="s">
        <v>668</v>
      </c>
      <c r="I34" s="50" t="s">
        <v>4</v>
      </c>
    </row>
    <row r="35" spans="1:17" ht="12.75" x14ac:dyDescent="0.2">
      <c r="A35" s="50">
        <v>99</v>
      </c>
      <c r="B35" s="51" t="s">
        <v>370</v>
      </c>
      <c r="C35" s="50" t="s">
        <v>4</v>
      </c>
      <c r="D35" s="50">
        <v>11</v>
      </c>
      <c r="E35" s="50" t="s">
        <v>2</v>
      </c>
      <c r="F35" s="50" t="s">
        <v>669</v>
      </c>
      <c r="G35" s="50" t="s">
        <v>556</v>
      </c>
      <c r="H35" s="50" t="s">
        <v>670</v>
      </c>
      <c r="I35" s="50" t="s">
        <v>4</v>
      </c>
      <c r="O35" s="97"/>
    </row>
    <row r="36" spans="1:17" ht="12.75" x14ac:dyDescent="0.2">
      <c r="D36" s="50">
        <v>11</v>
      </c>
      <c r="E36" s="50" t="s">
        <v>2</v>
      </c>
      <c r="F36" s="50" t="s">
        <v>671</v>
      </c>
      <c r="G36" s="50" t="s">
        <v>568</v>
      </c>
      <c r="H36" s="50" t="s">
        <v>672</v>
      </c>
      <c r="I36" s="50" t="s">
        <v>4</v>
      </c>
      <c r="O36" s="98"/>
    </row>
    <row r="37" spans="1:17" ht="12.75" x14ac:dyDescent="0.2">
      <c r="A37" s="51" t="s">
        <v>371</v>
      </c>
      <c r="B37" s="51" t="s">
        <v>371</v>
      </c>
      <c r="C37" s="50" t="s">
        <v>4</v>
      </c>
      <c r="D37" s="50">
        <v>11</v>
      </c>
      <c r="E37" s="50" t="s">
        <v>2</v>
      </c>
      <c r="F37" s="50" t="s">
        <v>673</v>
      </c>
      <c r="G37" s="50" t="s">
        <v>577</v>
      </c>
      <c r="H37" s="50" t="s">
        <v>674</v>
      </c>
      <c r="I37" s="50" t="s">
        <v>4</v>
      </c>
      <c r="O37" s="97"/>
    </row>
    <row r="38" spans="1:17" ht="12.75" x14ac:dyDescent="0.2">
      <c r="A38" s="51" t="s">
        <v>339</v>
      </c>
      <c r="B38" s="51" t="s">
        <v>339</v>
      </c>
      <c r="C38" s="50" t="s">
        <v>4</v>
      </c>
      <c r="D38" s="50">
        <v>11</v>
      </c>
      <c r="E38" s="50" t="s">
        <v>2</v>
      </c>
      <c r="F38" s="50" t="s">
        <v>675</v>
      </c>
      <c r="G38" s="50" t="s">
        <v>585</v>
      </c>
      <c r="H38" s="50" t="s">
        <v>676</v>
      </c>
      <c r="I38" s="50" t="s">
        <v>4</v>
      </c>
      <c r="O38" s="98"/>
    </row>
    <row r="39" spans="1:17" ht="12.75" x14ac:dyDescent="0.2">
      <c r="A39" s="51" t="s">
        <v>340</v>
      </c>
      <c r="B39" s="51" t="s">
        <v>340</v>
      </c>
      <c r="C39" s="50" t="s">
        <v>4</v>
      </c>
      <c r="D39" s="50">
        <v>11</v>
      </c>
      <c r="E39" s="50" t="s">
        <v>2</v>
      </c>
      <c r="F39" s="50" t="s">
        <v>677</v>
      </c>
      <c r="G39" s="50" t="s">
        <v>592</v>
      </c>
      <c r="H39" s="50" t="s">
        <v>678</v>
      </c>
      <c r="I39" s="50" t="s">
        <v>4</v>
      </c>
      <c r="K39" s="70"/>
      <c r="O39" s="97"/>
      <c r="Q39" s="51"/>
    </row>
    <row r="40" spans="1:17" ht="12.75" x14ac:dyDescent="0.2">
      <c r="A40" s="51" t="s">
        <v>2</v>
      </c>
      <c r="B40" s="51" t="s">
        <v>2</v>
      </c>
      <c r="C40" s="50" t="s">
        <v>4</v>
      </c>
      <c r="D40" s="50">
        <v>11</v>
      </c>
      <c r="E40" s="50" t="s">
        <v>2</v>
      </c>
      <c r="F40" s="50" t="s">
        <v>679</v>
      </c>
      <c r="G40" s="50" t="s">
        <v>599</v>
      </c>
      <c r="H40" s="50" t="s">
        <v>680</v>
      </c>
      <c r="I40" s="50" t="s">
        <v>4</v>
      </c>
      <c r="K40" s="70"/>
      <c r="O40" s="98"/>
      <c r="Q40" s="51"/>
    </row>
    <row r="41" spans="1:17" ht="12.75" x14ac:dyDescent="0.2">
      <c r="A41" s="51" t="s">
        <v>341</v>
      </c>
      <c r="B41" s="51" t="s">
        <v>341</v>
      </c>
      <c r="C41" s="50" t="s">
        <v>4</v>
      </c>
      <c r="D41" s="50">
        <v>11</v>
      </c>
      <c r="E41" s="50" t="s">
        <v>2</v>
      </c>
      <c r="F41" s="50" t="s">
        <v>681</v>
      </c>
      <c r="G41" s="50" t="s">
        <v>605</v>
      </c>
      <c r="H41" s="50" t="s">
        <v>682</v>
      </c>
      <c r="I41" s="50" t="s">
        <v>4</v>
      </c>
      <c r="O41" s="97"/>
      <c r="Q41" s="51"/>
    </row>
    <row r="42" spans="1:17" ht="12.75" x14ac:dyDescent="0.2">
      <c r="A42" s="51" t="s">
        <v>342</v>
      </c>
      <c r="B42" s="51" t="s">
        <v>342</v>
      </c>
      <c r="C42" s="50" t="s">
        <v>4</v>
      </c>
      <c r="D42" s="50">
        <v>11</v>
      </c>
      <c r="E42" s="50" t="s">
        <v>2</v>
      </c>
      <c r="F42" s="50" t="s">
        <v>683</v>
      </c>
      <c r="G42" s="50" t="s">
        <v>610</v>
      </c>
      <c r="H42" s="50" t="s">
        <v>684</v>
      </c>
      <c r="I42" s="50" t="s">
        <v>4</v>
      </c>
      <c r="K42" s="70"/>
      <c r="O42" s="98"/>
      <c r="Q42" s="51"/>
    </row>
    <row r="43" spans="1:17" ht="12.75" x14ac:dyDescent="0.2">
      <c r="A43" s="51" t="s">
        <v>343</v>
      </c>
      <c r="B43" s="51" t="s">
        <v>343</v>
      </c>
      <c r="C43" s="50" t="s">
        <v>4</v>
      </c>
      <c r="D43" s="50">
        <v>11</v>
      </c>
      <c r="E43" s="50" t="s">
        <v>2</v>
      </c>
      <c r="F43" s="50" t="s">
        <v>685</v>
      </c>
      <c r="G43" s="50" t="s">
        <v>614</v>
      </c>
      <c r="H43" s="50" t="s">
        <v>686</v>
      </c>
      <c r="I43" s="50" t="s">
        <v>4</v>
      </c>
      <c r="K43" s="70"/>
      <c r="O43" s="97"/>
      <c r="Q43" s="51"/>
    </row>
    <row r="44" spans="1:17" ht="12.75" x14ac:dyDescent="0.2">
      <c r="A44" s="51" t="s">
        <v>344</v>
      </c>
      <c r="B44" s="51" t="s">
        <v>344</v>
      </c>
      <c r="C44" s="50" t="s">
        <v>4</v>
      </c>
      <c r="D44" s="50">
        <v>13</v>
      </c>
      <c r="E44" s="50" t="s">
        <v>341</v>
      </c>
      <c r="F44" s="50" t="s">
        <v>687</v>
      </c>
      <c r="G44" s="50" t="s">
        <v>373</v>
      </c>
      <c r="H44" s="50" t="s">
        <v>688</v>
      </c>
      <c r="I44" s="50" t="s">
        <v>4</v>
      </c>
      <c r="K44" s="70"/>
      <c r="O44" s="98"/>
      <c r="Q44" s="51"/>
    </row>
    <row r="45" spans="1:17" ht="12.75" x14ac:dyDescent="0.2">
      <c r="A45" s="51" t="s">
        <v>345</v>
      </c>
      <c r="B45" s="51" t="s">
        <v>345</v>
      </c>
      <c r="C45" s="50" t="s">
        <v>4</v>
      </c>
      <c r="D45" s="50">
        <v>13</v>
      </c>
      <c r="E45" s="50" t="s">
        <v>341</v>
      </c>
      <c r="F45" s="50" t="s">
        <v>689</v>
      </c>
      <c r="G45" s="50" t="s">
        <v>386</v>
      </c>
      <c r="H45" s="50" t="s">
        <v>690</v>
      </c>
      <c r="I45" s="50" t="s">
        <v>4</v>
      </c>
      <c r="K45" s="70"/>
      <c r="O45" s="97"/>
      <c r="Q45" s="51"/>
    </row>
    <row r="46" spans="1:17" ht="12.75" x14ac:dyDescent="0.2">
      <c r="A46" s="51" t="s">
        <v>346</v>
      </c>
      <c r="B46" s="51" t="s">
        <v>346</v>
      </c>
      <c r="C46" s="50" t="s">
        <v>4</v>
      </c>
      <c r="D46" s="50">
        <v>13</v>
      </c>
      <c r="E46" s="50" t="s">
        <v>341</v>
      </c>
      <c r="F46" s="50" t="s">
        <v>691</v>
      </c>
      <c r="G46" s="50" t="s">
        <v>419</v>
      </c>
      <c r="H46" s="50" t="s">
        <v>692</v>
      </c>
      <c r="I46" s="50" t="s">
        <v>4</v>
      </c>
      <c r="K46" s="70"/>
      <c r="O46" s="98"/>
      <c r="Q46" s="51"/>
    </row>
    <row r="47" spans="1:17" ht="12.75" x14ac:dyDescent="0.2">
      <c r="A47" s="51" t="s">
        <v>347</v>
      </c>
      <c r="B47" s="51" t="s">
        <v>347</v>
      </c>
      <c r="C47" s="50" t="s">
        <v>4</v>
      </c>
      <c r="D47" s="50">
        <v>13</v>
      </c>
      <c r="E47" s="50" t="s">
        <v>341</v>
      </c>
      <c r="F47" s="50" t="s">
        <v>693</v>
      </c>
      <c r="G47" s="50" t="s">
        <v>450</v>
      </c>
      <c r="H47" s="50" t="s">
        <v>694</v>
      </c>
      <c r="I47" s="50" t="s">
        <v>4</v>
      </c>
      <c r="K47" s="70"/>
      <c r="O47" s="97"/>
      <c r="Q47" s="51"/>
    </row>
    <row r="48" spans="1:17" ht="12.75" x14ac:dyDescent="0.2">
      <c r="A48" s="51" t="s">
        <v>348</v>
      </c>
      <c r="B48" s="51" t="s">
        <v>348</v>
      </c>
      <c r="C48" s="50" t="s">
        <v>4</v>
      </c>
      <c r="D48" s="50">
        <v>13</v>
      </c>
      <c r="E48" s="50" t="s">
        <v>341</v>
      </c>
      <c r="F48" s="50" t="s">
        <v>695</v>
      </c>
      <c r="G48" s="50" t="s">
        <v>481</v>
      </c>
      <c r="H48" s="50" t="s">
        <v>696</v>
      </c>
      <c r="I48" s="50" t="s">
        <v>4</v>
      </c>
      <c r="K48" s="70"/>
      <c r="O48" s="98"/>
      <c r="Q48" s="51"/>
    </row>
    <row r="49" spans="1:17" ht="12.75" x14ac:dyDescent="0.2">
      <c r="A49" s="51" t="s">
        <v>349</v>
      </c>
      <c r="B49" s="51" t="s">
        <v>349</v>
      </c>
      <c r="C49" s="50" t="s">
        <v>4</v>
      </c>
      <c r="D49" s="50">
        <v>13</v>
      </c>
      <c r="E49" s="50" t="s">
        <v>341</v>
      </c>
      <c r="F49" s="50" t="s">
        <v>697</v>
      </c>
      <c r="G49" s="50" t="s">
        <v>506</v>
      </c>
      <c r="H49" s="50" t="s">
        <v>698</v>
      </c>
      <c r="I49" s="50" t="s">
        <v>4</v>
      </c>
      <c r="K49" s="70"/>
      <c r="O49" s="97"/>
      <c r="Q49" s="51"/>
    </row>
    <row r="50" spans="1:17" ht="12.75" x14ac:dyDescent="0.2">
      <c r="A50" s="51" t="s">
        <v>350</v>
      </c>
      <c r="B50" s="51" t="s">
        <v>350</v>
      </c>
      <c r="C50" s="50" t="s">
        <v>4</v>
      </c>
      <c r="D50" s="50">
        <v>13</v>
      </c>
      <c r="E50" s="50" t="s">
        <v>341</v>
      </c>
      <c r="F50" s="50" t="s">
        <v>699</v>
      </c>
      <c r="G50" s="50" t="s">
        <v>526</v>
      </c>
      <c r="H50" s="50" t="s">
        <v>700</v>
      </c>
      <c r="I50" s="50" t="s">
        <v>4</v>
      </c>
      <c r="K50" s="70"/>
      <c r="O50" s="98"/>
      <c r="Q50" s="51"/>
    </row>
    <row r="51" spans="1:17" ht="12.75" x14ac:dyDescent="0.2">
      <c r="A51" s="51" t="s">
        <v>351</v>
      </c>
      <c r="B51" s="51" t="s">
        <v>701</v>
      </c>
      <c r="C51" s="50" t="s">
        <v>4</v>
      </c>
      <c r="D51" s="50">
        <v>13</v>
      </c>
      <c r="E51" s="50" t="s">
        <v>341</v>
      </c>
      <c r="F51" s="50" t="s">
        <v>702</v>
      </c>
      <c r="G51" s="50" t="s">
        <v>543</v>
      </c>
      <c r="H51" s="50" t="s">
        <v>703</v>
      </c>
      <c r="I51" s="50" t="s">
        <v>4</v>
      </c>
      <c r="K51" s="70"/>
      <c r="O51" s="97"/>
      <c r="Q51" s="51"/>
    </row>
    <row r="52" spans="1:17" ht="12.75" x14ac:dyDescent="0.2">
      <c r="A52" s="51" t="s">
        <v>352</v>
      </c>
      <c r="B52" s="51" t="s">
        <v>352</v>
      </c>
      <c r="C52" s="50" t="s">
        <v>4</v>
      </c>
      <c r="D52" s="50">
        <v>13</v>
      </c>
      <c r="E52" s="50" t="s">
        <v>341</v>
      </c>
      <c r="F52" s="50" t="s">
        <v>704</v>
      </c>
      <c r="G52" s="50" t="s">
        <v>557</v>
      </c>
      <c r="H52" s="50" t="s">
        <v>705</v>
      </c>
      <c r="I52" s="50" t="s">
        <v>4</v>
      </c>
      <c r="K52" s="70"/>
      <c r="O52" s="98"/>
      <c r="Q52" s="51"/>
    </row>
    <row r="53" spans="1:17" ht="12.75" x14ac:dyDescent="0.2">
      <c r="A53" s="51" t="s">
        <v>353</v>
      </c>
      <c r="B53" s="51" t="s">
        <v>353</v>
      </c>
      <c r="C53" s="50" t="s">
        <v>4</v>
      </c>
      <c r="D53" s="50">
        <v>15</v>
      </c>
      <c r="E53" s="50" t="s">
        <v>342</v>
      </c>
      <c r="F53" s="50" t="s">
        <v>706</v>
      </c>
      <c r="G53" s="50" t="s">
        <v>373</v>
      </c>
      <c r="H53" s="50" t="s">
        <v>707</v>
      </c>
      <c r="I53" s="50" t="s">
        <v>4</v>
      </c>
      <c r="K53" s="70"/>
      <c r="O53" s="97"/>
      <c r="Q53" s="51"/>
    </row>
    <row r="54" spans="1:17" ht="12.75" x14ac:dyDescent="0.2">
      <c r="A54" s="51" t="s">
        <v>354</v>
      </c>
      <c r="B54" s="51" t="s">
        <v>354</v>
      </c>
      <c r="C54" s="50" t="s">
        <v>4</v>
      </c>
      <c r="D54" s="50">
        <v>15</v>
      </c>
      <c r="E54" s="50" t="s">
        <v>342</v>
      </c>
      <c r="F54" s="50" t="s">
        <v>708</v>
      </c>
      <c r="G54" s="50" t="s">
        <v>387</v>
      </c>
      <c r="H54" s="50" t="s">
        <v>709</v>
      </c>
      <c r="I54" s="50" t="s">
        <v>4</v>
      </c>
      <c r="K54" s="70"/>
      <c r="O54" s="98"/>
      <c r="Q54" s="51"/>
    </row>
    <row r="55" spans="1:17" ht="12.75" x14ac:dyDescent="0.2">
      <c r="A55" s="51" t="s">
        <v>355</v>
      </c>
      <c r="B55" s="51" t="s">
        <v>710</v>
      </c>
      <c r="C55" s="50" t="s">
        <v>4</v>
      </c>
      <c r="D55" s="50">
        <v>15</v>
      </c>
      <c r="E55" s="50" t="s">
        <v>342</v>
      </c>
      <c r="F55" s="50" t="s">
        <v>711</v>
      </c>
      <c r="G55" s="50" t="s">
        <v>420</v>
      </c>
      <c r="H55" s="50" t="s">
        <v>712</v>
      </c>
      <c r="I55" s="50" t="s">
        <v>4</v>
      </c>
      <c r="O55" s="97"/>
      <c r="Q55" s="51"/>
    </row>
    <row r="56" spans="1:17" ht="12.75" x14ac:dyDescent="0.2">
      <c r="A56" s="51" t="s">
        <v>356</v>
      </c>
      <c r="B56" s="51" t="s">
        <v>356</v>
      </c>
      <c r="C56" s="50" t="s">
        <v>4</v>
      </c>
      <c r="D56" s="50">
        <v>15</v>
      </c>
      <c r="E56" s="50" t="s">
        <v>342</v>
      </c>
      <c r="F56" s="50" t="s">
        <v>713</v>
      </c>
      <c r="G56" s="50" t="s">
        <v>451</v>
      </c>
      <c r="H56" s="50" t="s">
        <v>714</v>
      </c>
      <c r="I56" s="50" t="s">
        <v>4</v>
      </c>
      <c r="K56" s="70"/>
      <c r="O56" s="98"/>
      <c r="Q56" s="51"/>
    </row>
    <row r="57" spans="1:17" ht="12.75" x14ac:dyDescent="0.2">
      <c r="A57" s="51" t="s">
        <v>357</v>
      </c>
      <c r="B57" s="51" t="s">
        <v>357</v>
      </c>
      <c r="C57" s="50" t="s">
        <v>4</v>
      </c>
      <c r="D57" s="50">
        <v>15</v>
      </c>
      <c r="E57" s="50" t="s">
        <v>342</v>
      </c>
      <c r="F57" s="50" t="s">
        <v>715</v>
      </c>
      <c r="G57" s="50" t="s">
        <v>482</v>
      </c>
      <c r="H57" s="50" t="s">
        <v>716</v>
      </c>
      <c r="I57" s="50" t="s">
        <v>4</v>
      </c>
      <c r="K57" s="70"/>
      <c r="O57" s="97"/>
      <c r="Q57" s="51"/>
    </row>
    <row r="58" spans="1:17" ht="12.75" x14ac:dyDescent="0.2">
      <c r="A58" s="51" t="s">
        <v>358</v>
      </c>
      <c r="B58" s="51" t="s">
        <v>358</v>
      </c>
      <c r="C58" s="50" t="s">
        <v>4</v>
      </c>
      <c r="D58" s="50">
        <v>15</v>
      </c>
      <c r="E58" s="50" t="s">
        <v>342</v>
      </c>
      <c r="F58" s="50" t="s">
        <v>717</v>
      </c>
      <c r="G58" s="50" t="s">
        <v>507</v>
      </c>
      <c r="H58" s="50" t="s">
        <v>718</v>
      </c>
      <c r="I58" s="50" t="s">
        <v>4</v>
      </c>
      <c r="K58" s="70"/>
      <c r="O58" s="98"/>
      <c r="Q58" s="51"/>
    </row>
    <row r="59" spans="1:17" ht="12.75" x14ac:dyDescent="0.2">
      <c r="A59" s="51" t="s">
        <v>359</v>
      </c>
      <c r="B59" s="51" t="s">
        <v>359</v>
      </c>
      <c r="C59" s="50" t="s">
        <v>4</v>
      </c>
      <c r="D59" s="50">
        <v>15</v>
      </c>
      <c r="E59" s="50" t="s">
        <v>342</v>
      </c>
      <c r="F59" s="50" t="s">
        <v>719</v>
      </c>
      <c r="G59" s="50" t="s">
        <v>527</v>
      </c>
      <c r="H59" s="50" t="s">
        <v>720</v>
      </c>
      <c r="I59" s="50" t="s">
        <v>4</v>
      </c>
      <c r="K59" s="70"/>
      <c r="O59" s="97"/>
      <c r="Q59" s="51"/>
    </row>
    <row r="60" spans="1:17" ht="12.75" x14ac:dyDescent="0.2">
      <c r="A60" s="51" t="s">
        <v>360</v>
      </c>
      <c r="B60" s="51" t="s">
        <v>360</v>
      </c>
      <c r="C60" s="50" t="s">
        <v>4</v>
      </c>
      <c r="D60" s="50">
        <v>15</v>
      </c>
      <c r="E60" s="50" t="s">
        <v>342</v>
      </c>
      <c r="F60" s="50" t="s">
        <v>721</v>
      </c>
      <c r="G60" s="50" t="s">
        <v>544</v>
      </c>
      <c r="H60" s="50" t="s">
        <v>722</v>
      </c>
      <c r="I60" s="50" t="s">
        <v>4</v>
      </c>
      <c r="O60" s="98"/>
      <c r="Q60" s="51"/>
    </row>
    <row r="61" spans="1:17" ht="12.75" x14ac:dyDescent="0.2">
      <c r="A61" s="51" t="s">
        <v>361</v>
      </c>
      <c r="B61" s="51" t="s">
        <v>361</v>
      </c>
      <c r="C61" s="50" t="s">
        <v>4</v>
      </c>
      <c r="D61" s="50">
        <v>15</v>
      </c>
      <c r="E61" s="50" t="s">
        <v>342</v>
      </c>
      <c r="F61" s="50" t="s">
        <v>723</v>
      </c>
      <c r="G61" s="50" t="s">
        <v>558</v>
      </c>
      <c r="H61" s="50" t="s">
        <v>724</v>
      </c>
      <c r="I61" s="50" t="s">
        <v>4</v>
      </c>
      <c r="K61" s="70"/>
      <c r="O61" s="97"/>
      <c r="Q61" s="51"/>
    </row>
    <row r="62" spans="1:17" ht="12.75" x14ac:dyDescent="0.2">
      <c r="A62" s="51" t="s">
        <v>362</v>
      </c>
      <c r="B62" s="51" t="s">
        <v>362</v>
      </c>
      <c r="C62" s="50" t="s">
        <v>4</v>
      </c>
      <c r="D62" s="50">
        <v>15</v>
      </c>
      <c r="E62" s="50" t="s">
        <v>342</v>
      </c>
      <c r="F62" s="50" t="s">
        <v>725</v>
      </c>
      <c r="G62" s="50" t="s">
        <v>569</v>
      </c>
      <c r="H62" s="50" t="s">
        <v>726</v>
      </c>
      <c r="I62" s="50" t="s">
        <v>4</v>
      </c>
      <c r="K62" s="70"/>
      <c r="O62" s="98"/>
      <c r="Q62" s="51"/>
    </row>
    <row r="63" spans="1:17" ht="12.75" x14ac:dyDescent="0.2">
      <c r="A63" s="51" t="s">
        <v>363</v>
      </c>
      <c r="B63" s="51" t="s">
        <v>363</v>
      </c>
      <c r="C63" s="50" t="s">
        <v>4</v>
      </c>
      <c r="D63" s="50">
        <v>15</v>
      </c>
      <c r="E63" s="50" t="s">
        <v>342</v>
      </c>
      <c r="F63" s="50" t="s">
        <v>727</v>
      </c>
      <c r="G63" s="50" t="s">
        <v>578</v>
      </c>
      <c r="H63" s="50" t="s">
        <v>728</v>
      </c>
      <c r="I63" s="50" t="s">
        <v>4</v>
      </c>
      <c r="K63" s="70"/>
      <c r="O63" s="97"/>
      <c r="Q63" s="51"/>
    </row>
    <row r="64" spans="1:17" ht="12.75" x14ac:dyDescent="0.2">
      <c r="A64" s="51" t="s">
        <v>364</v>
      </c>
      <c r="B64" s="51" t="s">
        <v>364</v>
      </c>
      <c r="C64" s="50" t="s">
        <v>4</v>
      </c>
      <c r="D64" s="50">
        <v>15</v>
      </c>
      <c r="E64" s="50" t="s">
        <v>342</v>
      </c>
      <c r="F64" s="50" t="s">
        <v>729</v>
      </c>
      <c r="G64" s="50" t="s">
        <v>586</v>
      </c>
      <c r="H64" s="50" t="s">
        <v>730</v>
      </c>
      <c r="I64" s="50" t="s">
        <v>4</v>
      </c>
      <c r="K64" s="70"/>
      <c r="O64" s="98"/>
      <c r="Q64" s="51"/>
    </row>
    <row r="65" spans="1:17" ht="12.75" x14ac:dyDescent="0.2">
      <c r="A65" s="51" t="s">
        <v>365</v>
      </c>
      <c r="B65" s="51" t="s">
        <v>731</v>
      </c>
      <c r="C65" s="50" t="s">
        <v>4</v>
      </c>
      <c r="D65" s="50">
        <v>15</v>
      </c>
      <c r="E65" s="50" t="s">
        <v>342</v>
      </c>
      <c r="F65" s="50" t="s">
        <v>732</v>
      </c>
      <c r="G65" s="50" t="s">
        <v>593</v>
      </c>
      <c r="H65" s="50" t="s">
        <v>733</v>
      </c>
      <c r="I65" s="50" t="s">
        <v>4</v>
      </c>
      <c r="K65" s="70"/>
      <c r="O65" s="97"/>
      <c r="Q65" s="51"/>
    </row>
    <row r="66" spans="1:17" ht="12.75" x14ac:dyDescent="0.2">
      <c r="A66" s="51" t="s">
        <v>366</v>
      </c>
      <c r="B66" s="51" t="s">
        <v>366</v>
      </c>
      <c r="C66" s="50" t="s">
        <v>4</v>
      </c>
      <c r="D66" s="50">
        <v>17</v>
      </c>
      <c r="E66" s="50" t="s">
        <v>343</v>
      </c>
      <c r="F66" s="50" t="s">
        <v>734</v>
      </c>
      <c r="G66" s="50" t="s">
        <v>373</v>
      </c>
      <c r="H66" s="50" t="s">
        <v>735</v>
      </c>
      <c r="I66" s="50" t="s">
        <v>4</v>
      </c>
      <c r="K66" s="70"/>
      <c r="O66" s="98"/>
      <c r="Q66" s="51"/>
    </row>
    <row r="67" spans="1:17" x14ac:dyDescent="0.2">
      <c r="A67" s="51" t="s">
        <v>367</v>
      </c>
      <c r="B67" s="51" t="s">
        <v>367</v>
      </c>
      <c r="C67" s="50" t="s">
        <v>4</v>
      </c>
      <c r="D67" s="50">
        <v>17</v>
      </c>
      <c r="E67" s="50" t="s">
        <v>343</v>
      </c>
      <c r="F67" s="50" t="s">
        <v>736</v>
      </c>
      <c r="G67" s="50" t="s">
        <v>388</v>
      </c>
      <c r="H67" s="50" t="s">
        <v>737</v>
      </c>
      <c r="I67" s="50" t="s">
        <v>4</v>
      </c>
      <c r="K67" s="70"/>
      <c r="Q67" s="51"/>
    </row>
    <row r="68" spans="1:17" x14ac:dyDescent="0.2">
      <c r="A68" s="51" t="s">
        <v>368</v>
      </c>
      <c r="B68" s="51" t="s">
        <v>368</v>
      </c>
      <c r="C68" s="50" t="s">
        <v>4</v>
      </c>
      <c r="D68" s="50">
        <v>17</v>
      </c>
      <c r="E68" s="50" t="s">
        <v>343</v>
      </c>
      <c r="F68" s="50" t="s">
        <v>738</v>
      </c>
      <c r="G68" s="50" t="s">
        <v>421</v>
      </c>
      <c r="H68" s="50" t="s">
        <v>739</v>
      </c>
      <c r="I68" s="50" t="s">
        <v>4</v>
      </c>
    </row>
    <row r="69" spans="1:17" x14ac:dyDescent="0.2">
      <c r="A69" s="51" t="s">
        <v>369</v>
      </c>
      <c r="B69" s="51" t="s">
        <v>369</v>
      </c>
      <c r="C69" s="50" t="s">
        <v>4</v>
      </c>
      <c r="D69" s="50">
        <v>17</v>
      </c>
      <c r="E69" s="50" t="s">
        <v>343</v>
      </c>
      <c r="F69" s="50" t="s">
        <v>740</v>
      </c>
      <c r="G69" s="50" t="s">
        <v>452</v>
      </c>
      <c r="H69" s="50" t="s">
        <v>741</v>
      </c>
      <c r="I69" s="50" t="s">
        <v>4</v>
      </c>
    </row>
    <row r="70" spans="1:17" x14ac:dyDescent="0.2">
      <c r="A70" s="51" t="s">
        <v>370</v>
      </c>
      <c r="B70" s="51" t="s">
        <v>370</v>
      </c>
      <c r="C70" s="50" t="s">
        <v>4</v>
      </c>
      <c r="D70" s="50">
        <v>17</v>
      </c>
      <c r="E70" s="50" t="s">
        <v>343</v>
      </c>
      <c r="F70" s="50" t="s">
        <v>742</v>
      </c>
      <c r="G70" s="50" t="s">
        <v>483</v>
      </c>
      <c r="H70" s="50" t="s">
        <v>743</v>
      </c>
      <c r="I70" s="50" t="s">
        <v>4</v>
      </c>
    </row>
    <row r="71" spans="1:17" x14ac:dyDescent="0.2">
      <c r="D71" s="50">
        <v>17</v>
      </c>
      <c r="E71" s="50" t="s">
        <v>343</v>
      </c>
      <c r="F71" s="50" t="s">
        <v>744</v>
      </c>
      <c r="G71" s="50" t="s">
        <v>437</v>
      </c>
      <c r="H71" s="50" t="s">
        <v>745</v>
      </c>
      <c r="I71" s="50" t="s">
        <v>4</v>
      </c>
    </row>
    <row r="72" spans="1:17" x14ac:dyDescent="0.2">
      <c r="D72" s="50">
        <v>17</v>
      </c>
      <c r="E72" s="50" t="s">
        <v>343</v>
      </c>
      <c r="F72" s="50" t="s">
        <v>746</v>
      </c>
      <c r="G72" s="50" t="s">
        <v>528</v>
      </c>
      <c r="H72" s="50" t="s">
        <v>747</v>
      </c>
      <c r="I72" s="50" t="s">
        <v>4</v>
      </c>
    </row>
    <row r="73" spans="1:17" x14ac:dyDescent="0.2">
      <c r="D73" s="50">
        <v>18</v>
      </c>
      <c r="E73" s="50" t="s">
        <v>344</v>
      </c>
      <c r="F73" s="50" t="s">
        <v>748</v>
      </c>
      <c r="G73" s="50" t="s">
        <v>373</v>
      </c>
      <c r="H73" s="50" t="s">
        <v>749</v>
      </c>
      <c r="I73" s="50" t="s">
        <v>4</v>
      </c>
    </row>
    <row r="74" spans="1:17" x14ac:dyDescent="0.2">
      <c r="D74" s="50">
        <v>18</v>
      </c>
      <c r="E74" s="50" t="s">
        <v>344</v>
      </c>
      <c r="F74" s="50" t="s">
        <v>750</v>
      </c>
      <c r="G74" s="50" t="s">
        <v>389</v>
      </c>
      <c r="H74" s="50" t="s">
        <v>751</v>
      </c>
      <c r="I74" s="50" t="s">
        <v>4</v>
      </c>
    </row>
    <row r="75" spans="1:17" x14ac:dyDescent="0.2">
      <c r="D75" s="50">
        <v>18</v>
      </c>
      <c r="E75" s="50" t="s">
        <v>344</v>
      </c>
      <c r="F75" s="50" t="s">
        <v>752</v>
      </c>
      <c r="G75" s="50" t="s">
        <v>422</v>
      </c>
      <c r="H75" s="50" t="s">
        <v>753</v>
      </c>
      <c r="I75" s="50" t="s">
        <v>4</v>
      </c>
    </row>
    <row r="76" spans="1:17" x14ac:dyDescent="0.2">
      <c r="D76" s="50">
        <v>18</v>
      </c>
      <c r="E76" s="50" t="s">
        <v>344</v>
      </c>
      <c r="F76" s="50" t="s">
        <v>754</v>
      </c>
      <c r="G76" s="50" t="s">
        <v>453</v>
      </c>
      <c r="H76" s="50" t="s">
        <v>755</v>
      </c>
      <c r="I76" s="50" t="s">
        <v>4</v>
      </c>
    </row>
    <row r="77" spans="1:17" x14ac:dyDescent="0.2">
      <c r="D77" s="50">
        <v>18</v>
      </c>
      <c r="E77" s="50" t="s">
        <v>344</v>
      </c>
      <c r="F77" s="50" t="s">
        <v>756</v>
      </c>
      <c r="G77" s="50" t="s">
        <v>484</v>
      </c>
      <c r="H77" s="50" t="s">
        <v>757</v>
      </c>
      <c r="I77" s="50" t="s">
        <v>4</v>
      </c>
    </row>
    <row r="78" spans="1:17" x14ac:dyDescent="0.2">
      <c r="D78" s="50">
        <v>19</v>
      </c>
      <c r="E78" s="50" t="s">
        <v>345</v>
      </c>
      <c r="F78" s="50" t="s">
        <v>758</v>
      </c>
      <c r="G78" s="50" t="s">
        <v>373</v>
      </c>
      <c r="H78" s="50" t="s">
        <v>759</v>
      </c>
      <c r="I78" s="50" t="s">
        <v>4</v>
      </c>
    </row>
    <row r="79" spans="1:17" x14ac:dyDescent="0.2">
      <c r="D79" s="50">
        <v>19</v>
      </c>
      <c r="E79" s="50" t="s">
        <v>345</v>
      </c>
      <c r="F79" s="50" t="s">
        <v>760</v>
      </c>
      <c r="G79" s="50" t="s">
        <v>390</v>
      </c>
      <c r="H79" s="50" t="s">
        <v>761</v>
      </c>
      <c r="I79" s="50" t="s">
        <v>4</v>
      </c>
    </row>
    <row r="80" spans="1:17" x14ac:dyDescent="0.2">
      <c r="D80" s="50">
        <v>19</v>
      </c>
      <c r="E80" s="50" t="s">
        <v>345</v>
      </c>
      <c r="F80" s="50" t="s">
        <v>762</v>
      </c>
      <c r="G80" s="50" t="s">
        <v>423</v>
      </c>
      <c r="H80" s="50" t="s">
        <v>763</v>
      </c>
      <c r="I80" s="50" t="s">
        <v>4</v>
      </c>
    </row>
    <row r="81" spans="4:9" x14ac:dyDescent="0.2">
      <c r="D81" s="50">
        <v>19</v>
      </c>
      <c r="E81" s="50" t="s">
        <v>345</v>
      </c>
      <c r="F81" s="50" t="s">
        <v>764</v>
      </c>
      <c r="G81" s="50" t="s">
        <v>454</v>
      </c>
      <c r="H81" s="50" t="s">
        <v>765</v>
      </c>
      <c r="I81" s="50" t="s">
        <v>4</v>
      </c>
    </row>
    <row r="82" spans="4:9" x14ac:dyDescent="0.2">
      <c r="D82" s="50">
        <v>19</v>
      </c>
      <c r="E82" s="50" t="s">
        <v>345</v>
      </c>
      <c r="F82" s="50" t="s">
        <v>766</v>
      </c>
      <c r="G82" s="50" t="s">
        <v>485</v>
      </c>
      <c r="H82" s="50" t="s">
        <v>767</v>
      </c>
      <c r="I82" s="50" t="s">
        <v>4</v>
      </c>
    </row>
    <row r="83" spans="4:9" x14ac:dyDescent="0.2">
      <c r="D83" s="50">
        <v>19</v>
      </c>
      <c r="E83" s="50" t="s">
        <v>345</v>
      </c>
      <c r="F83" s="50" t="s">
        <v>768</v>
      </c>
      <c r="G83" s="50" t="s">
        <v>437</v>
      </c>
      <c r="H83" s="50" t="s">
        <v>769</v>
      </c>
      <c r="I83" s="50" t="s">
        <v>4</v>
      </c>
    </row>
    <row r="84" spans="4:9" x14ac:dyDescent="0.2">
      <c r="D84" s="50">
        <v>19</v>
      </c>
      <c r="E84" s="50" t="s">
        <v>345</v>
      </c>
      <c r="F84" s="50" t="s">
        <v>770</v>
      </c>
      <c r="G84" s="50" t="s">
        <v>529</v>
      </c>
      <c r="H84" s="50" t="s">
        <v>771</v>
      </c>
      <c r="I84" s="50" t="s">
        <v>4</v>
      </c>
    </row>
    <row r="85" spans="4:9" x14ac:dyDescent="0.2">
      <c r="D85" s="50">
        <v>19</v>
      </c>
      <c r="E85" s="50" t="s">
        <v>345</v>
      </c>
      <c r="F85" s="50" t="s">
        <v>772</v>
      </c>
      <c r="G85" s="50" t="s">
        <v>545</v>
      </c>
      <c r="H85" s="50" t="s">
        <v>773</v>
      </c>
      <c r="I85" s="50" t="s">
        <v>4</v>
      </c>
    </row>
    <row r="86" spans="4:9" x14ac:dyDescent="0.2">
      <c r="D86" s="50">
        <v>20</v>
      </c>
      <c r="E86" s="50" t="s">
        <v>346</v>
      </c>
      <c r="F86" s="50" t="s">
        <v>774</v>
      </c>
      <c r="G86" s="50" t="s">
        <v>373</v>
      </c>
      <c r="H86" s="50" t="s">
        <v>775</v>
      </c>
      <c r="I86" s="50" t="s">
        <v>4</v>
      </c>
    </row>
    <row r="87" spans="4:9" x14ac:dyDescent="0.2">
      <c r="D87" s="50">
        <v>20</v>
      </c>
      <c r="E87" s="50" t="s">
        <v>346</v>
      </c>
      <c r="F87" s="50" t="s">
        <v>776</v>
      </c>
      <c r="G87" s="50" t="s">
        <v>391</v>
      </c>
      <c r="H87" s="50" t="s">
        <v>777</v>
      </c>
      <c r="I87" s="50" t="s">
        <v>4</v>
      </c>
    </row>
    <row r="88" spans="4:9" x14ac:dyDescent="0.2">
      <c r="D88" s="50">
        <v>20</v>
      </c>
      <c r="E88" s="50" t="s">
        <v>346</v>
      </c>
      <c r="F88" s="50" t="s">
        <v>778</v>
      </c>
      <c r="G88" s="50" t="s">
        <v>424</v>
      </c>
      <c r="H88" s="50" t="s">
        <v>779</v>
      </c>
      <c r="I88" s="50" t="s">
        <v>4</v>
      </c>
    </row>
    <row r="89" spans="4:9" x14ac:dyDescent="0.2">
      <c r="D89" s="50">
        <v>20</v>
      </c>
      <c r="E89" s="50" t="s">
        <v>346</v>
      </c>
      <c r="F89" s="50" t="s">
        <v>780</v>
      </c>
      <c r="G89" s="50" t="s">
        <v>455</v>
      </c>
      <c r="H89" s="50" t="s">
        <v>781</v>
      </c>
      <c r="I89" s="50" t="s">
        <v>4</v>
      </c>
    </row>
    <row r="90" spans="4:9" x14ac:dyDescent="0.2">
      <c r="D90" s="50">
        <v>20</v>
      </c>
      <c r="E90" s="50" t="s">
        <v>346</v>
      </c>
      <c r="F90" s="50" t="s">
        <v>782</v>
      </c>
      <c r="G90" s="50" t="s">
        <v>486</v>
      </c>
      <c r="H90" s="50" t="s">
        <v>783</v>
      </c>
      <c r="I90" s="50" t="s">
        <v>4</v>
      </c>
    </row>
    <row r="91" spans="4:9" x14ac:dyDescent="0.2">
      <c r="D91" s="50">
        <v>20</v>
      </c>
      <c r="E91" s="50" t="s">
        <v>346</v>
      </c>
      <c r="F91" s="50" t="s">
        <v>784</v>
      </c>
      <c r="G91" s="50" t="s">
        <v>508</v>
      </c>
      <c r="H91" s="50" t="s">
        <v>785</v>
      </c>
      <c r="I91" s="50" t="s">
        <v>4</v>
      </c>
    </row>
    <row r="92" spans="4:9" x14ac:dyDescent="0.2">
      <c r="D92" s="50">
        <v>23</v>
      </c>
      <c r="E92" s="50" t="s">
        <v>347</v>
      </c>
      <c r="F92" s="50" t="s">
        <v>786</v>
      </c>
      <c r="G92" s="50" t="s">
        <v>373</v>
      </c>
      <c r="H92" s="50" t="s">
        <v>787</v>
      </c>
      <c r="I92" s="50" t="s">
        <v>4</v>
      </c>
    </row>
    <row r="93" spans="4:9" x14ac:dyDescent="0.2">
      <c r="D93" s="50">
        <v>23</v>
      </c>
      <c r="E93" s="50" t="s">
        <v>347</v>
      </c>
      <c r="F93" s="50" t="s">
        <v>788</v>
      </c>
      <c r="G93" s="50" t="s">
        <v>392</v>
      </c>
      <c r="H93" s="50" t="s">
        <v>789</v>
      </c>
      <c r="I93" s="50" t="s">
        <v>4</v>
      </c>
    </row>
    <row r="94" spans="4:9" x14ac:dyDescent="0.2">
      <c r="D94" s="50">
        <v>23</v>
      </c>
      <c r="E94" s="50" t="s">
        <v>347</v>
      </c>
      <c r="F94" s="50" t="s">
        <v>790</v>
      </c>
      <c r="G94" s="50" t="s">
        <v>425</v>
      </c>
      <c r="H94" s="50" t="s">
        <v>791</v>
      </c>
      <c r="I94" s="50" t="s">
        <v>4</v>
      </c>
    </row>
    <row r="95" spans="4:9" x14ac:dyDescent="0.2">
      <c r="D95" s="50">
        <v>23</v>
      </c>
      <c r="E95" s="50" t="s">
        <v>347</v>
      </c>
      <c r="F95" s="50" t="s">
        <v>792</v>
      </c>
      <c r="G95" s="50" t="s">
        <v>456</v>
      </c>
      <c r="H95" s="50" t="s">
        <v>793</v>
      </c>
      <c r="I95" s="50" t="s">
        <v>4</v>
      </c>
    </row>
    <row r="96" spans="4:9" x14ac:dyDescent="0.2">
      <c r="D96" s="50">
        <v>23</v>
      </c>
      <c r="E96" s="50" t="s">
        <v>347</v>
      </c>
      <c r="F96" s="50" t="s">
        <v>794</v>
      </c>
      <c r="G96" s="50" t="s">
        <v>487</v>
      </c>
      <c r="H96" s="50" t="s">
        <v>795</v>
      </c>
      <c r="I96" s="50" t="s">
        <v>4</v>
      </c>
    </row>
    <row r="97" spans="4:9" x14ac:dyDescent="0.2">
      <c r="D97" s="50">
        <v>23</v>
      </c>
      <c r="E97" s="50" t="s">
        <v>347</v>
      </c>
      <c r="F97" s="50" t="s">
        <v>796</v>
      </c>
      <c r="G97" s="50" t="s">
        <v>509</v>
      </c>
      <c r="H97" s="50" t="s">
        <v>797</v>
      </c>
      <c r="I97" s="50" t="s">
        <v>4</v>
      </c>
    </row>
    <row r="98" spans="4:9" x14ac:dyDescent="0.2">
      <c r="D98" s="50">
        <v>23</v>
      </c>
      <c r="E98" s="50" t="s">
        <v>347</v>
      </c>
      <c r="F98" s="50" t="s">
        <v>798</v>
      </c>
      <c r="G98" s="50" t="s">
        <v>530</v>
      </c>
      <c r="H98" s="50" t="s">
        <v>799</v>
      </c>
      <c r="I98" s="50" t="s">
        <v>4</v>
      </c>
    </row>
    <row r="99" spans="4:9" x14ac:dyDescent="0.2">
      <c r="D99" s="50">
        <v>23</v>
      </c>
      <c r="E99" s="50" t="s">
        <v>347</v>
      </c>
      <c r="F99" s="50" t="s">
        <v>800</v>
      </c>
      <c r="G99" s="50" t="s">
        <v>546</v>
      </c>
      <c r="H99" s="50" t="s">
        <v>801</v>
      </c>
      <c r="I99" s="50" t="s">
        <v>4</v>
      </c>
    </row>
    <row r="100" spans="4:9" x14ac:dyDescent="0.2">
      <c r="D100" s="50">
        <v>23</v>
      </c>
      <c r="E100" s="50" t="s">
        <v>347</v>
      </c>
      <c r="F100" s="50" t="s">
        <v>802</v>
      </c>
      <c r="G100" s="50" t="s">
        <v>559</v>
      </c>
      <c r="H100" s="50" t="s">
        <v>803</v>
      </c>
      <c r="I100" s="50" t="s">
        <v>4</v>
      </c>
    </row>
    <row r="101" spans="4:9" x14ac:dyDescent="0.2">
      <c r="D101" s="50">
        <v>25</v>
      </c>
      <c r="E101" s="50" t="s">
        <v>348</v>
      </c>
      <c r="F101" s="50" t="s">
        <v>804</v>
      </c>
      <c r="G101" s="50" t="s">
        <v>373</v>
      </c>
      <c r="H101" s="50" t="s">
        <v>805</v>
      </c>
      <c r="I101" s="50" t="s">
        <v>4</v>
      </c>
    </row>
    <row r="102" spans="4:9" x14ac:dyDescent="0.2">
      <c r="D102" s="50">
        <v>25</v>
      </c>
      <c r="E102" s="50" t="s">
        <v>348</v>
      </c>
      <c r="F102" s="50" t="s">
        <v>806</v>
      </c>
      <c r="G102" s="50" t="s">
        <v>393</v>
      </c>
      <c r="H102" s="50" t="s">
        <v>807</v>
      </c>
      <c r="I102" s="50" t="s">
        <v>4</v>
      </c>
    </row>
    <row r="103" spans="4:9" x14ac:dyDescent="0.2">
      <c r="D103" s="50">
        <v>25</v>
      </c>
      <c r="E103" s="50" t="s">
        <v>348</v>
      </c>
      <c r="F103" s="50" t="s">
        <v>808</v>
      </c>
      <c r="G103" s="50" t="s">
        <v>426</v>
      </c>
      <c r="H103" s="50" t="s">
        <v>809</v>
      </c>
      <c r="I103" s="50" t="s">
        <v>4</v>
      </c>
    </row>
    <row r="104" spans="4:9" x14ac:dyDescent="0.2">
      <c r="D104" s="50">
        <v>25</v>
      </c>
      <c r="E104" s="50" t="s">
        <v>348</v>
      </c>
      <c r="F104" s="50" t="s">
        <v>810</v>
      </c>
      <c r="G104" s="50" t="s">
        <v>457</v>
      </c>
      <c r="H104" s="50" t="s">
        <v>811</v>
      </c>
      <c r="I104" s="50" t="s">
        <v>4</v>
      </c>
    </row>
    <row r="105" spans="4:9" x14ac:dyDescent="0.2">
      <c r="D105" s="50">
        <v>25</v>
      </c>
      <c r="E105" s="50" t="s">
        <v>348</v>
      </c>
      <c r="F105" s="50" t="s">
        <v>812</v>
      </c>
      <c r="G105" s="50" t="s">
        <v>488</v>
      </c>
      <c r="H105" s="50" t="s">
        <v>813</v>
      </c>
      <c r="I105" s="50" t="s">
        <v>4</v>
      </c>
    </row>
    <row r="106" spans="4:9" x14ac:dyDescent="0.2">
      <c r="D106" s="50">
        <v>25</v>
      </c>
      <c r="E106" s="50" t="s">
        <v>348</v>
      </c>
      <c r="F106" s="50" t="s">
        <v>814</v>
      </c>
      <c r="G106" s="50" t="s">
        <v>510</v>
      </c>
      <c r="H106" s="50" t="s">
        <v>815</v>
      </c>
      <c r="I106" s="50" t="s">
        <v>4</v>
      </c>
    </row>
    <row r="107" spans="4:9" x14ac:dyDescent="0.2">
      <c r="D107" s="50">
        <v>25</v>
      </c>
      <c r="E107" s="50" t="s">
        <v>348</v>
      </c>
      <c r="F107" s="50" t="s">
        <v>816</v>
      </c>
      <c r="G107" s="50" t="s">
        <v>531</v>
      </c>
      <c r="H107" s="50" t="s">
        <v>817</v>
      </c>
      <c r="I107" s="50" t="s">
        <v>4</v>
      </c>
    </row>
    <row r="108" spans="4:9" x14ac:dyDescent="0.2">
      <c r="D108" s="50">
        <v>25</v>
      </c>
      <c r="E108" s="50" t="s">
        <v>348</v>
      </c>
      <c r="F108" s="50" t="s">
        <v>818</v>
      </c>
      <c r="G108" s="50" t="s">
        <v>547</v>
      </c>
      <c r="H108" s="50" t="s">
        <v>819</v>
      </c>
      <c r="I108" s="50" t="s">
        <v>4</v>
      </c>
    </row>
    <row r="109" spans="4:9" x14ac:dyDescent="0.2">
      <c r="D109" s="50">
        <v>25</v>
      </c>
      <c r="E109" s="50" t="s">
        <v>348</v>
      </c>
      <c r="F109" s="50" t="s">
        <v>820</v>
      </c>
      <c r="G109" s="50" t="s">
        <v>560</v>
      </c>
      <c r="H109" s="50" t="s">
        <v>821</v>
      </c>
      <c r="I109" s="50" t="s">
        <v>4</v>
      </c>
    </row>
    <row r="110" spans="4:9" x14ac:dyDescent="0.2">
      <c r="D110" s="50">
        <v>25</v>
      </c>
      <c r="E110" s="50" t="s">
        <v>348</v>
      </c>
      <c r="F110" s="50" t="s">
        <v>822</v>
      </c>
      <c r="G110" s="50" t="s">
        <v>570</v>
      </c>
      <c r="H110" s="50" t="s">
        <v>823</v>
      </c>
      <c r="I110" s="50" t="s">
        <v>4</v>
      </c>
    </row>
    <row r="111" spans="4:9" x14ac:dyDescent="0.2">
      <c r="D111" s="50">
        <v>25</v>
      </c>
      <c r="E111" s="50" t="s">
        <v>348</v>
      </c>
      <c r="F111" s="50" t="s">
        <v>824</v>
      </c>
      <c r="G111" s="50" t="s">
        <v>579</v>
      </c>
      <c r="H111" s="50" t="s">
        <v>825</v>
      </c>
      <c r="I111" s="50" t="s">
        <v>4</v>
      </c>
    </row>
    <row r="112" spans="4:9" x14ac:dyDescent="0.2">
      <c r="D112" s="50">
        <v>25</v>
      </c>
      <c r="E112" s="50" t="s">
        <v>348</v>
      </c>
      <c r="F112" s="50" t="s">
        <v>826</v>
      </c>
      <c r="G112" s="50" t="s">
        <v>587</v>
      </c>
      <c r="H112" s="50" t="s">
        <v>827</v>
      </c>
      <c r="I112" s="50" t="s">
        <v>4</v>
      </c>
    </row>
    <row r="113" spans="4:9" x14ac:dyDescent="0.2">
      <c r="D113" s="50">
        <v>25</v>
      </c>
      <c r="E113" s="50" t="s">
        <v>348</v>
      </c>
      <c r="F113" s="50" t="s">
        <v>828</v>
      </c>
      <c r="G113" s="50" t="s">
        <v>594</v>
      </c>
      <c r="H113" s="50" t="s">
        <v>829</v>
      </c>
      <c r="I113" s="50" t="s">
        <v>4</v>
      </c>
    </row>
    <row r="114" spans="4:9" x14ac:dyDescent="0.2">
      <c r="D114" s="50">
        <v>25</v>
      </c>
      <c r="E114" s="50" t="s">
        <v>348</v>
      </c>
      <c r="F114" s="50" t="s">
        <v>830</v>
      </c>
      <c r="G114" s="50" t="s">
        <v>600</v>
      </c>
      <c r="H114" s="50" t="s">
        <v>831</v>
      </c>
      <c r="I114" s="50" t="s">
        <v>4</v>
      </c>
    </row>
    <row r="115" spans="4:9" x14ac:dyDescent="0.2">
      <c r="D115" s="50">
        <v>27</v>
      </c>
      <c r="E115" s="50" t="s">
        <v>349</v>
      </c>
      <c r="F115" s="50" t="s">
        <v>832</v>
      </c>
      <c r="G115" s="50" t="s">
        <v>373</v>
      </c>
      <c r="H115" s="50" t="s">
        <v>833</v>
      </c>
      <c r="I115" s="50" t="s">
        <v>4</v>
      </c>
    </row>
    <row r="116" spans="4:9" x14ac:dyDescent="0.2">
      <c r="D116" s="50">
        <v>27</v>
      </c>
      <c r="E116" s="50" t="s">
        <v>349</v>
      </c>
      <c r="F116" s="50" t="s">
        <v>834</v>
      </c>
      <c r="G116" s="50" t="s">
        <v>394</v>
      </c>
      <c r="H116" s="50" t="s">
        <v>835</v>
      </c>
      <c r="I116" s="50" t="s">
        <v>4</v>
      </c>
    </row>
    <row r="117" spans="4:9" x14ac:dyDescent="0.2">
      <c r="D117" s="50">
        <v>27</v>
      </c>
      <c r="E117" s="50" t="s">
        <v>349</v>
      </c>
      <c r="F117" s="50" t="s">
        <v>836</v>
      </c>
      <c r="G117" s="50" t="s">
        <v>427</v>
      </c>
      <c r="H117" s="50" t="s">
        <v>837</v>
      </c>
      <c r="I117" s="50" t="s">
        <v>4</v>
      </c>
    </row>
    <row r="118" spans="4:9" x14ac:dyDescent="0.2">
      <c r="D118" s="50">
        <v>27</v>
      </c>
      <c r="E118" s="50" t="s">
        <v>349</v>
      </c>
      <c r="F118" s="50" t="s">
        <v>838</v>
      </c>
      <c r="G118" s="50" t="s">
        <v>458</v>
      </c>
      <c r="H118" s="50" t="s">
        <v>839</v>
      </c>
      <c r="I118" s="50" t="s">
        <v>4</v>
      </c>
    </row>
    <row r="119" spans="4:9" x14ac:dyDescent="0.2">
      <c r="D119" s="50">
        <v>27</v>
      </c>
      <c r="E119" s="50" t="s">
        <v>349</v>
      </c>
      <c r="F119" s="50" t="s">
        <v>840</v>
      </c>
      <c r="G119" s="50" t="s">
        <v>489</v>
      </c>
      <c r="H119" s="50" t="s">
        <v>841</v>
      </c>
      <c r="I119" s="50" t="s">
        <v>4</v>
      </c>
    </row>
    <row r="120" spans="4:9" x14ac:dyDescent="0.2">
      <c r="D120" s="50">
        <v>27</v>
      </c>
      <c r="E120" s="50" t="s">
        <v>349</v>
      </c>
      <c r="F120" s="50" t="s">
        <v>842</v>
      </c>
      <c r="G120" s="50" t="s">
        <v>511</v>
      </c>
      <c r="H120" s="50" t="s">
        <v>843</v>
      </c>
      <c r="I120" s="50" t="s">
        <v>4</v>
      </c>
    </row>
    <row r="121" spans="4:9" x14ac:dyDescent="0.2">
      <c r="D121" s="50">
        <v>41</v>
      </c>
      <c r="E121" s="50" t="s">
        <v>350</v>
      </c>
      <c r="F121" s="50" t="s">
        <v>844</v>
      </c>
      <c r="G121" s="50" t="s">
        <v>373</v>
      </c>
      <c r="H121" s="50" t="s">
        <v>845</v>
      </c>
      <c r="I121" s="50" t="s">
        <v>4</v>
      </c>
    </row>
    <row r="122" spans="4:9" x14ac:dyDescent="0.2">
      <c r="D122" s="50">
        <v>41</v>
      </c>
      <c r="E122" s="50" t="s">
        <v>350</v>
      </c>
      <c r="F122" s="50" t="s">
        <v>846</v>
      </c>
      <c r="G122" s="50" t="s">
        <v>395</v>
      </c>
      <c r="H122" s="50" t="s">
        <v>847</v>
      </c>
      <c r="I122" s="50" t="s">
        <v>4</v>
      </c>
    </row>
    <row r="123" spans="4:9" x14ac:dyDescent="0.2">
      <c r="D123" s="50">
        <v>41</v>
      </c>
      <c r="E123" s="50" t="s">
        <v>350</v>
      </c>
      <c r="F123" s="50" t="s">
        <v>848</v>
      </c>
      <c r="G123" s="50" t="s">
        <v>428</v>
      </c>
      <c r="H123" s="50" t="s">
        <v>849</v>
      </c>
      <c r="I123" s="50" t="s">
        <v>4</v>
      </c>
    </row>
    <row r="124" spans="4:9" x14ac:dyDescent="0.2">
      <c r="D124" s="50">
        <v>41</v>
      </c>
      <c r="E124" s="50" t="s">
        <v>350</v>
      </c>
      <c r="F124" s="50" t="s">
        <v>850</v>
      </c>
      <c r="G124" s="50" t="s">
        <v>459</v>
      </c>
      <c r="H124" s="50" t="s">
        <v>851</v>
      </c>
      <c r="I124" s="50" t="s">
        <v>4</v>
      </c>
    </row>
    <row r="125" spans="4:9" x14ac:dyDescent="0.2">
      <c r="D125" s="50">
        <v>41</v>
      </c>
      <c r="E125" s="50" t="s">
        <v>350</v>
      </c>
      <c r="F125" s="50" t="s">
        <v>852</v>
      </c>
      <c r="G125" s="50" t="s">
        <v>490</v>
      </c>
      <c r="H125" s="50" t="s">
        <v>853</v>
      </c>
      <c r="I125" s="50" t="s">
        <v>4</v>
      </c>
    </row>
    <row r="126" spans="4:9" x14ac:dyDescent="0.2">
      <c r="D126" s="50">
        <v>41</v>
      </c>
      <c r="E126" s="50" t="s">
        <v>350</v>
      </c>
      <c r="F126" s="50" t="s">
        <v>854</v>
      </c>
      <c r="G126" s="50" t="s">
        <v>512</v>
      </c>
      <c r="H126" s="50" t="s">
        <v>855</v>
      </c>
      <c r="I126" s="50" t="s">
        <v>4</v>
      </c>
    </row>
    <row r="127" spans="4:9" x14ac:dyDescent="0.2">
      <c r="D127" s="50">
        <v>44</v>
      </c>
      <c r="E127" s="50" t="s">
        <v>351</v>
      </c>
      <c r="F127" s="50" t="s">
        <v>856</v>
      </c>
      <c r="G127" s="50" t="s">
        <v>373</v>
      </c>
      <c r="H127" s="50" t="s">
        <v>857</v>
      </c>
      <c r="I127" s="50" t="s">
        <v>4</v>
      </c>
    </row>
    <row r="128" spans="4:9" x14ac:dyDescent="0.2">
      <c r="D128" s="50">
        <v>44</v>
      </c>
      <c r="E128" s="50" t="s">
        <v>351</v>
      </c>
      <c r="F128" s="50" t="s">
        <v>858</v>
      </c>
      <c r="G128" s="50" t="s">
        <v>396</v>
      </c>
      <c r="H128" s="50" t="s">
        <v>859</v>
      </c>
      <c r="I128" s="50" t="s">
        <v>4</v>
      </c>
    </row>
    <row r="129" spans="4:9" x14ac:dyDescent="0.2">
      <c r="D129" s="50">
        <v>44</v>
      </c>
      <c r="E129" s="50" t="s">
        <v>351</v>
      </c>
      <c r="F129" s="50" t="s">
        <v>860</v>
      </c>
      <c r="G129" s="50" t="s">
        <v>429</v>
      </c>
      <c r="H129" s="50" t="s">
        <v>861</v>
      </c>
      <c r="I129" s="50" t="s">
        <v>4</v>
      </c>
    </row>
    <row r="130" spans="4:9" x14ac:dyDescent="0.2">
      <c r="D130" s="50">
        <v>44</v>
      </c>
      <c r="E130" s="50" t="s">
        <v>351</v>
      </c>
      <c r="F130" s="50" t="s">
        <v>862</v>
      </c>
      <c r="G130" s="50" t="s">
        <v>460</v>
      </c>
      <c r="H130" s="50" t="s">
        <v>863</v>
      </c>
      <c r="I130" s="50" t="s">
        <v>4</v>
      </c>
    </row>
    <row r="131" spans="4:9" x14ac:dyDescent="0.2">
      <c r="D131" s="50">
        <v>44</v>
      </c>
      <c r="E131" s="50" t="s">
        <v>351</v>
      </c>
      <c r="F131" s="50" t="s">
        <v>864</v>
      </c>
      <c r="G131" s="50" t="s">
        <v>491</v>
      </c>
      <c r="H131" s="50" t="s">
        <v>865</v>
      </c>
      <c r="I131" s="50" t="s">
        <v>4</v>
      </c>
    </row>
    <row r="132" spans="4:9" x14ac:dyDescent="0.2">
      <c r="D132" s="50">
        <v>44</v>
      </c>
      <c r="E132" s="50" t="s">
        <v>351</v>
      </c>
      <c r="F132" s="50" t="s">
        <v>866</v>
      </c>
      <c r="G132" s="50" t="s">
        <v>513</v>
      </c>
      <c r="H132" s="50" t="s">
        <v>867</v>
      </c>
      <c r="I132" s="50" t="s">
        <v>4</v>
      </c>
    </row>
    <row r="133" spans="4:9" x14ac:dyDescent="0.2">
      <c r="D133" s="50">
        <v>47</v>
      </c>
      <c r="E133" s="50" t="s">
        <v>352</v>
      </c>
      <c r="F133" s="50" t="s">
        <v>868</v>
      </c>
      <c r="G133" s="50" t="s">
        <v>373</v>
      </c>
      <c r="H133" s="50" t="s">
        <v>869</v>
      </c>
      <c r="I133" s="50" t="s">
        <v>4</v>
      </c>
    </row>
    <row r="134" spans="4:9" x14ac:dyDescent="0.2">
      <c r="D134" s="50">
        <v>47</v>
      </c>
      <c r="E134" s="50" t="s">
        <v>352</v>
      </c>
      <c r="F134" s="50" t="s">
        <v>870</v>
      </c>
      <c r="G134" s="50" t="s">
        <v>397</v>
      </c>
      <c r="H134" s="50" t="s">
        <v>871</v>
      </c>
      <c r="I134" s="50" t="s">
        <v>4</v>
      </c>
    </row>
    <row r="135" spans="4:9" x14ac:dyDescent="0.2">
      <c r="D135" s="50">
        <v>47</v>
      </c>
      <c r="E135" s="50" t="s">
        <v>352</v>
      </c>
      <c r="F135" s="50" t="s">
        <v>872</v>
      </c>
      <c r="G135" s="50" t="s">
        <v>430</v>
      </c>
      <c r="H135" s="50" t="s">
        <v>873</v>
      </c>
      <c r="I135" s="50" t="s">
        <v>4</v>
      </c>
    </row>
    <row r="136" spans="4:9" x14ac:dyDescent="0.2">
      <c r="D136" s="50">
        <v>47</v>
      </c>
      <c r="E136" s="50" t="s">
        <v>352</v>
      </c>
      <c r="F136" s="50" t="s">
        <v>874</v>
      </c>
      <c r="G136" s="50" t="s">
        <v>461</v>
      </c>
      <c r="H136" s="50" t="s">
        <v>875</v>
      </c>
      <c r="I136" s="50" t="s">
        <v>4</v>
      </c>
    </row>
    <row r="137" spans="4:9" x14ac:dyDescent="0.2">
      <c r="D137" s="50">
        <v>47</v>
      </c>
      <c r="E137" s="50" t="s">
        <v>352</v>
      </c>
      <c r="F137" s="50" t="s">
        <v>876</v>
      </c>
      <c r="G137" s="50" t="s">
        <v>492</v>
      </c>
      <c r="H137" s="50" t="s">
        <v>877</v>
      </c>
      <c r="I137" s="50" t="s">
        <v>4</v>
      </c>
    </row>
    <row r="138" spans="4:9" x14ac:dyDescent="0.2">
      <c r="D138" s="50">
        <v>47</v>
      </c>
      <c r="E138" s="50" t="s">
        <v>352</v>
      </c>
      <c r="F138" s="50" t="s">
        <v>878</v>
      </c>
      <c r="G138" s="50" t="s">
        <v>514</v>
      </c>
      <c r="H138" s="50" t="s">
        <v>879</v>
      </c>
      <c r="I138" s="50" t="s">
        <v>4</v>
      </c>
    </row>
    <row r="139" spans="4:9" x14ac:dyDescent="0.2">
      <c r="D139" s="50">
        <v>47</v>
      </c>
      <c r="E139" s="50" t="s">
        <v>352</v>
      </c>
      <c r="F139" s="50" t="s">
        <v>880</v>
      </c>
      <c r="G139" s="50" t="s">
        <v>532</v>
      </c>
      <c r="H139" s="50" t="s">
        <v>881</v>
      </c>
      <c r="I139" s="50" t="s">
        <v>4</v>
      </c>
    </row>
    <row r="140" spans="4:9" x14ac:dyDescent="0.2">
      <c r="D140" s="50">
        <v>47</v>
      </c>
      <c r="E140" s="50" t="s">
        <v>352</v>
      </c>
      <c r="F140" s="50" t="s">
        <v>882</v>
      </c>
      <c r="G140" s="50" t="s">
        <v>548</v>
      </c>
      <c r="H140" s="50" t="s">
        <v>883</v>
      </c>
      <c r="I140" s="50" t="s">
        <v>4</v>
      </c>
    </row>
    <row r="141" spans="4:9" x14ac:dyDescent="0.2">
      <c r="D141" s="50">
        <v>47</v>
      </c>
      <c r="E141" s="50" t="s">
        <v>352</v>
      </c>
      <c r="F141" s="50" t="s">
        <v>884</v>
      </c>
      <c r="G141" s="50" t="s">
        <v>561</v>
      </c>
      <c r="H141" s="50" t="s">
        <v>885</v>
      </c>
      <c r="I141" s="50" t="s">
        <v>4</v>
      </c>
    </row>
    <row r="142" spans="4:9" x14ac:dyDescent="0.2">
      <c r="D142" s="50">
        <v>50</v>
      </c>
      <c r="E142" s="50" t="s">
        <v>353</v>
      </c>
      <c r="F142" s="50" t="s">
        <v>886</v>
      </c>
      <c r="G142" s="50" t="s">
        <v>373</v>
      </c>
      <c r="H142" s="50" t="s">
        <v>887</v>
      </c>
      <c r="I142" s="50" t="s">
        <v>4</v>
      </c>
    </row>
    <row r="143" spans="4:9" x14ac:dyDescent="0.2">
      <c r="D143" s="50">
        <v>50</v>
      </c>
      <c r="E143" s="50" t="s">
        <v>353</v>
      </c>
      <c r="F143" s="50" t="s">
        <v>888</v>
      </c>
      <c r="G143" s="50" t="s">
        <v>398</v>
      </c>
      <c r="H143" s="50" t="s">
        <v>889</v>
      </c>
      <c r="I143" s="50" t="s">
        <v>4</v>
      </c>
    </row>
    <row r="144" spans="4:9" x14ac:dyDescent="0.2">
      <c r="D144" s="50">
        <v>50</v>
      </c>
      <c r="E144" s="50" t="s">
        <v>353</v>
      </c>
      <c r="F144" s="50" t="s">
        <v>890</v>
      </c>
      <c r="G144" s="50" t="s">
        <v>431</v>
      </c>
      <c r="H144" s="50" t="s">
        <v>891</v>
      </c>
      <c r="I144" s="50" t="s">
        <v>4</v>
      </c>
    </row>
    <row r="145" spans="4:9" x14ac:dyDescent="0.2">
      <c r="D145" s="50">
        <v>50</v>
      </c>
      <c r="E145" s="50" t="s">
        <v>353</v>
      </c>
      <c r="F145" s="50" t="s">
        <v>892</v>
      </c>
      <c r="G145" s="50" t="s">
        <v>462</v>
      </c>
      <c r="H145" s="50" t="s">
        <v>893</v>
      </c>
      <c r="I145" s="50" t="s">
        <v>4</v>
      </c>
    </row>
    <row r="146" spans="4:9" x14ac:dyDescent="0.2">
      <c r="D146" s="50">
        <v>50</v>
      </c>
      <c r="E146" s="50" t="s">
        <v>353</v>
      </c>
      <c r="F146" s="50" t="s">
        <v>894</v>
      </c>
      <c r="G146" s="50" t="s">
        <v>493</v>
      </c>
      <c r="H146" s="50" t="s">
        <v>895</v>
      </c>
      <c r="I146" s="50" t="s">
        <v>4</v>
      </c>
    </row>
    <row r="147" spans="4:9" x14ac:dyDescent="0.2">
      <c r="D147" s="50">
        <v>50</v>
      </c>
      <c r="E147" s="50" t="s">
        <v>353</v>
      </c>
      <c r="F147" s="50" t="s">
        <v>896</v>
      </c>
      <c r="G147" s="50" t="s">
        <v>515</v>
      </c>
      <c r="H147" s="50" t="s">
        <v>897</v>
      </c>
      <c r="I147" s="50" t="s">
        <v>4</v>
      </c>
    </row>
    <row r="148" spans="4:9" x14ac:dyDescent="0.2">
      <c r="D148" s="50">
        <v>52</v>
      </c>
      <c r="E148" s="50" t="s">
        <v>354</v>
      </c>
      <c r="F148" s="50" t="s">
        <v>898</v>
      </c>
      <c r="G148" s="50" t="s">
        <v>373</v>
      </c>
      <c r="H148" s="50" t="s">
        <v>899</v>
      </c>
      <c r="I148" s="50" t="s">
        <v>4</v>
      </c>
    </row>
    <row r="149" spans="4:9" x14ac:dyDescent="0.2">
      <c r="D149" s="50">
        <v>52</v>
      </c>
      <c r="E149" s="50" t="s">
        <v>354</v>
      </c>
      <c r="F149" s="50" t="s">
        <v>900</v>
      </c>
      <c r="G149" s="50" t="s">
        <v>399</v>
      </c>
      <c r="H149" s="50" t="s">
        <v>901</v>
      </c>
      <c r="I149" s="50" t="s">
        <v>4</v>
      </c>
    </row>
    <row r="150" spans="4:9" x14ac:dyDescent="0.2">
      <c r="D150" s="50">
        <v>52</v>
      </c>
      <c r="E150" s="50" t="s">
        <v>354</v>
      </c>
      <c r="F150" s="50" t="s">
        <v>902</v>
      </c>
      <c r="G150" s="50" t="s">
        <v>432</v>
      </c>
      <c r="H150" s="50" t="s">
        <v>903</v>
      </c>
      <c r="I150" s="50" t="s">
        <v>4</v>
      </c>
    </row>
    <row r="151" spans="4:9" x14ac:dyDescent="0.2">
      <c r="D151" s="50">
        <v>52</v>
      </c>
      <c r="E151" s="50" t="s">
        <v>354</v>
      </c>
      <c r="F151" s="50" t="s">
        <v>904</v>
      </c>
      <c r="G151" s="50" t="s">
        <v>463</v>
      </c>
      <c r="H151" s="50" t="s">
        <v>905</v>
      </c>
      <c r="I151" s="50" t="s">
        <v>4</v>
      </c>
    </row>
    <row r="152" spans="4:9" x14ac:dyDescent="0.2">
      <c r="D152" s="50">
        <v>52</v>
      </c>
      <c r="E152" s="50" t="s">
        <v>354</v>
      </c>
      <c r="F152" s="50" t="s">
        <v>906</v>
      </c>
      <c r="G152" s="50" t="s">
        <v>494</v>
      </c>
      <c r="H152" s="50" t="s">
        <v>907</v>
      </c>
      <c r="I152" s="50" t="s">
        <v>4</v>
      </c>
    </row>
    <row r="153" spans="4:9" x14ac:dyDescent="0.2">
      <c r="D153" s="50">
        <v>52</v>
      </c>
      <c r="E153" s="50" t="s">
        <v>354</v>
      </c>
      <c r="F153" s="50" t="s">
        <v>908</v>
      </c>
      <c r="G153" s="50" t="s">
        <v>516</v>
      </c>
      <c r="H153" s="50" t="s">
        <v>909</v>
      </c>
      <c r="I153" s="50" t="s">
        <v>4</v>
      </c>
    </row>
    <row r="154" spans="4:9" x14ac:dyDescent="0.2">
      <c r="D154" s="50">
        <v>52</v>
      </c>
      <c r="E154" s="50" t="s">
        <v>354</v>
      </c>
      <c r="F154" s="50" t="s">
        <v>910</v>
      </c>
      <c r="G154" s="50" t="s">
        <v>533</v>
      </c>
      <c r="H154" s="50" t="s">
        <v>911</v>
      </c>
      <c r="I154" s="50" t="s">
        <v>4</v>
      </c>
    </row>
    <row r="155" spans="4:9" x14ac:dyDescent="0.2">
      <c r="D155" s="50">
        <v>52</v>
      </c>
      <c r="E155" s="50" t="s">
        <v>354</v>
      </c>
      <c r="F155" s="50" t="s">
        <v>912</v>
      </c>
      <c r="G155" s="50" t="s">
        <v>549</v>
      </c>
      <c r="H155" s="50" t="s">
        <v>913</v>
      </c>
      <c r="I155" s="50" t="s">
        <v>4</v>
      </c>
    </row>
    <row r="156" spans="4:9" x14ac:dyDescent="0.2">
      <c r="D156" s="50">
        <v>52</v>
      </c>
      <c r="E156" s="50" t="s">
        <v>354</v>
      </c>
      <c r="F156" s="50" t="s">
        <v>914</v>
      </c>
      <c r="G156" s="50" t="s">
        <v>562</v>
      </c>
      <c r="H156" s="50" t="s">
        <v>915</v>
      </c>
      <c r="I156" s="50" t="s">
        <v>4</v>
      </c>
    </row>
    <row r="157" spans="4:9" x14ac:dyDescent="0.2">
      <c r="D157" s="50">
        <v>54</v>
      </c>
      <c r="E157" s="50" t="s">
        <v>355</v>
      </c>
      <c r="F157" s="50" t="s">
        <v>916</v>
      </c>
      <c r="G157" s="50" t="s">
        <v>373</v>
      </c>
      <c r="H157" s="50" t="s">
        <v>917</v>
      </c>
      <c r="I157" s="50" t="s">
        <v>4</v>
      </c>
    </row>
    <row r="158" spans="4:9" x14ac:dyDescent="0.2">
      <c r="D158" s="50">
        <v>54</v>
      </c>
      <c r="E158" s="50" t="s">
        <v>355</v>
      </c>
      <c r="F158" s="50" t="s">
        <v>918</v>
      </c>
      <c r="G158" s="50" t="s">
        <v>400</v>
      </c>
      <c r="H158" s="50" t="s">
        <v>919</v>
      </c>
      <c r="I158" s="50" t="s">
        <v>4</v>
      </c>
    </row>
    <row r="159" spans="4:9" x14ac:dyDescent="0.2">
      <c r="D159" s="50">
        <v>54</v>
      </c>
      <c r="E159" s="50" t="s">
        <v>355</v>
      </c>
      <c r="F159" s="50" t="s">
        <v>920</v>
      </c>
      <c r="G159" s="50" t="s">
        <v>433</v>
      </c>
      <c r="H159" s="50" t="s">
        <v>921</v>
      </c>
      <c r="I159" s="50" t="s">
        <v>4</v>
      </c>
    </row>
    <row r="160" spans="4:9" x14ac:dyDescent="0.2">
      <c r="D160" s="50">
        <v>54</v>
      </c>
      <c r="E160" s="50" t="s">
        <v>355</v>
      </c>
      <c r="F160" s="50" t="s">
        <v>922</v>
      </c>
      <c r="G160" s="50" t="s">
        <v>464</v>
      </c>
      <c r="H160" s="50" t="s">
        <v>923</v>
      </c>
      <c r="I160" s="50" t="s">
        <v>4</v>
      </c>
    </row>
    <row r="161" spans="4:9" x14ac:dyDescent="0.2">
      <c r="D161" s="50">
        <v>54</v>
      </c>
      <c r="E161" s="50" t="s">
        <v>355</v>
      </c>
      <c r="F161" s="50" t="s">
        <v>924</v>
      </c>
      <c r="G161" s="50" t="s">
        <v>495</v>
      </c>
      <c r="H161" s="50" t="s">
        <v>925</v>
      </c>
      <c r="I161" s="50" t="s">
        <v>4</v>
      </c>
    </row>
    <row r="162" spans="4:9" x14ac:dyDescent="0.2">
      <c r="D162" s="50">
        <v>54</v>
      </c>
      <c r="E162" s="50" t="s">
        <v>355</v>
      </c>
      <c r="F162" s="50" t="s">
        <v>926</v>
      </c>
      <c r="G162" s="50" t="s">
        <v>517</v>
      </c>
      <c r="H162" s="50" t="s">
        <v>927</v>
      </c>
      <c r="I162" s="50" t="s">
        <v>4</v>
      </c>
    </row>
    <row r="163" spans="4:9" x14ac:dyDescent="0.2">
      <c r="D163" s="50">
        <v>54</v>
      </c>
      <c r="E163" s="50" t="s">
        <v>355</v>
      </c>
      <c r="F163" s="50" t="s">
        <v>928</v>
      </c>
      <c r="G163" s="50" t="s">
        <v>534</v>
      </c>
      <c r="H163" s="50" t="s">
        <v>929</v>
      </c>
      <c r="I163" s="50" t="s">
        <v>4</v>
      </c>
    </row>
    <row r="164" spans="4:9" x14ac:dyDescent="0.2">
      <c r="D164" s="50">
        <v>63</v>
      </c>
      <c r="E164" s="50" t="s">
        <v>356</v>
      </c>
      <c r="F164" s="50" t="s">
        <v>930</v>
      </c>
      <c r="G164" s="50" t="s">
        <v>373</v>
      </c>
      <c r="H164" s="50" t="s">
        <v>931</v>
      </c>
      <c r="I164" s="50" t="s">
        <v>4</v>
      </c>
    </row>
    <row r="165" spans="4:9" x14ac:dyDescent="0.2">
      <c r="D165" s="50">
        <v>63</v>
      </c>
      <c r="E165" s="50" t="s">
        <v>356</v>
      </c>
      <c r="F165" s="50" t="s">
        <v>932</v>
      </c>
      <c r="G165" s="50" t="s">
        <v>401</v>
      </c>
      <c r="H165" s="50" t="s">
        <v>933</v>
      </c>
      <c r="I165" s="50" t="s">
        <v>4</v>
      </c>
    </row>
    <row r="166" spans="4:9" x14ac:dyDescent="0.2">
      <c r="D166" s="50">
        <v>63</v>
      </c>
      <c r="E166" s="50" t="s">
        <v>356</v>
      </c>
      <c r="F166" s="50" t="s">
        <v>934</v>
      </c>
      <c r="G166" s="50" t="s">
        <v>434</v>
      </c>
      <c r="H166" s="50" t="s">
        <v>935</v>
      </c>
      <c r="I166" s="50" t="s">
        <v>4</v>
      </c>
    </row>
    <row r="167" spans="4:9" x14ac:dyDescent="0.2">
      <c r="D167" s="50">
        <v>63</v>
      </c>
      <c r="E167" s="50" t="s">
        <v>356</v>
      </c>
      <c r="F167" s="50" t="s">
        <v>936</v>
      </c>
      <c r="G167" s="50" t="s">
        <v>465</v>
      </c>
      <c r="H167" s="50" t="s">
        <v>937</v>
      </c>
      <c r="I167" s="50" t="s">
        <v>4</v>
      </c>
    </row>
    <row r="168" spans="4:9" x14ac:dyDescent="0.2">
      <c r="D168" s="50">
        <v>66</v>
      </c>
      <c r="E168" s="50" t="s">
        <v>357</v>
      </c>
      <c r="F168" s="50" t="s">
        <v>938</v>
      </c>
      <c r="G168" s="50" t="s">
        <v>373</v>
      </c>
      <c r="H168" s="50" t="s">
        <v>939</v>
      </c>
      <c r="I168" s="50" t="s">
        <v>4</v>
      </c>
    </row>
    <row r="169" spans="4:9" x14ac:dyDescent="0.2">
      <c r="D169" s="50">
        <v>66</v>
      </c>
      <c r="E169" s="50" t="s">
        <v>357</v>
      </c>
      <c r="F169" s="50" t="s">
        <v>940</v>
      </c>
      <c r="G169" s="50" t="s">
        <v>402</v>
      </c>
      <c r="H169" s="50" t="s">
        <v>941</v>
      </c>
      <c r="I169" s="50" t="s">
        <v>4</v>
      </c>
    </row>
    <row r="170" spans="4:9" x14ac:dyDescent="0.2">
      <c r="D170" s="50">
        <v>66</v>
      </c>
      <c r="E170" s="50" t="s">
        <v>357</v>
      </c>
      <c r="F170" s="50" t="s">
        <v>942</v>
      </c>
      <c r="G170" s="50" t="s">
        <v>435</v>
      </c>
      <c r="H170" s="50" t="s">
        <v>943</v>
      </c>
      <c r="I170" s="50" t="s">
        <v>4</v>
      </c>
    </row>
    <row r="171" spans="4:9" x14ac:dyDescent="0.2">
      <c r="D171" s="50">
        <v>66</v>
      </c>
      <c r="E171" s="50" t="s">
        <v>357</v>
      </c>
      <c r="F171" s="50" t="s">
        <v>944</v>
      </c>
      <c r="G171" s="50" t="s">
        <v>466</v>
      </c>
      <c r="H171" s="50" t="s">
        <v>945</v>
      </c>
      <c r="I171" s="50" t="s">
        <v>4</v>
      </c>
    </row>
    <row r="172" spans="4:9" x14ac:dyDescent="0.2">
      <c r="D172" s="50">
        <v>66</v>
      </c>
      <c r="E172" s="50" t="s">
        <v>357</v>
      </c>
      <c r="F172" s="50" t="s">
        <v>946</v>
      </c>
      <c r="G172" s="50" t="s">
        <v>496</v>
      </c>
      <c r="H172" s="50" t="s">
        <v>947</v>
      </c>
      <c r="I172" s="50" t="s">
        <v>4</v>
      </c>
    </row>
    <row r="173" spans="4:9" x14ac:dyDescent="0.2">
      <c r="D173" s="50">
        <v>66</v>
      </c>
      <c r="E173" s="50" t="s">
        <v>357</v>
      </c>
      <c r="F173" s="50" t="s">
        <v>948</v>
      </c>
      <c r="G173" s="50" t="s">
        <v>518</v>
      </c>
      <c r="H173" s="50" t="s">
        <v>949</v>
      </c>
      <c r="I173" s="50" t="s">
        <v>4</v>
      </c>
    </row>
    <row r="174" spans="4:9" x14ac:dyDescent="0.2">
      <c r="D174" s="50">
        <v>68</v>
      </c>
      <c r="E174" s="50" t="s">
        <v>358</v>
      </c>
      <c r="F174" s="50" t="s">
        <v>950</v>
      </c>
      <c r="G174" s="50" t="s">
        <v>373</v>
      </c>
      <c r="H174" s="50" t="s">
        <v>951</v>
      </c>
      <c r="I174" s="50" t="s">
        <v>4</v>
      </c>
    </row>
    <row r="175" spans="4:9" x14ac:dyDescent="0.2">
      <c r="D175" s="50">
        <v>68</v>
      </c>
      <c r="E175" s="50" t="s">
        <v>358</v>
      </c>
      <c r="F175" s="50" t="s">
        <v>952</v>
      </c>
      <c r="G175" s="50" t="s">
        <v>403</v>
      </c>
      <c r="H175" s="50" t="s">
        <v>953</v>
      </c>
      <c r="I175" s="50" t="s">
        <v>4</v>
      </c>
    </row>
    <row r="176" spans="4:9" x14ac:dyDescent="0.2">
      <c r="D176" s="50">
        <v>68</v>
      </c>
      <c r="E176" s="50" t="s">
        <v>358</v>
      </c>
      <c r="F176" s="50" t="s">
        <v>954</v>
      </c>
      <c r="G176" s="50" t="s">
        <v>436</v>
      </c>
      <c r="H176" s="50" t="s">
        <v>955</v>
      </c>
      <c r="I176" s="50" t="s">
        <v>4</v>
      </c>
    </row>
    <row r="177" spans="4:9" x14ac:dyDescent="0.2">
      <c r="D177" s="50">
        <v>68</v>
      </c>
      <c r="E177" s="50" t="s">
        <v>358</v>
      </c>
      <c r="F177" s="50" t="s">
        <v>956</v>
      </c>
      <c r="G177" s="50" t="s">
        <v>467</v>
      </c>
      <c r="H177" s="50" t="s">
        <v>957</v>
      </c>
      <c r="I177" s="50" t="s">
        <v>4</v>
      </c>
    </row>
    <row r="178" spans="4:9" x14ac:dyDescent="0.2">
      <c r="D178" s="50">
        <v>68</v>
      </c>
      <c r="E178" s="50" t="s">
        <v>358</v>
      </c>
      <c r="F178" s="50" t="s">
        <v>958</v>
      </c>
      <c r="G178" s="50" t="s">
        <v>497</v>
      </c>
      <c r="H178" s="50" t="s">
        <v>959</v>
      </c>
      <c r="I178" s="50" t="s">
        <v>4</v>
      </c>
    </row>
    <row r="179" spans="4:9" x14ac:dyDescent="0.2">
      <c r="D179" s="50">
        <v>68</v>
      </c>
      <c r="E179" s="50" t="s">
        <v>358</v>
      </c>
      <c r="F179" s="50" t="s">
        <v>960</v>
      </c>
      <c r="G179" s="50" t="s">
        <v>519</v>
      </c>
      <c r="H179" s="50" t="s">
        <v>961</v>
      </c>
      <c r="I179" s="50" t="s">
        <v>4</v>
      </c>
    </row>
    <row r="180" spans="4:9" x14ac:dyDescent="0.2">
      <c r="D180" s="50">
        <v>68</v>
      </c>
      <c r="E180" s="50" t="s">
        <v>358</v>
      </c>
      <c r="F180" s="50" t="s">
        <v>962</v>
      </c>
      <c r="G180" s="50" t="s">
        <v>535</v>
      </c>
      <c r="H180" s="50" t="s">
        <v>963</v>
      </c>
      <c r="I180" s="50" t="s">
        <v>4</v>
      </c>
    </row>
    <row r="181" spans="4:9" x14ac:dyDescent="0.2">
      <c r="D181" s="50">
        <v>68</v>
      </c>
      <c r="E181" s="50" t="s">
        <v>358</v>
      </c>
      <c r="F181" s="50" t="s">
        <v>964</v>
      </c>
      <c r="G181" s="50" t="s">
        <v>550</v>
      </c>
      <c r="H181" s="50" t="s">
        <v>965</v>
      </c>
      <c r="I181" s="50" t="s">
        <v>4</v>
      </c>
    </row>
    <row r="182" spans="4:9" x14ac:dyDescent="0.2">
      <c r="D182" s="50">
        <v>68</v>
      </c>
      <c r="E182" s="50" t="s">
        <v>358</v>
      </c>
      <c r="F182" s="50" t="s">
        <v>966</v>
      </c>
      <c r="G182" s="50" t="s">
        <v>563</v>
      </c>
      <c r="H182" s="50" t="s">
        <v>967</v>
      </c>
      <c r="I182" s="50" t="s">
        <v>4</v>
      </c>
    </row>
    <row r="183" spans="4:9" x14ac:dyDescent="0.2">
      <c r="D183" s="50">
        <v>68</v>
      </c>
      <c r="E183" s="50" t="s">
        <v>358</v>
      </c>
      <c r="F183" s="50" t="s">
        <v>968</v>
      </c>
      <c r="G183" s="50" t="s">
        <v>571</v>
      </c>
      <c r="H183" s="50" t="s">
        <v>969</v>
      </c>
      <c r="I183" s="50" t="s">
        <v>4</v>
      </c>
    </row>
    <row r="184" spans="4:9" x14ac:dyDescent="0.2">
      <c r="D184" s="50">
        <v>68</v>
      </c>
      <c r="E184" s="50" t="s">
        <v>358</v>
      </c>
      <c r="F184" s="50" t="s">
        <v>970</v>
      </c>
      <c r="G184" s="50" t="s">
        <v>580</v>
      </c>
      <c r="H184" s="50" t="s">
        <v>971</v>
      </c>
      <c r="I184" s="50" t="s">
        <v>4</v>
      </c>
    </row>
    <row r="185" spans="4:9" x14ac:dyDescent="0.2">
      <c r="D185" s="50">
        <v>70</v>
      </c>
      <c r="E185" s="50" t="s">
        <v>359</v>
      </c>
      <c r="F185" s="50" t="s">
        <v>972</v>
      </c>
      <c r="G185" s="50" t="s">
        <v>373</v>
      </c>
      <c r="H185" s="50" t="s">
        <v>973</v>
      </c>
      <c r="I185" s="50" t="s">
        <v>4</v>
      </c>
    </row>
    <row r="186" spans="4:9" x14ac:dyDescent="0.2">
      <c r="D186" s="50">
        <v>70</v>
      </c>
      <c r="E186" s="50" t="s">
        <v>359</v>
      </c>
      <c r="F186" s="50" t="s">
        <v>974</v>
      </c>
      <c r="G186" s="50" t="s">
        <v>404</v>
      </c>
      <c r="H186" s="50" t="s">
        <v>975</v>
      </c>
      <c r="I186" s="50" t="s">
        <v>4</v>
      </c>
    </row>
    <row r="187" spans="4:9" x14ac:dyDescent="0.2">
      <c r="D187" s="50">
        <v>70</v>
      </c>
      <c r="E187" s="50" t="s">
        <v>359</v>
      </c>
      <c r="F187" s="50" t="s">
        <v>976</v>
      </c>
      <c r="G187" s="50" t="s">
        <v>437</v>
      </c>
      <c r="H187" s="50" t="s">
        <v>977</v>
      </c>
      <c r="I187" s="50" t="s">
        <v>4</v>
      </c>
    </row>
    <row r="188" spans="4:9" x14ac:dyDescent="0.2">
      <c r="D188" s="50">
        <v>70</v>
      </c>
      <c r="E188" s="50" t="s">
        <v>359</v>
      </c>
      <c r="F188" s="50" t="s">
        <v>978</v>
      </c>
      <c r="G188" s="50" t="s">
        <v>468</v>
      </c>
      <c r="H188" s="50" t="s">
        <v>979</v>
      </c>
      <c r="I188" s="50" t="s">
        <v>4</v>
      </c>
    </row>
    <row r="189" spans="4:9" x14ac:dyDescent="0.2">
      <c r="D189" s="50">
        <v>70</v>
      </c>
      <c r="E189" s="50" t="s">
        <v>359</v>
      </c>
      <c r="F189" s="50" t="s">
        <v>980</v>
      </c>
      <c r="G189" s="50" t="s">
        <v>498</v>
      </c>
      <c r="H189" s="50" t="s">
        <v>981</v>
      </c>
      <c r="I189" s="50" t="s">
        <v>4</v>
      </c>
    </row>
    <row r="190" spans="4:9" x14ac:dyDescent="0.2">
      <c r="D190" s="50">
        <v>73</v>
      </c>
      <c r="E190" s="50" t="s">
        <v>360</v>
      </c>
      <c r="F190" s="50" t="s">
        <v>982</v>
      </c>
      <c r="G190" s="50" t="s">
        <v>373</v>
      </c>
      <c r="H190" s="50" t="s">
        <v>983</v>
      </c>
      <c r="I190" s="50" t="s">
        <v>4</v>
      </c>
    </row>
    <row r="191" spans="4:9" x14ac:dyDescent="0.2">
      <c r="D191" s="50">
        <v>73</v>
      </c>
      <c r="E191" s="50" t="s">
        <v>360</v>
      </c>
      <c r="F191" s="50" t="s">
        <v>984</v>
      </c>
      <c r="G191" s="50" t="s">
        <v>405</v>
      </c>
      <c r="H191" s="50" t="s">
        <v>985</v>
      </c>
      <c r="I191" s="50" t="s">
        <v>4</v>
      </c>
    </row>
    <row r="192" spans="4:9" x14ac:dyDescent="0.2">
      <c r="D192" s="50">
        <v>73</v>
      </c>
      <c r="E192" s="50" t="s">
        <v>360</v>
      </c>
      <c r="F192" s="50" t="s">
        <v>986</v>
      </c>
      <c r="G192" s="50" t="s">
        <v>438</v>
      </c>
      <c r="H192" s="50" t="s">
        <v>987</v>
      </c>
      <c r="I192" s="50" t="s">
        <v>4</v>
      </c>
    </row>
    <row r="193" spans="4:9" x14ac:dyDescent="0.2">
      <c r="D193" s="50">
        <v>73</v>
      </c>
      <c r="E193" s="50" t="s">
        <v>360</v>
      </c>
      <c r="F193" s="50" t="s">
        <v>988</v>
      </c>
      <c r="G193" s="50" t="s">
        <v>469</v>
      </c>
      <c r="H193" s="50" t="s">
        <v>989</v>
      </c>
      <c r="I193" s="50" t="s">
        <v>4</v>
      </c>
    </row>
    <row r="194" spans="4:9" x14ac:dyDescent="0.2">
      <c r="D194" s="50">
        <v>73</v>
      </c>
      <c r="E194" s="50" t="s">
        <v>360</v>
      </c>
      <c r="F194" s="50" t="s">
        <v>990</v>
      </c>
      <c r="G194" s="50" t="s">
        <v>499</v>
      </c>
      <c r="H194" s="50" t="s">
        <v>991</v>
      </c>
      <c r="I194" s="50" t="s">
        <v>4</v>
      </c>
    </row>
    <row r="195" spans="4:9" x14ac:dyDescent="0.2">
      <c r="D195" s="50">
        <v>73</v>
      </c>
      <c r="E195" s="50" t="s">
        <v>360</v>
      </c>
      <c r="F195" s="50" t="s">
        <v>992</v>
      </c>
      <c r="G195" s="50" t="s">
        <v>520</v>
      </c>
      <c r="H195" s="50" t="s">
        <v>993</v>
      </c>
      <c r="I195" s="50" t="s">
        <v>4</v>
      </c>
    </row>
    <row r="196" spans="4:9" x14ac:dyDescent="0.2">
      <c r="D196" s="50">
        <v>73</v>
      </c>
      <c r="E196" s="50" t="s">
        <v>360</v>
      </c>
      <c r="F196" s="50" t="s">
        <v>994</v>
      </c>
      <c r="G196" s="50" t="s">
        <v>536</v>
      </c>
      <c r="H196" s="50" t="s">
        <v>995</v>
      </c>
      <c r="I196" s="50" t="s">
        <v>4</v>
      </c>
    </row>
    <row r="197" spans="4:9" x14ac:dyDescent="0.2">
      <c r="D197" s="50">
        <v>73</v>
      </c>
      <c r="E197" s="50" t="s">
        <v>360</v>
      </c>
      <c r="F197" s="50" t="s">
        <v>996</v>
      </c>
      <c r="G197" s="50" t="s">
        <v>551</v>
      </c>
      <c r="H197" s="50" t="s">
        <v>997</v>
      </c>
      <c r="I197" s="50" t="s">
        <v>4</v>
      </c>
    </row>
    <row r="198" spans="4:9" x14ac:dyDescent="0.2">
      <c r="D198" s="50">
        <v>73</v>
      </c>
      <c r="E198" s="50" t="s">
        <v>360</v>
      </c>
      <c r="F198" s="50" t="s">
        <v>998</v>
      </c>
      <c r="G198" s="50" t="s">
        <v>564</v>
      </c>
      <c r="H198" s="50" t="s">
        <v>999</v>
      </c>
      <c r="I198" s="50" t="s">
        <v>4</v>
      </c>
    </row>
    <row r="199" spans="4:9" x14ac:dyDescent="0.2">
      <c r="D199" s="50">
        <v>73</v>
      </c>
      <c r="E199" s="50" t="s">
        <v>360</v>
      </c>
      <c r="F199" s="50" t="s">
        <v>1000</v>
      </c>
      <c r="G199" s="50" t="s">
        <v>572</v>
      </c>
      <c r="H199" s="50" t="s">
        <v>1001</v>
      </c>
      <c r="I199" s="50" t="s">
        <v>4</v>
      </c>
    </row>
    <row r="200" spans="4:9" x14ac:dyDescent="0.2">
      <c r="D200" s="50">
        <v>73</v>
      </c>
      <c r="E200" s="50" t="s">
        <v>360</v>
      </c>
      <c r="F200" s="50" t="s">
        <v>1002</v>
      </c>
      <c r="G200" s="50" t="s">
        <v>581</v>
      </c>
      <c r="H200" s="50" t="s">
        <v>1003</v>
      </c>
      <c r="I200" s="50" t="s">
        <v>4</v>
      </c>
    </row>
    <row r="201" spans="4:9" x14ac:dyDescent="0.2">
      <c r="D201" s="50">
        <v>76</v>
      </c>
      <c r="E201" s="50" t="s">
        <v>361</v>
      </c>
      <c r="F201" s="50" t="s">
        <v>1004</v>
      </c>
      <c r="G201" s="50" t="s">
        <v>373</v>
      </c>
      <c r="H201" s="50" t="s">
        <v>1005</v>
      </c>
      <c r="I201" s="50" t="s">
        <v>4</v>
      </c>
    </row>
    <row r="202" spans="4:9" x14ac:dyDescent="0.2">
      <c r="D202" s="50">
        <v>76</v>
      </c>
      <c r="E202" s="50" t="s">
        <v>361</v>
      </c>
      <c r="F202" s="50" t="s">
        <v>1006</v>
      </c>
      <c r="G202" s="50" t="s">
        <v>406</v>
      </c>
      <c r="H202" s="50" t="s">
        <v>1007</v>
      </c>
      <c r="I202" s="50" t="s">
        <v>4</v>
      </c>
    </row>
    <row r="203" spans="4:9" x14ac:dyDescent="0.2">
      <c r="D203" s="50">
        <v>76</v>
      </c>
      <c r="E203" s="50" t="s">
        <v>361</v>
      </c>
      <c r="F203" s="50" t="s">
        <v>1008</v>
      </c>
      <c r="G203" s="50" t="s">
        <v>439</v>
      </c>
      <c r="H203" s="50" t="s">
        <v>1009</v>
      </c>
      <c r="I203" s="50" t="s">
        <v>4</v>
      </c>
    </row>
    <row r="204" spans="4:9" x14ac:dyDescent="0.2">
      <c r="D204" s="50">
        <v>76</v>
      </c>
      <c r="E204" s="50" t="s">
        <v>361</v>
      </c>
      <c r="F204" s="50" t="s">
        <v>1010</v>
      </c>
      <c r="G204" s="50" t="s">
        <v>470</v>
      </c>
      <c r="H204" s="50" t="s">
        <v>1011</v>
      </c>
      <c r="I204" s="50" t="s">
        <v>4</v>
      </c>
    </row>
    <row r="205" spans="4:9" x14ac:dyDescent="0.2">
      <c r="D205" s="50">
        <v>76</v>
      </c>
      <c r="E205" s="50" t="s">
        <v>361</v>
      </c>
      <c r="F205" s="50" t="s">
        <v>1012</v>
      </c>
      <c r="G205" s="50" t="s">
        <v>423</v>
      </c>
      <c r="H205" s="50" t="s">
        <v>1013</v>
      </c>
      <c r="I205" s="50" t="s">
        <v>4</v>
      </c>
    </row>
    <row r="206" spans="4:9" x14ac:dyDescent="0.2">
      <c r="D206" s="50">
        <v>76</v>
      </c>
      <c r="E206" s="50" t="s">
        <v>361</v>
      </c>
      <c r="F206" s="50" t="s">
        <v>1014</v>
      </c>
      <c r="G206" s="50" t="s">
        <v>485</v>
      </c>
      <c r="H206" s="50" t="s">
        <v>1015</v>
      </c>
      <c r="I206" s="50" t="s">
        <v>4</v>
      </c>
    </row>
    <row r="207" spans="4:9" x14ac:dyDescent="0.2">
      <c r="D207" s="50">
        <v>76</v>
      </c>
      <c r="E207" s="50" t="s">
        <v>361</v>
      </c>
      <c r="F207" s="50" t="s">
        <v>1016</v>
      </c>
      <c r="G207" s="50" t="s">
        <v>537</v>
      </c>
      <c r="H207" s="50" t="s">
        <v>1017</v>
      </c>
      <c r="I207" s="50" t="s">
        <v>4</v>
      </c>
    </row>
    <row r="208" spans="4:9" x14ac:dyDescent="0.2">
      <c r="D208" s="50">
        <v>76</v>
      </c>
      <c r="E208" s="50" t="s">
        <v>361</v>
      </c>
      <c r="F208" s="50" t="s">
        <v>1018</v>
      </c>
      <c r="G208" s="50" t="s">
        <v>552</v>
      </c>
      <c r="H208" s="50" t="s">
        <v>1019</v>
      </c>
      <c r="I208" s="50" t="s">
        <v>4</v>
      </c>
    </row>
    <row r="209" spans="4:9" x14ac:dyDescent="0.2">
      <c r="D209" s="50">
        <v>76</v>
      </c>
      <c r="E209" s="50" t="s">
        <v>361</v>
      </c>
      <c r="F209" s="50" t="s">
        <v>1020</v>
      </c>
      <c r="G209" s="50" t="s">
        <v>565</v>
      </c>
      <c r="H209" s="50" t="s">
        <v>1021</v>
      </c>
      <c r="I209" s="50" t="s">
        <v>4</v>
      </c>
    </row>
    <row r="210" spans="4:9" x14ac:dyDescent="0.2">
      <c r="D210" s="50">
        <v>76</v>
      </c>
      <c r="E210" s="50" t="s">
        <v>361</v>
      </c>
      <c r="F210" s="50" t="s">
        <v>1022</v>
      </c>
      <c r="G210" s="50" t="s">
        <v>573</v>
      </c>
      <c r="H210" s="50" t="s">
        <v>1023</v>
      </c>
      <c r="I210" s="50" t="s">
        <v>4</v>
      </c>
    </row>
    <row r="211" spans="4:9" x14ac:dyDescent="0.2">
      <c r="D211" s="50">
        <v>76</v>
      </c>
      <c r="E211" s="50" t="s">
        <v>361</v>
      </c>
      <c r="F211" s="50" t="s">
        <v>1024</v>
      </c>
      <c r="G211" s="50" t="s">
        <v>582</v>
      </c>
      <c r="H211" s="50" t="s">
        <v>1025</v>
      </c>
      <c r="I211" s="50" t="s">
        <v>4</v>
      </c>
    </row>
    <row r="212" spans="4:9" x14ac:dyDescent="0.2">
      <c r="D212" s="50">
        <v>76</v>
      </c>
      <c r="E212" s="50" t="s">
        <v>361</v>
      </c>
      <c r="F212" s="50" t="s">
        <v>1026</v>
      </c>
      <c r="G212" s="50" t="s">
        <v>588</v>
      </c>
      <c r="H212" s="50" t="s">
        <v>1027</v>
      </c>
      <c r="I212" s="50" t="s">
        <v>4</v>
      </c>
    </row>
    <row r="213" spans="4:9" x14ac:dyDescent="0.2">
      <c r="D213" s="50">
        <v>76</v>
      </c>
      <c r="E213" s="50" t="s">
        <v>361</v>
      </c>
      <c r="F213" s="50" t="s">
        <v>1028</v>
      </c>
      <c r="G213" s="50" t="s">
        <v>595</v>
      </c>
      <c r="H213" s="50" t="s">
        <v>1029</v>
      </c>
      <c r="I213" s="50" t="s">
        <v>4</v>
      </c>
    </row>
    <row r="214" spans="4:9" x14ac:dyDescent="0.2">
      <c r="D214" s="50">
        <v>76</v>
      </c>
      <c r="E214" s="50" t="s">
        <v>361</v>
      </c>
      <c r="F214" s="50" t="s">
        <v>1030</v>
      </c>
      <c r="G214" s="50" t="s">
        <v>601</v>
      </c>
      <c r="H214" s="50" t="s">
        <v>1031</v>
      </c>
      <c r="I214" s="50" t="s">
        <v>4</v>
      </c>
    </row>
    <row r="215" spans="4:9" x14ac:dyDescent="0.2">
      <c r="D215" s="50">
        <v>76</v>
      </c>
      <c r="E215" s="50" t="s">
        <v>361</v>
      </c>
      <c r="F215" s="50" t="s">
        <v>1032</v>
      </c>
      <c r="G215" s="50" t="s">
        <v>606</v>
      </c>
      <c r="H215" s="50" t="s">
        <v>1033</v>
      </c>
      <c r="I215" s="50" t="s">
        <v>4</v>
      </c>
    </row>
    <row r="216" spans="4:9" x14ac:dyDescent="0.2">
      <c r="D216" s="50">
        <v>81</v>
      </c>
      <c r="E216" s="50" t="s">
        <v>362</v>
      </c>
      <c r="F216" s="50" t="s">
        <v>1034</v>
      </c>
      <c r="G216" s="50" t="s">
        <v>373</v>
      </c>
      <c r="H216" s="50" t="s">
        <v>1035</v>
      </c>
      <c r="I216" s="50" t="s">
        <v>4</v>
      </c>
    </row>
    <row r="217" spans="4:9" x14ac:dyDescent="0.2">
      <c r="D217" s="50">
        <v>81</v>
      </c>
      <c r="E217" s="50" t="s">
        <v>362</v>
      </c>
      <c r="F217" s="50" t="s">
        <v>1036</v>
      </c>
      <c r="G217" s="50" t="s">
        <v>407</v>
      </c>
      <c r="H217" s="50" t="s">
        <v>1037</v>
      </c>
      <c r="I217" s="50" t="s">
        <v>4</v>
      </c>
    </row>
    <row r="218" spans="4:9" x14ac:dyDescent="0.2">
      <c r="D218" s="50">
        <v>81</v>
      </c>
      <c r="E218" s="50" t="s">
        <v>362</v>
      </c>
      <c r="F218" s="50" t="s">
        <v>1038</v>
      </c>
      <c r="G218" s="50" t="s">
        <v>440</v>
      </c>
      <c r="H218" s="50" t="s">
        <v>1039</v>
      </c>
      <c r="I218" s="50" t="s">
        <v>4</v>
      </c>
    </row>
    <row r="219" spans="4:9" x14ac:dyDescent="0.2">
      <c r="D219" s="50">
        <v>81</v>
      </c>
      <c r="E219" s="50" t="s">
        <v>362</v>
      </c>
      <c r="F219" s="50" t="s">
        <v>1040</v>
      </c>
      <c r="G219" s="50" t="s">
        <v>471</v>
      </c>
      <c r="H219" s="50" t="s">
        <v>1041</v>
      </c>
      <c r="I219" s="50" t="s">
        <v>4</v>
      </c>
    </row>
    <row r="220" spans="4:9" x14ac:dyDescent="0.2">
      <c r="D220" s="50">
        <v>85</v>
      </c>
      <c r="E220" s="50" t="s">
        <v>363</v>
      </c>
      <c r="F220" s="50" t="s">
        <v>1042</v>
      </c>
      <c r="G220" s="50" t="s">
        <v>373</v>
      </c>
      <c r="H220" s="50" t="s">
        <v>1043</v>
      </c>
      <c r="I220" s="50" t="s">
        <v>4</v>
      </c>
    </row>
    <row r="221" spans="4:9" x14ac:dyDescent="0.2">
      <c r="D221" s="50">
        <v>85</v>
      </c>
      <c r="E221" s="50" t="s">
        <v>363</v>
      </c>
      <c r="F221" s="50" t="s">
        <v>1044</v>
      </c>
      <c r="G221" s="50" t="s">
        <v>408</v>
      </c>
      <c r="H221" s="50" t="s">
        <v>1045</v>
      </c>
      <c r="I221" s="50" t="s">
        <v>4</v>
      </c>
    </row>
    <row r="222" spans="4:9" x14ac:dyDescent="0.2">
      <c r="D222" s="50">
        <v>85</v>
      </c>
      <c r="E222" s="50" t="s">
        <v>363</v>
      </c>
      <c r="F222" s="50" t="s">
        <v>1046</v>
      </c>
      <c r="G222" s="50" t="s">
        <v>441</v>
      </c>
      <c r="H222" s="50" t="s">
        <v>1047</v>
      </c>
      <c r="I222" s="50" t="s">
        <v>4</v>
      </c>
    </row>
    <row r="223" spans="4:9" x14ac:dyDescent="0.2">
      <c r="D223" s="50">
        <v>85</v>
      </c>
      <c r="E223" s="50" t="s">
        <v>363</v>
      </c>
      <c r="F223" s="50" t="s">
        <v>1048</v>
      </c>
      <c r="G223" s="50" t="s">
        <v>472</v>
      </c>
      <c r="H223" s="50" t="s">
        <v>1049</v>
      </c>
      <c r="I223" s="50" t="s">
        <v>4</v>
      </c>
    </row>
    <row r="224" spans="4:9" x14ac:dyDescent="0.2">
      <c r="D224" s="50">
        <v>86</v>
      </c>
      <c r="E224" s="50" t="s">
        <v>364</v>
      </c>
      <c r="F224" s="50" t="s">
        <v>1050</v>
      </c>
      <c r="G224" s="50" t="s">
        <v>373</v>
      </c>
      <c r="H224" s="50" t="s">
        <v>1051</v>
      </c>
      <c r="I224" s="50" t="s">
        <v>4</v>
      </c>
    </row>
    <row r="225" spans="4:9" x14ac:dyDescent="0.2">
      <c r="D225" s="50">
        <v>86</v>
      </c>
      <c r="E225" s="50" t="s">
        <v>364</v>
      </c>
      <c r="F225" s="50" t="s">
        <v>1052</v>
      </c>
      <c r="G225" s="50" t="s">
        <v>409</v>
      </c>
      <c r="H225" s="50" t="s">
        <v>1053</v>
      </c>
      <c r="I225" s="50" t="s">
        <v>4</v>
      </c>
    </row>
    <row r="226" spans="4:9" x14ac:dyDescent="0.2">
      <c r="D226" s="50">
        <v>86</v>
      </c>
      <c r="E226" s="50" t="s">
        <v>364</v>
      </c>
      <c r="F226" s="50" t="s">
        <v>1054</v>
      </c>
      <c r="G226" s="50" t="s">
        <v>442</v>
      </c>
      <c r="H226" s="50" t="s">
        <v>1055</v>
      </c>
      <c r="I226" s="50" t="s">
        <v>4</v>
      </c>
    </row>
    <row r="227" spans="4:9" x14ac:dyDescent="0.2">
      <c r="D227" s="50">
        <v>86</v>
      </c>
      <c r="E227" s="50" t="s">
        <v>364</v>
      </c>
      <c r="F227" s="50" t="s">
        <v>1056</v>
      </c>
      <c r="G227" s="50" t="s">
        <v>473</v>
      </c>
      <c r="H227" s="50" t="s">
        <v>1057</v>
      </c>
      <c r="I227" s="50" t="s">
        <v>4</v>
      </c>
    </row>
    <row r="228" spans="4:9" x14ac:dyDescent="0.2">
      <c r="D228" s="50">
        <v>86</v>
      </c>
      <c r="E228" s="50" t="s">
        <v>364</v>
      </c>
      <c r="F228" s="50" t="s">
        <v>1058</v>
      </c>
      <c r="G228" s="50" t="s">
        <v>500</v>
      </c>
      <c r="H228" s="50" t="s">
        <v>1059</v>
      </c>
      <c r="I228" s="50" t="s">
        <v>4</v>
      </c>
    </row>
    <row r="229" spans="4:9" x14ac:dyDescent="0.2">
      <c r="D229" s="50">
        <v>88</v>
      </c>
      <c r="E229" s="50" t="s">
        <v>365</v>
      </c>
      <c r="F229" s="50" t="s">
        <v>1060</v>
      </c>
      <c r="G229" s="50" t="s">
        <v>373</v>
      </c>
      <c r="H229" s="50" t="s">
        <v>1061</v>
      </c>
      <c r="I229" s="50" t="s">
        <v>4</v>
      </c>
    </row>
    <row r="230" spans="4:9" x14ac:dyDescent="0.2">
      <c r="D230" s="50">
        <v>88</v>
      </c>
      <c r="E230" s="50" t="s">
        <v>365</v>
      </c>
      <c r="F230" s="50" t="s">
        <v>1062</v>
      </c>
      <c r="G230" s="50" t="s">
        <v>410</v>
      </c>
      <c r="H230" s="50" t="s">
        <v>1063</v>
      </c>
      <c r="I230" s="50" t="s">
        <v>4</v>
      </c>
    </row>
    <row r="231" spans="4:9" x14ac:dyDescent="0.2">
      <c r="D231" s="50">
        <v>91</v>
      </c>
      <c r="E231" s="51" t="s">
        <v>366</v>
      </c>
      <c r="F231" s="50" t="s">
        <v>1064</v>
      </c>
      <c r="G231" s="50" t="s">
        <v>373</v>
      </c>
      <c r="H231" s="50" t="s">
        <v>1065</v>
      </c>
      <c r="I231" s="50" t="s">
        <v>4</v>
      </c>
    </row>
    <row r="232" spans="4:9" x14ac:dyDescent="0.2">
      <c r="D232" s="50">
        <v>91</v>
      </c>
      <c r="E232" s="50" t="s">
        <v>366</v>
      </c>
      <c r="F232" s="50" t="s">
        <v>1066</v>
      </c>
      <c r="G232" s="50" t="s">
        <v>411</v>
      </c>
      <c r="H232" s="50" t="s">
        <v>1067</v>
      </c>
      <c r="I232" s="50" t="s">
        <v>4</v>
      </c>
    </row>
    <row r="233" spans="4:9" x14ac:dyDescent="0.2">
      <c r="D233" s="50">
        <v>94</v>
      </c>
      <c r="E233" s="51" t="s">
        <v>367</v>
      </c>
      <c r="F233" s="50" t="s">
        <v>1068</v>
      </c>
      <c r="G233" s="50" t="s">
        <v>373</v>
      </c>
      <c r="H233" s="50" t="s">
        <v>1069</v>
      </c>
      <c r="I233" s="50" t="s">
        <v>4</v>
      </c>
    </row>
    <row r="234" spans="4:9" x14ac:dyDescent="0.2">
      <c r="D234" s="50">
        <v>94</v>
      </c>
      <c r="E234" s="50" t="s">
        <v>367</v>
      </c>
      <c r="F234" s="50" t="s">
        <v>1070</v>
      </c>
      <c r="G234" s="50" t="s">
        <v>411</v>
      </c>
      <c r="H234" s="50" t="s">
        <v>1071</v>
      </c>
      <c r="I234" s="50" t="s">
        <v>4</v>
      </c>
    </row>
    <row r="235" spans="4:9" x14ac:dyDescent="0.2">
      <c r="D235" s="50">
        <v>95</v>
      </c>
      <c r="E235" s="51" t="s">
        <v>368</v>
      </c>
      <c r="F235" s="50" t="s">
        <v>1072</v>
      </c>
      <c r="G235" s="50" t="s">
        <v>373</v>
      </c>
      <c r="H235" s="50" t="s">
        <v>1073</v>
      </c>
      <c r="I235" s="50" t="s">
        <v>4</v>
      </c>
    </row>
    <row r="236" spans="4:9" x14ac:dyDescent="0.2">
      <c r="D236" s="50">
        <v>95</v>
      </c>
      <c r="E236" s="50" t="s">
        <v>368</v>
      </c>
      <c r="F236" s="50" t="s">
        <v>1074</v>
      </c>
      <c r="G236" s="50" t="s">
        <v>411</v>
      </c>
      <c r="H236" s="50" t="s">
        <v>1075</v>
      </c>
      <c r="I236" s="50" t="s">
        <v>4</v>
      </c>
    </row>
    <row r="237" spans="4:9" x14ac:dyDescent="0.2">
      <c r="D237" s="50">
        <v>97</v>
      </c>
      <c r="E237" s="51" t="s">
        <v>369</v>
      </c>
      <c r="F237" s="50" t="s">
        <v>1076</v>
      </c>
      <c r="G237" s="50" t="s">
        <v>373</v>
      </c>
      <c r="H237" s="50" t="s">
        <v>1077</v>
      </c>
      <c r="I237" s="50" t="s">
        <v>4</v>
      </c>
    </row>
    <row r="238" spans="4:9" x14ac:dyDescent="0.2">
      <c r="D238" s="50">
        <v>97</v>
      </c>
      <c r="E238" s="50" t="s">
        <v>369</v>
      </c>
      <c r="F238" s="50" t="s">
        <v>1078</v>
      </c>
      <c r="G238" s="50" t="s">
        <v>411</v>
      </c>
      <c r="H238" s="50" t="s">
        <v>1079</v>
      </c>
      <c r="I238" s="50" t="s">
        <v>4</v>
      </c>
    </row>
    <row r="239" spans="4:9" x14ac:dyDescent="0.2">
      <c r="D239" s="50">
        <v>99</v>
      </c>
      <c r="E239" s="51" t="s">
        <v>370</v>
      </c>
      <c r="F239" s="50" t="s">
        <v>1080</v>
      </c>
      <c r="G239" s="50" t="s">
        <v>373</v>
      </c>
      <c r="H239" s="50" t="s">
        <v>1081</v>
      </c>
      <c r="I239" s="50" t="s">
        <v>4</v>
      </c>
    </row>
    <row r="240" spans="4:9" x14ac:dyDescent="0.2">
      <c r="D240" s="50">
        <v>99</v>
      </c>
      <c r="E240" s="50" t="s">
        <v>370</v>
      </c>
      <c r="F240" s="50" t="s">
        <v>1082</v>
      </c>
      <c r="G240" s="50" t="s">
        <v>411</v>
      </c>
      <c r="H240" s="50" t="s">
        <v>1083</v>
      </c>
      <c r="I240" s="50" t="s">
        <v>4</v>
      </c>
    </row>
  </sheetData>
  <mergeCells count="3">
    <mergeCell ref="N1:O1"/>
    <mergeCell ref="W22:AA22"/>
    <mergeCell ref="T25:T29"/>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113</vt:i4>
      </vt:variant>
    </vt:vector>
  </HeadingPairs>
  <TitlesOfParts>
    <vt:vector size="123" baseType="lpstr">
      <vt:lpstr>1. IDENTIFICACION DEL RIESGO</vt:lpstr>
      <vt:lpstr>LISTADO DE CAUSAS</vt:lpstr>
      <vt:lpstr>LISTADO DE CONSECUENCIAS</vt:lpstr>
      <vt:lpstr>2. ANALISIS DEL RIESGO</vt:lpstr>
      <vt:lpstr>2a. HOJA DE CONTROLES</vt:lpstr>
      <vt:lpstr>3. MAPAS DE RIESGO</vt:lpstr>
      <vt:lpstr>SEGUIMIENTO RIESGOS CORRUPCION</vt:lpstr>
      <vt:lpstr>DATOS</vt:lpstr>
      <vt:lpstr>MAPA DE RIESGO DEL PROCESO</vt:lpstr>
      <vt:lpstr>OJO</vt:lpstr>
      <vt:lpstr>'LISTADO DE CAUSAS'!_ftnref1</vt:lpstr>
      <vt:lpstr>AMAZONAS</vt:lpstr>
      <vt:lpstr>ANEXO</vt:lpstr>
      <vt:lpstr>ANEXOS</vt:lpstr>
      <vt:lpstr>ANTIOQUIA</vt:lpstr>
      <vt:lpstr>ARAUCA</vt:lpstr>
      <vt:lpstr>'2. ANALISIS DEL RIESGO'!ATLANTICO</vt:lpstr>
      <vt:lpstr>ATLANTICO</vt:lpstr>
      <vt:lpstr>'2. ANALISIS DEL RIESGO'!BOGOTÁ</vt:lpstr>
      <vt:lpstr>BOGOTÁ</vt:lpstr>
      <vt:lpstr>'2. ANALISIS DEL RIESGO'!BOLÍVAR</vt:lpstr>
      <vt:lpstr>BOLÍVAR</vt:lpstr>
      <vt:lpstr>'2. ANALISIS DEL RIESGO'!BOYACÁ</vt:lpstr>
      <vt:lpstr>BOYACÁ</vt:lpstr>
      <vt:lpstr>'2. ANALISIS DEL RIESGO'!CALDAS</vt:lpstr>
      <vt:lpstr>CALDAS</vt:lpstr>
      <vt:lpstr>'2. ANALISIS DEL RIESGO'!CAQUETÁ</vt:lpstr>
      <vt:lpstr>CAQUETÁ</vt:lpstr>
      <vt:lpstr>'2. ANALISIS DEL RIESGO'!CASANARE</vt:lpstr>
      <vt:lpstr>CASANARE</vt:lpstr>
      <vt:lpstr>'2. ANALISIS DEL RIESGO'!CAUCA</vt:lpstr>
      <vt:lpstr>CAUCA</vt:lpstr>
      <vt:lpstr>'2. ANALISIS DEL RIESGO'!CESAR</vt:lpstr>
      <vt:lpstr>CESAR</vt:lpstr>
      <vt:lpstr>'2. ANALISIS DEL RIESGO'!CHOCO</vt:lpstr>
      <vt:lpstr>CHOCO</vt:lpstr>
      <vt:lpstr>'2. ANALISIS DEL RIESGO'!CONSECUENCIAS</vt:lpstr>
      <vt:lpstr>CONSECUENCIAS</vt:lpstr>
      <vt:lpstr>CONTROL</vt:lpstr>
      <vt:lpstr>CONTROL_DISENO_CALIF</vt:lpstr>
      <vt:lpstr>CONTROL_DOCUMENTADO</vt:lpstr>
      <vt:lpstr>CONTROL_EFECTIVIDAD</vt:lpstr>
      <vt:lpstr>CONTROL_EJECUCION</vt:lpstr>
      <vt:lpstr>CONTROL_EJECUCIÓN</vt:lpstr>
      <vt:lpstr>CONTROL_FRECUENCIA</vt:lpstr>
      <vt:lpstr>CONTROL_NATURALEZA</vt:lpstr>
      <vt:lpstr>CONTROL_RESPONSABLE</vt:lpstr>
      <vt:lpstr>CONTROL_TIPO</vt:lpstr>
      <vt:lpstr>CONTROLES_FRECUENCIA</vt:lpstr>
      <vt:lpstr>CONTROLES_IMPACTO</vt:lpstr>
      <vt:lpstr>CONTROLES_PROBABILIDAD</vt:lpstr>
      <vt:lpstr>'2. ANALISIS DEL RIESGO'!CÓRDOBA</vt:lpstr>
      <vt:lpstr>CÓRDOBA</vt:lpstr>
      <vt:lpstr>Criterios</vt:lpstr>
      <vt:lpstr>'2. ANALISIS DEL RIESGO'!CUNDINAMARCA</vt:lpstr>
      <vt:lpstr>CUNDINAMARCA</vt:lpstr>
      <vt:lpstr>EJE</vt:lpstr>
      <vt:lpstr>'2. ANALISIS DEL RIESGO'!FUENTE</vt:lpstr>
      <vt:lpstr>FUENTE</vt:lpstr>
      <vt:lpstr>'2. ANALISIS DEL RIESGO'!GUAINIA</vt:lpstr>
      <vt:lpstr>GUAINIA</vt:lpstr>
      <vt:lpstr>'2. ANALISIS DEL RIESGO'!GUAVIARE</vt:lpstr>
      <vt:lpstr>GUAVIARE</vt:lpstr>
      <vt:lpstr>HOJA_CONTROLES</vt:lpstr>
      <vt:lpstr>'2. ANALISIS DEL RIESGO'!HUILA</vt:lpstr>
      <vt:lpstr>HUILA</vt:lpstr>
      <vt:lpstr>ID_PROCESO</vt:lpstr>
      <vt:lpstr>IDENTIFICACION_RIESGO</vt:lpstr>
      <vt:lpstr>IMPACTO</vt:lpstr>
      <vt:lpstr>IMPACTO_CORRUPCION</vt:lpstr>
      <vt:lpstr>'2. ANALISIS DEL RIESGO'!LA_GUAJIRA</vt:lpstr>
      <vt:lpstr>LA_GUAJIRA</vt:lpstr>
      <vt:lpstr>'2. ANALISIS DEL RIESGO'!MAGDALENA</vt:lpstr>
      <vt:lpstr>MAGDALENA</vt:lpstr>
      <vt:lpstr>MATRIZ_CRITERIOS</vt:lpstr>
      <vt:lpstr>MATRIZ_OBJETIVOS</vt:lpstr>
      <vt:lpstr>MATRIZ_RIESGOS</vt:lpstr>
      <vt:lpstr>MATRIZ_RIESGOS_CORRUPCION</vt:lpstr>
      <vt:lpstr>'2. ANALISIS DEL RIESGO'!META</vt:lpstr>
      <vt:lpstr>META</vt:lpstr>
      <vt:lpstr>'2. ANALISIS DEL RIESGO'!N_SANTANDER</vt:lpstr>
      <vt:lpstr>N_SANTANDER</vt:lpstr>
      <vt:lpstr>'2. ANALISIS DEL RIESGO'!NACIONAL</vt:lpstr>
      <vt:lpstr>NACIONAL</vt:lpstr>
      <vt:lpstr>'2. ANALISIS DEL RIESGO'!NARIÑO</vt:lpstr>
      <vt:lpstr>NARIÑO</vt:lpstr>
      <vt:lpstr>'2. ANALISIS DEL RIESGO'!OBJETIVOS</vt:lpstr>
      <vt:lpstr>OBJETIVOS</vt:lpstr>
      <vt:lpstr>PROBABILIDAD</vt:lpstr>
      <vt:lpstr>PROBABILIDAD_CORRUPCION</vt:lpstr>
      <vt:lpstr>'2. ANALISIS DEL RIESGO'!PROCESO</vt:lpstr>
      <vt:lpstr>PROCESO</vt:lpstr>
      <vt:lpstr>'2. ANALISIS DEL RIESGO'!PUTUMAYO</vt:lpstr>
      <vt:lpstr>PUTUMAYO</vt:lpstr>
      <vt:lpstr>'2. ANALISIS DEL RIESGO'!QUINDIO</vt:lpstr>
      <vt:lpstr>QUINDIO</vt:lpstr>
      <vt:lpstr>'2. ANALISIS DEL RIESGO'!REGIONAL</vt:lpstr>
      <vt:lpstr>REGIONAL</vt:lpstr>
      <vt:lpstr>Regional1</vt:lpstr>
      <vt:lpstr>Regionales</vt:lpstr>
      <vt:lpstr>REGIONALES2</vt:lpstr>
      <vt:lpstr>'2. ANALISIS DEL RIESGO'!RISARALDA</vt:lpstr>
      <vt:lpstr>RISARALDA</vt:lpstr>
      <vt:lpstr>'2. ANALISIS DEL RIESGO'!SAN_ANDRES</vt:lpstr>
      <vt:lpstr>SAN_ANDRES</vt:lpstr>
      <vt:lpstr>'2. ANALISIS DEL RIESGO'!SANTANDER</vt:lpstr>
      <vt:lpstr>SANTANDER</vt:lpstr>
      <vt:lpstr>'2. ANALISIS DEL RIESGO'!SEDE_NACIONAL</vt:lpstr>
      <vt:lpstr>SEDE_NACIONAL</vt:lpstr>
      <vt:lpstr>'2. ANALISIS DEL RIESGO'!SUCRE</vt:lpstr>
      <vt:lpstr>SUCRE</vt:lpstr>
      <vt:lpstr>Tabla42C</vt:lpstr>
      <vt:lpstr>Tabla44C</vt:lpstr>
      <vt:lpstr>'2. ANALISIS DEL RIESGO'!TOLIMA</vt:lpstr>
      <vt:lpstr>TOLIMA</vt:lpstr>
      <vt:lpstr>'2. ANALISIS DEL RIESGO'!VALLE</vt:lpstr>
      <vt:lpstr>VALLE</vt:lpstr>
      <vt:lpstr>Valor_Eje</vt:lpstr>
      <vt:lpstr>'2. ANALISIS DEL RIESGO'!VAUPES</vt:lpstr>
      <vt:lpstr>VAUPES</vt:lpstr>
      <vt:lpstr>'2. ANALISIS DEL RIESGO'!VICHADA</vt:lpstr>
      <vt:lpstr>VICHADA</vt:lpstr>
      <vt:lpstr>ZONA_RIESGOS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Fredy Geobany Zea Rodriguez</dc:creator>
  <cp:lastModifiedBy>Evelyn Constanza Garzon Manzano</cp:lastModifiedBy>
  <cp:lastPrinted>2017-03-01T19:38:45Z</cp:lastPrinted>
  <dcterms:created xsi:type="dcterms:W3CDTF">2015-04-19T18:03:35Z</dcterms:created>
  <dcterms:modified xsi:type="dcterms:W3CDTF">2017-12-19T15:20:03Z</dcterms:modified>
</cp:coreProperties>
</file>